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6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drawings/drawing14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1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2530030000)\04_耐震改修促進フォルダ\01_補助事業共通事項\02_要綱様式【確定版】\11_診断士派遣\R07\"/>
    </mc:Choice>
  </mc:AlternateContent>
  <xr:revisionPtr revIDLastSave="0" documentId="13_ncr:1_{934F2389-FE42-4FBC-8467-C3CE874C3616}" xr6:coauthVersionLast="47" xr6:coauthVersionMax="47" xr10:uidLastSave="{00000000-0000-0000-0000-000000000000}"/>
  <bookViews>
    <workbookView xWindow="-27315" yWindow="615" windowWidth="18855" windowHeight="12345" tabRatio="866" firstSheet="4" activeTab="5" xr2:uid="{00000000-000D-0000-FFFF-FFFF00000000}"/>
  </bookViews>
  <sheets>
    <sheet name="p.7書式" sheetId="9" r:id="rId1"/>
    <sheet name="p.7書式 (計算式なし)" sheetId="27" r:id="rId2"/>
    <sheet name="p.7-2書式 " sheetId="28" r:id="rId3"/>
    <sheet name="p.7-2書式  (計算式なし)" sheetId="29" r:id="rId4"/>
    <sheet name="p.7-3書式 " sheetId="26" r:id="rId5"/>
    <sheet name="p.8書式" sheetId="17" r:id="rId6"/>
    <sheet name="p.8書式 (計算式なし)" sheetId="18" r:id="rId7"/>
    <sheet name="p.9書式" sheetId="30" r:id="rId8"/>
    <sheet name="p.9書式 (計算式なし) " sheetId="31" r:id="rId9"/>
    <sheet name="p.9-2書式 " sheetId="32" r:id="rId10"/>
    <sheet name="p.9-2書式  (計算式なし) " sheetId="33" r:id="rId11"/>
    <sheet name="p.9-3書式" sheetId="34" r:id="rId12"/>
    <sheet name="p.10書式" sheetId="24" r:id="rId13"/>
    <sheet name="p.10書式 (計算式なし)" sheetId="25" r:id="rId14"/>
    <sheet name="グラフ作成用" sheetId="16" r:id="rId15"/>
  </sheets>
  <definedNames>
    <definedName name="_Key1" hidden="1">#REF!</definedName>
    <definedName name="_Order1" hidden="1">0</definedName>
    <definedName name="_Sort" hidden="1">#REF!</definedName>
    <definedName name="A4Q" localSheetId="2" hidden="1">{"'表紙'!$B$6:$J$54","'P.11'!$B$1:$P$18","'p10'!$C$3:$O$38","'Ｐ6'!$A$1:$T$62","'Ｐ4'!$D$1:$AC$47","'Ｐ２'!$B$4:$N$94","'Ｐ１'!$C$2:$I$31","'Sheet2'!$A$1:$I$17"}</definedName>
    <definedName name="A4Q" localSheetId="3" hidden="1">{"'表紙'!$B$6:$J$54","'P.11'!$B$1:$P$18","'p10'!$C$3:$O$38","'Ｐ6'!$A$1:$T$62","'Ｐ4'!$D$1:$AC$47","'Ｐ２'!$B$4:$N$94","'Ｐ１'!$C$2:$I$31","'Sheet2'!$A$1:$I$17"}</definedName>
    <definedName name="A4Q" localSheetId="4" hidden="1">{"'表紙'!$B$6:$J$54","'P.11'!$B$1:$P$18","'p10'!$C$3:$O$38","'Ｐ6'!$A$1:$T$62","'Ｐ4'!$D$1:$AC$47","'Ｐ２'!$B$4:$N$94","'Ｐ１'!$C$2:$I$31","'Sheet2'!$A$1:$I$17"}</definedName>
    <definedName name="A4Q" localSheetId="0" hidden="1">{"'表紙'!$B$6:$J$54","'P.11'!$B$1:$P$18","'p10'!$C$3:$O$38","'Ｐ6'!$A$1:$T$62","'Ｐ4'!$D$1:$AC$47","'Ｐ２'!$B$4:$N$94","'Ｐ１'!$C$2:$I$31","'Sheet2'!$A$1:$I$17"}</definedName>
    <definedName name="A4Q" localSheetId="1" hidden="1">{"'表紙'!$B$6:$J$54","'P.11'!$B$1:$P$18","'p10'!$C$3:$O$38","'Ｐ6'!$A$1:$T$62","'Ｐ4'!$D$1:$AC$47","'Ｐ２'!$B$4:$N$94","'Ｐ１'!$C$2:$I$31","'Sheet2'!$A$1:$I$17"}</definedName>
    <definedName name="A4Q" localSheetId="9" hidden="1">{"'表紙'!$B$6:$J$54","'P.11'!$B$1:$P$18","'p10'!$C$3:$O$38","'Ｐ6'!$A$1:$T$62","'Ｐ4'!$D$1:$AC$47","'Ｐ２'!$B$4:$N$94","'Ｐ１'!$C$2:$I$31","'Sheet2'!$A$1:$I$17"}</definedName>
    <definedName name="A4Q" localSheetId="10" hidden="1">{"'表紙'!$B$6:$J$54","'P.11'!$B$1:$P$18","'p10'!$C$3:$O$38","'Ｐ6'!$A$1:$T$62","'Ｐ4'!$D$1:$AC$47","'Ｐ２'!$B$4:$N$94","'Ｐ１'!$C$2:$I$31","'Sheet2'!$A$1:$I$17"}</definedName>
    <definedName name="A4Q" localSheetId="11" hidden="1">{"'表紙'!$B$6:$J$54","'P.11'!$B$1:$P$18","'p10'!$C$3:$O$38","'Ｐ6'!$A$1:$T$62","'Ｐ4'!$D$1:$AC$47","'Ｐ２'!$B$4:$N$94","'Ｐ１'!$C$2:$I$31","'Sheet2'!$A$1:$I$17"}</definedName>
    <definedName name="A4Q" localSheetId="7" hidden="1">{"'表紙'!$B$6:$J$54","'P.11'!$B$1:$P$18","'p10'!$C$3:$O$38","'Ｐ6'!$A$1:$T$62","'Ｐ4'!$D$1:$AC$47","'Ｐ２'!$B$4:$N$94","'Ｐ１'!$C$2:$I$31","'Sheet2'!$A$1:$I$17"}</definedName>
    <definedName name="A4Q" localSheetId="8" hidden="1">{"'表紙'!$B$6:$J$54","'P.11'!$B$1:$P$18","'p10'!$C$3:$O$38","'Ｐ6'!$A$1:$T$62","'Ｐ4'!$D$1:$AC$47","'Ｐ２'!$B$4:$N$94","'Ｐ１'!$C$2:$I$31","'Sheet2'!$A$1:$I$17"}</definedName>
    <definedName name="A4Q" hidden="1">{"'表紙'!$B$6:$J$54","'P.11'!$B$1:$P$18","'p10'!$C$3:$O$38","'Ｐ6'!$A$1:$T$62","'Ｐ4'!$D$1:$AC$47","'Ｐ２'!$B$4:$N$94","'Ｐ１'!$C$2:$I$31","'Sheet2'!$A$1:$I$17"}</definedName>
    <definedName name="_xlnm.Criteria">#REF!</definedName>
    <definedName name="Criteria_MI">#REF!</definedName>
    <definedName name="_xlnm.Database">#REF!</definedName>
    <definedName name="Database_MI">#REF!</definedName>
    <definedName name="_xlnm.Extract">#REF!</definedName>
    <definedName name="Extract_MI">#REF!</definedName>
    <definedName name="HTML_CodePage" hidden="1">932</definedName>
    <definedName name="HTML_Control" localSheetId="2" hidden="1">{"'表紙'!$B$6:$J$54","'P.11'!$B$1:$P$18","'p10'!$C$3:$O$38","'Ｐ6'!$A$1:$T$62","'Ｐ4'!$D$1:$AC$47","'Ｐ２'!$B$4:$N$94","'Ｐ１'!$C$2:$I$31","'Sheet2'!$A$1:$I$17"}</definedName>
    <definedName name="HTML_Control" localSheetId="3" hidden="1">{"'表紙'!$B$6:$J$54","'P.11'!$B$1:$P$18","'p10'!$C$3:$O$38","'Ｐ6'!$A$1:$T$62","'Ｐ4'!$D$1:$AC$47","'Ｐ２'!$B$4:$N$94","'Ｐ１'!$C$2:$I$31","'Sheet2'!$A$1:$I$17"}</definedName>
    <definedName name="HTML_Control" localSheetId="4" hidden="1">{"'表紙'!$B$6:$J$54","'P.11'!$B$1:$P$18","'p10'!$C$3:$O$38","'Ｐ6'!$A$1:$T$62","'Ｐ4'!$D$1:$AC$47","'Ｐ２'!$B$4:$N$94","'Ｐ１'!$C$2:$I$31","'Sheet2'!$A$1:$I$17"}</definedName>
    <definedName name="HTML_Control" localSheetId="0" hidden="1">{"'表紙'!$B$6:$J$54","'P.11'!$B$1:$P$18","'p10'!$C$3:$O$38","'Ｐ6'!$A$1:$T$62","'Ｐ4'!$D$1:$AC$47","'Ｐ２'!$B$4:$N$94","'Ｐ１'!$C$2:$I$31","'Sheet2'!$A$1:$I$17"}</definedName>
    <definedName name="HTML_Control" localSheetId="1" hidden="1">{"'表紙'!$B$6:$J$54","'P.11'!$B$1:$P$18","'p10'!$C$3:$O$38","'Ｐ6'!$A$1:$T$62","'Ｐ4'!$D$1:$AC$47","'Ｐ２'!$B$4:$N$94","'Ｐ１'!$C$2:$I$31","'Sheet2'!$A$1:$I$17"}</definedName>
    <definedName name="HTML_Control" localSheetId="9" hidden="1">{"'表紙'!$B$6:$J$54","'P.11'!$B$1:$P$18","'p10'!$C$3:$O$38","'Ｐ6'!$A$1:$T$62","'Ｐ4'!$D$1:$AC$47","'Ｐ２'!$B$4:$N$94","'Ｐ１'!$C$2:$I$31","'Sheet2'!$A$1:$I$17"}</definedName>
    <definedName name="HTML_Control" localSheetId="10" hidden="1">{"'表紙'!$B$6:$J$54","'P.11'!$B$1:$P$18","'p10'!$C$3:$O$38","'Ｐ6'!$A$1:$T$62","'Ｐ4'!$D$1:$AC$47","'Ｐ２'!$B$4:$N$94","'Ｐ１'!$C$2:$I$31","'Sheet2'!$A$1:$I$17"}</definedName>
    <definedName name="HTML_Control" localSheetId="11" hidden="1">{"'表紙'!$B$6:$J$54","'P.11'!$B$1:$P$18","'p10'!$C$3:$O$38","'Ｐ6'!$A$1:$T$62","'Ｐ4'!$D$1:$AC$47","'Ｐ２'!$B$4:$N$94","'Ｐ１'!$C$2:$I$31","'Sheet2'!$A$1:$I$17"}</definedName>
    <definedName name="HTML_Control" localSheetId="7" hidden="1">{"'表紙'!$B$6:$J$54","'P.11'!$B$1:$P$18","'p10'!$C$3:$O$38","'Ｐ6'!$A$1:$T$62","'Ｐ4'!$D$1:$AC$47","'Ｐ２'!$B$4:$N$94","'Ｐ１'!$C$2:$I$31","'Sheet2'!$A$1:$I$17"}</definedName>
    <definedName name="HTML_Control" localSheetId="8" hidden="1">{"'表紙'!$B$6:$J$54","'P.11'!$B$1:$P$18","'p10'!$C$3:$O$38","'Ｐ6'!$A$1:$T$62","'Ｐ4'!$D$1:$AC$47","'Ｐ２'!$B$4:$N$94","'Ｐ１'!$C$2:$I$31","'Sheet2'!$A$1:$I$17"}</definedName>
    <definedName name="HTML_Control" hidden="1">{"'表紙'!$B$6:$J$54","'P.11'!$B$1:$P$18","'p10'!$C$3:$O$38","'Ｐ6'!$A$1:$T$62","'Ｐ4'!$D$1:$AC$47","'Ｐ２'!$B$4:$N$94","'Ｐ１'!$C$2:$I$31","'Sheet2'!$A$1:$I$17"}</definedName>
    <definedName name="HTML_Description" hidden="1">""</definedName>
    <definedName name="HTML_Email" hidden="1">"k-jituda@mui.biglobe.ne.jp"</definedName>
    <definedName name="HTML_Header" hidden="1">"Sheet2"</definedName>
    <definedName name="HTML_LastUpdate" hidden="1">"00/03/16"</definedName>
    <definedName name="HTML_LineAfter" hidden="1">FALSE</definedName>
    <definedName name="HTML_LineBefore" hidden="1">TRUE</definedName>
    <definedName name="HTML_Name" hidden="1">"実田和宏"</definedName>
    <definedName name="HTML_OBDlg2" hidden="1">TRUE</definedName>
    <definedName name="HTML_OBDlg4" hidden="1">TRUE</definedName>
    <definedName name="HTML_OS" hidden="1">0</definedName>
    <definedName name="HTML_PathFile" hidden="1">"A:\MyHTML.htm"</definedName>
    <definedName name="HTML_Title" hidden="1">"守山浄化槽"</definedName>
    <definedName name="P.1">#REF!</definedName>
    <definedName name="P.10">#REF!</definedName>
    <definedName name="P.11">#REF!</definedName>
    <definedName name="P.13">#REF!</definedName>
    <definedName name="P.14">#REF!</definedName>
    <definedName name="P.2">#REF!</definedName>
    <definedName name="P.3">#REF!</definedName>
    <definedName name="P.4">#REF!</definedName>
    <definedName name="P.5">#REF!</definedName>
    <definedName name="P.6">#REF!</definedName>
    <definedName name="P.7">#REF!</definedName>
    <definedName name="P12_">#REF!</definedName>
    <definedName name="_xlnm.Print_Area" localSheetId="12">p.10書式!$A$1:$P$57</definedName>
    <definedName name="_xlnm.Print_Area" localSheetId="13">'p.10書式 (計算式なし)'!$A$1:$P$55</definedName>
    <definedName name="_xlnm.Print_Area" localSheetId="2">'p.7-2書式 '!$A$1:$Q$73</definedName>
    <definedName name="_xlnm.Print_Area" localSheetId="3">'p.7-2書式  (計算式なし)'!$A$1:$Q$73</definedName>
    <definedName name="_xlnm.Print_Area" localSheetId="4">'p.7-3書式 '!$A$1:$S$76</definedName>
    <definedName name="_xlnm.Print_Area" localSheetId="0">p.7書式!$A$1:$Q$73</definedName>
    <definedName name="_xlnm.Print_Area" localSheetId="1">'p.7書式 (計算式なし)'!$A$1:$Q$73</definedName>
    <definedName name="_xlnm.Print_Area" localSheetId="5">p.8書式!$A$1:$P$57</definedName>
    <definedName name="_xlnm.Print_Area" localSheetId="6">'p.8書式 (計算式なし)'!$A$1:$P$55</definedName>
    <definedName name="_xlnm.Print_Area" localSheetId="9">'p.9-2書式 '!$A$1:$Q$73</definedName>
    <definedName name="_xlnm.Print_Area" localSheetId="10">'p.9-2書式  (計算式なし) '!$A$1:$Q$73</definedName>
    <definedName name="_xlnm.Print_Area" localSheetId="11">'p.9-3書式'!$A$1:$S$76</definedName>
    <definedName name="_xlnm.Print_Area" localSheetId="7">p.9書式!$A$1:$Q$73</definedName>
    <definedName name="_xlnm.Print_Area" localSheetId="8">'p.9書式 (計算式なし) '!$A$1:$Q$73</definedName>
    <definedName name="TTT">#REF!</definedName>
    <definedName name="TTTT">#REF!</definedName>
    <definedName name="地震力">#REF!</definedName>
    <definedName name="表紙">#REF!</definedName>
    <definedName name="表紙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34" l="1"/>
  <c r="L9" i="32"/>
  <c r="L9" i="30"/>
  <c r="L24" i="30" s="1"/>
  <c r="P5" i="28"/>
  <c r="L19" i="32"/>
  <c r="N13" i="34"/>
  <c r="L19" i="30"/>
  <c r="G52" i="30" s="1"/>
  <c r="F66" i="34"/>
  <c r="M61" i="34"/>
  <c r="K45" i="34"/>
  <c r="K44" i="34"/>
  <c r="G44" i="34"/>
  <c r="F33" i="34"/>
  <c r="B26" i="34"/>
  <c r="O23" i="34"/>
  <c r="E23" i="34"/>
  <c r="E19" i="34"/>
  <c r="L49" i="34" s="1"/>
  <c r="M18" i="34"/>
  <c r="E9" i="34"/>
  <c r="K58" i="32"/>
  <c r="I42" i="32"/>
  <c r="L14" i="32"/>
  <c r="N3" i="24"/>
  <c r="G52" i="31"/>
  <c r="K58" i="30"/>
  <c r="I42" i="30"/>
  <c r="L14" i="30"/>
  <c r="I52" i="30" s="1"/>
  <c r="R9" i="26"/>
  <c r="K58" i="28"/>
  <c r="G52" i="28"/>
  <c r="I42" i="28"/>
  <c r="G42" i="28"/>
  <c r="L24" i="28"/>
  <c r="L14" i="28"/>
  <c r="P15" i="28" s="1"/>
  <c r="L29" i="28" s="1"/>
  <c r="G42" i="9"/>
  <c r="I42" i="9"/>
  <c r="G52" i="27"/>
  <c r="G52" i="9"/>
  <c r="G44" i="26"/>
  <c r="B26" i="26"/>
  <c r="F66" i="26"/>
  <c r="M18" i="26"/>
  <c r="G54" i="26"/>
  <c r="E19" i="26"/>
  <c r="L49" i="26" s="1"/>
  <c r="E23" i="26"/>
  <c r="E9" i="26"/>
  <c r="F33" i="26"/>
  <c r="K44" i="26"/>
  <c r="O23" i="26"/>
  <c r="G45" i="26" s="1"/>
  <c r="M61" i="26"/>
  <c r="K45" i="26"/>
  <c r="N28" i="26"/>
  <c r="G54" i="34" l="1"/>
  <c r="P5" i="30"/>
  <c r="R19" i="34"/>
  <c r="N33" i="34" s="1"/>
  <c r="G42" i="30"/>
  <c r="L42" i="30" s="1"/>
  <c r="G71" i="30" s="1"/>
  <c r="G45" i="34"/>
  <c r="N45" i="34" s="1"/>
  <c r="G61" i="34" s="1"/>
  <c r="R9" i="34"/>
  <c r="N28" i="34"/>
  <c r="G42" i="32"/>
  <c r="L42" i="32" s="1"/>
  <c r="G58" i="32" s="1"/>
  <c r="G52" i="32"/>
  <c r="P15" i="32"/>
  <c r="L29" i="32" s="1"/>
  <c r="L24" i="32"/>
  <c r="P5" i="32"/>
  <c r="K52" i="30"/>
  <c r="I58" i="30" s="1"/>
  <c r="P15" i="30"/>
  <c r="L29" i="30" s="1"/>
  <c r="P25" i="30" s="1"/>
  <c r="R19" i="26"/>
  <c r="N33" i="26" s="1"/>
  <c r="R29" i="26" s="1"/>
  <c r="K54" i="34"/>
  <c r="I52" i="32"/>
  <c r="L42" i="28"/>
  <c r="G71" i="28" s="1"/>
  <c r="P25" i="28"/>
  <c r="I52" i="28"/>
  <c r="K52" i="28" s="1"/>
  <c r="I58" i="28" s="1"/>
  <c r="K54" i="26"/>
  <c r="N45" i="26"/>
  <c r="G61" i="26" s="1"/>
  <c r="R29" i="34" l="1"/>
  <c r="N54" i="34"/>
  <c r="K61" i="34" s="1"/>
  <c r="R61" i="34" s="1"/>
  <c r="G69" i="34" s="1"/>
  <c r="M70" i="34" s="1"/>
  <c r="G58" i="30"/>
  <c r="P58" i="30" s="1"/>
  <c r="G66" i="30" s="1"/>
  <c r="K67" i="30" s="1"/>
  <c r="K52" i="32"/>
  <c r="I58" i="32" s="1"/>
  <c r="P58" i="32" s="1"/>
  <c r="G66" i="32" s="1"/>
  <c r="G71" i="32"/>
  <c r="P25" i="32"/>
  <c r="G74" i="34"/>
  <c r="N54" i="26"/>
  <c r="K61" i="26" s="1"/>
  <c r="R61" i="26" s="1"/>
  <c r="G69" i="26" s="1"/>
  <c r="G58" i="28"/>
  <c r="P58" i="28" s="1"/>
  <c r="G66" i="28" s="1"/>
  <c r="K67" i="28" s="1"/>
  <c r="G74" i="26"/>
  <c r="K67" i="32" l="1"/>
  <c r="M70" i="26"/>
  <c r="M36" i="24"/>
  <c r="M36" i="17"/>
  <c r="R35" i="17"/>
  <c r="M34" i="17" s="1"/>
  <c r="R35" i="24"/>
  <c r="L34" i="25"/>
  <c r="L33" i="25"/>
  <c r="O7" i="25"/>
  <c r="D9" i="24"/>
  <c r="S21" i="24" s="1"/>
  <c r="M50" i="24" s="1"/>
  <c r="D7" i="24"/>
  <c r="S20" i="24" s="1"/>
  <c r="T20" i="24" s="1"/>
  <c r="D5" i="24"/>
  <c r="S19" i="24" s="1"/>
  <c r="J54" i="24"/>
  <c r="U16" i="24"/>
  <c r="T16" i="24" s="1"/>
  <c r="S16" i="24"/>
  <c r="L47" i="24" s="1"/>
  <c r="U15" i="24"/>
  <c r="T15" i="24"/>
  <c r="S15" i="24"/>
  <c r="T14" i="24"/>
  <c r="S14" i="24"/>
  <c r="O9" i="24"/>
  <c r="L34" i="18"/>
  <c r="L33" i="18"/>
  <c r="O7" i="18"/>
  <c r="J54" i="17"/>
  <c r="H2" i="16" l="1"/>
  <c r="F6" i="16" s="1"/>
  <c r="M34" i="24"/>
  <c r="K50" i="24"/>
  <c r="K50" i="17"/>
  <c r="O41" i="24"/>
  <c r="O47" i="24" s="1"/>
  <c r="T19" i="24"/>
  <c r="M41" i="24"/>
  <c r="T21" i="24"/>
  <c r="T14" i="17"/>
  <c r="U16" i="17"/>
  <c r="U15" i="17"/>
  <c r="T15" i="17" s="1"/>
  <c r="O9" i="17"/>
  <c r="S21" i="17"/>
  <c r="S20" i="17"/>
  <c r="T20" i="17" s="1"/>
  <c r="S19" i="17"/>
  <c r="T16" i="17"/>
  <c r="S14" i="17"/>
  <c r="S16" i="17"/>
  <c r="S15" i="17"/>
  <c r="B14" i="16"/>
  <c r="B15" i="16" s="1"/>
  <c r="B12" i="16"/>
  <c r="B13" i="16" s="1"/>
  <c r="B11" i="16"/>
  <c r="B8" i="16"/>
  <c r="B9" i="16" s="1"/>
  <c r="B10" i="16" s="1"/>
  <c r="I6" i="16"/>
  <c r="J52" i="24" l="1"/>
  <c r="J57" i="24" s="1"/>
  <c r="M54" i="24" s="1"/>
  <c r="O41" i="17"/>
  <c r="O47" i="17" s="1"/>
  <c r="J45" i="24"/>
  <c r="T19" i="17"/>
  <c r="T21" i="17"/>
  <c r="M50" i="17"/>
  <c r="M41" i="17"/>
  <c r="L47" i="17"/>
  <c r="C1" i="16"/>
  <c r="E1" i="16"/>
  <c r="C2" i="16"/>
  <c r="B16" i="16"/>
  <c r="J45" i="17" l="1"/>
  <c r="E2" i="16"/>
  <c r="C7" i="16" s="1"/>
  <c r="J52" i="17"/>
  <c r="J57" i="17" s="1"/>
  <c r="M54" i="17" s="1"/>
  <c r="B17" i="16"/>
  <c r="H13" i="16" l="1"/>
  <c r="H9" i="16"/>
  <c r="H10" i="16"/>
  <c r="H15" i="16"/>
  <c r="H8" i="16"/>
  <c r="E15" i="16"/>
  <c r="E8" i="16"/>
  <c r="E11" i="16"/>
  <c r="H16" i="16"/>
  <c r="E9" i="16"/>
  <c r="H14" i="16"/>
  <c r="C16" i="16"/>
  <c r="D16" i="16" s="1"/>
  <c r="H11" i="16"/>
  <c r="E13" i="16"/>
  <c r="E10" i="16"/>
  <c r="E16" i="16"/>
  <c r="E14" i="16"/>
  <c r="E12" i="16"/>
  <c r="H7" i="16"/>
  <c r="E7" i="16"/>
  <c r="C9" i="16"/>
  <c r="C13" i="16"/>
  <c r="C12" i="16"/>
  <c r="C8" i="16"/>
  <c r="C14" i="16"/>
  <c r="C10" i="16"/>
  <c r="C15" i="16"/>
  <c r="C11" i="16"/>
  <c r="H12" i="16"/>
  <c r="C17" i="16"/>
  <c r="B18" i="16"/>
  <c r="H17" i="16"/>
  <c r="E17" i="16"/>
  <c r="F16" i="16" l="1"/>
  <c r="G16" i="16"/>
  <c r="I16" i="16" s="1"/>
  <c r="G15" i="16"/>
  <c r="I15" i="16" s="1"/>
  <c r="D15" i="16"/>
  <c r="F15" i="16" s="1"/>
  <c r="D11" i="16"/>
  <c r="F11" i="16" s="1"/>
  <c r="G11" i="16"/>
  <c r="I11" i="16" s="1"/>
  <c r="G10" i="16"/>
  <c r="I10" i="16" s="1"/>
  <c r="D10" i="16"/>
  <c r="F10" i="16" s="1"/>
  <c r="G14" i="16"/>
  <c r="I14" i="16" s="1"/>
  <c r="D14" i="16"/>
  <c r="F14" i="16" s="1"/>
  <c r="G8" i="16"/>
  <c r="I8" i="16" s="1"/>
  <c r="D8" i="16"/>
  <c r="F8" i="16" s="1"/>
  <c r="G12" i="16"/>
  <c r="I12" i="16" s="1"/>
  <c r="D12" i="16"/>
  <c r="F12" i="16" s="1"/>
  <c r="G13" i="16"/>
  <c r="I13" i="16" s="1"/>
  <c r="D13" i="16"/>
  <c r="F13" i="16" s="1"/>
  <c r="G7" i="16"/>
  <c r="I7" i="16" s="1"/>
  <c r="D7" i="16"/>
  <c r="F7" i="16" s="1"/>
  <c r="G9" i="16"/>
  <c r="I9" i="16" s="1"/>
  <c r="D9" i="16"/>
  <c r="F9" i="16" s="1"/>
  <c r="G17" i="16"/>
  <c r="I17" i="16" s="1"/>
  <c r="D17" i="16"/>
  <c r="F17" i="16" s="1"/>
  <c r="B19" i="16"/>
  <c r="C18" i="16"/>
  <c r="H18" i="16"/>
  <c r="E18" i="16"/>
  <c r="G18" i="16" l="1"/>
  <c r="I18" i="16" s="1"/>
  <c r="D18" i="16"/>
  <c r="F18" i="16" s="1"/>
  <c r="C19" i="16"/>
  <c r="H19" i="16"/>
  <c r="B20" i="16"/>
  <c r="E19" i="16"/>
  <c r="D19" i="16" l="1"/>
  <c r="F19" i="16" s="1"/>
  <c r="G19" i="16"/>
  <c r="I19" i="16" s="1"/>
  <c r="C20" i="16"/>
  <c r="B21" i="16"/>
  <c r="H20" i="16"/>
  <c r="E20" i="16"/>
  <c r="B22" i="16" l="1"/>
  <c r="C21" i="16"/>
  <c r="E21" i="16"/>
  <c r="H21" i="16"/>
  <c r="G20" i="16"/>
  <c r="I20" i="16" s="1"/>
  <c r="D20" i="16"/>
  <c r="F20" i="16" s="1"/>
  <c r="G21" i="16" l="1"/>
  <c r="I21" i="16" s="1"/>
  <c r="D21" i="16"/>
  <c r="F21" i="16" s="1"/>
  <c r="C22" i="16"/>
  <c r="H22" i="16"/>
  <c r="B23" i="16"/>
  <c r="E22" i="16"/>
  <c r="C23" i="16" l="1"/>
  <c r="B24" i="16"/>
  <c r="H23" i="16"/>
  <c r="E23" i="16"/>
  <c r="G22" i="16"/>
  <c r="I22" i="16" s="1"/>
  <c r="D22" i="16"/>
  <c r="F22" i="16" s="1"/>
  <c r="G23" i="16" l="1"/>
  <c r="I23" i="16" s="1"/>
  <c r="D23" i="16"/>
  <c r="F23" i="16" s="1"/>
  <c r="B25" i="16"/>
  <c r="C24" i="16"/>
  <c r="E24" i="16"/>
  <c r="H24" i="16"/>
  <c r="G24" i="16" l="1"/>
  <c r="I24" i="16" s="1"/>
  <c r="D24" i="16"/>
  <c r="F24" i="16" s="1"/>
  <c r="C25" i="16"/>
  <c r="B26" i="16"/>
  <c r="H25" i="16"/>
  <c r="E25" i="16"/>
  <c r="C26" i="16" l="1"/>
  <c r="B27" i="16"/>
  <c r="E26" i="16"/>
  <c r="H26" i="16"/>
  <c r="G25" i="16"/>
  <c r="I25" i="16" s="1"/>
  <c r="D25" i="16"/>
  <c r="F25" i="16" s="1"/>
  <c r="B28" i="16" l="1"/>
  <c r="C27" i="16"/>
  <c r="E27" i="16"/>
  <c r="H27" i="16"/>
  <c r="G26" i="16"/>
  <c r="I26" i="16" s="1"/>
  <c r="D26" i="16"/>
  <c r="F26" i="16" s="1"/>
  <c r="G27" i="16" l="1"/>
  <c r="I27" i="16" s="1"/>
  <c r="D27" i="16"/>
  <c r="F27" i="16" s="1"/>
  <c r="C28" i="16"/>
  <c r="B29" i="16"/>
  <c r="H28" i="16"/>
  <c r="E28" i="16"/>
  <c r="C29" i="16" l="1"/>
  <c r="B30" i="16"/>
  <c r="E29" i="16"/>
  <c r="H29" i="16"/>
  <c r="G28" i="16"/>
  <c r="I28" i="16" s="1"/>
  <c r="D28" i="16"/>
  <c r="F28" i="16" s="1"/>
  <c r="B31" i="16" l="1"/>
  <c r="C30" i="16"/>
  <c r="H30" i="16"/>
  <c r="E30" i="16"/>
  <c r="G29" i="16"/>
  <c r="I29" i="16" s="1"/>
  <c r="D29" i="16"/>
  <c r="F29" i="16" s="1"/>
  <c r="G30" i="16" l="1"/>
  <c r="I30" i="16" s="1"/>
  <c r="D30" i="16"/>
  <c r="F30" i="16" s="1"/>
  <c r="C31" i="16"/>
  <c r="B32" i="16"/>
  <c r="H31" i="16"/>
  <c r="E31" i="16"/>
  <c r="C32" i="16" l="1"/>
  <c r="B33" i="16"/>
  <c r="E32" i="16"/>
  <c r="H32" i="16"/>
  <c r="D31" i="16"/>
  <c r="F31" i="16" s="1"/>
  <c r="G31" i="16"/>
  <c r="I31" i="16" s="1"/>
  <c r="B34" i="16" l="1"/>
  <c r="C33" i="16"/>
  <c r="E33" i="16"/>
  <c r="H33" i="16"/>
  <c r="D32" i="16"/>
  <c r="F32" i="16" s="1"/>
  <c r="G32" i="16"/>
  <c r="I32" i="16" s="1"/>
  <c r="G33" i="16" l="1"/>
  <c r="I33" i="16" s="1"/>
  <c r="D33" i="16"/>
  <c r="F33" i="16" s="1"/>
  <c r="C34" i="16"/>
  <c r="B35" i="16"/>
  <c r="E34" i="16"/>
  <c r="H34" i="16"/>
  <c r="C35" i="16" l="1"/>
  <c r="B36" i="16"/>
  <c r="E35" i="16"/>
  <c r="H35" i="16"/>
  <c r="G34" i="16"/>
  <c r="I34" i="16" s="1"/>
  <c r="D34" i="16"/>
  <c r="F34" i="16" s="1"/>
  <c r="B37" i="16" l="1"/>
  <c r="C36" i="16"/>
  <c r="H36" i="16"/>
  <c r="E36" i="16"/>
  <c r="D35" i="16"/>
  <c r="F35" i="16" s="1"/>
  <c r="G35" i="16"/>
  <c r="I35" i="16" s="1"/>
  <c r="G36" i="16" l="1"/>
  <c r="I36" i="16" s="1"/>
  <c r="D36" i="16"/>
  <c r="F36" i="16" s="1"/>
  <c r="C37" i="16"/>
  <c r="B38" i="16"/>
  <c r="E37" i="16"/>
  <c r="H37" i="16"/>
  <c r="C38" i="16" l="1"/>
  <c r="B39" i="16"/>
  <c r="E38" i="16"/>
  <c r="H38" i="16"/>
  <c r="G37" i="16"/>
  <c r="I37" i="16" s="1"/>
  <c r="D37" i="16"/>
  <c r="F37" i="16" s="1"/>
  <c r="B40" i="16" l="1"/>
  <c r="C39" i="16"/>
  <c r="E39" i="16"/>
  <c r="H39" i="16"/>
  <c r="D38" i="16"/>
  <c r="F38" i="16" s="1"/>
  <c r="G38" i="16"/>
  <c r="I38" i="16" s="1"/>
  <c r="D39" i="16" l="1"/>
  <c r="F39" i="16" s="1"/>
  <c r="G39" i="16"/>
  <c r="I39" i="16" s="1"/>
  <c r="C40" i="16"/>
  <c r="B41" i="16"/>
  <c r="E40" i="16"/>
  <c r="H40" i="16"/>
  <c r="C41" i="16" l="1"/>
  <c r="B42" i="16"/>
  <c r="E41" i="16"/>
  <c r="H41" i="16"/>
  <c r="D40" i="16"/>
  <c r="F40" i="16" s="1"/>
  <c r="G40" i="16"/>
  <c r="I40" i="16" s="1"/>
  <c r="B43" i="16" l="1"/>
  <c r="C42" i="16"/>
  <c r="H42" i="16"/>
  <c r="E42" i="16"/>
  <c r="D41" i="16"/>
  <c r="F41" i="16" s="1"/>
  <c r="G41" i="16"/>
  <c r="I41" i="16" s="1"/>
  <c r="G42" i="16" l="1"/>
  <c r="I42" i="16" s="1"/>
  <c r="D42" i="16"/>
  <c r="F42" i="16" s="1"/>
  <c r="C43" i="16"/>
  <c r="B44" i="16"/>
  <c r="E43" i="16"/>
  <c r="H43" i="16"/>
  <c r="C44" i="16" l="1"/>
  <c r="B45" i="16"/>
  <c r="E44" i="16"/>
  <c r="H44" i="16"/>
  <c r="G43" i="16"/>
  <c r="I43" i="16" s="1"/>
  <c r="D43" i="16"/>
  <c r="F43" i="16" s="1"/>
  <c r="B46" i="16" l="1"/>
  <c r="C45" i="16"/>
  <c r="H45" i="16"/>
  <c r="E45" i="16"/>
  <c r="G44" i="16"/>
  <c r="I44" i="16" s="1"/>
  <c r="D44" i="16"/>
  <c r="F44" i="16" s="1"/>
  <c r="G45" i="16" l="1"/>
  <c r="I45" i="16" s="1"/>
  <c r="D45" i="16"/>
  <c r="F45" i="16" s="1"/>
  <c r="C46" i="16"/>
  <c r="E46" i="16"/>
  <c r="H46" i="16"/>
  <c r="G46" i="16" l="1"/>
  <c r="I46" i="16" s="1"/>
  <c r="D46" i="16"/>
  <c r="F46" i="16" s="1"/>
  <c r="K58" i="9" l="1"/>
  <c r="L24" i="9"/>
  <c r="L42" i="9"/>
  <c r="G71" i="9" s="1"/>
  <c r="P5" i="9"/>
  <c r="L14" i="9"/>
  <c r="P15" i="9" s="1"/>
  <c r="L29" i="9" l="1"/>
  <c r="P25" i="9" s="1"/>
  <c r="I52" i="9"/>
  <c r="K52" i="9" s="1"/>
  <c r="I58" i="9" s="1"/>
  <c r="G58" i="9"/>
  <c r="P58" i="9" l="1"/>
  <c r="G66" i="9" s="1"/>
  <c r="K6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田中(明)</author>
  </authors>
  <commentList>
    <comment ref="L19" authorId="0" shapeId="0" xr:uid="{00000000-0006-0000-0000-000001000000}">
      <text>
        <r>
          <rPr>
            <sz val="9"/>
            <color indexed="81"/>
            <rFont val="ＭＳ 明朝"/>
            <family val="1"/>
            <charset val="128"/>
          </rPr>
          <t>＝H（m）</t>
        </r>
      </text>
    </comment>
    <comment ref="L24" authorId="0" shapeId="0" xr:uid="{00000000-0006-0000-0000-000002000000}">
      <text>
        <r>
          <rPr>
            <sz val="9"/>
            <color indexed="81"/>
            <rFont val="ＭＳ 明朝"/>
            <family val="1"/>
            <charset val="128"/>
          </rPr>
          <t>=mg／g</t>
        </r>
      </text>
    </comment>
    <comment ref="I42" authorId="0" shapeId="0" xr:uid="{00000000-0006-0000-0000-000003000000}">
      <text>
        <r>
          <rPr>
            <sz val="9"/>
            <color indexed="81"/>
            <rFont val="ＭＳ 明朝"/>
            <family val="1"/>
            <charset val="128"/>
          </rPr>
          <t xml:space="preserve"> 高さ＝Q1＝Q</t>
        </r>
        <r>
          <rPr>
            <sz val="7"/>
            <color indexed="81"/>
            <rFont val="ＭＳ 明朝"/>
            <family val="1"/>
            <charset val="128"/>
          </rPr>
          <t>1/30</t>
        </r>
        <r>
          <rPr>
            <sz val="9"/>
            <color indexed="81"/>
            <rFont val="ＭＳ 明朝"/>
            <family val="1"/>
            <charset val="128"/>
          </rPr>
          <t xml:space="preserve">（kN）  </t>
        </r>
      </text>
    </comment>
    <comment ref="I55" authorId="1" shapeId="0" xr:uid="{01FC4245-0303-440B-92AD-722F46B918DE}">
      <text>
        <r>
          <rPr>
            <b/>
            <sz val="9"/>
            <color indexed="81"/>
            <rFont val="MS P ゴシック"/>
            <family val="3"/>
            <charset val="128"/>
          </rPr>
          <t>Q2=Q</t>
        </r>
        <r>
          <rPr>
            <b/>
            <vertAlign val="subscript"/>
            <sz val="9"/>
            <color indexed="81"/>
            <rFont val="MS P ゴシック"/>
            <family val="3"/>
            <charset val="128"/>
          </rPr>
          <t>1/120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田中(明)</author>
  </authors>
  <commentList>
    <comment ref="L19" authorId="0" shapeId="0" xr:uid="{4FF27D2A-A8E6-4414-86F1-1257409B98B8}">
      <text>
        <r>
          <rPr>
            <sz val="9"/>
            <color indexed="81"/>
            <rFont val="ＭＳ 明朝"/>
            <family val="1"/>
            <charset val="128"/>
          </rPr>
          <t>＝H（m）</t>
        </r>
      </text>
    </comment>
    <comment ref="L24" authorId="0" shapeId="0" xr:uid="{12A29651-3FBF-4BA0-8629-DEC3B27A922F}">
      <text>
        <r>
          <rPr>
            <sz val="9"/>
            <color indexed="81"/>
            <rFont val="ＭＳ 明朝"/>
            <family val="1"/>
            <charset val="128"/>
          </rPr>
          <t>=mg／g</t>
        </r>
      </text>
    </comment>
    <comment ref="I42" authorId="0" shapeId="0" xr:uid="{FB0CC8F6-41E0-49AA-91C7-673529CBB998}">
      <text>
        <r>
          <rPr>
            <sz val="9"/>
            <color indexed="81"/>
            <rFont val="ＭＳ 明朝"/>
            <family val="1"/>
            <charset val="128"/>
          </rPr>
          <t xml:space="preserve"> 高さ＝Q1＝Q</t>
        </r>
        <r>
          <rPr>
            <sz val="7"/>
            <color indexed="81"/>
            <rFont val="ＭＳ 明朝"/>
            <family val="1"/>
            <charset val="128"/>
          </rPr>
          <t>1/15</t>
        </r>
        <r>
          <rPr>
            <sz val="9"/>
            <color indexed="81"/>
            <rFont val="ＭＳ 明朝"/>
            <family val="1"/>
            <charset val="128"/>
          </rPr>
          <t xml:space="preserve">（kN）  </t>
        </r>
      </text>
    </comment>
    <comment ref="I55" authorId="1" shapeId="0" xr:uid="{162B45B9-C4DB-4DA3-BFCA-66EF297E2A26}">
      <text>
        <r>
          <rPr>
            <b/>
            <sz val="9"/>
            <color indexed="81"/>
            <rFont val="MS P ゴシック"/>
            <family val="3"/>
            <charset val="128"/>
          </rPr>
          <t>Q2=Q</t>
        </r>
        <r>
          <rPr>
            <b/>
            <vertAlign val="subscript"/>
            <sz val="9"/>
            <color indexed="81"/>
            <rFont val="MS P ゴシック"/>
            <family val="3"/>
            <charset val="128"/>
          </rPr>
          <t>1/120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田中(明)</author>
  </authors>
  <commentList>
    <comment ref="L23" authorId="0" shapeId="0" xr:uid="{0A2E0F11-5FB0-40CB-8FF2-76F254D3CB7E}">
      <text>
        <r>
          <rPr>
            <sz val="9"/>
            <color indexed="81"/>
            <rFont val="ＭＳ 明朝"/>
            <family val="1"/>
            <charset val="128"/>
          </rPr>
          <t>＝H（m）</t>
        </r>
      </text>
    </comment>
    <comment ref="N28" authorId="0" shapeId="0" xr:uid="{5FB7E3E3-6BA0-41CB-8B99-2B52DB8452C7}">
      <text>
        <r>
          <rPr>
            <sz val="9"/>
            <color indexed="81"/>
            <rFont val="ＭＳ 明朝"/>
            <family val="1"/>
            <charset val="128"/>
          </rPr>
          <t>=mg／g</t>
        </r>
      </text>
    </comment>
    <comment ref="K57" authorId="1" shapeId="0" xr:uid="{0E930611-4863-4D1A-B45E-6D0A44D2AD8D}">
      <text>
        <r>
          <rPr>
            <b/>
            <sz val="9"/>
            <color indexed="81"/>
            <rFont val="MS P ゴシック"/>
            <family val="3"/>
            <charset val="128"/>
          </rPr>
          <t>Q2=Q</t>
        </r>
        <r>
          <rPr>
            <b/>
            <vertAlign val="subscript"/>
            <sz val="9"/>
            <color indexed="81"/>
            <rFont val="MS P ゴシック"/>
            <family val="3"/>
            <charset val="128"/>
          </rPr>
          <t>1/120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田中(明)</author>
  </authors>
  <commentList>
    <comment ref="N1" authorId="0" shapeId="0" xr:uid="{0C33D325-B5BF-4329-808F-AB8672842BAB}">
      <text>
        <r>
          <rPr>
            <sz val="11"/>
            <color indexed="81"/>
            <rFont val="MS P ゴシック"/>
            <family val="3"/>
            <charset val="128"/>
          </rPr>
          <t>まちの匠事業で使用する場合はリストから「補強設計」を選択してください。</t>
        </r>
      </text>
    </comment>
    <comment ref="N25" authorId="0" shapeId="0" xr:uid="{EB68269D-993D-42B7-A647-86463E843E75}">
      <text>
        <r>
          <rPr>
            <sz val="9"/>
            <color indexed="81"/>
            <rFont val="MS P ゴシック"/>
            <family val="3"/>
            <charset val="128"/>
          </rPr>
          <t>マニュアルに添付された応答計算シートとの整合から、第一種地盤の場合は調整係数pを考慮せずグラフを作成します。</t>
        </r>
      </text>
    </comment>
    <comment ref="G33" authorId="0" shapeId="0" xr:uid="{94700CD0-4B49-4223-94D6-D7D3E65CCB0F}">
      <text>
        <r>
          <rPr>
            <sz val="9"/>
            <color indexed="81"/>
            <rFont val="MS P ゴシック"/>
            <family val="3"/>
            <charset val="128"/>
          </rPr>
          <t>・上のグラフで</t>
        </r>
        <r>
          <rPr>
            <b/>
            <sz val="9"/>
            <color indexed="81"/>
            <rFont val="MS P ゴシック"/>
            <family val="3"/>
            <charset val="128"/>
          </rPr>
          <t>現況又は補強後</t>
        </r>
        <r>
          <rPr>
            <sz val="9"/>
            <color indexed="81"/>
            <rFont val="MS P ゴシック"/>
            <family val="3"/>
            <charset val="128"/>
          </rPr>
          <t>のプロットが</t>
        </r>
        <r>
          <rPr>
            <b/>
            <sz val="9"/>
            <color indexed="81"/>
            <rFont val="MS P ゴシック"/>
            <family val="3"/>
            <charset val="128"/>
          </rPr>
          <t>危険ゾーン</t>
        </r>
        <r>
          <rPr>
            <sz val="9"/>
            <color indexed="81"/>
            <rFont val="MS P ゴシック"/>
            <family val="3"/>
            <charset val="128"/>
          </rPr>
          <t>にあるとき
　→小壁付き柱の検討を実施して、</t>
        </r>
        <r>
          <rPr>
            <b/>
            <sz val="9"/>
            <color indexed="81"/>
            <rFont val="MS P ゴシック"/>
            <family val="3"/>
            <charset val="128"/>
          </rPr>
          <t>柱の折損がないことを確認した場合</t>
        </r>
        <r>
          <rPr>
            <sz val="9"/>
            <color indexed="81"/>
            <rFont val="MS P ゴシック"/>
            <family val="3"/>
            <charset val="128"/>
          </rPr>
          <t>は「満たす」にチェック
・上のグラフで</t>
        </r>
        <r>
          <rPr>
            <b/>
            <sz val="9"/>
            <color indexed="81"/>
            <rFont val="MS P ゴシック"/>
            <family val="3"/>
            <charset val="128"/>
          </rPr>
          <t>現況又は補強後</t>
        </r>
        <r>
          <rPr>
            <sz val="9"/>
            <color indexed="81"/>
            <rFont val="MS P ゴシック"/>
            <family val="3"/>
            <charset val="128"/>
          </rPr>
          <t>のプロットが</t>
        </r>
        <r>
          <rPr>
            <b/>
            <sz val="9"/>
            <color indexed="81"/>
            <rFont val="MS P ゴシック"/>
            <family val="3"/>
            <charset val="128"/>
          </rPr>
          <t>条件付き安全ゾーン</t>
        </r>
        <r>
          <rPr>
            <sz val="9"/>
            <color indexed="81"/>
            <rFont val="MS P ゴシック"/>
            <family val="3"/>
            <charset val="128"/>
          </rPr>
          <t>にあるとき
　→小壁付き柱やねじれ等</t>
        </r>
        <r>
          <rPr>
            <b/>
            <sz val="9"/>
            <color indexed="81"/>
            <rFont val="MS P ゴシック"/>
            <family val="3"/>
            <charset val="128"/>
          </rPr>
          <t>全ての条件を確認していずれの条件も満足する場合</t>
        </r>
        <r>
          <rPr>
            <sz val="9"/>
            <color indexed="81"/>
            <rFont val="MS P ゴシック"/>
            <family val="3"/>
            <charset val="128"/>
          </rPr>
          <t xml:space="preserve">は「満たす」にチェック
</t>
        </r>
        <r>
          <rPr>
            <b/>
            <sz val="9"/>
            <color indexed="81"/>
            <rFont val="MS P ゴシック"/>
            <family val="3"/>
            <charset val="128"/>
          </rPr>
          <t>※条件付き安全ゾーンで求められる条件に係る検討をしていない場合は「満たさない」にチェック</t>
        </r>
      </text>
    </comment>
    <comment ref="J35" authorId="0" shapeId="0" xr:uid="{F2EDA8FC-B304-4A02-A90E-8800D4B3C965}">
      <text>
        <r>
          <rPr>
            <sz val="9"/>
            <color indexed="81"/>
            <rFont val="MS P ゴシック"/>
            <family val="3"/>
            <charset val="128"/>
          </rPr>
          <t>・ゾーンごとの水平力の伝達検討が必要な場合
・中間荷重を受ける柱の折損検討が必要な場合
・中間荷重を受ける梁の折損検討が必要な場合
・柱ごとの滑動検討が必要な場合
などはその他にチェックして検討内容を記入してください。</t>
        </r>
      </text>
    </comment>
    <comment ref="O41" authorId="0" shapeId="0" xr:uid="{F08EE2A4-EA87-4499-BFBF-B10178F78AE2}">
      <text>
        <r>
          <rPr>
            <sz val="9"/>
            <color indexed="81"/>
            <rFont val="MS P ゴシック"/>
            <family val="3"/>
            <charset val="128"/>
          </rPr>
          <t xml:space="preserve">Gs・p&lt;1.35となる場合は1.35を採用します。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田中(明)</author>
  </authors>
  <commentList>
    <comment ref="L19" authorId="0" shapeId="0" xr:uid="{46B3E948-29F5-4218-8C98-BAC3B702EFD7}">
      <text>
        <r>
          <rPr>
            <sz val="9"/>
            <color indexed="81"/>
            <rFont val="ＭＳ 明朝"/>
            <family val="1"/>
            <charset val="128"/>
          </rPr>
          <t>＝H（m）</t>
        </r>
      </text>
    </comment>
    <comment ref="L24" authorId="0" shapeId="0" xr:uid="{19569EAE-BE92-49EB-B98D-49AE21A126FC}">
      <text>
        <r>
          <rPr>
            <sz val="9"/>
            <color indexed="81"/>
            <rFont val="ＭＳ 明朝"/>
            <family val="1"/>
            <charset val="128"/>
          </rPr>
          <t>=mg／g</t>
        </r>
      </text>
    </comment>
    <comment ref="I42" authorId="0" shapeId="0" xr:uid="{36184B7B-0CB4-4420-993E-01C699CCB1B0}">
      <text>
        <r>
          <rPr>
            <sz val="9"/>
            <color indexed="81"/>
            <rFont val="ＭＳ 明朝"/>
            <family val="1"/>
            <charset val="128"/>
          </rPr>
          <t xml:space="preserve"> 高さ＝Q1＝Q</t>
        </r>
        <r>
          <rPr>
            <sz val="7"/>
            <color indexed="81"/>
            <rFont val="ＭＳ 明朝"/>
            <family val="1"/>
            <charset val="128"/>
          </rPr>
          <t>1/30</t>
        </r>
        <r>
          <rPr>
            <sz val="9"/>
            <color indexed="81"/>
            <rFont val="ＭＳ 明朝"/>
            <family val="1"/>
            <charset val="128"/>
          </rPr>
          <t xml:space="preserve">（kN）  </t>
        </r>
      </text>
    </comment>
    <comment ref="I55" authorId="1" shapeId="0" xr:uid="{2D7216F6-CFAB-4644-B9D2-922B830A70B7}">
      <text>
        <r>
          <rPr>
            <b/>
            <sz val="9"/>
            <color indexed="81"/>
            <rFont val="MS P ゴシック"/>
            <family val="3"/>
            <charset val="128"/>
          </rPr>
          <t>Q2=Q</t>
        </r>
        <r>
          <rPr>
            <b/>
            <vertAlign val="subscript"/>
            <sz val="9"/>
            <color indexed="81"/>
            <rFont val="MS P ゴシック"/>
            <family val="3"/>
            <charset val="128"/>
          </rPr>
          <t>1/120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田中(明)</author>
  </authors>
  <commentList>
    <comment ref="L19" authorId="0" shapeId="0" xr:uid="{ADDE25DB-12D3-476A-9C91-48CA519010C4}">
      <text>
        <r>
          <rPr>
            <sz val="9"/>
            <color indexed="81"/>
            <rFont val="ＭＳ 明朝"/>
            <family val="1"/>
            <charset val="128"/>
          </rPr>
          <t>＝H（m）</t>
        </r>
      </text>
    </comment>
    <comment ref="L24" authorId="0" shapeId="0" xr:uid="{8DB4756E-B714-4947-A584-95277B14E986}">
      <text>
        <r>
          <rPr>
            <sz val="9"/>
            <color indexed="81"/>
            <rFont val="ＭＳ 明朝"/>
            <family val="1"/>
            <charset val="128"/>
          </rPr>
          <t>=mg／g</t>
        </r>
      </text>
    </comment>
    <comment ref="I42" authorId="0" shapeId="0" xr:uid="{B708F56B-0FB6-4351-AB03-DD43F2AE372A}">
      <text>
        <r>
          <rPr>
            <sz val="9"/>
            <color indexed="81"/>
            <rFont val="ＭＳ 明朝"/>
            <family val="1"/>
            <charset val="128"/>
          </rPr>
          <t xml:space="preserve"> 高さ＝Q1＝Q</t>
        </r>
        <r>
          <rPr>
            <sz val="7"/>
            <color indexed="81"/>
            <rFont val="ＭＳ 明朝"/>
            <family val="1"/>
            <charset val="128"/>
          </rPr>
          <t>1/15</t>
        </r>
        <r>
          <rPr>
            <sz val="9"/>
            <color indexed="81"/>
            <rFont val="ＭＳ 明朝"/>
            <family val="1"/>
            <charset val="128"/>
          </rPr>
          <t xml:space="preserve">（kN）  </t>
        </r>
      </text>
    </comment>
    <comment ref="I55" authorId="1" shapeId="0" xr:uid="{23A50078-41D7-485E-83B8-424A59B45A0F}">
      <text>
        <r>
          <rPr>
            <b/>
            <sz val="9"/>
            <color indexed="81"/>
            <rFont val="MS P ゴシック"/>
            <family val="3"/>
            <charset val="128"/>
          </rPr>
          <t>Q2=Q</t>
        </r>
        <r>
          <rPr>
            <b/>
            <vertAlign val="subscript"/>
            <sz val="9"/>
            <color indexed="81"/>
            <rFont val="MS P ゴシック"/>
            <family val="3"/>
            <charset val="128"/>
          </rPr>
          <t>1/120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田中(明)</author>
  </authors>
  <commentList>
    <comment ref="L19" authorId="0" shapeId="0" xr:uid="{5A3B9ED9-612D-46C7-8DE6-A596EEEF5B04}">
      <text>
        <r>
          <rPr>
            <sz val="9"/>
            <color indexed="81"/>
            <rFont val="ＭＳ 明朝"/>
            <family val="1"/>
            <charset val="128"/>
          </rPr>
          <t>＝H（m）</t>
        </r>
      </text>
    </comment>
    <comment ref="L24" authorId="0" shapeId="0" xr:uid="{302E2CC5-90F6-4A96-8231-B55FA6F9FA9E}">
      <text>
        <r>
          <rPr>
            <sz val="9"/>
            <color indexed="81"/>
            <rFont val="ＭＳ 明朝"/>
            <family val="1"/>
            <charset val="128"/>
          </rPr>
          <t>=mg／g</t>
        </r>
      </text>
    </comment>
    <comment ref="I42" authorId="0" shapeId="0" xr:uid="{296F27DD-8C2B-4657-B5D6-A499100278F7}">
      <text>
        <r>
          <rPr>
            <sz val="9"/>
            <color indexed="81"/>
            <rFont val="ＭＳ 明朝"/>
            <family val="1"/>
            <charset val="128"/>
          </rPr>
          <t xml:space="preserve"> 高さ＝Q1＝Q</t>
        </r>
        <r>
          <rPr>
            <sz val="7"/>
            <color indexed="81"/>
            <rFont val="ＭＳ 明朝"/>
            <family val="1"/>
            <charset val="128"/>
          </rPr>
          <t>1/15</t>
        </r>
        <r>
          <rPr>
            <sz val="9"/>
            <color indexed="81"/>
            <rFont val="ＭＳ 明朝"/>
            <family val="1"/>
            <charset val="128"/>
          </rPr>
          <t xml:space="preserve">（kN）  </t>
        </r>
      </text>
    </comment>
    <comment ref="I55" authorId="1" shapeId="0" xr:uid="{26A91622-B6EE-499D-8177-BA4F33B770BF}">
      <text>
        <r>
          <rPr>
            <b/>
            <sz val="9"/>
            <color indexed="81"/>
            <rFont val="MS P ゴシック"/>
            <family val="3"/>
            <charset val="128"/>
          </rPr>
          <t>Q2=Q</t>
        </r>
        <r>
          <rPr>
            <b/>
            <vertAlign val="subscript"/>
            <sz val="9"/>
            <color indexed="81"/>
            <rFont val="MS P ゴシック"/>
            <family val="3"/>
            <charset val="128"/>
          </rPr>
          <t>1/120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田中(明)</author>
  </authors>
  <commentList>
    <comment ref="L23" authorId="0" shapeId="0" xr:uid="{27C29DA1-C5F9-49F2-B06E-45AC0A21F48C}">
      <text>
        <r>
          <rPr>
            <sz val="9"/>
            <color indexed="81"/>
            <rFont val="ＭＳ 明朝"/>
            <family val="1"/>
            <charset val="128"/>
          </rPr>
          <t>＝H（m）</t>
        </r>
      </text>
    </comment>
    <comment ref="N28" authorId="0" shapeId="0" xr:uid="{D9BC8484-3A23-45BC-95A2-450E49BC6098}">
      <text>
        <r>
          <rPr>
            <sz val="9"/>
            <color indexed="81"/>
            <rFont val="ＭＳ 明朝"/>
            <family val="1"/>
            <charset val="128"/>
          </rPr>
          <t>=mg／g</t>
        </r>
      </text>
    </comment>
    <comment ref="K57" authorId="1" shapeId="0" xr:uid="{20595D45-1CCE-481B-A556-349D65836A45}">
      <text>
        <r>
          <rPr>
            <b/>
            <sz val="9"/>
            <color indexed="81"/>
            <rFont val="MS P ゴシック"/>
            <family val="3"/>
            <charset val="128"/>
          </rPr>
          <t>Q2=Q</t>
        </r>
        <r>
          <rPr>
            <b/>
            <vertAlign val="subscript"/>
            <sz val="9"/>
            <color indexed="81"/>
            <rFont val="MS P ゴシック"/>
            <family val="3"/>
            <charset val="128"/>
          </rPr>
          <t>1/120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田中(明)</author>
  </authors>
  <commentList>
    <comment ref="N1" authorId="0" shapeId="0" xr:uid="{87CFC69F-9D9C-4FC0-95A4-C4F48AEB397A}">
      <text>
        <r>
          <rPr>
            <sz val="10"/>
            <color indexed="81"/>
            <rFont val="MS P ゴシック"/>
            <family val="3"/>
            <charset val="128"/>
          </rPr>
          <t>まちの匠事業で使用する場合はリストから「補強設計」を選択してください。</t>
        </r>
      </text>
    </comment>
    <comment ref="N3" authorId="0" shapeId="0" xr:uid="{B6D0DD55-2A03-49DD-9D07-13C565F56E0B}">
      <text>
        <r>
          <rPr>
            <sz val="10"/>
            <color indexed="81"/>
            <rFont val="MS P ゴシック"/>
            <family val="3"/>
            <charset val="128"/>
          </rPr>
          <t xml:space="preserve">通し柱の安全限界変形角が1/15未満の場合は、通し柱の安全限界変形角を入力してください。
</t>
        </r>
      </text>
    </comment>
    <comment ref="N28" authorId="0" shapeId="0" xr:uid="{EEECF288-96AF-40A6-B3B5-FECDDB41726D}">
      <text>
        <r>
          <rPr>
            <sz val="11"/>
            <color indexed="81"/>
            <rFont val="MS P ゴシック"/>
            <family val="3"/>
            <charset val="128"/>
          </rPr>
          <t>マニュアルに添付された応答計算シートとの整合から、第一種地盤の場合は調整係数pを考慮せずグラフを作成します。</t>
        </r>
      </text>
    </comment>
    <comment ref="G33" authorId="0" shapeId="0" xr:uid="{996BA5CF-F019-4EBE-9017-4769CE388301}">
      <text>
        <r>
          <rPr>
            <sz val="9"/>
            <color indexed="81"/>
            <rFont val="MS P ゴシック"/>
            <family val="3"/>
            <charset val="128"/>
          </rPr>
          <t>・上のグラフで</t>
        </r>
        <r>
          <rPr>
            <b/>
            <sz val="9"/>
            <color indexed="81"/>
            <rFont val="MS P ゴシック"/>
            <family val="3"/>
            <charset val="128"/>
          </rPr>
          <t>現況又は補強後</t>
        </r>
        <r>
          <rPr>
            <sz val="9"/>
            <color indexed="81"/>
            <rFont val="MS P ゴシック"/>
            <family val="3"/>
            <charset val="128"/>
          </rPr>
          <t>のプロットが</t>
        </r>
        <r>
          <rPr>
            <b/>
            <sz val="9"/>
            <color indexed="81"/>
            <rFont val="MS P ゴシック"/>
            <family val="3"/>
            <charset val="128"/>
          </rPr>
          <t>危険ゾーン</t>
        </r>
        <r>
          <rPr>
            <sz val="9"/>
            <color indexed="81"/>
            <rFont val="MS P ゴシック"/>
            <family val="3"/>
            <charset val="128"/>
          </rPr>
          <t>にあるとき
　→小壁付き柱の検討を実施して、</t>
        </r>
        <r>
          <rPr>
            <b/>
            <sz val="9"/>
            <color indexed="81"/>
            <rFont val="MS P ゴシック"/>
            <family val="3"/>
            <charset val="128"/>
          </rPr>
          <t>柱の折損がないことを確認した場合</t>
        </r>
        <r>
          <rPr>
            <sz val="9"/>
            <color indexed="81"/>
            <rFont val="MS P ゴシック"/>
            <family val="3"/>
            <charset val="128"/>
          </rPr>
          <t>は「満たす」にチェック
・上のグラフで</t>
        </r>
        <r>
          <rPr>
            <b/>
            <sz val="9"/>
            <color indexed="81"/>
            <rFont val="MS P ゴシック"/>
            <family val="3"/>
            <charset val="128"/>
          </rPr>
          <t>現況又は補強後</t>
        </r>
        <r>
          <rPr>
            <sz val="9"/>
            <color indexed="81"/>
            <rFont val="MS P ゴシック"/>
            <family val="3"/>
            <charset val="128"/>
          </rPr>
          <t>のプロットが</t>
        </r>
        <r>
          <rPr>
            <b/>
            <sz val="9"/>
            <color indexed="81"/>
            <rFont val="MS P ゴシック"/>
            <family val="3"/>
            <charset val="128"/>
          </rPr>
          <t>条件付き安全ゾーン</t>
        </r>
        <r>
          <rPr>
            <sz val="9"/>
            <color indexed="81"/>
            <rFont val="MS P ゴシック"/>
            <family val="3"/>
            <charset val="128"/>
          </rPr>
          <t>にあるとき
　→小壁付き柱やねじれ等</t>
        </r>
        <r>
          <rPr>
            <b/>
            <sz val="9"/>
            <color indexed="81"/>
            <rFont val="MS P ゴシック"/>
            <family val="3"/>
            <charset val="128"/>
          </rPr>
          <t>全ての条件を確認していずれの条件も満足する場合</t>
        </r>
        <r>
          <rPr>
            <sz val="9"/>
            <color indexed="81"/>
            <rFont val="MS P ゴシック"/>
            <family val="3"/>
            <charset val="128"/>
          </rPr>
          <t xml:space="preserve">は「満たす」にチェック
</t>
        </r>
        <r>
          <rPr>
            <b/>
            <sz val="9"/>
            <color indexed="81"/>
            <rFont val="MS P ゴシック"/>
            <family val="3"/>
            <charset val="128"/>
          </rPr>
          <t>※条件付き安全ゾーンで求められる条件に係る検討をしていない場合は「満たさない」にチェック</t>
        </r>
      </text>
    </comment>
    <comment ref="J35" authorId="0" shapeId="0" xr:uid="{132F120E-4C39-4563-9F43-56CD5417D0AD}">
      <text>
        <r>
          <rPr>
            <sz val="9"/>
            <color indexed="81"/>
            <rFont val="MS P ゴシック"/>
            <family val="3"/>
            <charset val="128"/>
          </rPr>
          <t>・ゾーンごとの水平力の伝達検討が必要な場合
・中間荷重を受ける柱の折損検討が必要な場合
・中間荷重を受ける梁の折損検討が必要な場合
・柱ごとの滑動検討が必要な場合
などはその他にチェックして検討内容を記入してください。</t>
        </r>
      </text>
    </comment>
    <comment ref="O41" authorId="0" shapeId="0" xr:uid="{CCF4532D-8FE1-4B26-BA43-8704758356C5}">
      <text>
        <r>
          <rPr>
            <sz val="10"/>
            <color indexed="81"/>
            <rFont val="MS P ゴシック"/>
            <family val="3"/>
            <charset val="128"/>
          </rPr>
          <t xml:space="preserve">Gs・p&lt;1.35となる場合は1.35を採用します。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田中(明)</author>
  </authors>
  <commentList>
    <comment ref="L19" authorId="0" shapeId="0" xr:uid="{BD71578D-A85E-43A0-8DAD-DC050D42CCAB}">
      <text>
        <r>
          <rPr>
            <sz val="9"/>
            <color indexed="81"/>
            <rFont val="ＭＳ 明朝"/>
            <family val="1"/>
            <charset val="128"/>
          </rPr>
          <t>＝H（m）</t>
        </r>
      </text>
    </comment>
    <comment ref="L24" authorId="0" shapeId="0" xr:uid="{63FF2217-B9A3-4A44-8FA8-E360A3A3863D}">
      <text>
        <r>
          <rPr>
            <sz val="9"/>
            <color indexed="81"/>
            <rFont val="ＭＳ 明朝"/>
            <family val="1"/>
            <charset val="128"/>
          </rPr>
          <t>=mg／g</t>
        </r>
      </text>
    </comment>
    <comment ref="I42" authorId="0" shapeId="0" xr:uid="{E7078B1B-0278-405D-9097-286AF8239EAB}">
      <text>
        <r>
          <rPr>
            <sz val="9"/>
            <color indexed="81"/>
            <rFont val="ＭＳ 明朝"/>
            <family val="1"/>
            <charset val="128"/>
          </rPr>
          <t xml:space="preserve"> 高さ＝Q1＝Q</t>
        </r>
        <r>
          <rPr>
            <sz val="7"/>
            <color indexed="81"/>
            <rFont val="ＭＳ 明朝"/>
            <family val="1"/>
            <charset val="128"/>
          </rPr>
          <t>1/30</t>
        </r>
        <r>
          <rPr>
            <sz val="9"/>
            <color indexed="81"/>
            <rFont val="ＭＳ 明朝"/>
            <family val="1"/>
            <charset val="128"/>
          </rPr>
          <t xml:space="preserve">（kN）  </t>
        </r>
      </text>
    </comment>
    <comment ref="I55" authorId="1" shapeId="0" xr:uid="{2915BE05-286E-4241-B986-5749E5556810}">
      <text>
        <r>
          <rPr>
            <b/>
            <sz val="9"/>
            <color indexed="81"/>
            <rFont val="MS P ゴシック"/>
            <family val="3"/>
            <charset val="128"/>
          </rPr>
          <t>Q2=Q</t>
        </r>
        <r>
          <rPr>
            <b/>
            <vertAlign val="subscript"/>
            <sz val="9"/>
            <color indexed="81"/>
            <rFont val="MS P ゴシック"/>
            <family val="3"/>
            <charset val="128"/>
          </rPr>
          <t>1/120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田中(明)</author>
  </authors>
  <commentList>
    <comment ref="L19" authorId="0" shapeId="0" xr:uid="{26613DB1-F37E-47A8-A707-2A21998BB893}">
      <text>
        <r>
          <rPr>
            <sz val="9"/>
            <color indexed="81"/>
            <rFont val="ＭＳ 明朝"/>
            <family val="1"/>
            <charset val="128"/>
          </rPr>
          <t>＝H（m）</t>
        </r>
      </text>
    </comment>
    <comment ref="L24" authorId="0" shapeId="0" xr:uid="{7FFDC470-E3CA-440B-97EF-A1F5FF6D96EE}">
      <text>
        <r>
          <rPr>
            <sz val="9"/>
            <color indexed="81"/>
            <rFont val="ＭＳ 明朝"/>
            <family val="1"/>
            <charset val="128"/>
          </rPr>
          <t>=mg／g</t>
        </r>
      </text>
    </comment>
    <comment ref="I42" authorId="0" shapeId="0" xr:uid="{B05527BC-676A-4344-B19C-8C104C627B3E}">
      <text>
        <r>
          <rPr>
            <sz val="9"/>
            <color indexed="81"/>
            <rFont val="ＭＳ 明朝"/>
            <family val="1"/>
            <charset val="128"/>
          </rPr>
          <t xml:space="preserve"> 高さ＝Q1＝Q</t>
        </r>
        <r>
          <rPr>
            <sz val="7"/>
            <color indexed="81"/>
            <rFont val="ＭＳ 明朝"/>
            <family val="1"/>
            <charset val="128"/>
          </rPr>
          <t>1/30</t>
        </r>
        <r>
          <rPr>
            <sz val="9"/>
            <color indexed="81"/>
            <rFont val="ＭＳ 明朝"/>
            <family val="1"/>
            <charset val="128"/>
          </rPr>
          <t xml:space="preserve">（kN）  </t>
        </r>
      </text>
    </comment>
    <comment ref="I55" authorId="1" shapeId="0" xr:uid="{A2AE0BFF-2796-4257-9041-89B10A5EFA68}">
      <text>
        <r>
          <rPr>
            <b/>
            <sz val="9"/>
            <color indexed="81"/>
            <rFont val="MS P ゴシック"/>
            <family val="3"/>
            <charset val="128"/>
          </rPr>
          <t>Q2=Q</t>
        </r>
        <r>
          <rPr>
            <b/>
            <vertAlign val="subscript"/>
            <sz val="9"/>
            <color indexed="81"/>
            <rFont val="MS P ゴシック"/>
            <family val="3"/>
            <charset val="128"/>
          </rPr>
          <t>1/120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田中(明)</author>
  </authors>
  <commentList>
    <comment ref="L19" authorId="0" shapeId="0" xr:uid="{F19364BD-7C7A-46E1-B608-41C560B50037}">
      <text>
        <r>
          <rPr>
            <sz val="9"/>
            <color indexed="81"/>
            <rFont val="ＭＳ 明朝"/>
            <family val="1"/>
            <charset val="128"/>
          </rPr>
          <t>＝H（m）</t>
        </r>
      </text>
    </comment>
    <comment ref="L24" authorId="0" shapeId="0" xr:uid="{276AA563-713F-4868-9EDC-58D2834CCD6C}">
      <text>
        <r>
          <rPr>
            <sz val="9"/>
            <color indexed="81"/>
            <rFont val="ＭＳ 明朝"/>
            <family val="1"/>
            <charset val="128"/>
          </rPr>
          <t>=mg／g</t>
        </r>
      </text>
    </comment>
    <comment ref="I42" authorId="0" shapeId="0" xr:uid="{42C68697-483B-45B6-B707-C1A4DC6D8A97}">
      <text>
        <r>
          <rPr>
            <sz val="9"/>
            <color indexed="81"/>
            <rFont val="ＭＳ 明朝"/>
            <family val="1"/>
            <charset val="128"/>
          </rPr>
          <t xml:space="preserve"> 高さ＝Q1＝Q</t>
        </r>
        <r>
          <rPr>
            <sz val="7"/>
            <color indexed="81"/>
            <rFont val="ＭＳ 明朝"/>
            <family val="1"/>
            <charset val="128"/>
          </rPr>
          <t>1/15</t>
        </r>
        <r>
          <rPr>
            <sz val="9"/>
            <color indexed="81"/>
            <rFont val="ＭＳ 明朝"/>
            <family val="1"/>
            <charset val="128"/>
          </rPr>
          <t xml:space="preserve">（kN）  </t>
        </r>
      </text>
    </comment>
    <comment ref="I55" authorId="1" shapeId="0" xr:uid="{91D3D110-8ACF-48D7-8BCA-3C00D05C81C9}">
      <text>
        <r>
          <rPr>
            <b/>
            <sz val="9"/>
            <color indexed="81"/>
            <rFont val="MS P ゴシック"/>
            <family val="3"/>
            <charset val="128"/>
          </rPr>
          <t>Q2=Q</t>
        </r>
        <r>
          <rPr>
            <b/>
            <vertAlign val="subscript"/>
            <sz val="9"/>
            <color indexed="81"/>
            <rFont val="MS P ゴシック"/>
            <family val="3"/>
            <charset val="128"/>
          </rPr>
          <t>1/120</t>
        </r>
      </text>
    </comment>
  </commentList>
</comments>
</file>

<file path=xl/sharedStrings.xml><?xml version="1.0" encoding="utf-8"?>
<sst xmlns="http://schemas.openxmlformats.org/spreadsheetml/2006/main" count="1073" uniqueCount="164">
  <si>
    <t>mg（1階が支える建物の全重量）</t>
    <rPh sb="4" eb="5">
      <t>カイ</t>
    </rPh>
    <rPh sb="6" eb="7">
      <t>ササ</t>
    </rPh>
    <rPh sb="9" eb="11">
      <t>タテモノ</t>
    </rPh>
    <rPh sb="12" eb="13">
      <t>ゼン</t>
    </rPh>
    <rPh sb="13" eb="15">
      <t>ジュウリョウ</t>
    </rPh>
    <phoneticPr fontId="2"/>
  </si>
  <si>
    <t>●　等価剛性　Ke</t>
    <rPh sb="2" eb="4">
      <t>トウカ</t>
    </rPh>
    <rPh sb="4" eb="6">
      <t>ゴウセイ</t>
    </rPh>
    <phoneticPr fontId="2"/>
  </si>
  <si>
    <t>m　（全体の質量）</t>
    <rPh sb="3" eb="5">
      <t>ゼンタイ</t>
    </rPh>
    <rPh sb="6" eb="8">
      <t>シツリョウ</t>
    </rPh>
    <phoneticPr fontId="2"/>
  </si>
  <si>
    <t>秒</t>
    <rPh sb="0" eb="1">
      <t>ビョウ</t>
    </rPh>
    <phoneticPr fontId="2"/>
  </si>
  <si>
    <t>●　減衰定数　h</t>
    <rPh sb="2" eb="4">
      <t>ゲンスイ</t>
    </rPh>
    <rPh sb="4" eb="6">
      <t>ジョウスウ</t>
    </rPh>
    <phoneticPr fontId="2"/>
  </si>
  <si>
    <t>（△OACの面積）</t>
    <rPh sb="6" eb="8">
      <t>メンセキ</t>
    </rPh>
    <phoneticPr fontId="2"/>
  </si>
  <si>
    <t>＜　間口方向　＞</t>
    <rPh sb="2" eb="4">
      <t>マグチ</t>
    </rPh>
    <rPh sb="4" eb="6">
      <t>ホウコウ</t>
    </rPh>
    <phoneticPr fontId="2"/>
  </si>
  <si>
    <t>＝</t>
    <phoneticPr fontId="2"/>
  </si>
  <si>
    <t>　　　W1＋W2</t>
    <phoneticPr fontId="2"/>
  </si>
  <si>
    <t>h</t>
    <phoneticPr fontId="2"/>
  </si>
  <si>
    <t>・</t>
    <phoneticPr fontId="2"/>
  </si>
  <si>
    <t>⊿W</t>
    <phoneticPr fontId="2"/>
  </si>
  <si>
    <t>＋</t>
    <phoneticPr fontId="2"/>
  </si>
  <si>
    <t>4π</t>
    <phoneticPr fontId="2"/>
  </si>
  <si>
    <t>W</t>
    <phoneticPr fontId="2"/>
  </si>
  <si>
    <t>（底辺）</t>
    <rPh sb="1" eb="3">
      <t>テイヘン</t>
    </rPh>
    <phoneticPr fontId="2"/>
  </si>
  <si>
    <t>（高さ）</t>
    <rPh sb="1" eb="2">
      <t>タカ</t>
    </rPh>
    <phoneticPr fontId="2"/>
  </si>
  <si>
    <t>（△BACの高さ）</t>
    <rPh sb="6" eb="7">
      <t>タカ</t>
    </rPh>
    <phoneticPr fontId="2"/>
  </si>
  <si>
    <t>（△BACの底辺）</t>
    <rPh sb="6" eb="8">
      <t>テイヘン</t>
    </rPh>
    <phoneticPr fontId="2"/>
  </si>
  <si>
    <t>⊿Wの面積　(　斜線部分　）</t>
    <rPh sb="3" eb="5">
      <t>メンセキ</t>
    </rPh>
    <rPh sb="8" eb="10">
      <t>シャセン</t>
    </rPh>
    <rPh sb="10" eb="12">
      <t>ブブン</t>
    </rPh>
    <phoneticPr fontId="2"/>
  </si>
  <si>
    <r>
      <t>●　耐力係数　C</t>
    </r>
    <r>
      <rPr>
        <sz val="8"/>
        <rFont val="ＭＳ Ｐゴシック"/>
        <family val="3"/>
        <charset val="128"/>
      </rPr>
      <t>B</t>
    </r>
    <rPh sb="2" eb="4">
      <t>タイリョク</t>
    </rPh>
    <rPh sb="4" eb="6">
      <t>ケイスウ</t>
    </rPh>
    <phoneticPr fontId="2"/>
  </si>
  <si>
    <t>Wの面積＝△OACの面積</t>
    <rPh sb="2" eb="4">
      <t>メンセキ</t>
    </rPh>
    <rPh sb="10" eb="12">
      <t>メンセキ</t>
    </rPh>
    <phoneticPr fontId="2"/>
  </si>
  <si>
    <t>A</t>
    <phoneticPr fontId="2"/>
  </si>
  <si>
    <t>×</t>
    <phoneticPr fontId="2"/>
  </si>
  <si>
    <t>/ 2</t>
    <phoneticPr fontId="2"/>
  </si>
  <si>
    <t>=</t>
    <phoneticPr fontId="2"/>
  </si>
  <si>
    <t>O</t>
    <phoneticPr fontId="2"/>
  </si>
  <si>
    <t>C</t>
    <phoneticPr fontId="2"/>
  </si>
  <si>
    <t>－</t>
    <phoneticPr fontId="2"/>
  </si>
  <si>
    <t>よって，</t>
    <phoneticPr fontId="2"/>
  </si>
  <si>
    <t>Q1（1階の1/30rad時の耐力）</t>
    <rPh sb="4" eb="5">
      <t>カイ</t>
    </rPh>
    <rPh sb="13" eb="14">
      <t>ジ</t>
    </rPh>
    <rPh sb="15" eb="17">
      <t>タイリョク</t>
    </rPh>
    <phoneticPr fontId="2"/>
  </si>
  <si>
    <t>Ke</t>
    <phoneticPr fontId="2"/>
  </si>
  <si>
    <t>＝</t>
    <phoneticPr fontId="2"/>
  </si>
  <si>
    <t>kN/m</t>
    <phoneticPr fontId="2"/>
  </si>
  <si>
    <t>δ（1/30rad時の1階の変位）</t>
    <rPh sb="9" eb="10">
      <t>ジ</t>
    </rPh>
    <rPh sb="12" eb="13">
      <t>カイ</t>
    </rPh>
    <rPh sb="14" eb="16">
      <t>ヘンイ</t>
    </rPh>
    <phoneticPr fontId="2"/>
  </si>
  <si>
    <t>●　等価周期　Te　（1階の変形角が1/30rad時の剛性）</t>
    <rPh sb="2" eb="4">
      <t>トウカ</t>
    </rPh>
    <rPh sb="4" eb="6">
      <t>シュウキ</t>
    </rPh>
    <rPh sb="12" eb="13">
      <t>カイ</t>
    </rPh>
    <rPh sb="14" eb="16">
      <t>ヘンケイ</t>
    </rPh>
    <rPh sb="16" eb="17">
      <t>カク</t>
    </rPh>
    <rPh sb="25" eb="26">
      <t>ジ</t>
    </rPh>
    <rPh sb="27" eb="29">
      <t>ゴウセイ</t>
    </rPh>
    <phoneticPr fontId="2"/>
  </si>
  <si>
    <t>Te</t>
    <phoneticPr fontId="2"/>
  </si>
  <si>
    <t>＝</t>
    <phoneticPr fontId="2"/>
  </si>
  <si>
    <t>2π</t>
    <phoneticPr fontId="2"/>
  </si>
  <si>
    <t>＝</t>
    <phoneticPr fontId="2"/>
  </si>
  <si>
    <t>2π</t>
    <phoneticPr fontId="2"/>
  </si>
  <si>
    <t>Ke（1/30rad時の1階の等価剛性）</t>
    <rPh sb="10" eb="11">
      <t>ジ</t>
    </rPh>
    <rPh sb="13" eb="14">
      <t>カイ</t>
    </rPh>
    <rPh sb="15" eb="17">
      <t>トウカ</t>
    </rPh>
    <rPh sb="17" eb="19">
      <t>ゴウセイ</t>
    </rPh>
    <phoneticPr fontId="2"/>
  </si>
  <si>
    <r>
      <t>C</t>
    </r>
    <r>
      <rPr>
        <sz val="8"/>
        <color indexed="8"/>
        <rFont val="ＭＳ Ｐゴシック"/>
        <family val="3"/>
        <charset val="128"/>
      </rPr>
      <t>B</t>
    </r>
    <phoneticPr fontId="2"/>
  </si>
  <si>
    <t>　　　W1＋W2</t>
    <phoneticPr fontId="2"/>
  </si>
  <si>
    <t>Ke</t>
    <phoneticPr fontId="2"/>
  </si>
  <si>
    <t>h</t>
    <phoneticPr fontId="2"/>
  </si>
  <si>
    <t>＝</t>
    <phoneticPr fontId="2"/>
  </si>
  <si>
    <t>・</t>
    <phoneticPr fontId="2"/>
  </si>
  <si>
    <t>⊿W</t>
    <phoneticPr fontId="2"/>
  </si>
  <si>
    <t>＋</t>
    <phoneticPr fontId="2"/>
  </si>
  <si>
    <t>4π</t>
    <phoneticPr fontId="2"/>
  </si>
  <si>
    <t>W</t>
    <phoneticPr fontId="2"/>
  </si>
  <si>
    <t>A</t>
    <phoneticPr fontId="2"/>
  </si>
  <si>
    <t>＝</t>
    <phoneticPr fontId="2"/>
  </si>
  <si>
    <t>×</t>
    <phoneticPr fontId="2"/>
  </si>
  <si>
    <t>/ 2</t>
    <phoneticPr fontId="2"/>
  </si>
  <si>
    <t>=</t>
    <phoneticPr fontId="2"/>
  </si>
  <si>
    <t>O</t>
    <phoneticPr fontId="2"/>
  </si>
  <si>
    <t>C</t>
    <phoneticPr fontId="2"/>
  </si>
  <si>
    <t>－</t>
    <phoneticPr fontId="2"/>
  </si>
  <si>
    <t>/ 2 ×2</t>
    <phoneticPr fontId="2"/>
  </si>
  <si>
    <t>よって，</t>
    <phoneticPr fontId="2"/>
  </si>
  <si>
    <t>h</t>
    <phoneticPr fontId="2"/>
  </si>
  <si>
    <t>・</t>
    <phoneticPr fontId="2"/>
  </si>
  <si>
    <t>＋</t>
    <phoneticPr fontId="2"/>
  </si>
  <si>
    <t>4π</t>
    <phoneticPr fontId="2"/>
  </si>
  <si>
    <r>
      <t>C</t>
    </r>
    <r>
      <rPr>
        <sz val="8"/>
        <color indexed="8"/>
        <rFont val="ＭＳ Ｐゴシック"/>
        <family val="3"/>
        <charset val="128"/>
      </rPr>
      <t>B</t>
    </r>
    <phoneticPr fontId="2"/>
  </si>
  <si>
    <t>＝</t>
    <phoneticPr fontId="2"/>
  </si>
  <si>
    <t>【注意】</t>
    <rPh sb="1" eb="3">
      <t>チュウイ</t>
    </rPh>
    <phoneticPr fontId="2"/>
  </si>
  <si>
    <t>※</t>
    <phoneticPr fontId="2"/>
  </si>
  <si>
    <t>一般社団法人日本建築構造技術者協会関西支部のHPで公開している【変位増分法２によるソフト「木造建築物の限界耐力計算ⅡVer.2」】による場合は、このページに替えて、当ソフトの限界耐力計算結果を添付することを可とする。</t>
    <rPh sb="0" eb="6">
      <t>イッパンシャダンホウジン</t>
    </rPh>
    <rPh sb="25" eb="27">
      <t>コウカイ</t>
    </rPh>
    <rPh sb="68" eb="70">
      <t>バアイ</t>
    </rPh>
    <rPh sb="78" eb="79">
      <t>カ</t>
    </rPh>
    <rPh sb="82" eb="83">
      <t>トウ</t>
    </rPh>
    <rPh sb="87" eb="93">
      <t>ゲンカイタイリョクケイサン</t>
    </rPh>
    <rPh sb="93" eb="95">
      <t>ケッカ</t>
    </rPh>
    <rPh sb="96" eb="98">
      <t>テンプ</t>
    </rPh>
    <rPh sb="103" eb="104">
      <t>カ</t>
    </rPh>
    <phoneticPr fontId="2"/>
  </si>
  <si>
    <t>Q1（1階の1/15rad時の耐力）</t>
    <rPh sb="4" eb="5">
      <t>カイ</t>
    </rPh>
    <rPh sb="13" eb="14">
      <t>ジ</t>
    </rPh>
    <rPh sb="15" eb="17">
      <t>タイリョク</t>
    </rPh>
    <phoneticPr fontId="2"/>
  </si>
  <si>
    <t>δ（1/15rad時の1階の変位）</t>
    <rPh sb="9" eb="10">
      <t>ジ</t>
    </rPh>
    <rPh sb="12" eb="13">
      <t>カイ</t>
    </rPh>
    <rPh sb="14" eb="16">
      <t>ヘンイ</t>
    </rPh>
    <phoneticPr fontId="2"/>
  </si>
  <si>
    <t>●　等価周期　Te　（1階の変形角が1/15rad時の剛性）</t>
    <rPh sb="2" eb="4">
      <t>トウカ</t>
    </rPh>
    <rPh sb="4" eb="6">
      <t>シュウキ</t>
    </rPh>
    <rPh sb="12" eb="13">
      <t>カイ</t>
    </rPh>
    <rPh sb="14" eb="16">
      <t>ヘンケイ</t>
    </rPh>
    <rPh sb="16" eb="17">
      <t>カク</t>
    </rPh>
    <rPh sb="25" eb="26">
      <t>ジ</t>
    </rPh>
    <rPh sb="27" eb="29">
      <t>ゴウセイ</t>
    </rPh>
    <phoneticPr fontId="2"/>
  </si>
  <si>
    <t>Ke（1/15rad時の1階の等価剛性）</t>
    <rPh sb="10" eb="11">
      <t>ジ</t>
    </rPh>
    <rPh sb="13" eb="14">
      <t>カイ</t>
    </rPh>
    <rPh sb="15" eb="17">
      <t>トウカ</t>
    </rPh>
    <rPh sb="17" eb="19">
      <t>ゴウセイ</t>
    </rPh>
    <phoneticPr fontId="2"/>
  </si>
  <si>
    <t>Gs</t>
    <phoneticPr fontId="15"/>
  </si>
  <si>
    <t>H1</t>
    <phoneticPr fontId="15"/>
  </si>
  <si>
    <t>Gs*p</t>
    <phoneticPr fontId="15"/>
  </si>
  <si>
    <t>CB</t>
    <phoneticPr fontId="15"/>
  </si>
  <si>
    <t>Te&lt;0.64</t>
    <phoneticPr fontId="15"/>
  </si>
  <si>
    <t>Te</t>
    <phoneticPr fontId="15"/>
  </si>
  <si>
    <t>Te&gt;0.64</t>
    <phoneticPr fontId="15"/>
  </si>
  <si>
    <t>h</t>
    <phoneticPr fontId="15"/>
  </si>
  <si>
    <t>＜　間口方向　応答計算シート＞</t>
    <rPh sb="2" eb="4">
      <t>マグチ</t>
    </rPh>
    <rPh sb="4" eb="6">
      <t>ホウコウ</t>
    </rPh>
    <rPh sb="7" eb="9">
      <t>オウトウ</t>
    </rPh>
    <rPh sb="9" eb="11">
      <t>ケイサン</t>
    </rPh>
    <phoneticPr fontId="2"/>
  </si>
  <si>
    <r>
      <t>C</t>
    </r>
    <r>
      <rPr>
        <sz val="8"/>
        <rFont val="ＭＳ Ｐゴシック"/>
        <family val="3"/>
        <charset val="128"/>
      </rPr>
      <t>B</t>
    </r>
    <r>
      <rPr>
        <sz val="12"/>
        <rFont val="ＭＳ Ｐゴシック"/>
        <family val="3"/>
        <charset val="128"/>
      </rPr>
      <t>　</t>
    </r>
    <phoneticPr fontId="2"/>
  </si>
  <si>
    <t>耐力係数　（p.7又はp.7-2の計算結果）</t>
    <phoneticPr fontId="2"/>
  </si>
  <si>
    <t>減衰定数　（p.7又はp.7-2の計算結果）</t>
    <rPh sb="0" eb="2">
      <t>ゲンスイ</t>
    </rPh>
    <rPh sb="2" eb="4">
      <t>ジョウスウ</t>
    </rPh>
    <phoneticPr fontId="2"/>
  </si>
  <si>
    <t>Gs</t>
    <phoneticPr fontId="2"/>
  </si>
  <si>
    <t>p</t>
    <phoneticPr fontId="2"/>
  </si>
  <si>
    <t>：</t>
    <phoneticPr fontId="2"/>
  </si>
  <si>
    <r>
      <t>H</t>
    </r>
    <r>
      <rPr>
        <sz val="8"/>
        <rFont val="ＭＳ Ｐゴシック"/>
        <family val="3"/>
        <charset val="128"/>
      </rPr>
      <t>1</t>
    </r>
    <r>
      <rPr>
        <sz val="12"/>
        <rFont val="ＭＳ Ｐゴシック"/>
        <family val="3"/>
        <charset val="128"/>
      </rPr>
      <t>　</t>
    </r>
    <phoneticPr fontId="2"/>
  </si>
  <si>
    <t>１階の構造階高</t>
    <rPh sb="1" eb="2">
      <t>カイ</t>
    </rPh>
    <rPh sb="3" eb="5">
      <t>コウゾウ</t>
    </rPh>
    <rPh sb="5" eb="7">
      <t>カイダカ</t>
    </rPh>
    <phoneticPr fontId="2"/>
  </si>
  <si>
    <t>m</t>
    <phoneticPr fontId="2"/>
  </si>
  <si>
    <t>・・・</t>
    <phoneticPr fontId="2"/>
  </si>
  <si>
    <t>調整係数　（平屋条件を満たす場合は0.8）</t>
    <rPh sb="0" eb="2">
      <t>チョウセイ</t>
    </rPh>
    <rPh sb="2" eb="4">
      <t>ケイスウ</t>
    </rPh>
    <rPh sb="6" eb="8">
      <t>ヒラヤ</t>
    </rPh>
    <rPh sb="8" eb="10">
      <t>ジョウケン</t>
    </rPh>
    <rPh sb="11" eb="12">
      <t>ミ</t>
    </rPh>
    <rPh sb="14" eb="16">
      <t>バアイ</t>
    </rPh>
    <phoneticPr fontId="2"/>
  </si>
  <si>
    <t>表層地盤の増幅係数　（地盤種別による値）</t>
    <rPh sb="0" eb="2">
      <t>ヒョウソウ</t>
    </rPh>
    <rPh sb="2" eb="4">
      <t>ジバン</t>
    </rPh>
    <rPh sb="5" eb="7">
      <t>ゾウフク</t>
    </rPh>
    <rPh sb="7" eb="9">
      <t>ケイスウ</t>
    </rPh>
    <rPh sb="11" eb="13">
      <t>ジバン</t>
    </rPh>
    <rPh sb="13" eb="15">
      <t>シュベツ</t>
    </rPh>
    <rPh sb="18" eb="19">
      <t>アタイ</t>
    </rPh>
    <phoneticPr fontId="2"/>
  </si>
  <si>
    <t>基本計画作成</t>
    <rPh sb="0" eb="2">
      <t>キホン</t>
    </rPh>
    <rPh sb="2" eb="4">
      <t>ケイカク</t>
    </rPh>
    <rPh sb="4" eb="6">
      <t>サクセイ</t>
    </rPh>
    <phoneticPr fontId="2"/>
  </si>
  <si>
    <t>耐震診断</t>
    <rPh sb="0" eb="2">
      <t>タイシン</t>
    </rPh>
    <rPh sb="2" eb="4">
      <t>シンダン</t>
    </rPh>
    <phoneticPr fontId="2"/>
  </si>
  <si>
    <t>←いずれかに☑してください。</t>
    <phoneticPr fontId="2"/>
  </si>
  <si>
    <t>耐震診断</t>
    <rPh sb="0" eb="2">
      <t>タイシン</t>
    </rPh>
    <rPh sb="2" eb="4">
      <t>シンダン</t>
    </rPh>
    <phoneticPr fontId="2"/>
  </si>
  <si>
    <t>Gs</t>
    <phoneticPr fontId="2"/>
  </si>
  <si>
    <t>p</t>
    <phoneticPr fontId="2"/>
  </si>
  <si>
    <t>H1</t>
    <phoneticPr fontId="2"/>
  </si>
  <si>
    <t>補強前</t>
    <rPh sb="0" eb="2">
      <t>ホキョウ</t>
    </rPh>
    <rPh sb="2" eb="3">
      <t>マエ</t>
    </rPh>
    <phoneticPr fontId="2"/>
  </si>
  <si>
    <t xml:space="preserve">p </t>
    <phoneticPr fontId="15"/>
  </si>
  <si>
    <t>●　構造評点（参考値）</t>
    <rPh sb="2" eb="4">
      <t>コウゾウ</t>
    </rPh>
    <rPh sb="4" eb="6">
      <t>ヒョウテン</t>
    </rPh>
    <rPh sb="7" eb="9">
      <t>サンコウ</t>
    </rPh>
    <rPh sb="9" eb="10">
      <t>アタイ</t>
    </rPh>
    <phoneticPr fontId="2"/>
  </si>
  <si>
    <t>※
※</t>
    <phoneticPr fontId="2"/>
  </si>
  <si>
    <t>この構造評点は、「まちの匠・ぷらす」京町家・木造住宅　耐震・防火改修支援事業で利用することを目的とした参考値です。
他の目的では利用できませんのでご注意ください。</t>
    <rPh sb="2" eb="4">
      <t>コウゾウ</t>
    </rPh>
    <rPh sb="4" eb="6">
      <t>ヒョウテン</t>
    </rPh>
    <rPh sb="12" eb="13">
      <t>タクミ</t>
    </rPh>
    <rPh sb="18" eb="19">
      <t>キョウ</t>
    </rPh>
    <rPh sb="19" eb="21">
      <t>マチヤ</t>
    </rPh>
    <rPh sb="22" eb="24">
      <t>モクゾウ</t>
    </rPh>
    <rPh sb="24" eb="26">
      <t>ジュウタク</t>
    </rPh>
    <rPh sb="27" eb="29">
      <t>タイシン</t>
    </rPh>
    <rPh sb="30" eb="32">
      <t>ボウカ</t>
    </rPh>
    <rPh sb="32" eb="34">
      <t>カイシュウ</t>
    </rPh>
    <rPh sb="34" eb="36">
      <t>シエン</t>
    </rPh>
    <rPh sb="36" eb="38">
      <t>ジギョウ</t>
    </rPh>
    <rPh sb="39" eb="41">
      <t>リヨウ</t>
    </rPh>
    <rPh sb="46" eb="48">
      <t>モクテキ</t>
    </rPh>
    <rPh sb="51" eb="53">
      <t>サンコウ</t>
    </rPh>
    <rPh sb="53" eb="54">
      <t>アタイ</t>
    </rPh>
    <rPh sb="58" eb="59">
      <t>ホカ</t>
    </rPh>
    <rPh sb="60" eb="62">
      <t>モクテキ</t>
    </rPh>
    <rPh sb="64" eb="66">
      <t>リヨウ</t>
    </rPh>
    <rPh sb="74" eb="76">
      <t>チュウイ</t>
    </rPh>
    <phoneticPr fontId="2"/>
  </si>
  <si>
    <t>条件付き安全ゾーンで求められる条件を満たす</t>
    <rPh sb="0" eb="3">
      <t>ジョウケンツ</t>
    </rPh>
    <rPh sb="4" eb="6">
      <t>アンゼン</t>
    </rPh>
    <rPh sb="10" eb="11">
      <t>モト</t>
    </rPh>
    <rPh sb="15" eb="17">
      <t>ジョウケン</t>
    </rPh>
    <rPh sb="18" eb="19">
      <t>ミ</t>
    </rPh>
    <phoneticPr fontId="2"/>
  </si>
  <si>
    <t>構造評点1.0相当とみなすときの応答変形角</t>
    <rPh sb="0" eb="2">
      <t>コウゾウ</t>
    </rPh>
    <rPh sb="2" eb="4">
      <t>ヒョウテン</t>
    </rPh>
    <rPh sb="7" eb="9">
      <t>ソウトウ</t>
    </rPh>
    <rPh sb="16" eb="18">
      <t>オウトウ</t>
    </rPh>
    <rPh sb="18" eb="20">
      <t>ヘンケイ</t>
    </rPh>
    <rPh sb="20" eb="21">
      <t>カク</t>
    </rPh>
    <phoneticPr fontId="2"/>
  </si>
  <si>
    <t>g</t>
    <phoneticPr fontId="2"/>
  </si>
  <si>
    <t>=</t>
    <phoneticPr fontId="2"/>
  </si>
  <si>
    <t>8 ・ (1.5 / (1+10 ・</t>
    <phoneticPr fontId="2"/>
  </si>
  <si>
    <t>）・</t>
    <phoneticPr fontId="2"/>
  </si>
  <si>
    <r>
      <t>R ・ H ・ 4π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 xml:space="preserve"> ・ g</t>
    </r>
    <phoneticPr fontId="2"/>
  </si>
  <si>
    <t>Te ≧ 0.64</t>
  </si>
  <si>
    <t>Te ≧ 0.64</t>
    <phoneticPr fontId="2"/>
  </si>
  <si>
    <t>Te ＜ 0.64</t>
  </si>
  <si>
    <t>Te ＜ 0.64</t>
    <phoneticPr fontId="2"/>
  </si>
  <si>
    <t>(1.5 / (1+10 ・</t>
    <phoneticPr fontId="2"/>
  </si>
  <si>
    <r>
      <t>)</t>
    </r>
    <r>
      <rPr>
        <vertAlign val="superscript"/>
        <sz val="11"/>
        <rFont val="ＭＳ Ｐゴシック"/>
        <family val="3"/>
        <charset val="128"/>
      </rPr>
      <t>2</t>
    </r>
    <phoneticPr fontId="2"/>
  </si>
  <si>
    <t>・</t>
    <phoneticPr fontId="2"/>
  </si>
  <si>
    <t>1/</t>
    <phoneticPr fontId="2"/>
  </si>
  <si>
    <t>条件付き安全ゾーンで求められる条件を満たさない</t>
    <rPh sb="0" eb="3">
      <t>ジョウケンツ</t>
    </rPh>
    <rPh sb="4" eb="6">
      <t>アンゼン</t>
    </rPh>
    <rPh sb="10" eb="11">
      <t>モト</t>
    </rPh>
    <rPh sb="15" eb="17">
      <t>ジョウケン</t>
    </rPh>
    <rPh sb="18" eb="19">
      <t>ミ</t>
    </rPh>
    <phoneticPr fontId="2"/>
  </si>
  <si>
    <t>・・・・・・・・・</t>
    <phoneticPr fontId="2"/>
  </si>
  <si>
    <r>
      <t>C</t>
    </r>
    <r>
      <rPr>
        <sz val="8"/>
        <rFont val="ＭＳ Ｐゴシック"/>
        <family val="3"/>
        <charset val="128"/>
      </rPr>
      <t xml:space="preserve">B </t>
    </r>
    <r>
      <rPr>
        <sz val="11"/>
        <rFont val="ＭＳ Ｐゴシック"/>
        <family val="3"/>
        <charset val="128"/>
      </rPr>
      <t>=</t>
    </r>
    <phoneticPr fontId="2"/>
  </si>
  <si>
    <t>8 ・ (1.5/(1+10h) ・Gs ・ p</t>
    <phoneticPr fontId="2"/>
  </si>
  <si>
    <r>
      <t xml:space="preserve"> (1.5/(1+10h))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・(5.12・Gs・p)</t>
    </r>
    <r>
      <rPr>
        <vertAlign val="superscript"/>
        <sz val="11"/>
        <rFont val="ＭＳ Ｐゴシック"/>
        <family val="3"/>
        <charset val="128"/>
      </rPr>
      <t>2</t>
    </r>
    <phoneticPr fontId="2"/>
  </si>
  <si>
    <t>構造評点</t>
    <rPh sb="0" eb="2">
      <t>コウゾウ</t>
    </rPh>
    <rPh sb="2" eb="4">
      <t>ヒョウテン</t>
    </rPh>
    <phoneticPr fontId="2"/>
  </si>
  <si>
    <r>
      <t>）</t>
    </r>
    <r>
      <rPr>
        <vertAlign val="superscript"/>
        <sz val="11"/>
        <rFont val="ＭＳ Ｐゴシック"/>
        <family val="3"/>
        <charset val="128"/>
      </rPr>
      <t xml:space="preserve">2 </t>
    </r>
    <r>
      <rPr>
        <sz val="11"/>
        <rFont val="ＭＳ Ｐゴシック"/>
        <family val="3"/>
        <charset val="128"/>
      </rPr>
      <t>・ ( 5.12 ・</t>
    </r>
    <phoneticPr fontId="2"/>
  </si>
  <si>
    <r>
      <t>p.7又はp.7-2の計算結果によるC</t>
    </r>
    <r>
      <rPr>
        <sz val="8"/>
        <rFont val="ＭＳ Ｐゴシック"/>
        <family val="3"/>
        <charset val="128"/>
      </rPr>
      <t>B</t>
    </r>
    <rPh sb="3" eb="4">
      <t>マタ</t>
    </rPh>
    <rPh sb="11" eb="13">
      <t>ケイサン</t>
    </rPh>
    <rPh sb="13" eb="15">
      <t>ケッカ</t>
    </rPh>
    <phoneticPr fontId="2"/>
  </si>
  <si>
    <r>
      <t>構造評点1.0とみなすときのC</t>
    </r>
    <r>
      <rPr>
        <sz val="8"/>
        <rFont val="ＭＳ Ｐゴシック"/>
        <family val="3"/>
        <charset val="128"/>
      </rPr>
      <t>B</t>
    </r>
    <rPh sb="0" eb="4">
      <t>コウゾウヒョウテン</t>
    </rPh>
    <phoneticPr fontId="2"/>
  </si>
  <si>
    <r>
      <t>構造評点1.0相当とみなす応答変形角となる耐力係数（C</t>
    </r>
    <r>
      <rPr>
        <u/>
        <sz val="8"/>
        <rFont val="ＭＳ Ｐゴシック"/>
        <family val="3"/>
        <charset val="128"/>
      </rPr>
      <t>B</t>
    </r>
    <r>
      <rPr>
        <u/>
        <sz val="11"/>
        <rFont val="ＭＳ Ｐゴシック"/>
        <family val="3"/>
        <charset val="128"/>
      </rPr>
      <t>）</t>
    </r>
    <rPh sb="0" eb="2">
      <t>コウゾウ</t>
    </rPh>
    <rPh sb="2" eb="4">
      <t>ヒョウテン</t>
    </rPh>
    <rPh sb="7" eb="9">
      <t>ソウトウ</t>
    </rPh>
    <rPh sb="13" eb="15">
      <t>オウトウ</t>
    </rPh>
    <rPh sb="15" eb="17">
      <t>ヘンケイ</t>
    </rPh>
    <rPh sb="17" eb="18">
      <t>カク</t>
    </rPh>
    <rPh sb="21" eb="23">
      <t>タイリョク</t>
    </rPh>
    <rPh sb="23" eb="25">
      <t>ケイスウ</t>
    </rPh>
    <phoneticPr fontId="2"/>
  </si>
  <si>
    <t>※　減衰定数（h）は、上記の減衰定数から変わらないと仮定します。（実際には、耐力係数が変わると減衰定数も変わります。）</t>
    <rPh sb="2" eb="4">
      <t>ゲンスイ</t>
    </rPh>
    <rPh sb="4" eb="6">
      <t>ジョウスウ</t>
    </rPh>
    <rPh sb="11" eb="13">
      <t>ジョウキ</t>
    </rPh>
    <rPh sb="14" eb="18">
      <t>ゲンスイジョウスウ</t>
    </rPh>
    <rPh sb="20" eb="21">
      <t>カ</t>
    </rPh>
    <rPh sb="26" eb="28">
      <t>カテイ</t>
    </rPh>
    <rPh sb="33" eb="35">
      <t>ジッサイ</t>
    </rPh>
    <rPh sb="38" eb="42">
      <t>タイリョクケイスウ</t>
    </rPh>
    <rPh sb="43" eb="44">
      <t>カ</t>
    </rPh>
    <rPh sb="47" eb="51">
      <t>ゲンスイジョウスウ</t>
    </rPh>
    <rPh sb="52" eb="53">
      <t>カ</t>
    </rPh>
    <phoneticPr fontId="2"/>
  </si>
  <si>
    <t>（p.7又はp.7-2で算出した等価周期Te）</t>
    <rPh sb="4" eb="5">
      <t>マタ</t>
    </rPh>
    <rPh sb="12" eb="14">
      <t>サンシュツ</t>
    </rPh>
    <rPh sb="16" eb="18">
      <t>トウカ</t>
    </rPh>
    <rPh sb="18" eb="20">
      <t>シュウキ</t>
    </rPh>
    <phoneticPr fontId="2"/>
  </si>
  <si>
    <t>＜　奥行方向　＞</t>
    <rPh sb="2" eb="4">
      <t>オクユキ</t>
    </rPh>
    <rPh sb="4" eb="6">
      <t>ホウコウ</t>
    </rPh>
    <phoneticPr fontId="2"/>
  </si>
  <si>
    <t>＜　奥行方向　応答計算シート＞</t>
    <rPh sb="2" eb="4">
      <t>オクユキ</t>
    </rPh>
    <rPh sb="4" eb="6">
      <t>ホウコウ</t>
    </rPh>
    <rPh sb="7" eb="9">
      <t>オウトウ</t>
    </rPh>
    <rPh sb="9" eb="11">
      <t>ケイサン</t>
    </rPh>
    <phoneticPr fontId="2"/>
  </si>
  <si>
    <t>耐力係数　（p.9又はp.9-2の計算結果）</t>
    <phoneticPr fontId="2"/>
  </si>
  <si>
    <t>減衰定数　（p.9又はp.9-2の計算結果）</t>
    <rPh sb="0" eb="2">
      <t>ゲンスイ</t>
    </rPh>
    <rPh sb="2" eb="4">
      <t>ジョウスウ</t>
    </rPh>
    <phoneticPr fontId="2"/>
  </si>
  <si>
    <r>
      <t>p.9又はp.9-2の計算結果によるC</t>
    </r>
    <r>
      <rPr>
        <sz val="8"/>
        <rFont val="ＭＳ Ｐゴシック"/>
        <family val="3"/>
        <charset val="128"/>
      </rPr>
      <t>B</t>
    </r>
    <rPh sb="3" eb="4">
      <t>マタ</t>
    </rPh>
    <rPh sb="11" eb="13">
      <t>ケイサン</t>
    </rPh>
    <rPh sb="13" eb="15">
      <t>ケッカ</t>
    </rPh>
    <phoneticPr fontId="2"/>
  </si>
  <si>
    <t>（p.9又はp.9-2で算出した等価周期Te）</t>
    <rPh sb="4" eb="5">
      <t>マタ</t>
    </rPh>
    <rPh sb="12" eb="14">
      <t>サンシュツ</t>
    </rPh>
    <rPh sb="16" eb="18">
      <t>トウカ</t>
    </rPh>
    <rPh sb="18" eb="20">
      <t>シュウキ</t>
    </rPh>
    <phoneticPr fontId="2"/>
  </si>
  <si>
    <t>※
※　　</t>
    <phoneticPr fontId="2"/>
  </si>
  <si>
    <t>　1/30の耐力及び剛性を用い、耐力係数CBや減衰乗数hを算定しているが、計算結果の応答値が 1/30を超えても1/15以下であれば、条件付き（　ねじれ、小壁付柱の柱の耐力が安全など　）で、倒壊することはないと判断することができる。
　その場合、安全側の措置として耐力CB及び減衰定数hを1/15での再計算は省略可能とする。
上記による計算結果の応答値が1/15を超える場合は、p.7-2（1/15での計算）を行う。</t>
    <phoneticPr fontId="2"/>
  </si>
  <si>
    <r>
      <t>・4π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 xml:space="preserve"> ・ 9.8</t>
    </r>
    <phoneticPr fontId="2"/>
  </si>
  <si>
    <t>基本計画作成</t>
  </si>
  <si>
    <t>基本計画作成又は補強設計</t>
    <rPh sb="0" eb="2">
      <t>キホン</t>
    </rPh>
    <rPh sb="2" eb="4">
      <t>ケイカク</t>
    </rPh>
    <rPh sb="4" eb="6">
      <t>サクセイ</t>
    </rPh>
    <rPh sb="6" eb="7">
      <t>マタ</t>
    </rPh>
    <rPh sb="8" eb="10">
      <t>ホキョウ</t>
    </rPh>
    <rPh sb="10" eb="12">
      <t>セッケイ</t>
    </rPh>
    <phoneticPr fontId="2"/>
  </si>
  <si>
    <t>条件付き安全ゾーンにおける安全限界変形角</t>
    <rPh sb="0" eb="3">
      <t>ジョウケンツ</t>
    </rPh>
    <rPh sb="4" eb="6">
      <t>アンゼン</t>
    </rPh>
    <rPh sb="13" eb="15">
      <t>アンゼン</t>
    </rPh>
    <rPh sb="15" eb="17">
      <t>ゲンカイ</t>
    </rPh>
    <rPh sb="17" eb="19">
      <t>ヘンケイ</t>
    </rPh>
    <rPh sb="19" eb="20">
      <t>カク</t>
    </rPh>
    <phoneticPr fontId="2"/>
  </si>
  <si>
    <t>／</t>
    <phoneticPr fontId="2"/>
  </si>
  <si>
    <t>1／</t>
    <phoneticPr fontId="2"/>
  </si>
  <si>
    <t>安全限界変形角</t>
    <rPh sb="0" eb="2">
      <t>アンゼン</t>
    </rPh>
    <rPh sb="2" eb="4">
      <t>ゲンカイ</t>
    </rPh>
    <rPh sb="4" eb="6">
      <t>ヘンケイ</t>
    </rPh>
    <rPh sb="6" eb="7">
      <t>カク</t>
    </rPh>
    <phoneticPr fontId="2"/>
  </si>
  <si>
    <t>通し柱が1/15に至る前に折損する場合の追加検討</t>
    <rPh sb="0" eb="1">
      <t>トオ</t>
    </rPh>
    <rPh sb="2" eb="3">
      <t>バシラ</t>
    </rPh>
    <rPh sb="9" eb="10">
      <t>イタ</t>
    </rPh>
    <rPh sb="11" eb="12">
      <t>マエ</t>
    </rPh>
    <rPh sb="13" eb="15">
      <t>セッソン</t>
    </rPh>
    <rPh sb="17" eb="19">
      <t>バアイ</t>
    </rPh>
    <rPh sb="20" eb="22">
      <t>ツイカ</t>
    </rPh>
    <rPh sb="22" eb="24">
      <t>ケントウ</t>
    </rPh>
    <phoneticPr fontId="2"/>
  </si>
  <si>
    <t>通し柱の安全限界変形角</t>
    <rPh sb="0" eb="1">
      <t>トオ</t>
    </rPh>
    <rPh sb="2" eb="3">
      <t>バシラ</t>
    </rPh>
    <rPh sb="4" eb="6">
      <t>アンゼン</t>
    </rPh>
    <rPh sb="6" eb="8">
      <t>ゲンカイ</t>
    </rPh>
    <rPh sb="8" eb="10">
      <t>ヘンケイ</t>
    </rPh>
    <rPh sb="10" eb="11">
      <t>カク</t>
    </rPh>
    <phoneticPr fontId="2"/>
  </si>
  <si>
    <t>〇　安全限界変形角（1/15）を通し柱の安全限界変形角に変更して検討する。</t>
    <rPh sb="2" eb="4">
      <t>アンゼン</t>
    </rPh>
    <rPh sb="4" eb="6">
      <t>ゲンカイ</t>
    </rPh>
    <rPh sb="6" eb="8">
      <t>ヘンケイ</t>
    </rPh>
    <rPh sb="8" eb="9">
      <t>カク</t>
    </rPh>
    <phoneticPr fontId="2"/>
  </si>
  <si>
    <t>δ（1/120rad時）</t>
    <phoneticPr fontId="2"/>
  </si>
  <si>
    <t>Q2（１階の1/120rad時の耐力）</t>
    <rPh sb="4" eb="5">
      <t>カイ</t>
    </rPh>
    <rPh sb="14" eb="15">
      <t>ジ</t>
    </rPh>
    <rPh sb="16" eb="18">
      <t>タイリョク</t>
    </rPh>
    <phoneticPr fontId="2"/>
  </si>
  <si>
    <t>/ 2  ×2</t>
    <phoneticPr fontId="2"/>
  </si>
  <si>
    <t>／</t>
    <phoneticPr fontId="2"/>
  </si>
  <si>
    <t>Q2（１階の1/30rad時の耐力）</t>
    <rPh sb="4" eb="5">
      <t>カイ</t>
    </rPh>
    <rPh sb="13" eb="14">
      <t>ジ</t>
    </rPh>
    <rPh sb="15" eb="17">
      <t>タイリョク</t>
    </rPh>
    <phoneticPr fontId="2"/>
  </si>
  <si>
    <t>Q2（１階の1/15rad時の耐力）</t>
    <rPh sb="4" eb="5">
      <t>カイ</t>
    </rPh>
    <rPh sb="13" eb="14">
      <t>ジ</t>
    </rPh>
    <rPh sb="15" eb="17">
      <t>タイリョク</t>
    </rPh>
    <phoneticPr fontId="2"/>
  </si>
  <si>
    <t>」</t>
    <phoneticPr fontId="2"/>
  </si>
  <si>
    <t>　1/30の耐力及び剛性を用い、耐力係数CBや減衰乗数hを算定しているが、計算結果の応答値が 1/30を超えても1/15以下であれば、条件付き（　ねじれ、小壁付柱の柱の耐力が安全など　）で、倒壊することはないと判断することができる。
　その場合、安全側の措置として耐力CB及び減衰定数hを1/15での再計算は省略可能とする。
上記による計算結果の応答値が1/15を超える場合は、p.9-2（1/15での計算）を行う。</t>
    <phoneticPr fontId="2"/>
  </si>
  <si>
    <t>小壁付き柱の検討</t>
    <rPh sb="0" eb="2">
      <t>コカベ</t>
    </rPh>
    <rPh sb="2" eb="3">
      <t>ツ</t>
    </rPh>
    <rPh sb="4" eb="5">
      <t>ハシラ</t>
    </rPh>
    <rPh sb="6" eb="8">
      <t>ケントウ</t>
    </rPh>
    <phoneticPr fontId="2"/>
  </si>
  <si>
    <t>ねじれの検討</t>
    <rPh sb="4" eb="6">
      <t>ケントウ</t>
    </rPh>
    <phoneticPr fontId="2"/>
  </si>
  <si>
    <t>その他（　　　　　　　　　　　　　　　　　）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</si>
</sst>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"/>
    <numFmt numFmtId="177" formatCode="0.00_ "/>
    <numFmt numFmtId="178" formatCode="0.00_);[Red]\(0.00\)"/>
    <numFmt numFmtId="179" formatCode="0.000_);[Red]\(0.000\)"/>
    <numFmt numFmtId="180" formatCode="0_);[Red]\(0\)"/>
    <numFmt numFmtId="181" formatCode="0.0000_);[Red]\(0.0000\)"/>
    <numFmt numFmtId="182" formatCode="0.000_ 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1"/>
      <name val="ＭＳ 明朝"/>
      <family val="1"/>
      <charset val="128"/>
    </font>
    <font>
      <sz val="7"/>
      <color indexed="81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vertAlign val="superscript"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vertAlign val="subscript"/>
      <sz val="9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7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vertical="top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>
      <alignment vertical="center"/>
    </xf>
    <xf numFmtId="0" fontId="7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13" fontId="0" fillId="0" borderId="0" xfId="0" applyNumberFormat="1" applyAlignment="1">
      <alignment vertical="center"/>
    </xf>
    <xf numFmtId="17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5" fillId="0" borderId="0" xfId="1" applyFont="1" applyAlignment="1">
      <alignment horizontal="center" vertical="center"/>
    </xf>
    <xf numFmtId="0" fontId="16" fillId="0" borderId="3" xfId="1" applyFont="1" applyBorder="1" applyAlignment="1">
      <alignment horizontal="center" vertical="center" textRotation="255" wrapText="1"/>
    </xf>
    <xf numFmtId="0" fontId="4" fillId="0" borderId="0" xfId="0" applyFont="1"/>
    <xf numFmtId="0" fontId="4" fillId="0" borderId="0" xfId="0" applyFont="1" applyAlignment="1">
      <alignment horizontal="center"/>
    </xf>
    <xf numFmtId="178" fontId="0" fillId="0" borderId="0" xfId="0" applyNumberFormat="1"/>
    <xf numFmtId="0" fontId="0" fillId="0" borderId="0" xfId="0" applyAlignment="1">
      <alignment horizontal="center"/>
    </xf>
    <xf numFmtId="178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178" fontId="0" fillId="4" borderId="14" xfId="0" applyNumberFormat="1" applyFill="1" applyBorder="1" applyAlignment="1">
      <alignment vertical="center"/>
    </xf>
    <xf numFmtId="178" fontId="0" fillId="4" borderId="5" xfId="0" applyNumberForma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19" fillId="0" borderId="0" xfId="0" applyFont="1" applyAlignment="1">
      <alignment vertical="center"/>
    </xf>
    <xf numFmtId="12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/>
    </xf>
    <xf numFmtId="180" fontId="0" fillId="4" borderId="14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8" xfId="0" applyNumberFormat="1" applyFill="1" applyBorder="1" applyAlignment="1">
      <alignment vertical="center"/>
    </xf>
    <xf numFmtId="0" fontId="0" fillId="0" borderId="0" xfId="0" applyBorder="1" applyAlignment="1">
      <alignment vertical="center"/>
    </xf>
    <xf numFmtId="178" fontId="0" fillId="0" borderId="0" xfId="0" applyNumberFormat="1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179" fontId="0" fillId="0" borderId="0" xfId="0" applyNumberForma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18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0" fillId="0" borderId="0" xfId="0" applyBorder="1"/>
    <xf numFmtId="0" fontId="7" fillId="0" borderId="0" xfId="1" applyFont="1" applyFill="1">
      <alignment vertical="center"/>
    </xf>
    <xf numFmtId="0" fontId="17" fillId="0" borderId="2" xfId="1" applyFont="1" applyBorder="1" applyAlignment="1">
      <alignment horizontal="right" vertical="center" wrapText="1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7" fillId="0" borderId="0" xfId="1" applyFont="1" applyFill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16" fillId="0" borderId="0" xfId="1" applyFont="1" applyBorder="1" applyAlignment="1">
      <alignment horizontal="center" vertical="center" textRotation="255" wrapText="1"/>
    </xf>
    <xf numFmtId="0" fontId="17" fillId="0" borderId="0" xfId="1" applyFont="1" applyBorder="1" applyAlignment="1">
      <alignment horizontal="right" vertical="center" wrapText="1"/>
    </xf>
    <xf numFmtId="0" fontId="17" fillId="0" borderId="0" xfId="1" applyFont="1" applyBorder="1" applyAlignment="1">
      <alignment vertical="center" wrapText="1"/>
    </xf>
    <xf numFmtId="0" fontId="23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24" fillId="0" borderId="0" xfId="1" applyFont="1">
      <alignment vertical="center"/>
    </xf>
    <xf numFmtId="0" fontId="4" fillId="0" borderId="1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24" fillId="0" borderId="1" xfId="1" applyFont="1" applyBorder="1">
      <alignment vertical="center"/>
    </xf>
    <xf numFmtId="0" fontId="24" fillId="0" borderId="1" xfId="1" applyFont="1" applyBorder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0" fontId="24" fillId="0" borderId="0" xfId="1" applyFont="1" applyBorder="1">
      <alignment vertical="center"/>
    </xf>
    <xf numFmtId="0" fontId="24" fillId="0" borderId="0" xfId="1" applyFont="1" applyAlignment="1">
      <alignment horizontal="center" vertical="center"/>
    </xf>
    <xf numFmtId="179" fontId="8" fillId="0" borderId="0" xfId="1" applyNumberFormat="1" applyFont="1" applyFill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3" fillId="0" borderId="2" xfId="1" applyFont="1" applyBorder="1">
      <alignment vertical="center"/>
    </xf>
    <xf numFmtId="0" fontId="8" fillId="0" borderId="0" xfId="1" applyFont="1" applyBorder="1">
      <alignment vertical="center"/>
    </xf>
    <xf numFmtId="0" fontId="3" fillId="0" borderId="0" xfId="1" applyFont="1" applyAlignment="1">
      <alignment vertical="center"/>
    </xf>
    <xf numFmtId="0" fontId="3" fillId="0" borderId="0" xfId="1" applyFont="1">
      <alignment vertical="center"/>
    </xf>
    <xf numFmtId="0" fontId="8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5" borderId="14" xfId="1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1" xfId="1" applyFont="1" applyBorder="1" applyAlignment="1">
      <alignment vertical="center"/>
    </xf>
    <xf numFmtId="0" fontId="4" fillId="0" borderId="1" xfId="1" applyFont="1" applyBorder="1">
      <alignment vertical="center"/>
    </xf>
    <xf numFmtId="0" fontId="0" fillId="0" borderId="0" xfId="0" applyAlignment="1">
      <alignment vertical="center"/>
    </xf>
    <xf numFmtId="0" fontId="28" fillId="0" borderId="3" xfId="1" applyFont="1" applyBorder="1" applyAlignment="1">
      <alignment horizontal="center" vertical="center" textRotation="255" wrapText="1"/>
    </xf>
    <xf numFmtId="0" fontId="3" fillId="5" borderId="14" xfId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 applyBorder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7" fillId="0" borderId="2" xfId="1" applyFont="1" applyBorder="1" applyAlignment="1">
      <alignment vertical="center" wrapText="1"/>
    </xf>
    <xf numFmtId="0" fontId="17" fillId="0" borderId="4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8" fillId="3" borderId="5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7" fillId="0" borderId="0" xfId="1" applyFont="1" applyFill="1" applyBorder="1" applyAlignment="1">
      <alignment horizontal="right" vertical="center"/>
    </xf>
    <xf numFmtId="0" fontId="5" fillId="0" borderId="0" xfId="1" applyFont="1" applyAlignment="1">
      <alignment horizontal="left" vertical="center"/>
    </xf>
    <xf numFmtId="182" fontId="8" fillId="3" borderId="5" xfId="1" applyNumberFormat="1" applyFont="1" applyFill="1" applyBorder="1" applyAlignment="1">
      <alignment horizontal="center" vertical="center"/>
    </xf>
    <xf numFmtId="182" fontId="8" fillId="3" borderId="6" xfId="1" applyNumberFormat="1" applyFont="1" applyFill="1" applyBorder="1" applyAlignment="1">
      <alignment horizontal="center" vertical="center"/>
    </xf>
    <xf numFmtId="182" fontId="8" fillId="3" borderId="7" xfId="1" applyNumberFormat="1" applyFont="1" applyFill="1" applyBorder="1" applyAlignment="1">
      <alignment horizontal="center" vertical="center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8" fillId="2" borderId="18" xfId="1" applyFont="1" applyFill="1" applyBorder="1" applyAlignment="1" applyProtection="1">
      <alignment horizontal="center" vertical="center"/>
      <protection locked="0"/>
    </xf>
    <xf numFmtId="0" fontId="8" fillId="2" borderId="10" xfId="1" applyFont="1" applyFill="1" applyBorder="1" applyAlignment="1" applyProtection="1">
      <alignment horizontal="center" vertical="center"/>
      <protection locked="0"/>
    </xf>
    <xf numFmtId="0" fontId="8" fillId="2" borderId="11" xfId="1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8" fillId="2" borderId="12" xfId="1" applyFont="1" applyFill="1" applyBorder="1" applyAlignment="1" applyProtection="1">
      <alignment horizontal="center" vertical="center"/>
      <protection locked="0"/>
    </xf>
    <xf numFmtId="177" fontId="8" fillId="2" borderId="9" xfId="1" applyNumberFormat="1" applyFont="1" applyFill="1" applyBorder="1" applyAlignment="1" applyProtection="1">
      <alignment horizontal="center" vertical="center"/>
      <protection locked="0"/>
    </xf>
    <xf numFmtId="177" fontId="8" fillId="2" borderId="18" xfId="1" applyNumberFormat="1" applyFont="1" applyFill="1" applyBorder="1" applyAlignment="1" applyProtection="1">
      <alignment horizontal="center" vertical="center"/>
      <protection locked="0"/>
    </xf>
    <xf numFmtId="177" fontId="8" fillId="2" borderId="10" xfId="1" applyNumberFormat="1" applyFont="1" applyFill="1" applyBorder="1" applyAlignment="1" applyProtection="1">
      <alignment horizontal="center" vertical="center"/>
      <protection locked="0"/>
    </xf>
    <xf numFmtId="177" fontId="8" fillId="2" borderId="11" xfId="1" applyNumberFormat="1" applyFont="1" applyFill="1" applyBorder="1" applyAlignment="1" applyProtection="1">
      <alignment horizontal="center" vertical="center"/>
      <protection locked="0"/>
    </xf>
    <xf numFmtId="177" fontId="8" fillId="2" borderId="1" xfId="1" applyNumberFormat="1" applyFont="1" applyFill="1" applyBorder="1" applyAlignment="1" applyProtection="1">
      <alignment horizontal="center" vertical="center"/>
      <protection locked="0"/>
    </xf>
    <xf numFmtId="177" fontId="8" fillId="2" borderId="12" xfId="1" applyNumberFormat="1" applyFont="1" applyFill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left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1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2" borderId="5" xfId="1" applyFont="1" applyFill="1" applyBorder="1" applyAlignment="1" applyProtection="1">
      <alignment horizontal="center" vertical="center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0" fontId="8" fillId="4" borderId="5" xfId="1" applyFont="1" applyFill="1" applyBorder="1" applyAlignment="1" applyProtection="1">
      <alignment horizontal="center" vertical="center"/>
    </xf>
    <xf numFmtId="0" fontId="8" fillId="4" borderId="7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  <protection locked="0"/>
    </xf>
    <xf numFmtId="181" fontId="8" fillId="4" borderId="5" xfId="1" applyNumberFormat="1" applyFont="1" applyFill="1" applyBorder="1" applyAlignment="1" applyProtection="1">
      <alignment horizontal="center" vertical="center"/>
    </xf>
    <xf numFmtId="0" fontId="8" fillId="4" borderId="6" xfId="1" applyFont="1" applyFill="1" applyBorder="1" applyAlignment="1" applyProtection="1">
      <alignment horizontal="center" vertical="center"/>
    </xf>
    <xf numFmtId="0" fontId="7" fillId="0" borderId="13" xfId="1" applyFont="1" applyBorder="1" applyAlignment="1">
      <alignment horizontal="left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81" fontId="8" fillId="4" borderId="9" xfId="1" applyNumberFormat="1" applyFont="1" applyFill="1" applyBorder="1" applyAlignment="1">
      <alignment horizontal="center" vertical="center"/>
    </xf>
    <xf numFmtId="181" fontId="8" fillId="4" borderId="18" xfId="1" applyNumberFormat="1" applyFont="1" applyFill="1" applyBorder="1" applyAlignment="1">
      <alignment horizontal="center" vertical="center"/>
    </xf>
    <xf numFmtId="181" fontId="8" fillId="4" borderId="10" xfId="1" applyNumberFormat="1" applyFont="1" applyFill="1" applyBorder="1" applyAlignment="1">
      <alignment horizontal="center" vertical="center"/>
    </xf>
    <xf numFmtId="181" fontId="8" fillId="4" borderId="8" xfId="1" applyNumberFormat="1" applyFont="1" applyFill="1" applyBorder="1" applyAlignment="1">
      <alignment horizontal="center" vertical="center"/>
    </xf>
    <xf numFmtId="181" fontId="8" fillId="4" borderId="0" xfId="1" applyNumberFormat="1" applyFont="1" applyFill="1" applyBorder="1" applyAlignment="1">
      <alignment horizontal="center" vertical="center"/>
    </xf>
    <xf numFmtId="181" fontId="8" fillId="4" borderId="13" xfId="1" applyNumberFormat="1" applyFont="1" applyFill="1" applyBorder="1" applyAlignment="1">
      <alignment horizontal="center" vertical="center"/>
    </xf>
    <xf numFmtId="181" fontId="8" fillId="4" borderId="11" xfId="1" applyNumberFormat="1" applyFont="1" applyFill="1" applyBorder="1" applyAlignment="1">
      <alignment horizontal="center" vertical="center"/>
    </xf>
    <xf numFmtId="181" fontId="8" fillId="4" borderId="1" xfId="1" applyNumberFormat="1" applyFont="1" applyFill="1" applyBorder="1" applyAlignment="1">
      <alignment horizontal="center" vertical="center"/>
    </xf>
    <xf numFmtId="181" fontId="8" fillId="4" borderId="12" xfId="1" applyNumberFormat="1" applyFont="1" applyFill="1" applyBorder="1" applyAlignment="1">
      <alignment horizontal="center" vertical="center"/>
    </xf>
    <xf numFmtId="182" fontId="8" fillId="3" borderId="9" xfId="1" applyNumberFormat="1" applyFont="1" applyFill="1" applyBorder="1" applyAlignment="1">
      <alignment horizontal="center" vertical="center"/>
    </xf>
    <xf numFmtId="182" fontId="8" fillId="3" borderId="18" xfId="1" applyNumberFormat="1" applyFont="1" applyFill="1" applyBorder="1" applyAlignment="1">
      <alignment horizontal="center" vertical="center"/>
    </xf>
    <xf numFmtId="182" fontId="8" fillId="3" borderId="10" xfId="1" applyNumberFormat="1" applyFont="1" applyFill="1" applyBorder="1" applyAlignment="1">
      <alignment horizontal="center" vertical="center"/>
    </xf>
    <xf numFmtId="182" fontId="8" fillId="3" borderId="8" xfId="1" applyNumberFormat="1" applyFont="1" applyFill="1" applyBorder="1" applyAlignment="1">
      <alignment horizontal="center" vertical="center"/>
    </xf>
    <xf numFmtId="182" fontId="8" fillId="3" borderId="0" xfId="1" applyNumberFormat="1" applyFont="1" applyFill="1" applyBorder="1" applyAlignment="1">
      <alignment horizontal="center" vertical="center"/>
    </xf>
    <xf numFmtId="182" fontId="8" fillId="3" borderId="13" xfId="1" applyNumberFormat="1" applyFont="1" applyFill="1" applyBorder="1" applyAlignment="1">
      <alignment horizontal="center" vertical="center"/>
    </xf>
    <xf numFmtId="182" fontId="8" fillId="3" borderId="11" xfId="1" applyNumberFormat="1" applyFont="1" applyFill="1" applyBorder="1" applyAlignment="1">
      <alignment horizontal="center" vertical="center"/>
    </xf>
    <xf numFmtId="182" fontId="8" fillId="3" borderId="1" xfId="1" applyNumberFormat="1" applyFont="1" applyFill="1" applyBorder="1" applyAlignment="1">
      <alignment horizontal="center" vertical="center"/>
    </xf>
    <xf numFmtId="182" fontId="8" fillId="3" borderId="12" xfId="1" applyNumberFormat="1" applyFont="1" applyFill="1" applyBorder="1" applyAlignment="1">
      <alignment horizontal="center" vertical="center"/>
    </xf>
    <xf numFmtId="0" fontId="8" fillId="4" borderId="5" xfId="1" applyFont="1" applyFill="1" applyBorder="1" applyAlignment="1" applyProtection="1">
      <alignment horizontal="center" vertical="center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181" fontId="8" fillId="4" borderId="5" xfId="1" applyNumberFormat="1" applyFont="1" applyFill="1" applyBorder="1" applyAlignment="1" applyProtection="1">
      <alignment horizontal="center" vertical="center"/>
      <protection locked="0"/>
    </xf>
    <xf numFmtId="0" fontId="8" fillId="4" borderId="6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</xf>
    <xf numFmtId="0" fontId="8" fillId="4" borderId="10" xfId="1" applyFont="1" applyFill="1" applyBorder="1" applyAlignment="1" applyProtection="1">
      <alignment horizontal="center" vertical="center"/>
    </xf>
    <xf numFmtId="0" fontId="8" fillId="4" borderId="11" xfId="1" applyFont="1" applyFill="1" applyBorder="1" applyAlignment="1" applyProtection="1">
      <alignment horizontal="center" vertical="center"/>
    </xf>
    <xf numFmtId="0" fontId="8" fillId="4" borderId="12" xfId="1" applyFont="1" applyFill="1" applyBorder="1" applyAlignment="1" applyProtection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79" fontId="8" fillId="3" borderId="9" xfId="1" applyNumberFormat="1" applyFont="1" applyFill="1" applyBorder="1" applyAlignment="1">
      <alignment horizontal="center" vertical="center"/>
    </xf>
    <xf numFmtId="179" fontId="8" fillId="3" borderId="10" xfId="1" applyNumberFormat="1" applyFont="1" applyFill="1" applyBorder="1" applyAlignment="1">
      <alignment horizontal="center" vertical="center"/>
    </xf>
    <xf numFmtId="179" fontId="8" fillId="3" borderId="8" xfId="1" applyNumberFormat="1" applyFont="1" applyFill="1" applyBorder="1" applyAlignment="1">
      <alignment horizontal="center" vertical="center"/>
    </xf>
    <xf numFmtId="179" fontId="8" fillId="3" borderId="13" xfId="1" applyNumberFormat="1" applyFont="1" applyFill="1" applyBorder="1" applyAlignment="1">
      <alignment horizontal="center" vertical="center"/>
    </xf>
    <xf numFmtId="179" fontId="8" fillId="3" borderId="11" xfId="1" applyNumberFormat="1" applyFont="1" applyFill="1" applyBorder="1" applyAlignment="1">
      <alignment horizontal="center" vertical="center"/>
    </xf>
    <xf numFmtId="179" fontId="8" fillId="3" borderId="12" xfId="1" applyNumberFormat="1" applyFont="1" applyFill="1" applyBorder="1" applyAlignment="1">
      <alignment horizontal="center" vertical="center"/>
    </xf>
    <xf numFmtId="179" fontId="8" fillId="4" borderId="5" xfId="1" applyNumberFormat="1" applyFont="1" applyFill="1" applyBorder="1" applyAlignment="1" applyProtection="1">
      <alignment horizontal="center" vertical="center"/>
    </xf>
    <xf numFmtId="179" fontId="8" fillId="4" borderId="6" xfId="1" applyNumberFormat="1" applyFont="1" applyFill="1" applyBorder="1" applyAlignment="1" applyProtection="1">
      <alignment horizontal="center" vertical="center"/>
    </xf>
    <xf numFmtId="179" fontId="8" fillId="4" borderId="7" xfId="1" applyNumberFormat="1" applyFont="1" applyFill="1" applyBorder="1" applyAlignment="1" applyProtection="1">
      <alignment horizontal="center" vertical="center"/>
    </xf>
    <xf numFmtId="182" fontId="8" fillId="3" borderId="5" xfId="1" applyNumberFormat="1" applyFont="1" applyFill="1" applyBorder="1" applyAlignment="1">
      <alignment horizontal="right" vertical="center"/>
    </xf>
    <xf numFmtId="182" fontId="8" fillId="3" borderId="6" xfId="1" applyNumberFormat="1" applyFont="1" applyFill="1" applyBorder="1" applyAlignment="1">
      <alignment horizontal="right" vertical="center"/>
    </xf>
    <xf numFmtId="182" fontId="8" fillId="3" borderId="7" xfId="1" applyNumberFormat="1" applyFont="1" applyFill="1" applyBorder="1" applyAlignment="1">
      <alignment horizontal="right" vertical="center"/>
    </xf>
    <xf numFmtId="0" fontId="16" fillId="0" borderId="0" xfId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2" borderId="14" xfId="1" applyFont="1" applyFill="1" applyBorder="1" applyAlignment="1" applyProtection="1">
      <alignment horizontal="center" vertical="center"/>
      <protection locked="0"/>
    </xf>
    <xf numFmtId="178" fontId="8" fillId="2" borderId="14" xfId="1" applyNumberFormat="1" applyFont="1" applyFill="1" applyBorder="1" applyAlignment="1" applyProtection="1">
      <alignment horizontal="center" vertical="center"/>
      <protection locked="0"/>
    </xf>
    <xf numFmtId="179" fontId="8" fillId="2" borderId="1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/>
    </xf>
    <xf numFmtId="0" fontId="5" fillId="0" borderId="0" xfId="1" applyFont="1" applyAlignment="1" applyProtection="1">
      <alignment horizontal="center" vertical="center"/>
      <protection locked="0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179" fontId="0" fillId="4" borderId="3" xfId="0" applyNumberFormat="1" applyFill="1" applyBorder="1" applyAlignment="1">
      <alignment horizontal="center" vertical="center"/>
    </xf>
    <xf numFmtId="179" fontId="0" fillId="4" borderId="4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176" fontId="0" fillId="4" borderId="9" xfId="0" applyNumberFormat="1" applyFill="1" applyBorder="1" applyAlignment="1">
      <alignment horizontal="center" vertical="center"/>
    </xf>
    <xf numFmtId="176" fontId="0" fillId="4" borderId="10" xfId="0" applyNumberFormat="1" applyFill="1" applyBorder="1" applyAlignment="1">
      <alignment horizontal="center" vertical="center"/>
    </xf>
    <xf numFmtId="176" fontId="0" fillId="4" borderId="8" xfId="0" applyNumberFormat="1" applyFill="1" applyBorder="1" applyAlignment="1">
      <alignment horizontal="center" vertical="center"/>
    </xf>
    <xf numFmtId="176" fontId="0" fillId="4" borderId="13" xfId="0" applyNumberFormat="1" applyFill="1" applyBorder="1" applyAlignment="1">
      <alignment horizontal="center" vertical="center"/>
    </xf>
    <xf numFmtId="176" fontId="0" fillId="4" borderId="11" xfId="0" applyNumberFormat="1" applyFill="1" applyBorder="1" applyAlignment="1">
      <alignment horizontal="center" vertical="center"/>
    </xf>
    <xf numFmtId="176" fontId="0" fillId="4" borderId="12" xfId="0" applyNumberForma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left" vertical="center"/>
      <protection locked="0"/>
    </xf>
    <xf numFmtId="179" fontId="0" fillId="4" borderId="3" xfId="0" applyNumberFormat="1" applyFill="1" applyBorder="1" applyAlignment="1">
      <alignment horizontal="left" vertical="center" indent="1"/>
    </xf>
    <xf numFmtId="179" fontId="0" fillId="4" borderId="4" xfId="0" applyNumberFormat="1" applyFill="1" applyBorder="1" applyAlignment="1">
      <alignment horizontal="left" vertical="center" indent="1"/>
    </xf>
    <xf numFmtId="0" fontId="0" fillId="0" borderId="0" xfId="0" applyBorder="1" applyAlignment="1">
      <alignment vertical="center" shrinkToFit="1"/>
    </xf>
    <xf numFmtId="0" fontId="8" fillId="2" borderId="14" xfId="1" applyFont="1" applyFill="1" applyBorder="1" applyAlignment="1">
      <alignment horizontal="center" vertical="center"/>
    </xf>
    <xf numFmtId="178" fontId="8" fillId="2" borderId="14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77" fontId="8" fillId="4" borderId="9" xfId="1" applyNumberFormat="1" applyFont="1" applyFill="1" applyBorder="1" applyAlignment="1" applyProtection="1">
      <alignment horizontal="center" vertical="center"/>
      <protection locked="0"/>
    </xf>
    <xf numFmtId="177" fontId="8" fillId="4" borderId="18" xfId="1" applyNumberFormat="1" applyFont="1" applyFill="1" applyBorder="1" applyAlignment="1" applyProtection="1">
      <alignment horizontal="center" vertical="center"/>
      <protection locked="0"/>
    </xf>
    <xf numFmtId="177" fontId="8" fillId="4" borderId="10" xfId="1" applyNumberFormat="1" applyFont="1" applyFill="1" applyBorder="1" applyAlignment="1" applyProtection="1">
      <alignment horizontal="center" vertical="center"/>
      <protection locked="0"/>
    </xf>
    <xf numFmtId="177" fontId="8" fillId="4" borderId="11" xfId="1" applyNumberFormat="1" applyFont="1" applyFill="1" applyBorder="1" applyAlignment="1" applyProtection="1">
      <alignment horizontal="center" vertical="center"/>
      <protection locked="0"/>
    </xf>
    <xf numFmtId="177" fontId="8" fillId="4" borderId="1" xfId="1" applyNumberFormat="1" applyFont="1" applyFill="1" applyBorder="1" applyAlignment="1" applyProtection="1">
      <alignment horizontal="center" vertical="center"/>
      <protection locked="0"/>
    </xf>
    <xf numFmtId="177" fontId="8" fillId="4" borderId="12" xfId="1" applyNumberFormat="1" applyFont="1" applyFill="1" applyBorder="1" applyAlignment="1" applyProtection="1">
      <alignment horizontal="center" vertical="center"/>
      <protection locked="0"/>
    </xf>
    <xf numFmtId="2" fontId="8" fillId="4" borderId="5" xfId="1" applyNumberFormat="1" applyFont="1" applyFill="1" applyBorder="1" applyAlignment="1" applyProtection="1">
      <alignment horizontal="center" vertical="center"/>
      <protection locked="0"/>
    </xf>
    <xf numFmtId="2" fontId="8" fillId="4" borderId="7" xfId="1" applyNumberFormat="1" applyFont="1" applyFill="1" applyBorder="1" applyAlignment="1" applyProtection="1">
      <alignment horizontal="center" vertical="center"/>
      <protection locked="0"/>
    </xf>
    <xf numFmtId="178" fontId="8" fillId="4" borderId="5" xfId="1" applyNumberFormat="1" applyFont="1" applyFill="1" applyBorder="1" applyAlignment="1" applyProtection="1">
      <alignment horizontal="center" vertical="center"/>
      <protection locked="0"/>
    </xf>
    <xf numFmtId="178" fontId="8" fillId="4" borderId="7" xfId="1" applyNumberFormat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  <protection locked="0"/>
    </xf>
    <xf numFmtId="0" fontId="8" fillId="4" borderId="10" xfId="1" applyFont="1" applyFill="1" applyBorder="1" applyAlignment="1" applyProtection="1">
      <alignment horizontal="center" vertical="center"/>
      <protection locked="0"/>
    </xf>
    <xf numFmtId="0" fontId="8" fillId="4" borderId="11" xfId="1" applyFont="1" applyFill="1" applyBorder="1" applyAlignment="1" applyProtection="1">
      <alignment horizontal="center" vertical="center"/>
      <protection locked="0"/>
    </xf>
    <xf numFmtId="0" fontId="8" fillId="4" borderId="12" xfId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</cellXfs>
  <cellStyles count="2">
    <cellStyle name="標準" xfId="0" builtinId="0"/>
    <cellStyle name="標準_第8章　限界耐力計算（簡易法）チェックリスト" xfId="1" xr:uid="{00000000-0005-0000-0000-000001000000}"/>
  </cellStyles>
  <dxfs count="6">
    <dxf>
      <fill>
        <patternFill patternType="solid">
          <fgColor rgb="FFCCFFCC"/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rgb="FFCCFFCC"/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rgb="FFCCFFCC"/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rgb="FFCCFFCC"/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rgb="FFCCFFCC"/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rgb="FFCCFFCC"/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C0C0C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39902367720672"/>
          <c:y val="5.2083333333333336E-2"/>
          <c:w val="0.81051293719633555"/>
          <c:h val="0.77780176270579804"/>
        </c:manualLayout>
      </c:layout>
      <c:scatterChart>
        <c:scatterStyle val="smoothMarker"/>
        <c:varyColors val="0"/>
        <c:ser>
          <c:idx val="1"/>
          <c:order val="0"/>
          <c:tx>
            <c:strRef>
              <c:f>グラフ作成用!$F$6</c:f>
              <c:strCache>
                <c:ptCount val="1"/>
                <c:pt idx="0">
                  <c:v>  1/15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グラフ作成用!$B$7:$B$46</c:f>
              <c:numCache>
                <c:formatCode>General</c:formatCode>
                <c:ptCount val="40"/>
                <c:pt idx="0">
                  <c:v>0.05</c:v>
                </c:pt>
                <c:pt idx="1">
                  <c:v>5.2000000000000005E-2</c:v>
                </c:pt>
                <c:pt idx="2">
                  <c:v>5.4000000000000006E-2</c:v>
                </c:pt>
                <c:pt idx="3">
                  <c:v>5.6000000000000008E-2</c:v>
                </c:pt>
                <c:pt idx="4">
                  <c:v>5.800000000000001E-2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  <c:pt idx="20">
                  <c:v>0.21000000000000005</c:v>
                </c:pt>
                <c:pt idx="21">
                  <c:v>0.22000000000000006</c:v>
                </c:pt>
                <c:pt idx="22">
                  <c:v>0.23000000000000007</c:v>
                </c:pt>
                <c:pt idx="23">
                  <c:v>0.24000000000000007</c:v>
                </c:pt>
                <c:pt idx="24">
                  <c:v>0.25000000000000006</c:v>
                </c:pt>
                <c:pt idx="25">
                  <c:v>0.26000000000000006</c:v>
                </c:pt>
                <c:pt idx="26">
                  <c:v>0.27000000000000007</c:v>
                </c:pt>
                <c:pt idx="27">
                  <c:v>0.28000000000000008</c:v>
                </c:pt>
                <c:pt idx="28">
                  <c:v>0.29000000000000009</c:v>
                </c:pt>
                <c:pt idx="29">
                  <c:v>0.3000000000000001</c:v>
                </c:pt>
                <c:pt idx="30">
                  <c:v>0.31000000000000011</c:v>
                </c:pt>
                <c:pt idx="31">
                  <c:v>0.32000000000000012</c:v>
                </c:pt>
                <c:pt idx="32">
                  <c:v>0.33000000000000013</c:v>
                </c:pt>
                <c:pt idx="33">
                  <c:v>0.34000000000000014</c:v>
                </c:pt>
                <c:pt idx="34">
                  <c:v>0.35000000000000014</c:v>
                </c:pt>
                <c:pt idx="35">
                  <c:v>0.36000000000000015</c:v>
                </c:pt>
                <c:pt idx="36">
                  <c:v>0.37000000000000016</c:v>
                </c:pt>
                <c:pt idx="37">
                  <c:v>0.38000000000000017</c:v>
                </c:pt>
                <c:pt idx="38">
                  <c:v>0.39000000000000018</c:v>
                </c:pt>
                <c:pt idx="39">
                  <c:v>0.40000000000000019</c:v>
                </c:pt>
              </c:numCache>
            </c:numRef>
          </c:xVal>
          <c:yVal>
            <c:numRef>
              <c:f>グラフ作成用!$F$7:$F$46</c:f>
              <c:numCache>
                <c:formatCode>0.000_);[Red]\(0.000\)</c:formatCode>
                <c:ptCount val="40"/>
                <c:pt idx="0">
                  <c:v>0.88910723231142585</c:v>
                </c:pt>
                <c:pt idx="1">
                  <c:v>0.86586360487392133</c:v>
                </c:pt>
                <c:pt idx="2">
                  <c:v>0.84351967983669596</c:v>
                </c:pt>
                <c:pt idx="3">
                  <c:v>0.82202961567254584</c:v>
                </c:pt>
                <c:pt idx="4">
                  <c:v>0.80135045373365965</c:v>
                </c:pt>
                <c:pt idx="5">
                  <c:v>0.78144190339871411</c:v>
                </c:pt>
                <c:pt idx="6">
                  <c:v>0.69221151304522754</c:v>
                </c:pt>
                <c:pt idx="7">
                  <c:v>0.61743557799404558</c:v>
                </c:pt>
                <c:pt idx="8">
                  <c:v>0.55415270711930975</c:v>
                </c:pt>
                <c:pt idx="9">
                  <c:v>0.50012281817517701</c:v>
                </c:pt>
                <c:pt idx="10">
                  <c:v>0.45362613893440118</c:v>
                </c:pt>
                <c:pt idx="11">
                  <c:v>0.41332464311998113</c:v>
                </c:pt>
                <c:pt idx="12">
                  <c:v>0.37816470183378226</c:v>
                </c:pt>
                <c:pt idx="13">
                  <c:v>0.34730751262165072</c:v>
                </c:pt>
                <c:pt idx="14">
                  <c:v>0.32007860363211327</c:v>
                </c:pt>
                <c:pt idx="15">
                  <c:v>0.29593066164211651</c:v>
                </c:pt>
                <c:pt idx="16">
                  <c:v>0.27441581244179802</c:v>
                </c:pt>
                <c:pt idx="17">
                  <c:v>0.25516470315060047</c:v>
                </c:pt>
                <c:pt idx="18">
                  <c:v>0.23787054372184394</c:v>
                </c:pt>
                <c:pt idx="19">
                  <c:v>0.22227680807785641</c:v>
                </c:pt>
                <c:pt idx="20">
                  <c:v>0.20816766625397576</c:v>
                </c:pt>
                <c:pt idx="21">
                  <c:v>0.19536047584967847</c:v>
                </c:pt>
                <c:pt idx="22">
                  <c:v>0.18369984138665815</c:v>
                </c:pt>
                <c:pt idx="23">
                  <c:v>0.17305287826130683</c:v>
                </c:pt>
                <c:pt idx="24">
                  <c:v>0.16330541001638429</c:v>
                </c:pt>
                <c:pt idx="25">
                  <c:v>0.1543588944985114</c:v>
                </c:pt>
                <c:pt idx="26">
                  <c:v>0.14612792349895598</c:v>
                </c:pt>
                <c:pt idx="27">
                  <c:v>0.13853817677982741</c:v>
                </c:pt>
                <c:pt idx="28">
                  <c:v>0.13152473850760729</c:v>
                </c:pt>
                <c:pt idx="29">
                  <c:v>0.1250307045437942</c:v>
                </c:pt>
                <c:pt idx="30">
                  <c:v>0.11900602455090464</c:v>
                </c:pt>
                <c:pt idx="31">
                  <c:v>0.11340653473360014</c:v>
                </c:pt>
                <c:pt idx="32">
                  <c:v>0.10819314617094145</c:v>
                </c:pt>
                <c:pt idx="33">
                  <c:v>0.10333116077999521</c:v>
                </c:pt>
                <c:pt idx="34">
                  <c:v>9.8789692479047245E-2</c:v>
                </c:pt>
                <c:pt idx="35">
                  <c:v>9.4541175458445509E-2</c:v>
                </c:pt>
                <c:pt idx="36">
                  <c:v>9.056094489364902E-2</c:v>
                </c:pt>
                <c:pt idx="37">
                  <c:v>8.6826878155412623E-2</c:v>
                </c:pt>
                <c:pt idx="38">
                  <c:v>8.3319086743053147E-2</c:v>
                </c:pt>
                <c:pt idx="39">
                  <c:v>8.0019650908028248E-2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86-429F-98AD-E6F2C1312D7B}"/>
            </c:ext>
          </c:extLst>
        </c:ser>
        <c:ser>
          <c:idx val="2"/>
          <c:order val="1"/>
          <c:tx>
            <c:strRef>
              <c:f>グラフ作成用!$I$6</c:f>
              <c:strCache>
                <c:ptCount val="1"/>
                <c:pt idx="0">
                  <c:v>  1/30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グラフ作成用!$B$7:$B$46</c:f>
              <c:numCache>
                <c:formatCode>General</c:formatCode>
                <c:ptCount val="40"/>
                <c:pt idx="0">
                  <c:v>0.05</c:v>
                </c:pt>
                <c:pt idx="1">
                  <c:v>5.2000000000000005E-2</c:v>
                </c:pt>
                <c:pt idx="2">
                  <c:v>5.4000000000000006E-2</c:v>
                </c:pt>
                <c:pt idx="3">
                  <c:v>5.6000000000000008E-2</c:v>
                </c:pt>
                <c:pt idx="4">
                  <c:v>5.800000000000001E-2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  <c:pt idx="20">
                  <c:v>0.21000000000000005</c:v>
                </c:pt>
                <c:pt idx="21">
                  <c:v>0.22000000000000006</c:v>
                </c:pt>
                <c:pt idx="22">
                  <c:v>0.23000000000000007</c:v>
                </c:pt>
                <c:pt idx="23">
                  <c:v>0.24000000000000007</c:v>
                </c:pt>
                <c:pt idx="24">
                  <c:v>0.25000000000000006</c:v>
                </c:pt>
                <c:pt idx="25">
                  <c:v>0.26000000000000006</c:v>
                </c:pt>
                <c:pt idx="26">
                  <c:v>0.27000000000000007</c:v>
                </c:pt>
                <c:pt idx="27">
                  <c:v>0.28000000000000008</c:v>
                </c:pt>
                <c:pt idx="28">
                  <c:v>0.29000000000000009</c:v>
                </c:pt>
                <c:pt idx="29">
                  <c:v>0.3000000000000001</c:v>
                </c:pt>
                <c:pt idx="30">
                  <c:v>0.31000000000000011</c:v>
                </c:pt>
                <c:pt idx="31">
                  <c:v>0.32000000000000012</c:v>
                </c:pt>
                <c:pt idx="32">
                  <c:v>0.33000000000000013</c:v>
                </c:pt>
                <c:pt idx="33">
                  <c:v>0.34000000000000014</c:v>
                </c:pt>
                <c:pt idx="34">
                  <c:v>0.35000000000000014</c:v>
                </c:pt>
                <c:pt idx="35">
                  <c:v>0.36000000000000015</c:v>
                </c:pt>
                <c:pt idx="36">
                  <c:v>0.37000000000000016</c:v>
                </c:pt>
                <c:pt idx="37">
                  <c:v>0.38000000000000017</c:v>
                </c:pt>
                <c:pt idx="38">
                  <c:v>0.39000000000000018</c:v>
                </c:pt>
                <c:pt idx="39">
                  <c:v>0.40000000000000019</c:v>
                </c:pt>
              </c:numCache>
            </c:numRef>
          </c:xVal>
          <c:yVal>
            <c:numRef>
              <c:f>グラフ作成用!$I$7:$I$46</c:f>
              <c:numCache>
                <c:formatCode>0.000_);[Red]\(0.000\)</c:formatCode>
                <c:ptCount val="40"/>
                <c:pt idx="0">
                  <c:v>1.3224489795918368</c:v>
                </c:pt>
                <c:pt idx="1">
                  <c:v>1.3050483351235231</c:v>
                </c:pt>
                <c:pt idx="2">
                  <c:v>1.2880996554465942</c:v>
                </c:pt>
                <c:pt idx="3">
                  <c:v>1.2715855572998429</c:v>
                </c:pt>
                <c:pt idx="4">
                  <c:v>1.2554895375871866</c:v>
                </c:pt>
                <c:pt idx="5">
                  <c:v>1.2397959183673468</c:v>
                </c:pt>
                <c:pt idx="6">
                  <c:v>1.1668667466986793</c:v>
                </c:pt>
                <c:pt idx="7">
                  <c:v>1.1020408163265305</c:v>
                </c:pt>
                <c:pt idx="8">
                  <c:v>1.0440386680988185</c:v>
                </c:pt>
                <c:pt idx="9">
                  <c:v>0.99183673469387756</c:v>
                </c:pt>
                <c:pt idx="10">
                  <c:v>0.90725227786880236</c:v>
                </c:pt>
                <c:pt idx="11">
                  <c:v>0.82664928623996226</c:v>
                </c:pt>
                <c:pt idx="12">
                  <c:v>0.75632940366756451</c:v>
                </c:pt>
                <c:pt idx="13">
                  <c:v>0.69461502524330143</c:v>
                </c:pt>
                <c:pt idx="14">
                  <c:v>0.64015720726422654</c:v>
                </c:pt>
                <c:pt idx="15">
                  <c:v>0.59186132328423302</c:v>
                </c:pt>
                <c:pt idx="16">
                  <c:v>0.54883162488359605</c:v>
                </c:pt>
                <c:pt idx="17">
                  <c:v>0.51032940630120094</c:v>
                </c:pt>
                <c:pt idx="18">
                  <c:v>0.47574108744368787</c:v>
                </c:pt>
                <c:pt idx="19">
                  <c:v>0.44455361615571282</c:v>
                </c:pt>
                <c:pt idx="20">
                  <c:v>0.41633533250795152</c:v>
                </c:pt>
                <c:pt idx="21">
                  <c:v>0.39072095169935694</c:v>
                </c:pt>
                <c:pt idx="22">
                  <c:v>0.36739968277331631</c:v>
                </c:pt>
                <c:pt idx="23">
                  <c:v>0.34610575652261366</c:v>
                </c:pt>
                <c:pt idx="24">
                  <c:v>0.32661082003276859</c:v>
                </c:pt>
                <c:pt idx="25">
                  <c:v>0.30871778899702279</c:v>
                </c:pt>
                <c:pt idx="26">
                  <c:v>0.29225584699791196</c:v>
                </c:pt>
                <c:pt idx="27">
                  <c:v>0.27707635355965482</c:v>
                </c:pt>
                <c:pt idx="28">
                  <c:v>0.26304947701521458</c:v>
                </c:pt>
                <c:pt idx="29">
                  <c:v>0.25006140908758839</c:v>
                </c:pt>
                <c:pt idx="30">
                  <c:v>0.23801204910180929</c:v>
                </c:pt>
                <c:pt idx="31">
                  <c:v>0.22681306946720028</c:v>
                </c:pt>
                <c:pt idx="32">
                  <c:v>0.21638629234188289</c:v>
                </c:pt>
                <c:pt idx="33">
                  <c:v>0.20666232155999043</c:v>
                </c:pt>
                <c:pt idx="34">
                  <c:v>0.19757938495809449</c:v>
                </c:pt>
                <c:pt idx="35">
                  <c:v>0.18908235091689102</c:v>
                </c:pt>
                <c:pt idx="36">
                  <c:v>0.18112188978729804</c:v>
                </c:pt>
                <c:pt idx="37">
                  <c:v>0.17365375631082525</c:v>
                </c:pt>
                <c:pt idx="38">
                  <c:v>0.16663817348610629</c:v>
                </c:pt>
                <c:pt idx="39">
                  <c:v>0.1600393018160565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86-429F-98AD-E6F2C1312D7B}"/>
            </c:ext>
          </c:extLst>
        </c:ser>
        <c:ser>
          <c:idx val="4"/>
          <c:order val="2"/>
          <c:tx>
            <c:strRef>
              <c:f>p.8書式!$S$14</c:f>
              <c:strCache>
                <c:ptCount val="1"/>
                <c:pt idx="0">
                  <c:v>現況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p.8書式!$S$16</c:f>
              <c:numCache>
                <c:formatCode>0.00_);[Red]\(0.00\)</c:formatCode>
                <c:ptCount val="1"/>
                <c:pt idx="0">
                  <c:v>0</c:v>
                </c:pt>
              </c:numCache>
            </c:numRef>
          </c:xVal>
          <c:yVal>
            <c:numRef>
              <c:f>p.8書式!$S$15</c:f>
              <c:numCache>
                <c:formatCode>0.00_);[Red]\(0.00\)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786-429F-98AD-E6F2C1312D7B}"/>
            </c:ext>
          </c:extLst>
        </c:ser>
        <c:ser>
          <c:idx val="0"/>
          <c:order val="3"/>
          <c:tx>
            <c:strRef>
              <c:f>p.8書式!$T$14</c:f>
              <c:strCache>
                <c:ptCount val="1"/>
                <c:pt idx="0">
                  <c:v>補強前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786-429F-98AD-E6F2C1312D7B}"/>
              </c:ext>
            </c:extLst>
          </c:dPt>
          <c:xVal>
            <c:numRef>
              <c:f>p.8書式!$T$16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p.8書式!$T$15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786-429F-98AD-E6F2C1312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085160"/>
        <c:axId val="513861480"/>
      </c:scatterChart>
      <c:valAx>
        <c:axId val="592085160"/>
        <c:scaling>
          <c:orientation val="minMax"/>
          <c:max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減衰定数</a:t>
                </a:r>
                <a:r>
                  <a:rPr lang="en-US" altLang="ja-JP">
                    <a:solidFill>
                      <a:schemeClr val="tx1"/>
                    </a:solidFill>
                  </a:rPr>
                  <a:t>(h)</a:t>
                </a:r>
                <a:endParaRPr lang="ja-JP" altLang="en-US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48664732697886448"/>
              <c:y val="0.897111742424242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3861480"/>
        <c:crosses val="autoZero"/>
        <c:crossBetween val="midCat"/>
        <c:majorUnit val="5.000000000000001E-2"/>
        <c:minorUnit val="2.5000000000000005E-2"/>
      </c:valAx>
      <c:valAx>
        <c:axId val="51386148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耐力係数</a:t>
                </a:r>
                <a:r>
                  <a:rPr lang="en-US" altLang="ja-JP">
                    <a:solidFill>
                      <a:schemeClr val="tx1"/>
                    </a:solidFill>
                  </a:rPr>
                  <a:t>(C</a:t>
                </a:r>
                <a:r>
                  <a:rPr lang="en-US" altLang="ja-JP" baseline="-25000">
                    <a:solidFill>
                      <a:schemeClr val="tx1"/>
                    </a:solidFill>
                  </a:rPr>
                  <a:t>B</a:t>
                </a:r>
                <a:r>
                  <a:rPr lang="en-US" altLang="ja-JP">
                    <a:solidFill>
                      <a:schemeClr val="tx1"/>
                    </a:solidFill>
                  </a:rPr>
                  <a:t>)</a:t>
                </a:r>
                <a:endParaRPr lang="ja-JP" altLang="en-US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4035087719298246E-2"/>
              <c:y val="0.265759216177523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085160"/>
        <c:crosses val="autoZero"/>
        <c:crossBetween val="midCat"/>
        <c:min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143587075514753"/>
          <c:y val="3.1796130820726062E-2"/>
          <c:w val="0.20467532974428274"/>
          <c:h val="0.2898873006445689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39902367720672"/>
          <c:y val="5.2083333333333336E-2"/>
          <c:w val="0.81051293719633555"/>
          <c:h val="0.77780176270579804"/>
        </c:manualLayout>
      </c:layout>
      <c:scatterChart>
        <c:scatterStyle val="smoothMarker"/>
        <c:varyColors val="0"/>
        <c:ser>
          <c:idx val="1"/>
          <c:order val="0"/>
          <c:tx>
            <c:strRef>
              <c:f>グラフ作成用!$F$6</c:f>
              <c:strCache>
                <c:ptCount val="1"/>
                <c:pt idx="0">
                  <c:v>  1/15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グラフ作成用!$B$7:$B$46</c:f>
              <c:numCache>
                <c:formatCode>General</c:formatCode>
                <c:ptCount val="40"/>
                <c:pt idx="0">
                  <c:v>0.05</c:v>
                </c:pt>
                <c:pt idx="1">
                  <c:v>5.2000000000000005E-2</c:v>
                </c:pt>
                <c:pt idx="2">
                  <c:v>5.4000000000000006E-2</c:v>
                </c:pt>
                <c:pt idx="3">
                  <c:v>5.6000000000000008E-2</c:v>
                </c:pt>
                <c:pt idx="4">
                  <c:v>5.800000000000001E-2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  <c:pt idx="20">
                  <c:v>0.21000000000000005</c:v>
                </c:pt>
                <c:pt idx="21">
                  <c:v>0.22000000000000006</c:v>
                </c:pt>
                <c:pt idx="22">
                  <c:v>0.23000000000000007</c:v>
                </c:pt>
                <c:pt idx="23">
                  <c:v>0.24000000000000007</c:v>
                </c:pt>
                <c:pt idx="24">
                  <c:v>0.25000000000000006</c:v>
                </c:pt>
                <c:pt idx="25">
                  <c:v>0.26000000000000006</c:v>
                </c:pt>
                <c:pt idx="26">
                  <c:v>0.27000000000000007</c:v>
                </c:pt>
                <c:pt idx="27">
                  <c:v>0.28000000000000008</c:v>
                </c:pt>
                <c:pt idx="28">
                  <c:v>0.29000000000000009</c:v>
                </c:pt>
                <c:pt idx="29">
                  <c:v>0.3000000000000001</c:v>
                </c:pt>
                <c:pt idx="30">
                  <c:v>0.31000000000000011</c:v>
                </c:pt>
                <c:pt idx="31">
                  <c:v>0.32000000000000012</c:v>
                </c:pt>
                <c:pt idx="32">
                  <c:v>0.33000000000000013</c:v>
                </c:pt>
                <c:pt idx="33">
                  <c:v>0.34000000000000014</c:v>
                </c:pt>
                <c:pt idx="34">
                  <c:v>0.35000000000000014</c:v>
                </c:pt>
                <c:pt idx="35">
                  <c:v>0.36000000000000015</c:v>
                </c:pt>
                <c:pt idx="36">
                  <c:v>0.37000000000000016</c:v>
                </c:pt>
                <c:pt idx="37">
                  <c:v>0.38000000000000017</c:v>
                </c:pt>
                <c:pt idx="38">
                  <c:v>0.39000000000000018</c:v>
                </c:pt>
                <c:pt idx="39">
                  <c:v>0.40000000000000019</c:v>
                </c:pt>
              </c:numCache>
            </c:numRef>
          </c:xVal>
          <c:yVal>
            <c:numRef>
              <c:f>グラフ作成用!$F$7:$F$46</c:f>
              <c:numCache>
                <c:formatCode>0.000_);[Red]\(0.000\)</c:formatCode>
                <c:ptCount val="40"/>
                <c:pt idx="0">
                  <c:v>0.88910723231142585</c:v>
                </c:pt>
                <c:pt idx="1">
                  <c:v>0.86586360487392133</c:v>
                </c:pt>
                <c:pt idx="2">
                  <c:v>0.84351967983669596</c:v>
                </c:pt>
                <c:pt idx="3">
                  <c:v>0.82202961567254584</c:v>
                </c:pt>
                <c:pt idx="4">
                  <c:v>0.80135045373365965</c:v>
                </c:pt>
                <c:pt idx="5">
                  <c:v>0.78144190339871411</c:v>
                </c:pt>
                <c:pt idx="6">
                  <c:v>0.69221151304522754</c:v>
                </c:pt>
                <c:pt idx="7">
                  <c:v>0.61743557799404558</c:v>
                </c:pt>
                <c:pt idx="8">
                  <c:v>0.55415270711930975</c:v>
                </c:pt>
                <c:pt idx="9">
                  <c:v>0.50012281817517701</c:v>
                </c:pt>
                <c:pt idx="10">
                  <c:v>0.45362613893440118</c:v>
                </c:pt>
                <c:pt idx="11">
                  <c:v>0.41332464311998113</c:v>
                </c:pt>
                <c:pt idx="12">
                  <c:v>0.37816470183378226</c:v>
                </c:pt>
                <c:pt idx="13">
                  <c:v>0.34730751262165072</c:v>
                </c:pt>
                <c:pt idx="14">
                  <c:v>0.32007860363211327</c:v>
                </c:pt>
                <c:pt idx="15">
                  <c:v>0.29593066164211651</c:v>
                </c:pt>
                <c:pt idx="16">
                  <c:v>0.27441581244179802</c:v>
                </c:pt>
                <c:pt idx="17">
                  <c:v>0.25516470315060047</c:v>
                </c:pt>
                <c:pt idx="18">
                  <c:v>0.23787054372184394</c:v>
                </c:pt>
                <c:pt idx="19">
                  <c:v>0.22227680807785641</c:v>
                </c:pt>
                <c:pt idx="20">
                  <c:v>0.20816766625397576</c:v>
                </c:pt>
                <c:pt idx="21">
                  <c:v>0.19536047584967847</c:v>
                </c:pt>
                <c:pt idx="22">
                  <c:v>0.18369984138665815</c:v>
                </c:pt>
                <c:pt idx="23">
                  <c:v>0.17305287826130683</c:v>
                </c:pt>
                <c:pt idx="24">
                  <c:v>0.16330541001638429</c:v>
                </c:pt>
                <c:pt idx="25">
                  <c:v>0.1543588944985114</c:v>
                </c:pt>
                <c:pt idx="26">
                  <c:v>0.14612792349895598</c:v>
                </c:pt>
                <c:pt idx="27">
                  <c:v>0.13853817677982741</c:v>
                </c:pt>
                <c:pt idx="28">
                  <c:v>0.13152473850760729</c:v>
                </c:pt>
                <c:pt idx="29">
                  <c:v>0.1250307045437942</c:v>
                </c:pt>
                <c:pt idx="30">
                  <c:v>0.11900602455090464</c:v>
                </c:pt>
                <c:pt idx="31">
                  <c:v>0.11340653473360014</c:v>
                </c:pt>
                <c:pt idx="32">
                  <c:v>0.10819314617094145</c:v>
                </c:pt>
                <c:pt idx="33">
                  <c:v>0.10333116077999521</c:v>
                </c:pt>
                <c:pt idx="34">
                  <c:v>9.8789692479047245E-2</c:v>
                </c:pt>
                <c:pt idx="35">
                  <c:v>9.4541175458445509E-2</c:v>
                </c:pt>
                <c:pt idx="36">
                  <c:v>9.056094489364902E-2</c:v>
                </c:pt>
                <c:pt idx="37">
                  <c:v>8.6826878155412623E-2</c:v>
                </c:pt>
                <c:pt idx="38">
                  <c:v>8.3319086743053147E-2</c:v>
                </c:pt>
                <c:pt idx="39">
                  <c:v>8.0019650908028248E-2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344-4041-ACA6-9D2E8B96CB0E}"/>
            </c:ext>
          </c:extLst>
        </c:ser>
        <c:ser>
          <c:idx val="2"/>
          <c:order val="1"/>
          <c:tx>
            <c:strRef>
              <c:f>グラフ作成用!$I$6</c:f>
              <c:strCache>
                <c:ptCount val="1"/>
                <c:pt idx="0">
                  <c:v>  1/30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グラフ作成用!$B$7:$B$46</c:f>
              <c:numCache>
                <c:formatCode>General</c:formatCode>
                <c:ptCount val="40"/>
                <c:pt idx="0">
                  <c:v>0.05</c:v>
                </c:pt>
                <c:pt idx="1">
                  <c:v>5.2000000000000005E-2</c:v>
                </c:pt>
                <c:pt idx="2">
                  <c:v>5.4000000000000006E-2</c:v>
                </c:pt>
                <c:pt idx="3">
                  <c:v>5.6000000000000008E-2</c:v>
                </c:pt>
                <c:pt idx="4">
                  <c:v>5.800000000000001E-2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  <c:pt idx="20">
                  <c:v>0.21000000000000005</c:v>
                </c:pt>
                <c:pt idx="21">
                  <c:v>0.22000000000000006</c:v>
                </c:pt>
                <c:pt idx="22">
                  <c:v>0.23000000000000007</c:v>
                </c:pt>
                <c:pt idx="23">
                  <c:v>0.24000000000000007</c:v>
                </c:pt>
                <c:pt idx="24">
                  <c:v>0.25000000000000006</c:v>
                </c:pt>
                <c:pt idx="25">
                  <c:v>0.26000000000000006</c:v>
                </c:pt>
                <c:pt idx="26">
                  <c:v>0.27000000000000007</c:v>
                </c:pt>
                <c:pt idx="27">
                  <c:v>0.28000000000000008</c:v>
                </c:pt>
                <c:pt idx="28">
                  <c:v>0.29000000000000009</c:v>
                </c:pt>
                <c:pt idx="29">
                  <c:v>0.3000000000000001</c:v>
                </c:pt>
                <c:pt idx="30">
                  <c:v>0.31000000000000011</c:v>
                </c:pt>
                <c:pt idx="31">
                  <c:v>0.32000000000000012</c:v>
                </c:pt>
                <c:pt idx="32">
                  <c:v>0.33000000000000013</c:v>
                </c:pt>
                <c:pt idx="33">
                  <c:v>0.34000000000000014</c:v>
                </c:pt>
                <c:pt idx="34">
                  <c:v>0.35000000000000014</c:v>
                </c:pt>
                <c:pt idx="35">
                  <c:v>0.36000000000000015</c:v>
                </c:pt>
                <c:pt idx="36">
                  <c:v>0.37000000000000016</c:v>
                </c:pt>
                <c:pt idx="37">
                  <c:v>0.38000000000000017</c:v>
                </c:pt>
                <c:pt idx="38">
                  <c:v>0.39000000000000018</c:v>
                </c:pt>
                <c:pt idx="39">
                  <c:v>0.40000000000000019</c:v>
                </c:pt>
              </c:numCache>
            </c:numRef>
          </c:xVal>
          <c:yVal>
            <c:numRef>
              <c:f>グラフ作成用!$I$7:$I$46</c:f>
              <c:numCache>
                <c:formatCode>0.000_);[Red]\(0.000\)</c:formatCode>
                <c:ptCount val="40"/>
                <c:pt idx="0">
                  <c:v>1.3224489795918368</c:v>
                </c:pt>
                <c:pt idx="1">
                  <c:v>1.3050483351235231</c:v>
                </c:pt>
                <c:pt idx="2">
                  <c:v>1.2880996554465942</c:v>
                </c:pt>
                <c:pt idx="3">
                  <c:v>1.2715855572998429</c:v>
                </c:pt>
                <c:pt idx="4">
                  <c:v>1.2554895375871866</c:v>
                </c:pt>
                <c:pt idx="5">
                  <c:v>1.2397959183673468</c:v>
                </c:pt>
                <c:pt idx="6">
                  <c:v>1.1668667466986793</c:v>
                </c:pt>
                <c:pt idx="7">
                  <c:v>1.1020408163265305</c:v>
                </c:pt>
                <c:pt idx="8">
                  <c:v>1.0440386680988185</c:v>
                </c:pt>
                <c:pt idx="9">
                  <c:v>0.99183673469387756</c:v>
                </c:pt>
                <c:pt idx="10">
                  <c:v>0.90725227786880236</c:v>
                </c:pt>
                <c:pt idx="11">
                  <c:v>0.82664928623996226</c:v>
                </c:pt>
                <c:pt idx="12">
                  <c:v>0.75632940366756451</c:v>
                </c:pt>
                <c:pt idx="13">
                  <c:v>0.69461502524330143</c:v>
                </c:pt>
                <c:pt idx="14">
                  <c:v>0.64015720726422654</c:v>
                </c:pt>
                <c:pt idx="15">
                  <c:v>0.59186132328423302</c:v>
                </c:pt>
                <c:pt idx="16">
                  <c:v>0.54883162488359605</c:v>
                </c:pt>
                <c:pt idx="17">
                  <c:v>0.51032940630120094</c:v>
                </c:pt>
                <c:pt idx="18">
                  <c:v>0.47574108744368787</c:v>
                </c:pt>
                <c:pt idx="19">
                  <c:v>0.44455361615571282</c:v>
                </c:pt>
                <c:pt idx="20">
                  <c:v>0.41633533250795152</c:v>
                </c:pt>
                <c:pt idx="21">
                  <c:v>0.39072095169935694</c:v>
                </c:pt>
                <c:pt idx="22">
                  <c:v>0.36739968277331631</c:v>
                </c:pt>
                <c:pt idx="23">
                  <c:v>0.34610575652261366</c:v>
                </c:pt>
                <c:pt idx="24">
                  <c:v>0.32661082003276859</c:v>
                </c:pt>
                <c:pt idx="25">
                  <c:v>0.30871778899702279</c:v>
                </c:pt>
                <c:pt idx="26">
                  <c:v>0.29225584699791196</c:v>
                </c:pt>
                <c:pt idx="27">
                  <c:v>0.27707635355965482</c:v>
                </c:pt>
                <c:pt idx="28">
                  <c:v>0.26304947701521458</c:v>
                </c:pt>
                <c:pt idx="29">
                  <c:v>0.25006140908758839</c:v>
                </c:pt>
                <c:pt idx="30">
                  <c:v>0.23801204910180929</c:v>
                </c:pt>
                <c:pt idx="31">
                  <c:v>0.22681306946720028</c:v>
                </c:pt>
                <c:pt idx="32">
                  <c:v>0.21638629234188289</c:v>
                </c:pt>
                <c:pt idx="33">
                  <c:v>0.20666232155999043</c:v>
                </c:pt>
                <c:pt idx="34">
                  <c:v>0.19757938495809449</c:v>
                </c:pt>
                <c:pt idx="35">
                  <c:v>0.18908235091689102</c:v>
                </c:pt>
                <c:pt idx="36">
                  <c:v>0.18112188978729804</c:v>
                </c:pt>
                <c:pt idx="37">
                  <c:v>0.17365375631082525</c:v>
                </c:pt>
                <c:pt idx="38">
                  <c:v>0.16663817348610629</c:v>
                </c:pt>
                <c:pt idx="39">
                  <c:v>0.1600393018160565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344-4041-ACA6-9D2E8B96CB0E}"/>
            </c:ext>
          </c:extLst>
        </c:ser>
        <c:ser>
          <c:idx val="4"/>
          <c:order val="2"/>
          <c:tx>
            <c:strRef>
              <c:f>p.10書式!$S$14</c:f>
              <c:strCache>
                <c:ptCount val="1"/>
                <c:pt idx="0">
                  <c:v>補強後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p.10書式!$S$16</c:f>
              <c:numCache>
                <c:formatCode>0.00_);[Red]\(0.00\)</c:formatCode>
                <c:ptCount val="1"/>
                <c:pt idx="0">
                  <c:v>0</c:v>
                </c:pt>
              </c:numCache>
            </c:numRef>
          </c:xVal>
          <c:yVal>
            <c:numRef>
              <c:f>p.10書式!$S$15</c:f>
              <c:numCache>
                <c:formatCode>0.00_);[Red]\(0.00\)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344-4041-ACA6-9D2E8B96CB0E}"/>
            </c:ext>
          </c:extLst>
        </c:ser>
        <c:ser>
          <c:idx val="0"/>
          <c:order val="3"/>
          <c:tx>
            <c:strRef>
              <c:f>p.10書式!$T$14</c:f>
              <c:strCache>
                <c:ptCount val="1"/>
                <c:pt idx="0">
                  <c:v>補強前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344-4041-ACA6-9D2E8B96CB0E}"/>
              </c:ext>
            </c:extLst>
          </c:dPt>
          <c:xVal>
            <c:numRef>
              <c:f>p.10書式!$T$16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p.10書式!$T$15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344-4041-ACA6-9D2E8B96C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085160"/>
        <c:axId val="513861480"/>
      </c:scatterChart>
      <c:valAx>
        <c:axId val="592085160"/>
        <c:scaling>
          <c:orientation val="minMax"/>
          <c:max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減衰定数</a:t>
                </a:r>
                <a:r>
                  <a:rPr lang="en-US" altLang="ja-JP">
                    <a:solidFill>
                      <a:schemeClr val="tx1"/>
                    </a:solidFill>
                  </a:rPr>
                  <a:t>(h)</a:t>
                </a:r>
                <a:endParaRPr lang="ja-JP" altLang="en-US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48664732697886448"/>
              <c:y val="0.897111742424242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3861480"/>
        <c:crosses val="autoZero"/>
        <c:crossBetween val="midCat"/>
        <c:majorUnit val="5.000000000000001E-2"/>
        <c:minorUnit val="2.5000000000000005E-2"/>
      </c:valAx>
      <c:valAx>
        <c:axId val="51386148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耐力係数</a:t>
                </a:r>
                <a:r>
                  <a:rPr lang="en-US" altLang="ja-JP">
                    <a:solidFill>
                      <a:schemeClr val="tx1"/>
                    </a:solidFill>
                  </a:rPr>
                  <a:t>(C</a:t>
                </a:r>
                <a:r>
                  <a:rPr lang="en-US" altLang="ja-JP" baseline="-25000">
                    <a:solidFill>
                      <a:schemeClr val="tx1"/>
                    </a:solidFill>
                  </a:rPr>
                  <a:t>B</a:t>
                </a:r>
                <a:r>
                  <a:rPr lang="en-US" altLang="ja-JP">
                    <a:solidFill>
                      <a:schemeClr val="tx1"/>
                    </a:solidFill>
                  </a:rPr>
                  <a:t>)</a:t>
                </a:r>
                <a:endParaRPr lang="ja-JP" altLang="en-US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4035087719298246E-2"/>
              <c:y val="0.265759216177523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085160"/>
        <c:crosses val="autoZero"/>
        <c:crossBetween val="midCat"/>
        <c:min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143587075514753"/>
          <c:y val="3.1796130820726062E-2"/>
          <c:w val="0.20467532974428274"/>
          <c:h val="0.2898873006445689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fmlaLink="$R$7" lockText="1" noThreeD="1"/>
</file>

<file path=xl/ctrlProps/ctrlProp10.xml><?xml version="1.0" encoding="utf-8"?>
<formControlPr xmlns="http://schemas.microsoft.com/office/spreadsheetml/2009/9/main" objectType="CheckBox" fmlaLink="$Q$3" lockText="1" noThreeD="1"/>
</file>

<file path=xl/ctrlProps/ctrlProp11.xml><?xml version="1.0" encoding="utf-8"?>
<formControlPr xmlns="http://schemas.microsoft.com/office/spreadsheetml/2009/9/main" objectType="CheckBox" fmlaLink="$Q$2" lockText="1" noThreeD="1"/>
</file>

<file path=xl/ctrlProps/ctrlProp12.xml><?xml version="1.0" encoding="utf-8"?>
<formControlPr xmlns="http://schemas.microsoft.com/office/spreadsheetml/2009/9/main" objectType="CheckBox" fmlaLink="$Q$33" lockText="1" noThreeD="1"/>
</file>

<file path=xl/ctrlProps/ctrlProp13.xml><?xml version="1.0" encoding="utf-8"?>
<formControlPr xmlns="http://schemas.microsoft.com/office/spreadsheetml/2009/9/main" objectType="CheckBox" fmlaLink="$Q$34" lockText="1" noThreeD="1"/>
</file>

<file path=xl/ctrlProps/ctrlProp14.xml><?xml version="1.0" encoding="utf-8"?>
<formControlPr xmlns="http://schemas.microsoft.com/office/spreadsheetml/2009/9/main" objectType="CheckBox" fmlaLink="$Q$48" lockText="1" noThreeD="1"/>
</file>

<file path=xl/ctrlProps/ctrlProp15.xml><?xml version="1.0" encoding="utf-8"?>
<formControlPr xmlns="http://schemas.microsoft.com/office/spreadsheetml/2009/9/main" objectType="CheckBox" fmlaLink="$Q$50" lockText="1" noThreeD="1"/>
</file>

<file path=xl/ctrlProps/ctrlProp16.xml><?xml version="1.0" encoding="utf-8"?>
<formControlPr xmlns="http://schemas.microsoft.com/office/spreadsheetml/2009/9/main" objectType="CheckBox" checked="Checked" fmlaLink="$Q$5" lockText="1" noThreeD="1"/>
</file>

<file path=xl/ctrlProps/ctrlProp17.xml><?xml version="1.0" encoding="utf-8"?>
<formControlPr xmlns="http://schemas.microsoft.com/office/spreadsheetml/2009/9/main" objectType="CheckBox" fmlaLink="$Q$3" lockText="1" noThreeD="1"/>
</file>

<file path=xl/ctrlProps/ctrlProp18.xml><?xml version="1.0" encoding="utf-8"?>
<formControlPr xmlns="http://schemas.microsoft.com/office/spreadsheetml/2009/9/main" objectType="CheckBox" checked="Checked" fmlaLink="$Q$35" lockText="1" noThreeD="1"/>
</file>

<file path=xl/ctrlProps/ctrlProp19.xml><?xml version="1.0" encoding="utf-8"?>
<formControlPr xmlns="http://schemas.microsoft.com/office/spreadsheetml/2009/9/main" objectType="CheckBox" fmlaLink="$Q$36" lockText="1" noThreeD="1"/>
</file>

<file path=xl/ctrlProps/ctrlProp2.xml><?xml version="1.0" encoding="utf-8"?>
<formControlPr xmlns="http://schemas.microsoft.com/office/spreadsheetml/2009/9/main" objectType="CheckBox" checked="Checked" fmlaLink="$R$5" lockText="1" noThreeD="1"/>
</file>

<file path=xl/ctrlProps/ctrlProp20.xml><?xml version="1.0" encoding="utf-8"?>
<formControlPr xmlns="http://schemas.microsoft.com/office/spreadsheetml/2009/9/main" objectType="CheckBox" fmlaLink="$Q$50" lockText="1" noThreeD="1"/>
</file>

<file path=xl/ctrlProps/ctrlProp21.xml><?xml version="1.0" encoding="utf-8"?>
<formControlPr xmlns="http://schemas.microsoft.com/office/spreadsheetml/2009/9/main" objectType="CheckBox" checked="Checked" fmlaLink="$Q$52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$Q$3" lockText="1" noThreeD="1"/>
</file>

<file path=xl/ctrlProps/ctrlProp26.xml><?xml version="1.0" encoding="utf-8"?>
<formControlPr xmlns="http://schemas.microsoft.com/office/spreadsheetml/2009/9/main" objectType="CheckBox" checked="Checked" fmlaLink="$Q$2" lockText="1" noThreeD="1"/>
</file>

<file path=xl/ctrlProps/ctrlProp27.xml><?xml version="1.0" encoding="utf-8"?>
<formControlPr xmlns="http://schemas.microsoft.com/office/spreadsheetml/2009/9/main" objectType="CheckBox" fmlaLink="$Q$33" lockText="1" noThreeD="1"/>
</file>

<file path=xl/ctrlProps/ctrlProp28.xml><?xml version="1.0" encoding="utf-8"?>
<formControlPr xmlns="http://schemas.microsoft.com/office/spreadsheetml/2009/9/main" objectType="CheckBox" fmlaLink="$Q$34" lockText="1" noThreeD="1"/>
</file>

<file path=xl/ctrlProps/ctrlProp29.xml><?xml version="1.0" encoding="utf-8"?>
<formControlPr xmlns="http://schemas.microsoft.com/office/spreadsheetml/2009/9/main" objectType="CheckBox" fmlaLink="$Q$48" lockText="1" noThreeD="1"/>
</file>

<file path=xl/ctrlProps/ctrlProp3.xml><?xml version="1.0" encoding="utf-8"?>
<formControlPr xmlns="http://schemas.microsoft.com/office/spreadsheetml/2009/9/main" objectType="CheckBox" fmlaLink="$Q$50" lockText="1" noThreeD="1"/>
</file>

<file path=xl/ctrlProps/ctrlProp30.xml><?xml version="1.0" encoding="utf-8"?>
<formControlPr xmlns="http://schemas.microsoft.com/office/spreadsheetml/2009/9/main" objectType="CheckBox" fmlaLink="$Q$50" lockText="1" noThreeD="1"/>
</file>

<file path=xl/ctrlProps/ctrlProp4.xml><?xml version="1.0" encoding="utf-8"?>
<formControlPr xmlns="http://schemas.microsoft.com/office/spreadsheetml/2009/9/main" objectType="CheckBox" checked="Checked" fmlaLink="$Q$52" lockText="1" noThreeD="1"/>
</file>

<file path=xl/ctrlProps/ctrlProp5.xml><?xml version="1.0" encoding="utf-8"?>
<formControlPr xmlns="http://schemas.microsoft.com/office/spreadsheetml/2009/9/main" objectType="CheckBox" fmlaLink="$Q$36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Q$35" lockText="1" noThreeD="1"/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8</xdr:row>
      <xdr:rowOff>228600</xdr:rowOff>
    </xdr:from>
    <xdr:to>
      <xdr:col>6</xdr:col>
      <xdr:colOff>205740</xdr:colOff>
      <xdr:row>10</xdr:row>
      <xdr:rowOff>83820</xdr:rowOff>
    </xdr:to>
    <xdr:grpSp>
      <xdr:nvGrpSpPr>
        <xdr:cNvPr id="15622" name="Group 1">
          <a:extLst>
            <a:ext uri="{FF2B5EF4-FFF2-40B4-BE49-F238E27FC236}">
              <a16:creationId xmlns:a16="http://schemas.microsoft.com/office/drawing/2014/main" id="{00000000-0008-0000-0000-0000063D0000}"/>
            </a:ext>
          </a:extLst>
        </xdr:cNvPr>
        <xdr:cNvGrpSpPr>
          <a:grpSpLocks/>
        </xdr:cNvGrpSpPr>
      </xdr:nvGrpSpPr>
      <xdr:grpSpPr bwMode="auto">
        <a:xfrm>
          <a:off x="1733550" y="2143125"/>
          <a:ext cx="643890" cy="160020"/>
          <a:chOff x="182" y="125"/>
          <a:chExt cx="67" cy="17"/>
        </a:xfrm>
      </xdr:grpSpPr>
      <xdr:sp macro="" textlink="">
        <xdr:nvSpPr>
          <xdr:cNvPr id="15694" name="Line 2">
            <a:extLst>
              <a:ext uri="{FF2B5EF4-FFF2-40B4-BE49-F238E27FC236}">
                <a16:creationId xmlns:a16="http://schemas.microsoft.com/office/drawing/2014/main" id="{00000000-0008-0000-0000-00004E3D0000}"/>
              </a:ext>
            </a:extLst>
          </xdr:cNvPr>
          <xdr:cNvSpPr>
            <a:spLocks noChangeShapeType="1"/>
          </xdr:cNvSpPr>
        </xdr:nvSpPr>
        <xdr:spPr bwMode="auto">
          <a:xfrm>
            <a:off x="182" y="125"/>
            <a:ext cx="29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95" name="Line 3">
            <a:extLst>
              <a:ext uri="{FF2B5EF4-FFF2-40B4-BE49-F238E27FC236}">
                <a16:creationId xmlns:a16="http://schemas.microsoft.com/office/drawing/2014/main" id="{00000000-0008-0000-0000-00004F3D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7" y="125"/>
            <a:ext cx="0" cy="1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96" name="Line 4">
            <a:extLst>
              <a:ext uri="{FF2B5EF4-FFF2-40B4-BE49-F238E27FC236}">
                <a16:creationId xmlns:a16="http://schemas.microsoft.com/office/drawing/2014/main" id="{00000000-0008-0000-0000-0000503D0000}"/>
              </a:ext>
            </a:extLst>
          </xdr:cNvPr>
          <xdr:cNvSpPr>
            <a:spLocks noChangeShapeType="1"/>
          </xdr:cNvSpPr>
        </xdr:nvSpPr>
        <xdr:spPr bwMode="auto">
          <a:xfrm>
            <a:off x="196" y="142"/>
            <a:ext cx="53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278130</xdr:colOff>
      <xdr:row>22</xdr:row>
      <xdr:rowOff>0</xdr:rowOff>
    </xdr:from>
    <xdr:to>
      <xdr:col>9</xdr:col>
      <xdr:colOff>95250</xdr:colOff>
      <xdr:row>28</xdr:row>
      <xdr:rowOff>228600</xdr:rowOff>
    </xdr:to>
    <xdr:grpSp>
      <xdr:nvGrpSpPr>
        <xdr:cNvPr id="15623" name="Group 5">
          <a:extLst>
            <a:ext uri="{FF2B5EF4-FFF2-40B4-BE49-F238E27FC236}">
              <a16:creationId xmlns:a16="http://schemas.microsoft.com/office/drawing/2014/main" id="{00000000-0008-0000-0000-0000073D0000}"/>
            </a:ext>
          </a:extLst>
        </xdr:cNvPr>
        <xdr:cNvGrpSpPr>
          <a:grpSpLocks/>
        </xdr:cNvGrpSpPr>
      </xdr:nvGrpSpPr>
      <xdr:grpSpPr bwMode="auto">
        <a:xfrm>
          <a:off x="1744980" y="3952875"/>
          <a:ext cx="2417445" cy="723900"/>
          <a:chOff x="177" y="305"/>
          <a:chExt cx="251" cy="76"/>
        </a:xfrm>
      </xdr:grpSpPr>
      <xdr:sp macro="" textlink="">
        <xdr:nvSpPr>
          <xdr:cNvPr id="15691" name="Line 6">
            <a:extLst>
              <a:ext uri="{FF2B5EF4-FFF2-40B4-BE49-F238E27FC236}">
                <a16:creationId xmlns:a16="http://schemas.microsoft.com/office/drawing/2014/main" id="{00000000-0008-0000-0000-00004B3D0000}"/>
              </a:ext>
            </a:extLst>
          </xdr:cNvPr>
          <xdr:cNvSpPr>
            <a:spLocks noChangeShapeType="1"/>
          </xdr:cNvSpPr>
        </xdr:nvSpPr>
        <xdr:spPr bwMode="auto">
          <a:xfrm>
            <a:off x="177" y="361"/>
            <a:ext cx="5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92" name="Line 7">
            <a:extLst>
              <a:ext uri="{FF2B5EF4-FFF2-40B4-BE49-F238E27FC236}">
                <a16:creationId xmlns:a16="http://schemas.microsoft.com/office/drawing/2014/main" id="{00000000-0008-0000-0000-00004C3D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2" y="305"/>
            <a:ext cx="8" cy="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93" name="Line 8">
            <a:extLst>
              <a:ext uri="{FF2B5EF4-FFF2-40B4-BE49-F238E27FC236}">
                <a16:creationId xmlns:a16="http://schemas.microsoft.com/office/drawing/2014/main" id="{00000000-0008-0000-0000-00004D3D0000}"/>
              </a:ext>
            </a:extLst>
          </xdr:cNvPr>
          <xdr:cNvSpPr>
            <a:spLocks noChangeShapeType="1"/>
          </xdr:cNvSpPr>
        </xdr:nvSpPr>
        <xdr:spPr bwMode="auto">
          <a:xfrm>
            <a:off x="190" y="306"/>
            <a:ext cx="23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125562</xdr:colOff>
      <xdr:row>22</xdr:row>
      <xdr:rowOff>22860</xdr:rowOff>
    </xdr:from>
    <xdr:to>
      <xdr:col>14</xdr:col>
      <xdr:colOff>26502</xdr:colOff>
      <xdr:row>28</xdr:row>
      <xdr:rowOff>228600</xdr:rowOff>
    </xdr:to>
    <xdr:grpSp>
      <xdr:nvGrpSpPr>
        <xdr:cNvPr id="15624" name="Group 9">
          <a:extLst>
            <a:ext uri="{FF2B5EF4-FFF2-40B4-BE49-F238E27FC236}">
              <a16:creationId xmlns:a16="http://schemas.microsoft.com/office/drawing/2014/main" id="{00000000-0008-0000-0000-0000083D0000}"/>
            </a:ext>
          </a:extLst>
        </xdr:cNvPr>
        <xdr:cNvGrpSpPr>
          <a:grpSpLocks/>
        </xdr:cNvGrpSpPr>
      </xdr:nvGrpSpPr>
      <xdr:grpSpPr bwMode="auto">
        <a:xfrm>
          <a:off x="4468962" y="3975735"/>
          <a:ext cx="1577340" cy="701040"/>
          <a:chOff x="408" y="340"/>
          <a:chExt cx="119" cy="79"/>
        </a:xfrm>
      </xdr:grpSpPr>
      <xdr:sp macro="" textlink="">
        <xdr:nvSpPr>
          <xdr:cNvPr id="15688" name="Line 10">
            <a:extLst>
              <a:ext uri="{FF2B5EF4-FFF2-40B4-BE49-F238E27FC236}">
                <a16:creationId xmlns:a16="http://schemas.microsoft.com/office/drawing/2014/main" id="{00000000-0008-0000-0000-0000483D0000}"/>
              </a:ext>
            </a:extLst>
          </xdr:cNvPr>
          <xdr:cNvSpPr>
            <a:spLocks noChangeShapeType="1"/>
          </xdr:cNvSpPr>
        </xdr:nvSpPr>
        <xdr:spPr bwMode="auto">
          <a:xfrm>
            <a:off x="408" y="399"/>
            <a:ext cx="8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89" name="Line 11">
            <a:extLst>
              <a:ext uri="{FF2B5EF4-FFF2-40B4-BE49-F238E27FC236}">
                <a16:creationId xmlns:a16="http://schemas.microsoft.com/office/drawing/2014/main" id="{00000000-0008-0000-0000-0000493D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17" y="340"/>
            <a:ext cx="12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90" name="Line 12">
            <a:extLst>
              <a:ext uri="{FF2B5EF4-FFF2-40B4-BE49-F238E27FC236}">
                <a16:creationId xmlns:a16="http://schemas.microsoft.com/office/drawing/2014/main" id="{00000000-0008-0000-0000-00004A3D0000}"/>
              </a:ext>
            </a:extLst>
          </xdr:cNvPr>
          <xdr:cNvSpPr>
            <a:spLocks noChangeShapeType="1"/>
          </xdr:cNvSpPr>
        </xdr:nvSpPr>
        <xdr:spPr bwMode="auto">
          <a:xfrm>
            <a:off x="429" y="340"/>
            <a:ext cx="9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457200</xdr:colOff>
      <xdr:row>41</xdr:row>
      <xdr:rowOff>7620</xdr:rowOff>
    </xdr:from>
    <xdr:to>
      <xdr:col>4</xdr:col>
      <xdr:colOff>281940</xdr:colOff>
      <xdr:row>43</xdr:row>
      <xdr:rowOff>144780</xdr:rowOff>
    </xdr:to>
    <xdr:sp macro="" textlink="">
      <xdr:nvSpPr>
        <xdr:cNvPr id="15625" name="AutoShape 13">
          <a:extLst>
            <a:ext uri="{FF2B5EF4-FFF2-40B4-BE49-F238E27FC236}">
              <a16:creationId xmlns:a16="http://schemas.microsoft.com/office/drawing/2014/main" id="{00000000-0008-0000-0000-0000093D0000}"/>
            </a:ext>
          </a:extLst>
        </xdr:cNvPr>
        <xdr:cNvSpPr>
          <a:spLocks noChangeArrowheads="1"/>
        </xdr:cNvSpPr>
      </xdr:nvSpPr>
      <xdr:spPr bwMode="auto">
        <a:xfrm flipH="1">
          <a:off x="815340" y="6286500"/>
          <a:ext cx="784860" cy="35814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167640</xdr:colOff>
      <xdr:row>56</xdr:row>
      <xdr:rowOff>182880</xdr:rowOff>
    </xdr:from>
    <xdr:to>
      <xdr:col>13</xdr:col>
      <xdr:colOff>220980</xdr:colOff>
      <xdr:row>60</xdr:row>
      <xdr:rowOff>30480</xdr:rowOff>
    </xdr:to>
    <xdr:sp macro="" textlink="">
      <xdr:nvSpPr>
        <xdr:cNvPr id="15626" name="AutoShape 14">
          <a:extLst>
            <a:ext uri="{FF2B5EF4-FFF2-40B4-BE49-F238E27FC236}">
              <a16:creationId xmlns:a16="http://schemas.microsoft.com/office/drawing/2014/main" id="{00000000-0008-0000-0000-00000A3D0000}"/>
            </a:ext>
          </a:extLst>
        </xdr:cNvPr>
        <xdr:cNvSpPr>
          <a:spLocks noChangeArrowheads="1"/>
        </xdr:cNvSpPr>
      </xdr:nvSpPr>
      <xdr:spPr bwMode="auto">
        <a:xfrm>
          <a:off x="1874520" y="7360920"/>
          <a:ext cx="3048000" cy="40386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38100</xdr:colOff>
      <xdr:row>2</xdr:row>
      <xdr:rowOff>0</xdr:rowOff>
    </xdr:from>
    <xdr:to>
      <xdr:col>26</xdr:col>
      <xdr:colOff>529669</xdr:colOff>
      <xdr:row>12</xdr:row>
      <xdr:rowOff>38100</xdr:rowOff>
    </xdr:to>
    <xdr:sp macro="" textlink="">
      <xdr:nvSpPr>
        <xdr:cNvPr id="9231" name="Text Box 15">
          <a:extLst>
            <a:ext uri="{FF2B5EF4-FFF2-40B4-BE49-F238E27FC236}">
              <a16:creationId xmlns:a16="http://schemas.microsoft.com/office/drawing/2014/main" id="{00000000-0008-0000-0000-00000F240000}"/>
            </a:ext>
          </a:extLst>
        </xdr:cNvPr>
        <xdr:cNvSpPr txBox="1">
          <a:spLocks noChangeArrowheads="1"/>
        </xdr:cNvSpPr>
      </xdr:nvSpPr>
      <xdr:spPr bwMode="auto">
        <a:xfrm>
          <a:off x="7496175" y="981075"/>
          <a:ext cx="3171825" cy="1457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【記入要領】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薄緑色のセルに入力すれば、グレーのセルは自動計算されます！</a:t>
          </a:r>
        </a:p>
      </xdr:txBody>
    </xdr:sp>
    <xdr:clientData/>
  </xdr:twoCellAnchor>
  <xdr:twoCellAnchor>
    <xdr:from>
      <xdr:col>5</xdr:col>
      <xdr:colOff>38100</xdr:colOff>
      <xdr:row>60</xdr:row>
      <xdr:rowOff>9525</xdr:rowOff>
    </xdr:from>
    <xdr:to>
      <xdr:col>5</xdr:col>
      <xdr:colOff>196453</xdr:colOff>
      <xdr:row>61</xdr:row>
      <xdr:rowOff>28575</xdr:rowOff>
    </xdr:to>
    <xdr:sp macro="" textlink="">
      <xdr:nvSpPr>
        <xdr:cNvPr id="9233" name="Text Box 17">
          <a:extLst>
            <a:ext uri="{FF2B5EF4-FFF2-40B4-BE49-F238E27FC236}">
              <a16:creationId xmlns:a16="http://schemas.microsoft.com/office/drawing/2014/main" id="{00000000-0008-0000-0000-000011240000}"/>
            </a:ext>
          </a:extLst>
        </xdr:cNvPr>
        <xdr:cNvSpPr txBox="1">
          <a:spLocks noChangeArrowheads="1"/>
        </xdr:cNvSpPr>
      </xdr:nvSpPr>
      <xdr:spPr bwMode="auto">
        <a:xfrm>
          <a:off x="1933575" y="7677150"/>
          <a:ext cx="1809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R</a:t>
          </a:r>
        </a:p>
      </xdr:txBody>
    </xdr:sp>
    <xdr:clientData/>
  </xdr:twoCellAnchor>
  <xdr:twoCellAnchor>
    <xdr:from>
      <xdr:col>0</xdr:col>
      <xdr:colOff>7620</xdr:colOff>
      <xdr:row>59</xdr:row>
      <xdr:rowOff>114300</xdr:rowOff>
    </xdr:from>
    <xdr:to>
      <xdr:col>1</xdr:col>
      <xdr:colOff>441960</xdr:colOff>
      <xdr:row>61</xdr:row>
      <xdr:rowOff>160020</xdr:rowOff>
    </xdr:to>
    <xdr:grpSp>
      <xdr:nvGrpSpPr>
        <xdr:cNvPr id="15629" name="Group 18">
          <a:extLst>
            <a:ext uri="{FF2B5EF4-FFF2-40B4-BE49-F238E27FC236}">
              <a16:creationId xmlns:a16="http://schemas.microsoft.com/office/drawing/2014/main" id="{00000000-0008-0000-0000-00000D3D0000}"/>
            </a:ext>
          </a:extLst>
        </xdr:cNvPr>
        <xdr:cNvGrpSpPr>
          <a:grpSpLocks/>
        </xdr:cNvGrpSpPr>
      </xdr:nvGrpSpPr>
      <xdr:grpSpPr bwMode="auto">
        <a:xfrm>
          <a:off x="7620" y="9048750"/>
          <a:ext cx="834390" cy="360045"/>
          <a:chOff x="1" y="849"/>
          <a:chExt cx="93" cy="38"/>
        </a:xfrm>
      </xdr:grpSpPr>
      <xdr:grpSp>
        <xdr:nvGrpSpPr>
          <xdr:cNvPr id="15668" name="Group 19">
            <a:extLst>
              <a:ext uri="{FF2B5EF4-FFF2-40B4-BE49-F238E27FC236}">
                <a16:creationId xmlns:a16="http://schemas.microsoft.com/office/drawing/2014/main" id="{00000000-0008-0000-0000-0000343D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15685" name="Line 20">
              <a:extLst>
                <a:ext uri="{FF2B5EF4-FFF2-40B4-BE49-F238E27FC236}">
                  <a16:creationId xmlns:a16="http://schemas.microsoft.com/office/drawing/2014/main" id="{00000000-0008-0000-0000-0000453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86" name="Line 21">
              <a:extLst>
                <a:ext uri="{FF2B5EF4-FFF2-40B4-BE49-F238E27FC236}">
                  <a16:creationId xmlns:a16="http://schemas.microsoft.com/office/drawing/2014/main" id="{00000000-0008-0000-0000-0000463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87" name="Line 22">
              <a:extLst>
                <a:ext uri="{FF2B5EF4-FFF2-40B4-BE49-F238E27FC236}">
                  <a16:creationId xmlns:a16="http://schemas.microsoft.com/office/drawing/2014/main" id="{00000000-0008-0000-0000-0000473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5669" name="Group 23">
            <a:extLst>
              <a:ext uri="{FF2B5EF4-FFF2-40B4-BE49-F238E27FC236}">
                <a16:creationId xmlns:a16="http://schemas.microsoft.com/office/drawing/2014/main" id="{00000000-0008-0000-0000-0000353D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15682" name="Line 24">
              <a:extLst>
                <a:ext uri="{FF2B5EF4-FFF2-40B4-BE49-F238E27FC236}">
                  <a16:creationId xmlns:a16="http://schemas.microsoft.com/office/drawing/2014/main" id="{00000000-0008-0000-0000-0000423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83" name="Line 25">
              <a:extLst>
                <a:ext uri="{FF2B5EF4-FFF2-40B4-BE49-F238E27FC236}">
                  <a16:creationId xmlns:a16="http://schemas.microsoft.com/office/drawing/2014/main" id="{00000000-0008-0000-0000-0000433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84" name="Line 26">
              <a:extLst>
                <a:ext uri="{FF2B5EF4-FFF2-40B4-BE49-F238E27FC236}">
                  <a16:creationId xmlns:a16="http://schemas.microsoft.com/office/drawing/2014/main" id="{00000000-0008-0000-0000-0000443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5670" name="Line 27">
            <a:extLst>
              <a:ext uri="{FF2B5EF4-FFF2-40B4-BE49-F238E27FC236}">
                <a16:creationId xmlns:a16="http://schemas.microsoft.com/office/drawing/2014/main" id="{00000000-0008-0000-0000-000036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1" y="849"/>
            <a:ext cx="4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71" name="Line 28">
            <a:extLst>
              <a:ext uri="{FF2B5EF4-FFF2-40B4-BE49-F238E27FC236}">
                <a16:creationId xmlns:a16="http://schemas.microsoft.com/office/drawing/2014/main" id="{00000000-0008-0000-0000-000037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3" y="849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72" name="Line 29">
            <a:extLst>
              <a:ext uri="{FF2B5EF4-FFF2-40B4-BE49-F238E27FC236}">
                <a16:creationId xmlns:a16="http://schemas.microsoft.com/office/drawing/2014/main" id="{00000000-0008-0000-0000-000038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54" y="849"/>
            <a:ext cx="7" cy="1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73" name="Line 30">
            <a:extLst>
              <a:ext uri="{FF2B5EF4-FFF2-40B4-BE49-F238E27FC236}">
                <a16:creationId xmlns:a16="http://schemas.microsoft.com/office/drawing/2014/main" id="{00000000-0008-0000-0000-000039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3" y="855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74" name="Line 31">
            <a:extLst>
              <a:ext uri="{FF2B5EF4-FFF2-40B4-BE49-F238E27FC236}">
                <a16:creationId xmlns:a16="http://schemas.microsoft.com/office/drawing/2014/main" id="{00000000-0008-0000-0000-00003A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7" y="850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75" name="Line 32">
            <a:extLst>
              <a:ext uri="{FF2B5EF4-FFF2-40B4-BE49-F238E27FC236}">
                <a16:creationId xmlns:a16="http://schemas.microsoft.com/office/drawing/2014/main" id="{00000000-0008-0000-0000-00003B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5" y="849"/>
            <a:ext cx="9" cy="16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76" name="Line 33">
            <a:extLst>
              <a:ext uri="{FF2B5EF4-FFF2-40B4-BE49-F238E27FC236}">
                <a16:creationId xmlns:a16="http://schemas.microsoft.com/office/drawing/2014/main" id="{00000000-0008-0000-0000-00003C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" y="849"/>
            <a:ext cx="12" cy="21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77" name="Line 34">
            <a:extLst>
              <a:ext uri="{FF2B5EF4-FFF2-40B4-BE49-F238E27FC236}">
                <a16:creationId xmlns:a16="http://schemas.microsoft.com/office/drawing/2014/main" id="{00000000-0008-0000-0000-00003D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9" y="862"/>
            <a:ext cx="9" cy="14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78" name="Line 35">
            <a:extLst>
              <a:ext uri="{FF2B5EF4-FFF2-40B4-BE49-F238E27FC236}">
                <a16:creationId xmlns:a16="http://schemas.microsoft.com/office/drawing/2014/main" id="{00000000-0008-0000-0000-00003E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5" y="868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79" name="Line 36">
            <a:extLst>
              <a:ext uri="{FF2B5EF4-FFF2-40B4-BE49-F238E27FC236}">
                <a16:creationId xmlns:a16="http://schemas.microsoft.com/office/drawing/2014/main" id="{00000000-0008-0000-0000-00003F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0" y="874"/>
            <a:ext cx="5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80" name="Line 37">
            <a:extLst>
              <a:ext uri="{FF2B5EF4-FFF2-40B4-BE49-F238E27FC236}">
                <a16:creationId xmlns:a16="http://schemas.microsoft.com/office/drawing/2014/main" id="{00000000-0008-0000-0000-000040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" y="881"/>
            <a:ext cx="2" cy="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81" name="Line 38">
            <a:extLst>
              <a:ext uri="{FF2B5EF4-FFF2-40B4-BE49-F238E27FC236}">
                <a16:creationId xmlns:a16="http://schemas.microsoft.com/office/drawing/2014/main" id="{00000000-0008-0000-0000-000041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9" y="849"/>
            <a:ext cx="3" cy="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215265</xdr:colOff>
      <xdr:row>60</xdr:row>
      <xdr:rowOff>0</xdr:rowOff>
    </xdr:from>
    <xdr:to>
      <xdr:col>4</xdr:col>
      <xdr:colOff>149087</xdr:colOff>
      <xdr:row>61</xdr:row>
      <xdr:rowOff>19050</xdr:rowOff>
    </xdr:to>
    <xdr:sp macro="" textlink="">
      <xdr:nvSpPr>
        <xdr:cNvPr id="9255" name="Text Box 39">
          <a:extLst>
            <a:ext uri="{FF2B5EF4-FFF2-40B4-BE49-F238E27FC236}">
              <a16:creationId xmlns:a16="http://schemas.microsoft.com/office/drawing/2014/main" id="{00000000-0008-0000-0000-000027240000}"/>
            </a:ext>
          </a:extLst>
        </xdr:cNvPr>
        <xdr:cNvSpPr txBox="1">
          <a:spLocks noChangeArrowheads="1"/>
        </xdr:cNvSpPr>
      </xdr:nvSpPr>
      <xdr:spPr bwMode="auto">
        <a:xfrm>
          <a:off x="1457325" y="7667625"/>
          <a:ext cx="1809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3</xdr:col>
      <xdr:colOff>213360</xdr:colOff>
      <xdr:row>59</xdr:row>
      <xdr:rowOff>30480</xdr:rowOff>
    </xdr:from>
    <xdr:to>
      <xdr:col>4</xdr:col>
      <xdr:colOff>144780</xdr:colOff>
      <xdr:row>60</xdr:row>
      <xdr:rowOff>76200</xdr:rowOff>
    </xdr:to>
    <xdr:sp macro="" textlink="">
      <xdr:nvSpPr>
        <xdr:cNvPr id="15631" name="Oval 41">
          <a:extLst>
            <a:ext uri="{FF2B5EF4-FFF2-40B4-BE49-F238E27FC236}">
              <a16:creationId xmlns:a16="http://schemas.microsoft.com/office/drawing/2014/main" id="{00000000-0008-0000-0000-00000F3D0000}"/>
            </a:ext>
          </a:extLst>
        </xdr:cNvPr>
        <xdr:cNvSpPr>
          <a:spLocks noChangeArrowheads="1"/>
        </xdr:cNvSpPr>
      </xdr:nvSpPr>
      <xdr:spPr bwMode="auto">
        <a:xfrm>
          <a:off x="1310640" y="7642860"/>
          <a:ext cx="152400" cy="1676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457200</xdr:colOff>
      <xdr:row>55</xdr:row>
      <xdr:rowOff>30480</xdr:rowOff>
    </xdr:from>
    <xdr:to>
      <xdr:col>1</xdr:col>
      <xdr:colOff>457200</xdr:colOff>
      <xdr:row>64</xdr:row>
      <xdr:rowOff>7620</xdr:rowOff>
    </xdr:to>
    <xdr:sp macro="" textlink="">
      <xdr:nvSpPr>
        <xdr:cNvPr id="15632" name="Line 42">
          <a:extLst>
            <a:ext uri="{FF2B5EF4-FFF2-40B4-BE49-F238E27FC236}">
              <a16:creationId xmlns:a16="http://schemas.microsoft.com/office/drawing/2014/main" id="{00000000-0008-0000-0000-0000103D0000}"/>
            </a:ext>
          </a:extLst>
        </xdr:cNvPr>
        <xdr:cNvSpPr>
          <a:spLocks noChangeShapeType="1"/>
        </xdr:cNvSpPr>
      </xdr:nvSpPr>
      <xdr:spPr bwMode="auto">
        <a:xfrm flipV="1">
          <a:off x="815340" y="7056120"/>
          <a:ext cx="0" cy="1341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59</xdr:row>
      <xdr:rowOff>114300</xdr:rowOff>
    </xdr:from>
    <xdr:to>
      <xdr:col>5</xdr:col>
      <xdr:colOff>137160</xdr:colOff>
      <xdr:row>59</xdr:row>
      <xdr:rowOff>114300</xdr:rowOff>
    </xdr:to>
    <xdr:sp macro="" textlink="">
      <xdr:nvSpPr>
        <xdr:cNvPr id="15633" name="Line 43">
          <a:extLst>
            <a:ext uri="{FF2B5EF4-FFF2-40B4-BE49-F238E27FC236}">
              <a16:creationId xmlns:a16="http://schemas.microsoft.com/office/drawing/2014/main" id="{00000000-0008-0000-0000-0000113D0000}"/>
            </a:ext>
          </a:extLst>
        </xdr:cNvPr>
        <xdr:cNvSpPr>
          <a:spLocks noChangeShapeType="1"/>
        </xdr:cNvSpPr>
      </xdr:nvSpPr>
      <xdr:spPr bwMode="auto">
        <a:xfrm>
          <a:off x="15240" y="7726680"/>
          <a:ext cx="1828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137160</xdr:colOff>
      <xdr:row>60</xdr:row>
      <xdr:rowOff>0</xdr:rowOff>
    </xdr:from>
    <xdr:to>
      <xdr:col>4</xdr:col>
      <xdr:colOff>167640</xdr:colOff>
      <xdr:row>60</xdr:row>
      <xdr:rowOff>160020</xdr:rowOff>
    </xdr:to>
    <xdr:sp macro="" textlink="">
      <xdr:nvSpPr>
        <xdr:cNvPr id="15635" name="Rectangle 45">
          <a:extLst>
            <a:ext uri="{FF2B5EF4-FFF2-40B4-BE49-F238E27FC236}">
              <a16:creationId xmlns:a16="http://schemas.microsoft.com/office/drawing/2014/main" id="{00000000-0008-0000-0000-0000133D0000}"/>
            </a:ext>
          </a:extLst>
        </xdr:cNvPr>
        <xdr:cNvSpPr>
          <a:spLocks noChangeArrowheads="1"/>
        </xdr:cNvSpPr>
      </xdr:nvSpPr>
      <xdr:spPr bwMode="auto">
        <a:xfrm>
          <a:off x="1234440" y="7734300"/>
          <a:ext cx="25146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160020</xdr:colOff>
      <xdr:row>57</xdr:row>
      <xdr:rowOff>91440</xdr:rowOff>
    </xdr:from>
    <xdr:to>
      <xdr:col>4</xdr:col>
      <xdr:colOff>83820</xdr:colOff>
      <xdr:row>60</xdr:row>
      <xdr:rowOff>114300</xdr:rowOff>
    </xdr:to>
    <xdr:sp macro="" textlink="">
      <xdr:nvSpPr>
        <xdr:cNvPr id="15636" name="Rectangle 46">
          <a:extLst>
            <a:ext uri="{FF2B5EF4-FFF2-40B4-BE49-F238E27FC236}">
              <a16:creationId xmlns:a16="http://schemas.microsoft.com/office/drawing/2014/main" id="{00000000-0008-0000-0000-0000143D0000}"/>
            </a:ext>
          </a:extLst>
        </xdr:cNvPr>
        <xdr:cNvSpPr>
          <a:spLocks noChangeArrowheads="1"/>
        </xdr:cNvSpPr>
      </xdr:nvSpPr>
      <xdr:spPr bwMode="auto">
        <a:xfrm rot="-3386118">
          <a:off x="1135380" y="7581900"/>
          <a:ext cx="3886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457200</xdr:colOff>
      <xdr:row>57</xdr:row>
      <xdr:rowOff>0</xdr:rowOff>
    </xdr:from>
    <xdr:to>
      <xdr:col>4</xdr:col>
      <xdr:colOff>297180</xdr:colOff>
      <xdr:row>59</xdr:row>
      <xdr:rowOff>114300</xdr:rowOff>
    </xdr:to>
    <xdr:sp macro="" textlink="">
      <xdr:nvSpPr>
        <xdr:cNvPr id="15637" name="Line 47">
          <a:extLst>
            <a:ext uri="{FF2B5EF4-FFF2-40B4-BE49-F238E27FC236}">
              <a16:creationId xmlns:a16="http://schemas.microsoft.com/office/drawing/2014/main" id="{00000000-0008-0000-0000-0000153D0000}"/>
            </a:ext>
          </a:extLst>
        </xdr:cNvPr>
        <xdr:cNvSpPr>
          <a:spLocks noChangeShapeType="1"/>
        </xdr:cNvSpPr>
      </xdr:nvSpPr>
      <xdr:spPr bwMode="auto">
        <a:xfrm flipH="1">
          <a:off x="815340" y="7368540"/>
          <a:ext cx="800100" cy="3581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57</xdr:row>
      <xdr:rowOff>7620</xdr:rowOff>
    </xdr:from>
    <xdr:to>
      <xdr:col>4</xdr:col>
      <xdr:colOff>281940</xdr:colOff>
      <xdr:row>59</xdr:row>
      <xdr:rowOff>114300</xdr:rowOff>
    </xdr:to>
    <xdr:sp macro="" textlink="">
      <xdr:nvSpPr>
        <xdr:cNvPr id="15638" name="Line 48">
          <a:extLst>
            <a:ext uri="{FF2B5EF4-FFF2-40B4-BE49-F238E27FC236}">
              <a16:creationId xmlns:a16="http://schemas.microsoft.com/office/drawing/2014/main" id="{00000000-0008-0000-0000-0000163D0000}"/>
            </a:ext>
          </a:extLst>
        </xdr:cNvPr>
        <xdr:cNvSpPr>
          <a:spLocks noChangeShapeType="1"/>
        </xdr:cNvSpPr>
      </xdr:nvSpPr>
      <xdr:spPr bwMode="auto">
        <a:xfrm flipH="1">
          <a:off x="1386840" y="7376160"/>
          <a:ext cx="21336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59</xdr:row>
      <xdr:rowOff>114300</xdr:rowOff>
    </xdr:from>
    <xdr:to>
      <xdr:col>4</xdr:col>
      <xdr:colOff>68580</xdr:colOff>
      <xdr:row>59</xdr:row>
      <xdr:rowOff>114300</xdr:rowOff>
    </xdr:to>
    <xdr:sp macro="" textlink="">
      <xdr:nvSpPr>
        <xdr:cNvPr id="15639" name="Line 49">
          <a:extLst>
            <a:ext uri="{FF2B5EF4-FFF2-40B4-BE49-F238E27FC236}">
              <a16:creationId xmlns:a16="http://schemas.microsoft.com/office/drawing/2014/main" id="{00000000-0008-0000-0000-0000173D0000}"/>
            </a:ext>
          </a:extLst>
        </xdr:cNvPr>
        <xdr:cNvSpPr>
          <a:spLocks noChangeShapeType="1"/>
        </xdr:cNvSpPr>
      </xdr:nvSpPr>
      <xdr:spPr bwMode="auto">
        <a:xfrm flipH="1">
          <a:off x="815340" y="772668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297180</xdr:colOff>
      <xdr:row>57</xdr:row>
      <xdr:rowOff>7620</xdr:rowOff>
    </xdr:from>
    <xdr:to>
      <xdr:col>4</xdr:col>
      <xdr:colOff>297180</xdr:colOff>
      <xdr:row>59</xdr:row>
      <xdr:rowOff>114300</xdr:rowOff>
    </xdr:to>
    <xdr:sp macro="" textlink="">
      <xdr:nvSpPr>
        <xdr:cNvPr id="15640" name="Line 50">
          <a:extLst>
            <a:ext uri="{FF2B5EF4-FFF2-40B4-BE49-F238E27FC236}">
              <a16:creationId xmlns:a16="http://schemas.microsoft.com/office/drawing/2014/main" id="{00000000-0008-0000-0000-0000183D0000}"/>
            </a:ext>
          </a:extLst>
        </xdr:cNvPr>
        <xdr:cNvSpPr>
          <a:spLocks noChangeShapeType="1"/>
        </xdr:cNvSpPr>
      </xdr:nvSpPr>
      <xdr:spPr bwMode="auto">
        <a:xfrm>
          <a:off x="1615440" y="7376160"/>
          <a:ext cx="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59</xdr:row>
      <xdr:rowOff>45720</xdr:rowOff>
    </xdr:from>
    <xdr:to>
      <xdr:col>2</xdr:col>
      <xdr:colOff>167640</xdr:colOff>
      <xdr:row>59</xdr:row>
      <xdr:rowOff>114300</xdr:rowOff>
    </xdr:to>
    <xdr:sp macro="" textlink="">
      <xdr:nvSpPr>
        <xdr:cNvPr id="15641" name="Line 51">
          <a:extLst>
            <a:ext uri="{FF2B5EF4-FFF2-40B4-BE49-F238E27FC236}">
              <a16:creationId xmlns:a16="http://schemas.microsoft.com/office/drawing/2014/main" id="{00000000-0008-0000-0000-0000193D0000}"/>
            </a:ext>
          </a:extLst>
        </xdr:cNvPr>
        <xdr:cNvSpPr>
          <a:spLocks noChangeShapeType="1"/>
        </xdr:cNvSpPr>
      </xdr:nvSpPr>
      <xdr:spPr bwMode="auto">
        <a:xfrm>
          <a:off x="975360" y="765810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182880</xdr:colOff>
      <xdr:row>59</xdr:row>
      <xdr:rowOff>22860</xdr:rowOff>
    </xdr:from>
    <xdr:to>
      <xdr:col>2</xdr:col>
      <xdr:colOff>236220</xdr:colOff>
      <xdr:row>59</xdr:row>
      <xdr:rowOff>114300</xdr:rowOff>
    </xdr:to>
    <xdr:sp macro="" textlink="">
      <xdr:nvSpPr>
        <xdr:cNvPr id="15642" name="Line 52">
          <a:extLst>
            <a:ext uri="{FF2B5EF4-FFF2-40B4-BE49-F238E27FC236}">
              <a16:creationId xmlns:a16="http://schemas.microsoft.com/office/drawing/2014/main" id="{00000000-0008-0000-0000-00001A3D0000}"/>
            </a:ext>
          </a:extLst>
        </xdr:cNvPr>
        <xdr:cNvSpPr>
          <a:spLocks noChangeShapeType="1"/>
        </xdr:cNvSpPr>
      </xdr:nvSpPr>
      <xdr:spPr bwMode="auto">
        <a:xfrm>
          <a:off x="1028700" y="763524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58</xdr:row>
      <xdr:rowOff>114300</xdr:rowOff>
    </xdr:from>
    <xdr:to>
      <xdr:col>3</xdr:col>
      <xdr:colOff>60960</xdr:colOff>
      <xdr:row>59</xdr:row>
      <xdr:rowOff>114300</xdr:rowOff>
    </xdr:to>
    <xdr:sp macro="" textlink="">
      <xdr:nvSpPr>
        <xdr:cNvPr id="15643" name="Line 53">
          <a:extLst>
            <a:ext uri="{FF2B5EF4-FFF2-40B4-BE49-F238E27FC236}">
              <a16:creationId xmlns:a16="http://schemas.microsoft.com/office/drawing/2014/main" id="{00000000-0008-0000-0000-00001B3D0000}"/>
            </a:ext>
          </a:extLst>
        </xdr:cNvPr>
        <xdr:cNvSpPr>
          <a:spLocks noChangeShapeType="1"/>
        </xdr:cNvSpPr>
      </xdr:nvSpPr>
      <xdr:spPr bwMode="auto">
        <a:xfrm>
          <a:off x="1097280" y="7604760"/>
          <a:ext cx="60960" cy="1219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58</xdr:row>
      <xdr:rowOff>7620</xdr:rowOff>
    </xdr:from>
    <xdr:to>
      <xdr:col>4</xdr:col>
      <xdr:colOff>106680</xdr:colOff>
      <xdr:row>59</xdr:row>
      <xdr:rowOff>53340</xdr:rowOff>
    </xdr:to>
    <xdr:sp macro="" textlink="">
      <xdr:nvSpPr>
        <xdr:cNvPr id="15644" name="Line 54">
          <a:extLst>
            <a:ext uri="{FF2B5EF4-FFF2-40B4-BE49-F238E27FC236}">
              <a16:creationId xmlns:a16="http://schemas.microsoft.com/office/drawing/2014/main" id="{00000000-0008-0000-0000-00001C3D0000}"/>
            </a:ext>
          </a:extLst>
        </xdr:cNvPr>
        <xdr:cNvSpPr>
          <a:spLocks noChangeShapeType="1"/>
        </xdr:cNvSpPr>
      </xdr:nvSpPr>
      <xdr:spPr bwMode="auto">
        <a:xfrm>
          <a:off x="1333500" y="7498080"/>
          <a:ext cx="91440" cy="1676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58</xdr:row>
      <xdr:rowOff>53340</xdr:rowOff>
    </xdr:from>
    <xdr:to>
      <xdr:col>3</xdr:col>
      <xdr:colOff>205740</xdr:colOff>
      <xdr:row>59</xdr:row>
      <xdr:rowOff>106680</xdr:rowOff>
    </xdr:to>
    <xdr:sp macro="" textlink="">
      <xdr:nvSpPr>
        <xdr:cNvPr id="15645" name="Line 55">
          <a:extLst>
            <a:ext uri="{FF2B5EF4-FFF2-40B4-BE49-F238E27FC236}">
              <a16:creationId xmlns:a16="http://schemas.microsoft.com/office/drawing/2014/main" id="{00000000-0008-0000-0000-00001D3D0000}"/>
            </a:ext>
          </a:extLst>
        </xdr:cNvPr>
        <xdr:cNvSpPr>
          <a:spLocks noChangeShapeType="1"/>
        </xdr:cNvSpPr>
      </xdr:nvSpPr>
      <xdr:spPr bwMode="auto">
        <a:xfrm>
          <a:off x="1219200" y="7543800"/>
          <a:ext cx="83820" cy="1752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</xdr:colOff>
      <xdr:row>58</xdr:row>
      <xdr:rowOff>83820</xdr:rowOff>
    </xdr:from>
    <xdr:to>
      <xdr:col>3</xdr:col>
      <xdr:colOff>137160</xdr:colOff>
      <xdr:row>59</xdr:row>
      <xdr:rowOff>114300</xdr:rowOff>
    </xdr:to>
    <xdr:sp macro="" textlink="">
      <xdr:nvSpPr>
        <xdr:cNvPr id="15646" name="Line 56">
          <a:extLst>
            <a:ext uri="{FF2B5EF4-FFF2-40B4-BE49-F238E27FC236}">
              <a16:creationId xmlns:a16="http://schemas.microsoft.com/office/drawing/2014/main" id="{00000000-0008-0000-0000-00001E3D0000}"/>
            </a:ext>
          </a:extLst>
        </xdr:cNvPr>
        <xdr:cNvSpPr>
          <a:spLocks noChangeShapeType="1"/>
        </xdr:cNvSpPr>
      </xdr:nvSpPr>
      <xdr:spPr bwMode="auto">
        <a:xfrm>
          <a:off x="1158240" y="7574280"/>
          <a:ext cx="76200" cy="1524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58</xdr:row>
      <xdr:rowOff>38100</xdr:rowOff>
    </xdr:from>
    <xdr:to>
      <xdr:col>4</xdr:col>
      <xdr:colOff>60960</xdr:colOff>
      <xdr:row>59</xdr:row>
      <xdr:rowOff>114300</xdr:rowOff>
    </xdr:to>
    <xdr:sp macro="" textlink="">
      <xdr:nvSpPr>
        <xdr:cNvPr id="15647" name="Line 57">
          <a:extLst>
            <a:ext uri="{FF2B5EF4-FFF2-40B4-BE49-F238E27FC236}">
              <a16:creationId xmlns:a16="http://schemas.microsoft.com/office/drawing/2014/main" id="{00000000-0008-0000-0000-00001F3D0000}"/>
            </a:ext>
          </a:extLst>
        </xdr:cNvPr>
        <xdr:cNvSpPr>
          <a:spLocks noChangeShapeType="1"/>
        </xdr:cNvSpPr>
      </xdr:nvSpPr>
      <xdr:spPr bwMode="auto">
        <a:xfrm>
          <a:off x="1272540" y="7528560"/>
          <a:ext cx="106680" cy="1981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</xdr:colOff>
      <xdr:row>57</xdr:row>
      <xdr:rowOff>106680</xdr:rowOff>
    </xdr:from>
    <xdr:to>
      <xdr:col>4</xdr:col>
      <xdr:colOff>137160</xdr:colOff>
      <xdr:row>58</xdr:row>
      <xdr:rowOff>114300</xdr:rowOff>
    </xdr:to>
    <xdr:sp macro="" textlink="">
      <xdr:nvSpPr>
        <xdr:cNvPr id="15648" name="Line 58">
          <a:extLst>
            <a:ext uri="{FF2B5EF4-FFF2-40B4-BE49-F238E27FC236}">
              <a16:creationId xmlns:a16="http://schemas.microsoft.com/office/drawing/2014/main" id="{00000000-0008-0000-0000-0000203D0000}"/>
            </a:ext>
          </a:extLst>
        </xdr:cNvPr>
        <xdr:cNvSpPr>
          <a:spLocks noChangeShapeType="1"/>
        </xdr:cNvSpPr>
      </xdr:nvSpPr>
      <xdr:spPr bwMode="auto">
        <a:xfrm>
          <a:off x="1379220" y="7475220"/>
          <a:ext cx="76200" cy="1295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121920</xdr:colOff>
      <xdr:row>57</xdr:row>
      <xdr:rowOff>83820</xdr:rowOff>
    </xdr:from>
    <xdr:to>
      <xdr:col>4</xdr:col>
      <xdr:colOff>175260</xdr:colOff>
      <xdr:row>58</xdr:row>
      <xdr:rowOff>53340</xdr:rowOff>
    </xdr:to>
    <xdr:sp macro="" textlink="">
      <xdr:nvSpPr>
        <xdr:cNvPr id="15649" name="Line 59">
          <a:extLst>
            <a:ext uri="{FF2B5EF4-FFF2-40B4-BE49-F238E27FC236}">
              <a16:creationId xmlns:a16="http://schemas.microsoft.com/office/drawing/2014/main" id="{00000000-0008-0000-0000-0000213D0000}"/>
            </a:ext>
          </a:extLst>
        </xdr:cNvPr>
        <xdr:cNvSpPr>
          <a:spLocks noChangeShapeType="1"/>
        </xdr:cNvSpPr>
      </xdr:nvSpPr>
      <xdr:spPr bwMode="auto">
        <a:xfrm>
          <a:off x="1440180" y="745236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175260</xdr:colOff>
      <xdr:row>57</xdr:row>
      <xdr:rowOff>53340</xdr:rowOff>
    </xdr:from>
    <xdr:to>
      <xdr:col>4</xdr:col>
      <xdr:colOff>213360</xdr:colOff>
      <xdr:row>58</xdr:row>
      <xdr:rowOff>0</xdr:rowOff>
    </xdr:to>
    <xdr:sp macro="" textlink="">
      <xdr:nvSpPr>
        <xdr:cNvPr id="15650" name="Line 60">
          <a:extLst>
            <a:ext uri="{FF2B5EF4-FFF2-40B4-BE49-F238E27FC236}">
              <a16:creationId xmlns:a16="http://schemas.microsoft.com/office/drawing/2014/main" id="{00000000-0008-0000-0000-0000223D0000}"/>
            </a:ext>
          </a:extLst>
        </xdr:cNvPr>
        <xdr:cNvSpPr>
          <a:spLocks noChangeShapeType="1"/>
        </xdr:cNvSpPr>
      </xdr:nvSpPr>
      <xdr:spPr bwMode="auto">
        <a:xfrm>
          <a:off x="1493520" y="742188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236220</xdr:colOff>
      <xdr:row>57</xdr:row>
      <xdr:rowOff>30480</xdr:rowOff>
    </xdr:from>
    <xdr:to>
      <xdr:col>4</xdr:col>
      <xdr:colOff>251460</xdr:colOff>
      <xdr:row>57</xdr:row>
      <xdr:rowOff>60960</xdr:rowOff>
    </xdr:to>
    <xdr:sp macro="" textlink="">
      <xdr:nvSpPr>
        <xdr:cNvPr id="15651" name="Line 61">
          <a:extLst>
            <a:ext uri="{FF2B5EF4-FFF2-40B4-BE49-F238E27FC236}">
              <a16:creationId xmlns:a16="http://schemas.microsoft.com/office/drawing/2014/main" id="{00000000-0008-0000-0000-0000233D0000}"/>
            </a:ext>
          </a:extLst>
        </xdr:cNvPr>
        <xdr:cNvSpPr>
          <a:spLocks noChangeShapeType="1"/>
        </xdr:cNvSpPr>
      </xdr:nvSpPr>
      <xdr:spPr bwMode="auto">
        <a:xfrm>
          <a:off x="1554480" y="7399020"/>
          <a:ext cx="15240" cy="304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</xdr:colOff>
      <xdr:row>59</xdr:row>
      <xdr:rowOff>68580</xdr:rowOff>
    </xdr:from>
    <xdr:to>
      <xdr:col>2</xdr:col>
      <xdr:colOff>91440</xdr:colOff>
      <xdr:row>59</xdr:row>
      <xdr:rowOff>114300</xdr:rowOff>
    </xdr:to>
    <xdr:sp macro="" textlink="">
      <xdr:nvSpPr>
        <xdr:cNvPr id="15652" name="Line 62">
          <a:extLst>
            <a:ext uri="{FF2B5EF4-FFF2-40B4-BE49-F238E27FC236}">
              <a16:creationId xmlns:a16="http://schemas.microsoft.com/office/drawing/2014/main" id="{00000000-0008-0000-0000-0000243D0000}"/>
            </a:ext>
          </a:extLst>
        </xdr:cNvPr>
        <xdr:cNvSpPr>
          <a:spLocks noChangeShapeType="1"/>
        </xdr:cNvSpPr>
      </xdr:nvSpPr>
      <xdr:spPr bwMode="auto">
        <a:xfrm>
          <a:off x="914400" y="7680960"/>
          <a:ext cx="22860" cy="457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441960</xdr:colOff>
      <xdr:row>57</xdr:row>
      <xdr:rowOff>91440</xdr:rowOff>
    </xdr:from>
    <xdr:to>
      <xdr:col>2</xdr:col>
      <xdr:colOff>114300</xdr:colOff>
      <xdr:row>59</xdr:row>
      <xdr:rowOff>114300</xdr:rowOff>
    </xdr:to>
    <xdr:sp macro="" textlink="">
      <xdr:nvSpPr>
        <xdr:cNvPr id="15653" name="Line 63">
          <a:extLst>
            <a:ext uri="{FF2B5EF4-FFF2-40B4-BE49-F238E27FC236}">
              <a16:creationId xmlns:a16="http://schemas.microsoft.com/office/drawing/2014/main" id="{00000000-0008-0000-0000-0000253D0000}"/>
            </a:ext>
          </a:extLst>
        </xdr:cNvPr>
        <xdr:cNvSpPr>
          <a:spLocks noChangeShapeType="1"/>
        </xdr:cNvSpPr>
      </xdr:nvSpPr>
      <xdr:spPr bwMode="auto">
        <a:xfrm flipH="1">
          <a:off x="800100" y="7459980"/>
          <a:ext cx="16002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137160</xdr:colOff>
      <xdr:row>56</xdr:row>
      <xdr:rowOff>160020</xdr:rowOff>
    </xdr:from>
    <xdr:to>
      <xdr:col>3</xdr:col>
      <xdr:colOff>0</xdr:colOff>
      <xdr:row>57</xdr:row>
      <xdr:rowOff>114300</xdr:rowOff>
    </xdr:to>
    <xdr:sp macro="" textlink="">
      <xdr:nvSpPr>
        <xdr:cNvPr id="15654" name="Line 64">
          <a:extLst>
            <a:ext uri="{FF2B5EF4-FFF2-40B4-BE49-F238E27FC236}">
              <a16:creationId xmlns:a16="http://schemas.microsoft.com/office/drawing/2014/main" id="{00000000-0008-0000-0000-0000263D0000}"/>
            </a:ext>
          </a:extLst>
        </xdr:cNvPr>
        <xdr:cNvSpPr>
          <a:spLocks noChangeShapeType="1"/>
        </xdr:cNvSpPr>
      </xdr:nvSpPr>
      <xdr:spPr bwMode="auto">
        <a:xfrm rot="1202728" flipH="1">
          <a:off x="982980" y="7338060"/>
          <a:ext cx="114300" cy="1447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57</xdr:row>
      <xdr:rowOff>0</xdr:rowOff>
    </xdr:from>
    <xdr:to>
      <xdr:col>4</xdr:col>
      <xdr:colOff>297180</xdr:colOff>
      <xdr:row>57</xdr:row>
      <xdr:rowOff>0</xdr:rowOff>
    </xdr:to>
    <xdr:sp macro="" textlink="">
      <xdr:nvSpPr>
        <xdr:cNvPr id="15655" name="Line 65">
          <a:extLst>
            <a:ext uri="{FF2B5EF4-FFF2-40B4-BE49-F238E27FC236}">
              <a16:creationId xmlns:a16="http://schemas.microsoft.com/office/drawing/2014/main" id="{00000000-0008-0000-0000-0000273D0000}"/>
            </a:ext>
          </a:extLst>
        </xdr:cNvPr>
        <xdr:cNvSpPr>
          <a:spLocks noChangeShapeType="1"/>
        </xdr:cNvSpPr>
      </xdr:nvSpPr>
      <xdr:spPr bwMode="auto">
        <a:xfrm flipH="1">
          <a:off x="1104900" y="7368540"/>
          <a:ext cx="51054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196215</xdr:colOff>
      <xdr:row>59</xdr:row>
      <xdr:rowOff>114300</xdr:rowOff>
    </xdr:from>
    <xdr:to>
      <xdr:col>4</xdr:col>
      <xdr:colOff>148590</xdr:colOff>
      <xdr:row>60</xdr:row>
      <xdr:rowOff>163989</xdr:rowOff>
    </xdr:to>
    <xdr:sp macro="" textlink="">
      <xdr:nvSpPr>
        <xdr:cNvPr id="9282" name="Text Box 66">
          <a:extLst>
            <a:ext uri="{FF2B5EF4-FFF2-40B4-BE49-F238E27FC236}">
              <a16:creationId xmlns:a16="http://schemas.microsoft.com/office/drawing/2014/main" id="{00000000-0008-0000-0000-000042240000}"/>
            </a:ext>
          </a:extLst>
        </xdr:cNvPr>
        <xdr:cNvSpPr txBox="1">
          <a:spLocks noChangeArrowheads="1"/>
        </xdr:cNvSpPr>
      </xdr:nvSpPr>
      <xdr:spPr bwMode="auto">
        <a:xfrm>
          <a:off x="1438275" y="7658100"/>
          <a:ext cx="200025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1</xdr:col>
      <xdr:colOff>432435</xdr:colOff>
      <xdr:row>59</xdr:row>
      <xdr:rowOff>85725</xdr:rowOff>
    </xdr:from>
    <xdr:to>
      <xdr:col>2</xdr:col>
      <xdr:colOff>127635</xdr:colOff>
      <xdr:row>60</xdr:row>
      <xdr:rowOff>142875</xdr:rowOff>
    </xdr:to>
    <xdr:sp macro="" textlink="">
      <xdr:nvSpPr>
        <xdr:cNvPr id="9283" name="Text Box 67">
          <a:extLst>
            <a:ext uri="{FF2B5EF4-FFF2-40B4-BE49-F238E27FC236}">
              <a16:creationId xmlns:a16="http://schemas.microsoft.com/office/drawing/2014/main" id="{00000000-0008-0000-0000-000043240000}"/>
            </a:ext>
          </a:extLst>
        </xdr:cNvPr>
        <xdr:cNvSpPr txBox="1">
          <a:spLocks noChangeArrowheads="1"/>
        </xdr:cNvSpPr>
      </xdr:nvSpPr>
      <xdr:spPr bwMode="auto">
        <a:xfrm>
          <a:off x="885825" y="7629525"/>
          <a:ext cx="200025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</a:t>
          </a:r>
        </a:p>
      </xdr:txBody>
    </xdr:sp>
    <xdr:clientData/>
  </xdr:twoCellAnchor>
  <xdr:twoCellAnchor>
    <xdr:from>
      <xdr:col>4</xdr:col>
      <xdr:colOff>196215</xdr:colOff>
      <xdr:row>59</xdr:row>
      <xdr:rowOff>114300</xdr:rowOff>
    </xdr:from>
    <xdr:to>
      <xdr:col>4</xdr:col>
      <xdr:colOff>381173</xdr:colOff>
      <xdr:row>60</xdr:row>
      <xdr:rowOff>163989</xdr:rowOff>
    </xdr:to>
    <xdr:sp macro="" textlink="">
      <xdr:nvSpPr>
        <xdr:cNvPr id="9284" name="Text Box 68">
          <a:extLst>
            <a:ext uri="{FF2B5EF4-FFF2-40B4-BE49-F238E27FC236}">
              <a16:creationId xmlns:a16="http://schemas.microsoft.com/office/drawing/2014/main" id="{00000000-0008-0000-0000-000044240000}"/>
            </a:ext>
          </a:extLst>
        </xdr:cNvPr>
        <xdr:cNvSpPr txBox="1">
          <a:spLocks noChangeArrowheads="1"/>
        </xdr:cNvSpPr>
      </xdr:nvSpPr>
      <xdr:spPr bwMode="auto">
        <a:xfrm>
          <a:off x="1685925" y="7658100"/>
          <a:ext cx="200025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2</xdr:col>
      <xdr:colOff>224790</xdr:colOff>
      <xdr:row>62</xdr:row>
      <xdr:rowOff>9525</xdr:rowOff>
    </xdr:from>
    <xdr:to>
      <xdr:col>4</xdr:col>
      <xdr:colOff>234315</xdr:colOff>
      <xdr:row>62</xdr:row>
      <xdr:rowOff>180975</xdr:rowOff>
    </xdr:to>
    <xdr:sp macro="" textlink="">
      <xdr:nvSpPr>
        <xdr:cNvPr id="9285" name="AutoShape 69">
          <a:extLst>
            <a:ext uri="{FF2B5EF4-FFF2-40B4-BE49-F238E27FC236}">
              <a16:creationId xmlns:a16="http://schemas.microsoft.com/office/drawing/2014/main" id="{00000000-0008-0000-0000-000045240000}"/>
            </a:ext>
          </a:extLst>
        </xdr:cNvPr>
        <xdr:cNvSpPr>
          <a:spLocks/>
        </xdr:cNvSpPr>
      </xdr:nvSpPr>
      <xdr:spPr bwMode="auto">
        <a:xfrm>
          <a:off x="1190625" y="8058150"/>
          <a:ext cx="533400" cy="171450"/>
        </a:xfrm>
        <a:prstGeom prst="borderCallout1">
          <a:avLst>
            <a:gd name="adj1" fmla="val 66667"/>
            <a:gd name="adj2" fmla="val -14287"/>
            <a:gd name="adj3" fmla="val -227778"/>
            <a:gd name="adj4" fmla="val -267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2</xdr:col>
      <xdr:colOff>106680</xdr:colOff>
      <xdr:row>57</xdr:row>
      <xdr:rowOff>91440</xdr:rowOff>
    </xdr:from>
    <xdr:to>
      <xdr:col>2</xdr:col>
      <xdr:colOff>106680</xdr:colOff>
      <xdr:row>59</xdr:row>
      <xdr:rowOff>114300</xdr:rowOff>
    </xdr:to>
    <xdr:sp macro="" textlink="">
      <xdr:nvSpPr>
        <xdr:cNvPr id="15660" name="Line 70">
          <a:extLst>
            <a:ext uri="{FF2B5EF4-FFF2-40B4-BE49-F238E27FC236}">
              <a16:creationId xmlns:a16="http://schemas.microsoft.com/office/drawing/2014/main" id="{00000000-0008-0000-0000-00002C3D0000}"/>
            </a:ext>
          </a:extLst>
        </xdr:cNvPr>
        <xdr:cNvSpPr>
          <a:spLocks noChangeShapeType="1"/>
        </xdr:cNvSpPr>
      </xdr:nvSpPr>
      <xdr:spPr bwMode="auto">
        <a:xfrm>
          <a:off x="952500" y="7459980"/>
          <a:ext cx="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234315</xdr:colOff>
      <xdr:row>56</xdr:row>
      <xdr:rowOff>9525</xdr:rowOff>
    </xdr:from>
    <xdr:to>
      <xdr:col>5</xdr:col>
      <xdr:colOff>20955</xdr:colOff>
      <xdr:row>57</xdr:row>
      <xdr:rowOff>0</xdr:rowOff>
    </xdr:to>
    <xdr:sp macro="" textlink="">
      <xdr:nvSpPr>
        <xdr:cNvPr id="9287" name="Text Box 71">
          <a:extLst>
            <a:ext uri="{FF2B5EF4-FFF2-40B4-BE49-F238E27FC236}">
              <a16:creationId xmlns:a16="http://schemas.microsoft.com/office/drawing/2014/main" id="{00000000-0008-0000-0000-000047240000}"/>
            </a:ext>
          </a:extLst>
        </xdr:cNvPr>
        <xdr:cNvSpPr txBox="1">
          <a:spLocks noChangeArrowheads="1"/>
        </xdr:cNvSpPr>
      </xdr:nvSpPr>
      <xdr:spPr bwMode="auto">
        <a:xfrm>
          <a:off x="1724025" y="7115175"/>
          <a:ext cx="200025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4</xdr:col>
      <xdr:colOff>148590</xdr:colOff>
      <xdr:row>58</xdr:row>
      <xdr:rowOff>38100</xdr:rowOff>
    </xdr:from>
    <xdr:to>
      <xdr:col>5</xdr:col>
      <xdr:colOff>80010</xdr:colOff>
      <xdr:row>60</xdr:row>
      <xdr:rowOff>9525</xdr:rowOff>
    </xdr:to>
    <xdr:sp macro="" textlink="">
      <xdr:nvSpPr>
        <xdr:cNvPr id="9288" name="Text Box 72">
          <a:extLst>
            <a:ext uri="{FF2B5EF4-FFF2-40B4-BE49-F238E27FC236}">
              <a16:creationId xmlns:a16="http://schemas.microsoft.com/office/drawing/2014/main" id="{00000000-0008-0000-0000-000048240000}"/>
            </a:ext>
          </a:extLst>
        </xdr:cNvPr>
        <xdr:cNvSpPr txBox="1">
          <a:spLocks noChangeArrowheads="1"/>
        </xdr:cNvSpPr>
      </xdr:nvSpPr>
      <xdr:spPr bwMode="auto">
        <a:xfrm>
          <a:off x="1638300" y="7458075"/>
          <a:ext cx="352425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118110</xdr:colOff>
      <xdr:row>57</xdr:row>
      <xdr:rowOff>28575</xdr:rowOff>
    </xdr:from>
    <xdr:to>
      <xdr:col>1</xdr:col>
      <xdr:colOff>432228</xdr:colOff>
      <xdr:row>59</xdr:row>
      <xdr:rowOff>0</xdr:rowOff>
    </xdr:to>
    <xdr:sp macro="" textlink="">
      <xdr:nvSpPr>
        <xdr:cNvPr id="9295" name="Text Box 79">
          <a:extLst>
            <a:ext uri="{FF2B5EF4-FFF2-40B4-BE49-F238E27FC236}">
              <a16:creationId xmlns:a16="http://schemas.microsoft.com/office/drawing/2014/main" id="{00000000-0008-0000-0000-00004F240000}"/>
            </a:ext>
          </a:extLst>
        </xdr:cNvPr>
        <xdr:cNvSpPr txBox="1">
          <a:spLocks noChangeArrowheads="1"/>
        </xdr:cNvSpPr>
      </xdr:nvSpPr>
      <xdr:spPr bwMode="auto">
        <a:xfrm>
          <a:off x="533400" y="7324725"/>
          <a:ext cx="352425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137160</xdr:colOff>
      <xdr:row>56</xdr:row>
      <xdr:rowOff>57150</xdr:rowOff>
    </xdr:from>
    <xdr:to>
      <xdr:col>1</xdr:col>
      <xdr:colOff>432651</xdr:colOff>
      <xdr:row>57</xdr:row>
      <xdr:rowOff>28575</xdr:rowOff>
    </xdr:to>
    <xdr:sp macro="" textlink="">
      <xdr:nvSpPr>
        <xdr:cNvPr id="9296" name="Text Box 80">
          <a:extLst>
            <a:ext uri="{FF2B5EF4-FFF2-40B4-BE49-F238E27FC236}">
              <a16:creationId xmlns:a16="http://schemas.microsoft.com/office/drawing/2014/main" id="{00000000-0008-0000-0000-000050240000}"/>
            </a:ext>
          </a:extLst>
        </xdr:cNvPr>
        <xdr:cNvSpPr txBox="1">
          <a:spLocks noChangeArrowheads="1"/>
        </xdr:cNvSpPr>
      </xdr:nvSpPr>
      <xdr:spPr bwMode="auto">
        <a:xfrm>
          <a:off x="552450" y="7162800"/>
          <a:ext cx="333375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1/30</a:t>
          </a:r>
        </a:p>
      </xdr:txBody>
    </xdr:sp>
    <xdr:clientData/>
  </xdr:twoCellAnchor>
  <xdr:twoCellAnchor>
    <xdr:from>
      <xdr:col>1</xdr:col>
      <xdr:colOff>464820</xdr:colOff>
      <xdr:row>57</xdr:row>
      <xdr:rowOff>91440</xdr:rowOff>
    </xdr:from>
    <xdr:to>
      <xdr:col>2</xdr:col>
      <xdr:colOff>114300</xdr:colOff>
      <xdr:row>57</xdr:row>
      <xdr:rowOff>91440</xdr:rowOff>
    </xdr:to>
    <xdr:sp macro="" textlink="">
      <xdr:nvSpPr>
        <xdr:cNvPr id="15665" name="Line 81">
          <a:extLst>
            <a:ext uri="{FF2B5EF4-FFF2-40B4-BE49-F238E27FC236}">
              <a16:creationId xmlns:a16="http://schemas.microsoft.com/office/drawing/2014/main" id="{00000000-0008-0000-0000-0000313D0000}"/>
            </a:ext>
          </a:extLst>
        </xdr:cNvPr>
        <xdr:cNvSpPr>
          <a:spLocks noChangeShapeType="1"/>
        </xdr:cNvSpPr>
      </xdr:nvSpPr>
      <xdr:spPr bwMode="auto">
        <a:xfrm rot="-5400000">
          <a:off x="891540" y="7391400"/>
          <a:ext cx="0" cy="137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464820</xdr:colOff>
      <xdr:row>57</xdr:row>
      <xdr:rowOff>0</xdr:rowOff>
    </xdr:from>
    <xdr:to>
      <xdr:col>3</xdr:col>
      <xdr:colOff>22860</xdr:colOff>
      <xdr:row>57</xdr:row>
      <xdr:rowOff>0</xdr:rowOff>
    </xdr:to>
    <xdr:sp macro="" textlink="">
      <xdr:nvSpPr>
        <xdr:cNvPr id="15666" name="Line 82">
          <a:extLst>
            <a:ext uri="{FF2B5EF4-FFF2-40B4-BE49-F238E27FC236}">
              <a16:creationId xmlns:a16="http://schemas.microsoft.com/office/drawing/2014/main" id="{00000000-0008-0000-0000-0000323D0000}"/>
            </a:ext>
          </a:extLst>
        </xdr:cNvPr>
        <xdr:cNvSpPr>
          <a:spLocks noChangeShapeType="1"/>
        </xdr:cNvSpPr>
      </xdr:nvSpPr>
      <xdr:spPr bwMode="auto">
        <a:xfrm rot="-5400000">
          <a:off x="971550" y="7219950"/>
          <a:ext cx="0" cy="2971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</xdr:colOff>
      <xdr:row>61</xdr:row>
      <xdr:rowOff>123825</xdr:rowOff>
    </xdr:from>
    <xdr:to>
      <xdr:col>6</xdr:col>
      <xdr:colOff>226795</xdr:colOff>
      <xdr:row>62</xdr:row>
      <xdr:rowOff>104775</xdr:rowOff>
    </xdr:to>
    <xdr:sp macro="" textlink="">
      <xdr:nvSpPr>
        <xdr:cNvPr id="9299" name="AutoShape 83">
          <a:extLst>
            <a:ext uri="{FF2B5EF4-FFF2-40B4-BE49-F238E27FC236}">
              <a16:creationId xmlns:a16="http://schemas.microsoft.com/office/drawing/2014/main" id="{00000000-0008-0000-0000-000053240000}"/>
            </a:ext>
          </a:extLst>
        </xdr:cNvPr>
        <xdr:cNvSpPr>
          <a:spLocks/>
        </xdr:cNvSpPr>
      </xdr:nvSpPr>
      <xdr:spPr bwMode="auto">
        <a:xfrm>
          <a:off x="1971675" y="7981950"/>
          <a:ext cx="457200" cy="171450"/>
        </a:xfrm>
        <a:prstGeom prst="borderCallout1">
          <a:avLst>
            <a:gd name="adj1" fmla="val 66667"/>
            <a:gd name="adj2" fmla="val -16667"/>
            <a:gd name="adj3" fmla="val -172222"/>
            <a:gd name="adj4" fmla="val -3541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1/30</a:t>
          </a:r>
        </a:p>
      </xdr:txBody>
    </xdr:sp>
    <xdr:clientData/>
  </xdr:twoCellAnchor>
  <xdr:twoCellAnchor>
    <xdr:from>
      <xdr:col>1</xdr:col>
      <xdr:colOff>297604</xdr:colOff>
      <xdr:row>54</xdr:row>
      <xdr:rowOff>168064</xdr:rowOff>
    </xdr:from>
    <xdr:to>
      <xdr:col>1</xdr:col>
      <xdr:colOff>462842</xdr:colOff>
      <xdr:row>55</xdr:row>
      <xdr:rowOff>95392</xdr:rowOff>
    </xdr:to>
    <xdr:sp macro="" textlink="">
      <xdr:nvSpPr>
        <xdr:cNvPr id="2" name="Text Box 4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97654" y="8569114"/>
          <a:ext cx="165238" cy="2130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Q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8</xdr:row>
      <xdr:rowOff>228600</xdr:rowOff>
    </xdr:from>
    <xdr:to>
      <xdr:col>6</xdr:col>
      <xdr:colOff>205740</xdr:colOff>
      <xdr:row>10</xdr:row>
      <xdr:rowOff>83820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>
          <a:grpSpLocks/>
        </xdr:cNvGrpSpPr>
      </xdr:nvGrpSpPr>
      <xdr:grpSpPr bwMode="auto">
        <a:xfrm>
          <a:off x="1733550" y="2143125"/>
          <a:ext cx="643890" cy="160020"/>
          <a:chOff x="182" y="125"/>
          <a:chExt cx="67" cy="17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82" y="125"/>
            <a:ext cx="29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7" y="125"/>
            <a:ext cx="0" cy="1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96" y="142"/>
            <a:ext cx="53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278130</xdr:colOff>
      <xdr:row>22</xdr:row>
      <xdr:rowOff>0</xdr:rowOff>
    </xdr:from>
    <xdr:to>
      <xdr:col>9</xdr:col>
      <xdr:colOff>95250</xdr:colOff>
      <xdr:row>28</xdr:row>
      <xdr:rowOff>228600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pSpPr>
          <a:grpSpLocks/>
        </xdr:cNvGrpSpPr>
      </xdr:nvGrpSpPr>
      <xdr:grpSpPr bwMode="auto">
        <a:xfrm>
          <a:off x="1744980" y="3952875"/>
          <a:ext cx="2417445" cy="723900"/>
          <a:chOff x="177" y="305"/>
          <a:chExt cx="251" cy="76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77" y="361"/>
            <a:ext cx="5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2" y="305"/>
            <a:ext cx="8" cy="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190" y="306"/>
            <a:ext cx="23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125562</xdr:colOff>
      <xdr:row>22</xdr:row>
      <xdr:rowOff>22860</xdr:rowOff>
    </xdr:from>
    <xdr:to>
      <xdr:col>14</xdr:col>
      <xdr:colOff>26502</xdr:colOff>
      <xdr:row>28</xdr:row>
      <xdr:rowOff>228600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pSpPr>
          <a:grpSpLocks/>
        </xdr:cNvGrpSpPr>
      </xdr:nvGrpSpPr>
      <xdr:grpSpPr bwMode="auto">
        <a:xfrm>
          <a:off x="4468962" y="3975735"/>
          <a:ext cx="1577340" cy="701040"/>
          <a:chOff x="408" y="340"/>
          <a:chExt cx="119" cy="79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08" y="399"/>
            <a:ext cx="8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17" y="340"/>
            <a:ext cx="12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429" y="340"/>
            <a:ext cx="9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457200</xdr:colOff>
      <xdr:row>41</xdr:row>
      <xdr:rowOff>7620</xdr:rowOff>
    </xdr:from>
    <xdr:to>
      <xdr:col>4</xdr:col>
      <xdr:colOff>281940</xdr:colOff>
      <xdr:row>43</xdr:row>
      <xdr:rowOff>144780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Arrowheads="1"/>
        </xdr:cNvSpPr>
      </xdr:nvSpPr>
      <xdr:spPr bwMode="auto">
        <a:xfrm flipH="1">
          <a:off x="815340" y="6438900"/>
          <a:ext cx="784860" cy="35814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167640</xdr:colOff>
      <xdr:row>56</xdr:row>
      <xdr:rowOff>182880</xdr:rowOff>
    </xdr:from>
    <xdr:to>
      <xdr:col>13</xdr:col>
      <xdr:colOff>220980</xdr:colOff>
      <xdr:row>60</xdr:row>
      <xdr:rowOff>30480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rrowheads="1"/>
        </xdr:cNvSpPr>
      </xdr:nvSpPr>
      <xdr:spPr bwMode="auto">
        <a:xfrm>
          <a:off x="1874520" y="8686800"/>
          <a:ext cx="3322320" cy="40386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38100</xdr:colOff>
      <xdr:row>60</xdr:row>
      <xdr:rowOff>9525</xdr:rowOff>
    </xdr:from>
    <xdr:to>
      <xdr:col>5</xdr:col>
      <xdr:colOff>196453</xdr:colOff>
      <xdr:row>61</xdr:row>
      <xdr:rowOff>28575</xdr:rowOff>
    </xdr:to>
    <xdr:sp macro="" textlink="">
      <xdr:nvSpPr>
        <xdr:cNvPr id="16" name="Text Box 17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 bwMode="auto">
        <a:xfrm>
          <a:off x="1744980" y="9069705"/>
          <a:ext cx="15835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R</a:t>
          </a:r>
        </a:p>
      </xdr:txBody>
    </xdr:sp>
    <xdr:clientData/>
  </xdr:twoCellAnchor>
  <xdr:twoCellAnchor>
    <xdr:from>
      <xdr:col>0</xdr:col>
      <xdr:colOff>7620</xdr:colOff>
      <xdr:row>59</xdr:row>
      <xdr:rowOff>114300</xdr:rowOff>
    </xdr:from>
    <xdr:to>
      <xdr:col>1</xdr:col>
      <xdr:colOff>441960</xdr:colOff>
      <xdr:row>61</xdr:row>
      <xdr:rowOff>160020</xdr:rowOff>
    </xdr:to>
    <xdr:grpSp>
      <xdr:nvGrpSpPr>
        <xdr:cNvPr id="17" name="Group 18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pSpPr>
          <a:grpSpLocks/>
        </xdr:cNvGrpSpPr>
      </xdr:nvGrpSpPr>
      <xdr:grpSpPr bwMode="auto">
        <a:xfrm>
          <a:off x="7620" y="9048750"/>
          <a:ext cx="834390" cy="360045"/>
          <a:chOff x="1" y="849"/>
          <a:chExt cx="93" cy="38"/>
        </a:xfrm>
      </xdr:grpSpPr>
      <xdr:grpSp>
        <xdr:nvGrpSpPr>
          <xdr:cNvPr id="18" name="Group 19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5" name="Line 20">
              <a:extLst>
                <a:ext uri="{FF2B5EF4-FFF2-40B4-BE49-F238E27FC236}">
                  <a16:creationId xmlns:a16="http://schemas.microsoft.com/office/drawing/2014/main" id="{00000000-0008-0000-0800-00002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" name="Line 21">
              <a:extLst>
                <a:ext uri="{FF2B5EF4-FFF2-40B4-BE49-F238E27FC236}">
                  <a16:creationId xmlns:a16="http://schemas.microsoft.com/office/drawing/2014/main" id="{00000000-0008-0000-0800-00002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" name="Line 22">
              <a:extLst>
                <a:ext uri="{FF2B5EF4-FFF2-40B4-BE49-F238E27FC236}">
                  <a16:creationId xmlns:a16="http://schemas.microsoft.com/office/drawing/2014/main" id="{00000000-0008-0000-0800-00002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9" name="Group 23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2" name="Line 24">
              <a:extLst>
                <a:ext uri="{FF2B5EF4-FFF2-40B4-BE49-F238E27FC236}">
                  <a16:creationId xmlns:a16="http://schemas.microsoft.com/office/drawing/2014/main" id="{00000000-0008-0000-0800-000020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" name="Line 25">
              <a:extLst>
                <a:ext uri="{FF2B5EF4-FFF2-40B4-BE49-F238E27FC236}">
                  <a16:creationId xmlns:a16="http://schemas.microsoft.com/office/drawing/2014/main" id="{00000000-0008-0000-0800-00002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" name="Line 26">
              <a:extLst>
                <a:ext uri="{FF2B5EF4-FFF2-40B4-BE49-F238E27FC236}">
                  <a16:creationId xmlns:a16="http://schemas.microsoft.com/office/drawing/2014/main" id="{00000000-0008-0000-0800-00002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20" name="Line 27">
            <a:extLst>
              <a:ext uri="{FF2B5EF4-FFF2-40B4-BE49-F238E27FC236}">
                <a16:creationId xmlns:a16="http://schemas.microsoft.com/office/drawing/2014/main" id="{00000000-0008-0000-0800-000014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1" y="849"/>
            <a:ext cx="4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28">
            <a:extLst>
              <a:ext uri="{FF2B5EF4-FFF2-40B4-BE49-F238E27FC236}">
                <a16:creationId xmlns:a16="http://schemas.microsoft.com/office/drawing/2014/main" id="{00000000-0008-0000-0800-00001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3" y="849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9"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54" y="849"/>
            <a:ext cx="7" cy="1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30">
            <a:extLst>
              <a:ext uri="{FF2B5EF4-FFF2-40B4-BE49-F238E27FC236}">
                <a16:creationId xmlns:a16="http://schemas.microsoft.com/office/drawing/2014/main" id="{00000000-0008-0000-0800-000017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3" y="855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1">
            <a:extLst>
              <a:ext uri="{FF2B5EF4-FFF2-40B4-BE49-F238E27FC236}">
                <a16:creationId xmlns:a16="http://schemas.microsoft.com/office/drawing/2014/main" id="{00000000-0008-0000-0800-000018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7" y="850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2">
            <a:extLst>
              <a:ext uri="{FF2B5EF4-FFF2-40B4-BE49-F238E27FC236}">
                <a16:creationId xmlns:a16="http://schemas.microsoft.com/office/drawing/2014/main" id="{00000000-0008-0000-0800-000019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5" y="849"/>
            <a:ext cx="9" cy="16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3">
            <a:extLst>
              <a:ext uri="{FF2B5EF4-FFF2-40B4-BE49-F238E27FC236}">
                <a16:creationId xmlns:a16="http://schemas.microsoft.com/office/drawing/2014/main" id="{00000000-0008-0000-0800-00001A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" y="849"/>
            <a:ext cx="12" cy="21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4">
            <a:extLst>
              <a:ext uri="{FF2B5EF4-FFF2-40B4-BE49-F238E27FC236}">
                <a16:creationId xmlns:a16="http://schemas.microsoft.com/office/drawing/2014/main" id="{00000000-0008-0000-0800-00001B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9" y="862"/>
            <a:ext cx="9" cy="14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5">
            <a:extLst>
              <a:ext uri="{FF2B5EF4-FFF2-40B4-BE49-F238E27FC236}">
                <a16:creationId xmlns:a16="http://schemas.microsoft.com/office/drawing/2014/main" id="{00000000-0008-0000-0800-00001C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5" y="868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6">
            <a:extLst>
              <a:ext uri="{FF2B5EF4-FFF2-40B4-BE49-F238E27FC236}">
                <a16:creationId xmlns:a16="http://schemas.microsoft.com/office/drawing/2014/main" id="{00000000-0008-0000-0800-00001D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0" y="874"/>
            <a:ext cx="5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7">
            <a:extLst>
              <a:ext uri="{FF2B5EF4-FFF2-40B4-BE49-F238E27FC236}">
                <a16:creationId xmlns:a16="http://schemas.microsoft.com/office/drawing/2014/main" id="{00000000-0008-0000-0800-00001E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" y="881"/>
            <a:ext cx="2" cy="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8">
            <a:extLst>
              <a:ext uri="{FF2B5EF4-FFF2-40B4-BE49-F238E27FC236}">
                <a16:creationId xmlns:a16="http://schemas.microsoft.com/office/drawing/2014/main" id="{00000000-0008-0000-0800-00001F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9" y="849"/>
            <a:ext cx="3" cy="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215265</xdr:colOff>
      <xdr:row>60</xdr:row>
      <xdr:rowOff>0</xdr:rowOff>
    </xdr:from>
    <xdr:to>
      <xdr:col>4</xdr:col>
      <xdr:colOff>149087</xdr:colOff>
      <xdr:row>61</xdr:row>
      <xdr:rowOff>19050</xdr:rowOff>
    </xdr:to>
    <xdr:sp macro="" textlink="">
      <xdr:nvSpPr>
        <xdr:cNvPr id="38" name="Text Box 39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>
          <a:spLocks noChangeArrowheads="1"/>
        </xdr:cNvSpPr>
      </xdr:nvSpPr>
      <xdr:spPr bwMode="auto">
        <a:xfrm>
          <a:off x="1312545" y="9060180"/>
          <a:ext cx="154802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3</xdr:col>
      <xdr:colOff>213360</xdr:colOff>
      <xdr:row>59</xdr:row>
      <xdr:rowOff>30480</xdr:rowOff>
    </xdr:from>
    <xdr:to>
      <xdr:col>4</xdr:col>
      <xdr:colOff>144780</xdr:colOff>
      <xdr:row>60</xdr:row>
      <xdr:rowOff>76200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>
          <a:spLocks noChangeArrowheads="1"/>
        </xdr:cNvSpPr>
      </xdr:nvSpPr>
      <xdr:spPr bwMode="auto">
        <a:xfrm>
          <a:off x="1310640" y="8968740"/>
          <a:ext cx="152400" cy="1676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457200</xdr:colOff>
      <xdr:row>55</xdr:row>
      <xdr:rowOff>30480</xdr:rowOff>
    </xdr:from>
    <xdr:to>
      <xdr:col>1</xdr:col>
      <xdr:colOff>457200</xdr:colOff>
      <xdr:row>64</xdr:row>
      <xdr:rowOff>7620</xdr:rowOff>
    </xdr:to>
    <xdr:sp macro="" textlink="">
      <xdr:nvSpPr>
        <xdr:cNvPr id="40" name="Line 42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>
          <a:spLocks noChangeShapeType="1"/>
        </xdr:cNvSpPr>
      </xdr:nvSpPr>
      <xdr:spPr bwMode="auto">
        <a:xfrm flipV="1">
          <a:off x="815340" y="8382000"/>
          <a:ext cx="0" cy="1341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59</xdr:row>
      <xdr:rowOff>114300</xdr:rowOff>
    </xdr:from>
    <xdr:to>
      <xdr:col>5</xdr:col>
      <xdr:colOff>137160</xdr:colOff>
      <xdr:row>59</xdr:row>
      <xdr:rowOff>114300</xdr:rowOff>
    </xdr:to>
    <xdr:sp macro="" textlink="">
      <xdr:nvSpPr>
        <xdr:cNvPr id="41" name="Line 43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>
          <a:spLocks noChangeShapeType="1"/>
        </xdr:cNvSpPr>
      </xdr:nvSpPr>
      <xdr:spPr bwMode="auto">
        <a:xfrm>
          <a:off x="15240" y="9052560"/>
          <a:ext cx="1828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137160</xdr:colOff>
      <xdr:row>60</xdr:row>
      <xdr:rowOff>0</xdr:rowOff>
    </xdr:from>
    <xdr:to>
      <xdr:col>4</xdr:col>
      <xdr:colOff>167640</xdr:colOff>
      <xdr:row>60</xdr:row>
      <xdr:rowOff>160020</xdr:rowOff>
    </xdr:to>
    <xdr:sp macro="" textlink="">
      <xdr:nvSpPr>
        <xdr:cNvPr id="42" name="Rectangle 45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>
          <a:spLocks noChangeArrowheads="1"/>
        </xdr:cNvSpPr>
      </xdr:nvSpPr>
      <xdr:spPr bwMode="auto">
        <a:xfrm>
          <a:off x="1234440" y="9060180"/>
          <a:ext cx="25146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160020</xdr:colOff>
      <xdr:row>57</xdr:row>
      <xdr:rowOff>91440</xdr:rowOff>
    </xdr:from>
    <xdr:to>
      <xdr:col>4</xdr:col>
      <xdr:colOff>83820</xdr:colOff>
      <xdr:row>60</xdr:row>
      <xdr:rowOff>114300</xdr:rowOff>
    </xdr:to>
    <xdr:sp macro="" textlink="">
      <xdr:nvSpPr>
        <xdr:cNvPr id="43" name="Rectangle 46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>
          <a:spLocks noChangeArrowheads="1"/>
        </xdr:cNvSpPr>
      </xdr:nvSpPr>
      <xdr:spPr bwMode="auto">
        <a:xfrm rot="-3386118">
          <a:off x="1135380" y="8907780"/>
          <a:ext cx="3886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457200</xdr:colOff>
      <xdr:row>57</xdr:row>
      <xdr:rowOff>0</xdr:rowOff>
    </xdr:from>
    <xdr:to>
      <xdr:col>4</xdr:col>
      <xdr:colOff>297180</xdr:colOff>
      <xdr:row>59</xdr:row>
      <xdr:rowOff>114300</xdr:rowOff>
    </xdr:to>
    <xdr:sp macro="" textlink="">
      <xdr:nvSpPr>
        <xdr:cNvPr id="44" name="Line 47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>
          <a:spLocks noChangeShapeType="1"/>
        </xdr:cNvSpPr>
      </xdr:nvSpPr>
      <xdr:spPr bwMode="auto">
        <a:xfrm flipH="1">
          <a:off x="815340" y="8694420"/>
          <a:ext cx="800100" cy="3581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57</xdr:row>
      <xdr:rowOff>7620</xdr:rowOff>
    </xdr:from>
    <xdr:to>
      <xdr:col>4</xdr:col>
      <xdr:colOff>281940</xdr:colOff>
      <xdr:row>59</xdr:row>
      <xdr:rowOff>114300</xdr:rowOff>
    </xdr:to>
    <xdr:sp macro="" textlink="">
      <xdr:nvSpPr>
        <xdr:cNvPr id="45" name="Line 48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>
          <a:spLocks noChangeShapeType="1"/>
        </xdr:cNvSpPr>
      </xdr:nvSpPr>
      <xdr:spPr bwMode="auto">
        <a:xfrm flipH="1">
          <a:off x="1386840" y="8702040"/>
          <a:ext cx="21336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59</xdr:row>
      <xdr:rowOff>114300</xdr:rowOff>
    </xdr:from>
    <xdr:to>
      <xdr:col>4</xdr:col>
      <xdr:colOff>68580</xdr:colOff>
      <xdr:row>59</xdr:row>
      <xdr:rowOff>114300</xdr:rowOff>
    </xdr:to>
    <xdr:sp macro="" textlink="">
      <xdr:nvSpPr>
        <xdr:cNvPr id="46" name="Line 49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>
          <a:spLocks noChangeShapeType="1"/>
        </xdr:cNvSpPr>
      </xdr:nvSpPr>
      <xdr:spPr bwMode="auto">
        <a:xfrm flipH="1">
          <a:off x="815340" y="905256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297180</xdr:colOff>
      <xdr:row>57</xdr:row>
      <xdr:rowOff>7620</xdr:rowOff>
    </xdr:from>
    <xdr:to>
      <xdr:col>4</xdr:col>
      <xdr:colOff>297180</xdr:colOff>
      <xdr:row>59</xdr:row>
      <xdr:rowOff>114300</xdr:rowOff>
    </xdr:to>
    <xdr:sp macro="" textlink="">
      <xdr:nvSpPr>
        <xdr:cNvPr id="47" name="Line 50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>
          <a:spLocks noChangeShapeType="1"/>
        </xdr:cNvSpPr>
      </xdr:nvSpPr>
      <xdr:spPr bwMode="auto">
        <a:xfrm>
          <a:off x="1615440" y="8702040"/>
          <a:ext cx="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59</xdr:row>
      <xdr:rowOff>45720</xdr:rowOff>
    </xdr:from>
    <xdr:to>
      <xdr:col>2</xdr:col>
      <xdr:colOff>167640</xdr:colOff>
      <xdr:row>59</xdr:row>
      <xdr:rowOff>114300</xdr:rowOff>
    </xdr:to>
    <xdr:sp macro="" textlink="">
      <xdr:nvSpPr>
        <xdr:cNvPr id="48" name="Line 51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>
          <a:spLocks noChangeShapeType="1"/>
        </xdr:cNvSpPr>
      </xdr:nvSpPr>
      <xdr:spPr bwMode="auto">
        <a:xfrm>
          <a:off x="975360" y="898398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182880</xdr:colOff>
      <xdr:row>59</xdr:row>
      <xdr:rowOff>22860</xdr:rowOff>
    </xdr:from>
    <xdr:to>
      <xdr:col>2</xdr:col>
      <xdr:colOff>236220</xdr:colOff>
      <xdr:row>59</xdr:row>
      <xdr:rowOff>114300</xdr:rowOff>
    </xdr:to>
    <xdr:sp macro="" textlink="">
      <xdr:nvSpPr>
        <xdr:cNvPr id="49" name="Line 52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>
          <a:spLocks noChangeShapeType="1"/>
        </xdr:cNvSpPr>
      </xdr:nvSpPr>
      <xdr:spPr bwMode="auto">
        <a:xfrm>
          <a:off x="1028700" y="896112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58</xdr:row>
      <xdr:rowOff>114300</xdr:rowOff>
    </xdr:from>
    <xdr:to>
      <xdr:col>3</xdr:col>
      <xdr:colOff>60960</xdr:colOff>
      <xdr:row>59</xdr:row>
      <xdr:rowOff>114300</xdr:rowOff>
    </xdr:to>
    <xdr:sp macro="" textlink="">
      <xdr:nvSpPr>
        <xdr:cNvPr id="50" name="Line 53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>
          <a:spLocks noChangeShapeType="1"/>
        </xdr:cNvSpPr>
      </xdr:nvSpPr>
      <xdr:spPr bwMode="auto">
        <a:xfrm>
          <a:off x="1097280" y="8930640"/>
          <a:ext cx="60960" cy="1219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58</xdr:row>
      <xdr:rowOff>7620</xdr:rowOff>
    </xdr:from>
    <xdr:to>
      <xdr:col>4</xdr:col>
      <xdr:colOff>106680</xdr:colOff>
      <xdr:row>59</xdr:row>
      <xdr:rowOff>53340</xdr:rowOff>
    </xdr:to>
    <xdr:sp macro="" textlink="">
      <xdr:nvSpPr>
        <xdr:cNvPr id="51" name="Line 54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>
          <a:spLocks noChangeShapeType="1"/>
        </xdr:cNvSpPr>
      </xdr:nvSpPr>
      <xdr:spPr bwMode="auto">
        <a:xfrm>
          <a:off x="1333500" y="8823960"/>
          <a:ext cx="91440" cy="1676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58</xdr:row>
      <xdr:rowOff>53340</xdr:rowOff>
    </xdr:from>
    <xdr:to>
      <xdr:col>3</xdr:col>
      <xdr:colOff>205740</xdr:colOff>
      <xdr:row>59</xdr:row>
      <xdr:rowOff>106680</xdr:rowOff>
    </xdr:to>
    <xdr:sp macro="" textlink="">
      <xdr:nvSpPr>
        <xdr:cNvPr id="52" name="Line 55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>
          <a:spLocks noChangeShapeType="1"/>
        </xdr:cNvSpPr>
      </xdr:nvSpPr>
      <xdr:spPr bwMode="auto">
        <a:xfrm>
          <a:off x="1219200" y="8869680"/>
          <a:ext cx="83820" cy="1752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</xdr:colOff>
      <xdr:row>58</xdr:row>
      <xdr:rowOff>83820</xdr:rowOff>
    </xdr:from>
    <xdr:to>
      <xdr:col>3</xdr:col>
      <xdr:colOff>137160</xdr:colOff>
      <xdr:row>59</xdr:row>
      <xdr:rowOff>114300</xdr:rowOff>
    </xdr:to>
    <xdr:sp macro="" textlink="">
      <xdr:nvSpPr>
        <xdr:cNvPr id="53" name="Line 56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>
          <a:spLocks noChangeShapeType="1"/>
        </xdr:cNvSpPr>
      </xdr:nvSpPr>
      <xdr:spPr bwMode="auto">
        <a:xfrm>
          <a:off x="1158240" y="8900160"/>
          <a:ext cx="76200" cy="1524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58</xdr:row>
      <xdr:rowOff>38100</xdr:rowOff>
    </xdr:from>
    <xdr:to>
      <xdr:col>4</xdr:col>
      <xdr:colOff>60960</xdr:colOff>
      <xdr:row>59</xdr:row>
      <xdr:rowOff>114300</xdr:rowOff>
    </xdr:to>
    <xdr:sp macro="" textlink="">
      <xdr:nvSpPr>
        <xdr:cNvPr id="54" name="Line 57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>
          <a:spLocks noChangeShapeType="1"/>
        </xdr:cNvSpPr>
      </xdr:nvSpPr>
      <xdr:spPr bwMode="auto">
        <a:xfrm>
          <a:off x="1272540" y="8854440"/>
          <a:ext cx="106680" cy="1981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</xdr:colOff>
      <xdr:row>57</xdr:row>
      <xdr:rowOff>106680</xdr:rowOff>
    </xdr:from>
    <xdr:to>
      <xdr:col>4</xdr:col>
      <xdr:colOff>137160</xdr:colOff>
      <xdr:row>58</xdr:row>
      <xdr:rowOff>114300</xdr:rowOff>
    </xdr:to>
    <xdr:sp macro="" textlink="">
      <xdr:nvSpPr>
        <xdr:cNvPr id="55" name="Line 58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>
          <a:spLocks noChangeShapeType="1"/>
        </xdr:cNvSpPr>
      </xdr:nvSpPr>
      <xdr:spPr bwMode="auto">
        <a:xfrm>
          <a:off x="1379220" y="8801100"/>
          <a:ext cx="76200" cy="1295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121920</xdr:colOff>
      <xdr:row>57</xdr:row>
      <xdr:rowOff>83820</xdr:rowOff>
    </xdr:from>
    <xdr:to>
      <xdr:col>4</xdr:col>
      <xdr:colOff>175260</xdr:colOff>
      <xdr:row>58</xdr:row>
      <xdr:rowOff>53340</xdr:rowOff>
    </xdr:to>
    <xdr:sp macro="" textlink="">
      <xdr:nvSpPr>
        <xdr:cNvPr id="56" name="Line 59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>
          <a:spLocks noChangeShapeType="1"/>
        </xdr:cNvSpPr>
      </xdr:nvSpPr>
      <xdr:spPr bwMode="auto">
        <a:xfrm>
          <a:off x="1440180" y="877824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175260</xdr:colOff>
      <xdr:row>57</xdr:row>
      <xdr:rowOff>53340</xdr:rowOff>
    </xdr:from>
    <xdr:to>
      <xdr:col>4</xdr:col>
      <xdr:colOff>213360</xdr:colOff>
      <xdr:row>58</xdr:row>
      <xdr:rowOff>0</xdr:rowOff>
    </xdr:to>
    <xdr:sp macro="" textlink="">
      <xdr:nvSpPr>
        <xdr:cNvPr id="57" name="Line 60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>
          <a:spLocks noChangeShapeType="1"/>
        </xdr:cNvSpPr>
      </xdr:nvSpPr>
      <xdr:spPr bwMode="auto">
        <a:xfrm>
          <a:off x="1493520" y="874776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236220</xdr:colOff>
      <xdr:row>57</xdr:row>
      <xdr:rowOff>30480</xdr:rowOff>
    </xdr:from>
    <xdr:to>
      <xdr:col>4</xdr:col>
      <xdr:colOff>251460</xdr:colOff>
      <xdr:row>57</xdr:row>
      <xdr:rowOff>60960</xdr:rowOff>
    </xdr:to>
    <xdr:sp macro="" textlink="">
      <xdr:nvSpPr>
        <xdr:cNvPr id="58" name="Line 61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>
          <a:spLocks noChangeShapeType="1"/>
        </xdr:cNvSpPr>
      </xdr:nvSpPr>
      <xdr:spPr bwMode="auto">
        <a:xfrm>
          <a:off x="1554480" y="8724900"/>
          <a:ext cx="15240" cy="304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</xdr:colOff>
      <xdr:row>59</xdr:row>
      <xdr:rowOff>68580</xdr:rowOff>
    </xdr:from>
    <xdr:to>
      <xdr:col>2</xdr:col>
      <xdr:colOff>91440</xdr:colOff>
      <xdr:row>59</xdr:row>
      <xdr:rowOff>114300</xdr:rowOff>
    </xdr:to>
    <xdr:sp macro="" textlink="">
      <xdr:nvSpPr>
        <xdr:cNvPr id="59" name="Line 62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>
          <a:spLocks noChangeShapeType="1"/>
        </xdr:cNvSpPr>
      </xdr:nvSpPr>
      <xdr:spPr bwMode="auto">
        <a:xfrm>
          <a:off x="914400" y="9006840"/>
          <a:ext cx="22860" cy="457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441960</xdr:colOff>
      <xdr:row>57</xdr:row>
      <xdr:rowOff>91440</xdr:rowOff>
    </xdr:from>
    <xdr:to>
      <xdr:col>2</xdr:col>
      <xdr:colOff>114300</xdr:colOff>
      <xdr:row>59</xdr:row>
      <xdr:rowOff>114300</xdr:rowOff>
    </xdr:to>
    <xdr:sp macro="" textlink="">
      <xdr:nvSpPr>
        <xdr:cNvPr id="60" name="Line 63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>
          <a:spLocks noChangeShapeType="1"/>
        </xdr:cNvSpPr>
      </xdr:nvSpPr>
      <xdr:spPr bwMode="auto">
        <a:xfrm flipH="1">
          <a:off x="800100" y="8785860"/>
          <a:ext cx="16002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137160</xdr:colOff>
      <xdr:row>56</xdr:row>
      <xdr:rowOff>160020</xdr:rowOff>
    </xdr:from>
    <xdr:to>
      <xdr:col>3</xdr:col>
      <xdr:colOff>0</xdr:colOff>
      <xdr:row>57</xdr:row>
      <xdr:rowOff>114300</xdr:rowOff>
    </xdr:to>
    <xdr:sp macro="" textlink="">
      <xdr:nvSpPr>
        <xdr:cNvPr id="61" name="Line 64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>
          <a:spLocks noChangeShapeType="1"/>
        </xdr:cNvSpPr>
      </xdr:nvSpPr>
      <xdr:spPr bwMode="auto">
        <a:xfrm rot="1202728" flipH="1">
          <a:off x="982980" y="8663940"/>
          <a:ext cx="114300" cy="1447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57</xdr:row>
      <xdr:rowOff>0</xdr:rowOff>
    </xdr:from>
    <xdr:to>
      <xdr:col>4</xdr:col>
      <xdr:colOff>297180</xdr:colOff>
      <xdr:row>57</xdr:row>
      <xdr:rowOff>0</xdr:rowOff>
    </xdr:to>
    <xdr:sp macro="" textlink="">
      <xdr:nvSpPr>
        <xdr:cNvPr id="62" name="Line 65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>
          <a:spLocks noChangeShapeType="1"/>
        </xdr:cNvSpPr>
      </xdr:nvSpPr>
      <xdr:spPr bwMode="auto">
        <a:xfrm flipH="1">
          <a:off x="1104900" y="8694420"/>
          <a:ext cx="51054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196215</xdr:colOff>
      <xdr:row>59</xdr:row>
      <xdr:rowOff>114300</xdr:rowOff>
    </xdr:from>
    <xdr:to>
      <xdr:col>4</xdr:col>
      <xdr:colOff>148590</xdr:colOff>
      <xdr:row>60</xdr:row>
      <xdr:rowOff>163989</xdr:rowOff>
    </xdr:to>
    <xdr:sp macro="" textlink="">
      <xdr:nvSpPr>
        <xdr:cNvPr id="63" name="Text Box 66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SpPr txBox="1">
          <a:spLocks noChangeArrowheads="1"/>
        </xdr:cNvSpPr>
      </xdr:nvSpPr>
      <xdr:spPr bwMode="auto">
        <a:xfrm>
          <a:off x="1293495" y="9052560"/>
          <a:ext cx="173355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1</xdr:col>
      <xdr:colOff>432435</xdr:colOff>
      <xdr:row>59</xdr:row>
      <xdr:rowOff>85725</xdr:rowOff>
    </xdr:from>
    <xdr:to>
      <xdr:col>2</xdr:col>
      <xdr:colOff>127635</xdr:colOff>
      <xdr:row>60</xdr:row>
      <xdr:rowOff>142875</xdr:rowOff>
    </xdr:to>
    <xdr:sp macro="" textlink="">
      <xdr:nvSpPr>
        <xdr:cNvPr id="64" name="Text Box 67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SpPr txBox="1">
          <a:spLocks noChangeArrowheads="1"/>
        </xdr:cNvSpPr>
      </xdr:nvSpPr>
      <xdr:spPr bwMode="auto">
        <a:xfrm>
          <a:off x="790575" y="9023985"/>
          <a:ext cx="18288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</a:t>
          </a:r>
        </a:p>
      </xdr:txBody>
    </xdr:sp>
    <xdr:clientData/>
  </xdr:twoCellAnchor>
  <xdr:twoCellAnchor>
    <xdr:from>
      <xdr:col>4</xdr:col>
      <xdr:colOff>196215</xdr:colOff>
      <xdr:row>59</xdr:row>
      <xdr:rowOff>114300</xdr:rowOff>
    </xdr:from>
    <xdr:to>
      <xdr:col>4</xdr:col>
      <xdr:colOff>381173</xdr:colOff>
      <xdr:row>60</xdr:row>
      <xdr:rowOff>163989</xdr:rowOff>
    </xdr:to>
    <xdr:sp macro="" textlink="">
      <xdr:nvSpPr>
        <xdr:cNvPr id="65" name="Text Box 68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SpPr txBox="1">
          <a:spLocks noChangeArrowheads="1"/>
        </xdr:cNvSpPr>
      </xdr:nvSpPr>
      <xdr:spPr bwMode="auto">
        <a:xfrm>
          <a:off x="1514475" y="9052560"/>
          <a:ext cx="184958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2</xdr:col>
      <xdr:colOff>224790</xdr:colOff>
      <xdr:row>62</xdr:row>
      <xdr:rowOff>9525</xdr:rowOff>
    </xdr:from>
    <xdr:to>
      <xdr:col>4</xdr:col>
      <xdr:colOff>234315</xdr:colOff>
      <xdr:row>62</xdr:row>
      <xdr:rowOff>180975</xdr:rowOff>
    </xdr:to>
    <xdr:sp macro="" textlink="">
      <xdr:nvSpPr>
        <xdr:cNvPr id="66" name="AutoShape 69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>
          <a:spLocks/>
        </xdr:cNvSpPr>
      </xdr:nvSpPr>
      <xdr:spPr bwMode="auto">
        <a:xfrm>
          <a:off x="1070610" y="9450705"/>
          <a:ext cx="481965" cy="171450"/>
        </a:xfrm>
        <a:prstGeom prst="borderCallout1">
          <a:avLst>
            <a:gd name="adj1" fmla="val 66667"/>
            <a:gd name="adj2" fmla="val -14287"/>
            <a:gd name="adj3" fmla="val -227778"/>
            <a:gd name="adj4" fmla="val -267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2</xdr:col>
      <xdr:colOff>106680</xdr:colOff>
      <xdr:row>57</xdr:row>
      <xdr:rowOff>91440</xdr:rowOff>
    </xdr:from>
    <xdr:to>
      <xdr:col>2</xdr:col>
      <xdr:colOff>106680</xdr:colOff>
      <xdr:row>59</xdr:row>
      <xdr:rowOff>114300</xdr:rowOff>
    </xdr:to>
    <xdr:sp macro="" textlink="">
      <xdr:nvSpPr>
        <xdr:cNvPr id="67" name="Line 70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>
          <a:spLocks noChangeShapeType="1"/>
        </xdr:cNvSpPr>
      </xdr:nvSpPr>
      <xdr:spPr bwMode="auto">
        <a:xfrm>
          <a:off x="952500" y="8785860"/>
          <a:ext cx="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234315</xdr:colOff>
      <xdr:row>56</xdr:row>
      <xdr:rowOff>9525</xdr:rowOff>
    </xdr:from>
    <xdr:to>
      <xdr:col>5</xdr:col>
      <xdr:colOff>20955</xdr:colOff>
      <xdr:row>57</xdr:row>
      <xdr:rowOff>0</xdr:rowOff>
    </xdr:to>
    <xdr:sp macro="" textlink="">
      <xdr:nvSpPr>
        <xdr:cNvPr id="68" name="Text Box 71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 txBox="1">
          <a:spLocks noChangeArrowheads="1"/>
        </xdr:cNvSpPr>
      </xdr:nvSpPr>
      <xdr:spPr bwMode="auto">
        <a:xfrm>
          <a:off x="1552575" y="8513445"/>
          <a:ext cx="17526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4</xdr:col>
      <xdr:colOff>148590</xdr:colOff>
      <xdr:row>58</xdr:row>
      <xdr:rowOff>38100</xdr:rowOff>
    </xdr:from>
    <xdr:to>
      <xdr:col>5</xdr:col>
      <xdr:colOff>80010</xdr:colOff>
      <xdr:row>60</xdr:row>
      <xdr:rowOff>9525</xdr:rowOff>
    </xdr:to>
    <xdr:sp macro="" textlink="">
      <xdr:nvSpPr>
        <xdr:cNvPr id="69" name="Text Box 72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 txBox="1">
          <a:spLocks noChangeArrowheads="1"/>
        </xdr:cNvSpPr>
      </xdr:nvSpPr>
      <xdr:spPr bwMode="auto">
        <a:xfrm>
          <a:off x="1466850" y="8854440"/>
          <a:ext cx="320040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118110</xdr:colOff>
      <xdr:row>57</xdr:row>
      <xdr:rowOff>28575</xdr:rowOff>
    </xdr:from>
    <xdr:to>
      <xdr:col>1</xdr:col>
      <xdr:colOff>432228</xdr:colOff>
      <xdr:row>59</xdr:row>
      <xdr:rowOff>0</xdr:rowOff>
    </xdr:to>
    <xdr:sp macro="" textlink="">
      <xdr:nvSpPr>
        <xdr:cNvPr id="70" name="Text Box 79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 txBox="1">
          <a:spLocks noChangeArrowheads="1"/>
        </xdr:cNvSpPr>
      </xdr:nvSpPr>
      <xdr:spPr bwMode="auto">
        <a:xfrm>
          <a:off x="476250" y="8722995"/>
          <a:ext cx="314118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137160</xdr:colOff>
      <xdr:row>56</xdr:row>
      <xdr:rowOff>57150</xdr:rowOff>
    </xdr:from>
    <xdr:to>
      <xdr:col>1</xdr:col>
      <xdr:colOff>432651</xdr:colOff>
      <xdr:row>57</xdr:row>
      <xdr:rowOff>28575</xdr:rowOff>
    </xdr:to>
    <xdr:sp macro="" textlink="">
      <xdr:nvSpPr>
        <xdr:cNvPr id="71" name="Text Box 80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SpPr txBox="1">
          <a:spLocks noChangeArrowheads="1"/>
        </xdr:cNvSpPr>
      </xdr:nvSpPr>
      <xdr:spPr bwMode="auto">
        <a:xfrm>
          <a:off x="495300" y="8561070"/>
          <a:ext cx="295491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1/30</a:t>
          </a:r>
        </a:p>
      </xdr:txBody>
    </xdr:sp>
    <xdr:clientData/>
  </xdr:twoCellAnchor>
  <xdr:twoCellAnchor>
    <xdr:from>
      <xdr:col>1</xdr:col>
      <xdr:colOff>464820</xdr:colOff>
      <xdr:row>57</xdr:row>
      <xdr:rowOff>91440</xdr:rowOff>
    </xdr:from>
    <xdr:to>
      <xdr:col>2</xdr:col>
      <xdr:colOff>114300</xdr:colOff>
      <xdr:row>57</xdr:row>
      <xdr:rowOff>91440</xdr:rowOff>
    </xdr:to>
    <xdr:sp macro="" textlink="">
      <xdr:nvSpPr>
        <xdr:cNvPr id="72" name="Line 81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>
          <a:spLocks noChangeShapeType="1"/>
        </xdr:cNvSpPr>
      </xdr:nvSpPr>
      <xdr:spPr bwMode="auto">
        <a:xfrm rot="-5400000">
          <a:off x="891540" y="8717280"/>
          <a:ext cx="0" cy="137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464820</xdr:colOff>
      <xdr:row>57</xdr:row>
      <xdr:rowOff>0</xdr:rowOff>
    </xdr:from>
    <xdr:to>
      <xdr:col>3</xdr:col>
      <xdr:colOff>22860</xdr:colOff>
      <xdr:row>57</xdr:row>
      <xdr:rowOff>0</xdr:rowOff>
    </xdr:to>
    <xdr:sp macro="" textlink="">
      <xdr:nvSpPr>
        <xdr:cNvPr id="73" name="Line 82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SpPr>
          <a:spLocks noChangeShapeType="1"/>
        </xdr:cNvSpPr>
      </xdr:nvSpPr>
      <xdr:spPr bwMode="auto">
        <a:xfrm rot="-5400000">
          <a:off x="971550" y="8545830"/>
          <a:ext cx="0" cy="2971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</xdr:colOff>
      <xdr:row>61</xdr:row>
      <xdr:rowOff>123825</xdr:rowOff>
    </xdr:from>
    <xdr:to>
      <xdr:col>6</xdr:col>
      <xdr:colOff>226795</xdr:colOff>
      <xdr:row>62</xdr:row>
      <xdr:rowOff>104775</xdr:rowOff>
    </xdr:to>
    <xdr:sp macro="" textlink="">
      <xdr:nvSpPr>
        <xdr:cNvPr id="74" name="AutoShape 83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>
          <a:spLocks/>
        </xdr:cNvSpPr>
      </xdr:nvSpPr>
      <xdr:spPr bwMode="auto">
        <a:xfrm>
          <a:off x="1775460" y="9374505"/>
          <a:ext cx="409675" cy="171450"/>
        </a:xfrm>
        <a:prstGeom prst="borderCallout1">
          <a:avLst>
            <a:gd name="adj1" fmla="val 66667"/>
            <a:gd name="adj2" fmla="val -16667"/>
            <a:gd name="adj3" fmla="val -172222"/>
            <a:gd name="adj4" fmla="val -3541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1/30</a:t>
          </a:r>
        </a:p>
      </xdr:txBody>
    </xdr:sp>
    <xdr:clientData/>
  </xdr:twoCellAnchor>
  <xdr:twoCellAnchor>
    <xdr:from>
      <xdr:col>1</xdr:col>
      <xdr:colOff>297604</xdr:colOff>
      <xdr:row>54</xdr:row>
      <xdr:rowOff>168064</xdr:rowOff>
    </xdr:from>
    <xdr:to>
      <xdr:col>1</xdr:col>
      <xdr:colOff>462842</xdr:colOff>
      <xdr:row>55</xdr:row>
      <xdr:rowOff>95392</xdr:rowOff>
    </xdr:to>
    <xdr:sp macro="" textlink="">
      <xdr:nvSpPr>
        <xdr:cNvPr id="75" name="Text Box 44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SpPr txBox="1">
          <a:spLocks noChangeArrowheads="1"/>
        </xdr:cNvSpPr>
      </xdr:nvSpPr>
      <xdr:spPr bwMode="auto">
        <a:xfrm>
          <a:off x="655744" y="8237644"/>
          <a:ext cx="165238" cy="2092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Q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8</xdr:row>
      <xdr:rowOff>228600</xdr:rowOff>
    </xdr:from>
    <xdr:to>
      <xdr:col>6</xdr:col>
      <xdr:colOff>205740</xdr:colOff>
      <xdr:row>10</xdr:row>
      <xdr:rowOff>83820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>
          <a:grpSpLocks/>
        </xdr:cNvGrpSpPr>
      </xdr:nvGrpSpPr>
      <xdr:grpSpPr bwMode="auto">
        <a:xfrm>
          <a:off x="1733550" y="2143125"/>
          <a:ext cx="643890" cy="160020"/>
          <a:chOff x="182" y="125"/>
          <a:chExt cx="67" cy="17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82" y="125"/>
            <a:ext cx="29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7" y="125"/>
            <a:ext cx="0" cy="1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96" y="142"/>
            <a:ext cx="53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278130</xdr:colOff>
      <xdr:row>22</xdr:row>
      <xdr:rowOff>0</xdr:rowOff>
    </xdr:from>
    <xdr:to>
      <xdr:col>9</xdr:col>
      <xdr:colOff>95250</xdr:colOff>
      <xdr:row>28</xdr:row>
      <xdr:rowOff>228600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pSpPr>
          <a:grpSpLocks/>
        </xdr:cNvGrpSpPr>
      </xdr:nvGrpSpPr>
      <xdr:grpSpPr bwMode="auto">
        <a:xfrm>
          <a:off x="1744980" y="3952875"/>
          <a:ext cx="2417445" cy="723900"/>
          <a:chOff x="177" y="305"/>
          <a:chExt cx="251" cy="76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77" y="361"/>
            <a:ext cx="5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2" y="305"/>
            <a:ext cx="8" cy="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190" y="306"/>
            <a:ext cx="23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125562</xdr:colOff>
      <xdr:row>22</xdr:row>
      <xdr:rowOff>22860</xdr:rowOff>
    </xdr:from>
    <xdr:to>
      <xdr:col>14</xdr:col>
      <xdr:colOff>26502</xdr:colOff>
      <xdr:row>28</xdr:row>
      <xdr:rowOff>228600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pSpPr>
          <a:grpSpLocks/>
        </xdr:cNvGrpSpPr>
      </xdr:nvGrpSpPr>
      <xdr:grpSpPr bwMode="auto">
        <a:xfrm>
          <a:off x="4468962" y="3975735"/>
          <a:ext cx="1577340" cy="701040"/>
          <a:chOff x="408" y="340"/>
          <a:chExt cx="119" cy="79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9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08" y="399"/>
            <a:ext cx="8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17" y="340"/>
            <a:ext cx="12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429" y="340"/>
            <a:ext cx="9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457200</xdr:colOff>
      <xdr:row>41</xdr:row>
      <xdr:rowOff>7620</xdr:rowOff>
    </xdr:from>
    <xdr:to>
      <xdr:col>4</xdr:col>
      <xdr:colOff>281940</xdr:colOff>
      <xdr:row>43</xdr:row>
      <xdr:rowOff>144780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 bwMode="auto">
        <a:xfrm flipH="1">
          <a:off x="815340" y="6438900"/>
          <a:ext cx="784860" cy="35814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167640</xdr:colOff>
      <xdr:row>56</xdr:row>
      <xdr:rowOff>182880</xdr:rowOff>
    </xdr:from>
    <xdr:to>
      <xdr:col>13</xdr:col>
      <xdr:colOff>220980</xdr:colOff>
      <xdr:row>60</xdr:row>
      <xdr:rowOff>30480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 bwMode="auto">
        <a:xfrm>
          <a:off x="1874520" y="8686800"/>
          <a:ext cx="3322320" cy="40386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38100</xdr:colOff>
      <xdr:row>2</xdr:row>
      <xdr:rowOff>0</xdr:rowOff>
    </xdr:from>
    <xdr:to>
      <xdr:col>26</xdr:col>
      <xdr:colOff>529669</xdr:colOff>
      <xdr:row>12</xdr:row>
      <xdr:rowOff>38100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7178040" y="1165860"/>
          <a:ext cx="2869009" cy="147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【記入要領】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薄緑色のセルに入力すれば、グレーのセルは自動計算されます！</a:t>
          </a:r>
        </a:p>
      </xdr:txBody>
    </xdr:sp>
    <xdr:clientData/>
  </xdr:twoCellAnchor>
  <xdr:twoCellAnchor>
    <xdr:from>
      <xdr:col>5</xdr:col>
      <xdr:colOff>38100</xdr:colOff>
      <xdr:row>60</xdr:row>
      <xdr:rowOff>9525</xdr:rowOff>
    </xdr:from>
    <xdr:to>
      <xdr:col>5</xdr:col>
      <xdr:colOff>196453</xdr:colOff>
      <xdr:row>61</xdr:row>
      <xdr:rowOff>28575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 bwMode="auto">
        <a:xfrm>
          <a:off x="1744980" y="9069705"/>
          <a:ext cx="15835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R</a:t>
          </a:r>
        </a:p>
      </xdr:txBody>
    </xdr:sp>
    <xdr:clientData/>
  </xdr:twoCellAnchor>
  <xdr:twoCellAnchor>
    <xdr:from>
      <xdr:col>0</xdr:col>
      <xdr:colOff>7620</xdr:colOff>
      <xdr:row>59</xdr:row>
      <xdr:rowOff>114300</xdr:rowOff>
    </xdr:from>
    <xdr:to>
      <xdr:col>1</xdr:col>
      <xdr:colOff>441960</xdr:colOff>
      <xdr:row>61</xdr:row>
      <xdr:rowOff>160020</xdr:rowOff>
    </xdr:to>
    <xdr:grpSp>
      <xdr:nvGrpSpPr>
        <xdr:cNvPr id="18" name="Group 1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GrpSpPr>
          <a:grpSpLocks/>
        </xdr:cNvGrpSpPr>
      </xdr:nvGrpSpPr>
      <xdr:grpSpPr bwMode="auto">
        <a:xfrm>
          <a:off x="7620" y="9048750"/>
          <a:ext cx="834390" cy="360045"/>
          <a:chOff x="1" y="849"/>
          <a:chExt cx="93" cy="38"/>
        </a:xfrm>
      </xdr:grpSpPr>
      <xdr:grpSp>
        <xdr:nvGrpSpPr>
          <xdr:cNvPr id="19" name="Group 19">
            <a:extLst>
              <a:ext uri="{FF2B5EF4-FFF2-40B4-BE49-F238E27FC236}">
                <a16:creationId xmlns:a16="http://schemas.microsoft.com/office/drawing/2014/main" id="{00000000-0008-0000-0900-000013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6" name="Line 20">
              <a:extLst>
                <a:ext uri="{FF2B5EF4-FFF2-40B4-BE49-F238E27FC236}">
                  <a16:creationId xmlns:a16="http://schemas.microsoft.com/office/drawing/2014/main" id="{00000000-0008-0000-0900-00002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" name="Line 21">
              <a:extLst>
                <a:ext uri="{FF2B5EF4-FFF2-40B4-BE49-F238E27FC236}">
                  <a16:creationId xmlns:a16="http://schemas.microsoft.com/office/drawing/2014/main" id="{00000000-0008-0000-0900-00002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" name="Line 22">
              <a:extLst>
                <a:ext uri="{FF2B5EF4-FFF2-40B4-BE49-F238E27FC236}">
                  <a16:creationId xmlns:a16="http://schemas.microsoft.com/office/drawing/2014/main" id="{00000000-0008-0000-0900-00002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20" name="Group 23">
            <a:extLst>
              <a:ext uri="{FF2B5EF4-FFF2-40B4-BE49-F238E27FC236}">
                <a16:creationId xmlns:a16="http://schemas.microsoft.com/office/drawing/2014/main" id="{00000000-0008-0000-0900-000014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3" name="Line 24">
              <a:extLst>
                <a:ext uri="{FF2B5EF4-FFF2-40B4-BE49-F238E27FC236}">
                  <a16:creationId xmlns:a16="http://schemas.microsoft.com/office/drawing/2014/main" id="{00000000-0008-0000-0900-00002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" name="Line 25">
              <a:extLst>
                <a:ext uri="{FF2B5EF4-FFF2-40B4-BE49-F238E27FC236}">
                  <a16:creationId xmlns:a16="http://schemas.microsoft.com/office/drawing/2014/main" id="{00000000-0008-0000-0900-00002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" name="Line 26">
              <a:extLst>
                <a:ext uri="{FF2B5EF4-FFF2-40B4-BE49-F238E27FC236}">
                  <a16:creationId xmlns:a16="http://schemas.microsoft.com/office/drawing/2014/main" id="{00000000-0008-0000-0900-00002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21" name="Line 27">
            <a:extLst>
              <a:ext uri="{FF2B5EF4-FFF2-40B4-BE49-F238E27FC236}">
                <a16:creationId xmlns:a16="http://schemas.microsoft.com/office/drawing/2014/main" id="{00000000-0008-0000-0900-00001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1" y="849"/>
            <a:ext cx="4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8">
            <a:extLst>
              <a:ext uri="{FF2B5EF4-FFF2-40B4-BE49-F238E27FC236}">
                <a16:creationId xmlns:a16="http://schemas.microsoft.com/office/drawing/2014/main" id="{00000000-0008-0000-0900-000016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3" y="849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29">
            <a:extLst>
              <a:ext uri="{FF2B5EF4-FFF2-40B4-BE49-F238E27FC236}">
                <a16:creationId xmlns:a16="http://schemas.microsoft.com/office/drawing/2014/main" id="{00000000-0008-0000-0900-000017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54" y="849"/>
            <a:ext cx="7" cy="1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0">
            <a:extLst>
              <a:ext uri="{FF2B5EF4-FFF2-40B4-BE49-F238E27FC236}">
                <a16:creationId xmlns:a16="http://schemas.microsoft.com/office/drawing/2014/main" id="{00000000-0008-0000-0900-000018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3" y="855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1">
            <a:extLst>
              <a:ext uri="{FF2B5EF4-FFF2-40B4-BE49-F238E27FC236}">
                <a16:creationId xmlns:a16="http://schemas.microsoft.com/office/drawing/2014/main" id="{00000000-0008-0000-0900-000019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7" y="850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2">
            <a:extLst>
              <a:ext uri="{FF2B5EF4-FFF2-40B4-BE49-F238E27FC236}">
                <a16:creationId xmlns:a16="http://schemas.microsoft.com/office/drawing/2014/main" id="{00000000-0008-0000-0900-00001A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5" y="849"/>
            <a:ext cx="9" cy="16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3">
            <a:extLst>
              <a:ext uri="{FF2B5EF4-FFF2-40B4-BE49-F238E27FC236}">
                <a16:creationId xmlns:a16="http://schemas.microsoft.com/office/drawing/2014/main" id="{00000000-0008-0000-0900-00001B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" y="849"/>
            <a:ext cx="12" cy="21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4">
            <a:extLst>
              <a:ext uri="{FF2B5EF4-FFF2-40B4-BE49-F238E27FC236}">
                <a16:creationId xmlns:a16="http://schemas.microsoft.com/office/drawing/2014/main" id="{00000000-0008-0000-0900-00001C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9" y="862"/>
            <a:ext cx="9" cy="14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5">
            <a:extLst>
              <a:ext uri="{FF2B5EF4-FFF2-40B4-BE49-F238E27FC236}">
                <a16:creationId xmlns:a16="http://schemas.microsoft.com/office/drawing/2014/main" id="{00000000-0008-0000-0900-00001D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5" y="868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6">
            <a:extLst>
              <a:ext uri="{FF2B5EF4-FFF2-40B4-BE49-F238E27FC236}">
                <a16:creationId xmlns:a16="http://schemas.microsoft.com/office/drawing/2014/main" id="{00000000-0008-0000-0900-00001E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0" y="874"/>
            <a:ext cx="5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7">
            <a:extLst>
              <a:ext uri="{FF2B5EF4-FFF2-40B4-BE49-F238E27FC236}">
                <a16:creationId xmlns:a16="http://schemas.microsoft.com/office/drawing/2014/main" id="{00000000-0008-0000-0900-00001F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" y="881"/>
            <a:ext cx="2" cy="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38">
            <a:extLst>
              <a:ext uri="{FF2B5EF4-FFF2-40B4-BE49-F238E27FC236}">
                <a16:creationId xmlns:a16="http://schemas.microsoft.com/office/drawing/2014/main" id="{00000000-0008-0000-0900-000020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9" y="849"/>
            <a:ext cx="3" cy="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215265</xdr:colOff>
      <xdr:row>60</xdr:row>
      <xdr:rowOff>0</xdr:rowOff>
    </xdr:from>
    <xdr:to>
      <xdr:col>4</xdr:col>
      <xdr:colOff>149087</xdr:colOff>
      <xdr:row>61</xdr:row>
      <xdr:rowOff>19050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 txBox="1">
          <a:spLocks noChangeArrowheads="1"/>
        </xdr:cNvSpPr>
      </xdr:nvSpPr>
      <xdr:spPr bwMode="auto">
        <a:xfrm>
          <a:off x="1312545" y="9060180"/>
          <a:ext cx="154802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3</xdr:col>
      <xdr:colOff>213360</xdr:colOff>
      <xdr:row>59</xdr:row>
      <xdr:rowOff>30480</xdr:rowOff>
    </xdr:from>
    <xdr:to>
      <xdr:col>4</xdr:col>
      <xdr:colOff>144780</xdr:colOff>
      <xdr:row>60</xdr:row>
      <xdr:rowOff>76200</xdr:rowOff>
    </xdr:to>
    <xdr:sp macro="" textlink="">
      <xdr:nvSpPr>
        <xdr:cNvPr id="40" name="Oval 41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 bwMode="auto">
        <a:xfrm>
          <a:off x="1310640" y="8968740"/>
          <a:ext cx="152400" cy="1676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457200</xdr:colOff>
      <xdr:row>55</xdr:row>
      <xdr:rowOff>30480</xdr:rowOff>
    </xdr:from>
    <xdr:to>
      <xdr:col>1</xdr:col>
      <xdr:colOff>457200</xdr:colOff>
      <xdr:row>64</xdr:row>
      <xdr:rowOff>7620</xdr:rowOff>
    </xdr:to>
    <xdr:sp macro="" textlink="">
      <xdr:nvSpPr>
        <xdr:cNvPr id="41" name="Line 42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ShapeType="1"/>
        </xdr:cNvSpPr>
      </xdr:nvSpPr>
      <xdr:spPr bwMode="auto">
        <a:xfrm flipV="1">
          <a:off x="815340" y="8382000"/>
          <a:ext cx="0" cy="1341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59</xdr:row>
      <xdr:rowOff>114300</xdr:rowOff>
    </xdr:from>
    <xdr:to>
      <xdr:col>5</xdr:col>
      <xdr:colOff>137160</xdr:colOff>
      <xdr:row>59</xdr:row>
      <xdr:rowOff>114300</xdr:rowOff>
    </xdr:to>
    <xdr:sp macro="" textlink="">
      <xdr:nvSpPr>
        <xdr:cNvPr id="42" name="Line 4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ShapeType="1"/>
        </xdr:cNvSpPr>
      </xdr:nvSpPr>
      <xdr:spPr bwMode="auto">
        <a:xfrm>
          <a:off x="15240" y="9052560"/>
          <a:ext cx="1828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137160</xdr:colOff>
      <xdr:row>60</xdr:row>
      <xdr:rowOff>0</xdr:rowOff>
    </xdr:from>
    <xdr:to>
      <xdr:col>4</xdr:col>
      <xdr:colOff>167640</xdr:colOff>
      <xdr:row>60</xdr:row>
      <xdr:rowOff>160020</xdr:rowOff>
    </xdr:to>
    <xdr:sp macro="" textlink="">
      <xdr:nvSpPr>
        <xdr:cNvPr id="43" name="Rectangle 45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>
          <a:spLocks noChangeArrowheads="1"/>
        </xdr:cNvSpPr>
      </xdr:nvSpPr>
      <xdr:spPr bwMode="auto">
        <a:xfrm>
          <a:off x="1234440" y="9060180"/>
          <a:ext cx="25146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160020</xdr:colOff>
      <xdr:row>57</xdr:row>
      <xdr:rowOff>91440</xdr:rowOff>
    </xdr:from>
    <xdr:to>
      <xdr:col>4</xdr:col>
      <xdr:colOff>83820</xdr:colOff>
      <xdr:row>60</xdr:row>
      <xdr:rowOff>114300</xdr:rowOff>
    </xdr:to>
    <xdr:sp macro="" textlink="">
      <xdr:nvSpPr>
        <xdr:cNvPr id="44" name="Rectangle 46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>
          <a:spLocks noChangeArrowheads="1"/>
        </xdr:cNvSpPr>
      </xdr:nvSpPr>
      <xdr:spPr bwMode="auto">
        <a:xfrm rot="-3386118">
          <a:off x="1135380" y="8907780"/>
          <a:ext cx="3886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457200</xdr:colOff>
      <xdr:row>57</xdr:row>
      <xdr:rowOff>0</xdr:rowOff>
    </xdr:from>
    <xdr:to>
      <xdr:col>4</xdr:col>
      <xdr:colOff>297180</xdr:colOff>
      <xdr:row>59</xdr:row>
      <xdr:rowOff>114300</xdr:rowOff>
    </xdr:to>
    <xdr:sp macro="" textlink="">
      <xdr:nvSpPr>
        <xdr:cNvPr id="45" name="Line 47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>
          <a:spLocks noChangeShapeType="1"/>
        </xdr:cNvSpPr>
      </xdr:nvSpPr>
      <xdr:spPr bwMode="auto">
        <a:xfrm flipH="1">
          <a:off x="815340" y="8694420"/>
          <a:ext cx="800100" cy="3581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57</xdr:row>
      <xdr:rowOff>7620</xdr:rowOff>
    </xdr:from>
    <xdr:to>
      <xdr:col>4</xdr:col>
      <xdr:colOff>281940</xdr:colOff>
      <xdr:row>59</xdr:row>
      <xdr:rowOff>114300</xdr:rowOff>
    </xdr:to>
    <xdr:sp macro="" textlink="">
      <xdr:nvSpPr>
        <xdr:cNvPr id="46" name="Line 48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>
          <a:spLocks noChangeShapeType="1"/>
        </xdr:cNvSpPr>
      </xdr:nvSpPr>
      <xdr:spPr bwMode="auto">
        <a:xfrm flipH="1">
          <a:off x="1386840" y="8702040"/>
          <a:ext cx="21336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59</xdr:row>
      <xdr:rowOff>114300</xdr:rowOff>
    </xdr:from>
    <xdr:to>
      <xdr:col>4</xdr:col>
      <xdr:colOff>68580</xdr:colOff>
      <xdr:row>59</xdr:row>
      <xdr:rowOff>114300</xdr:rowOff>
    </xdr:to>
    <xdr:sp macro="" textlink="">
      <xdr:nvSpPr>
        <xdr:cNvPr id="47" name="Line 49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>
          <a:spLocks noChangeShapeType="1"/>
        </xdr:cNvSpPr>
      </xdr:nvSpPr>
      <xdr:spPr bwMode="auto">
        <a:xfrm flipH="1">
          <a:off x="815340" y="905256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297180</xdr:colOff>
      <xdr:row>57</xdr:row>
      <xdr:rowOff>7620</xdr:rowOff>
    </xdr:from>
    <xdr:to>
      <xdr:col>4</xdr:col>
      <xdr:colOff>297180</xdr:colOff>
      <xdr:row>59</xdr:row>
      <xdr:rowOff>114300</xdr:rowOff>
    </xdr:to>
    <xdr:sp macro="" textlink="">
      <xdr:nvSpPr>
        <xdr:cNvPr id="48" name="Line 50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>
          <a:spLocks noChangeShapeType="1"/>
        </xdr:cNvSpPr>
      </xdr:nvSpPr>
      <xdr:spPr bwMode="auto">
        <a:xfrm>
          <a:off x="1615440" y="8702040"/>
          <a:ext cx="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59</xdr:row>
      <xdr:rowOff>45720</xdr:rowOff>
    </xdr:from>
    <xdr:to>
      <xdr:col>2</xdr:col>
      <xdr:colOff>167640</xdr:colOff>
      <xdr:row>59</xdr:row>
      <xdr:rowOff>114300</xdr:rowOff>
    </xdr:to>
    <xdr:sp macro="" textlink="">
      <xdr:nvSpPr>
        <xdr:cNvPr id="49" name="Line 51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>
          <a:spLocks noChangeShapeType="1"/>
        </xdr:cNvSpPr>
      </xdr:nvSpPr>
      <xdr:spPr bwMode="auto">
        <a:xfrm>
          <a:off x="975360" y="898398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182880</xdr:colOff>
      <xdr:row>59</xdr:row>
      <xdr:rowOff>22860</xdr:rowOff>
    </xdr:from>
    <xdr:to>
      <xdr:col>2</xdr:col>
      <xdr:colOff>236220</xdr:colOff>
      <xdr:row>59</xdr:row>
      <xdr:rowOff>114300</xdr:rowOff>
    </xdr:to>
    <xdr:sp macro="" textlink="">
      <xdr:nvSpPr>
        <xdr:cNvPr id="50" name="Line 52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>
          <a:spLocks noChangeShapeType="1"/>
        </xdr:cNvSpPr>
      </xdr:nvSpPr>
      <xdr:spPr bwMode="auto">
        <a:xfrm>
          <a:off x="1028700" y="896112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58</xdr:row>
      <xdr:rowOff>114300</xdr:rowOff>
    </xdr:from>
    <xdr:to>
      <xdr:col>3</xdr:col>
      <xdr:colOff>60960</xdr:colOff>
      <xdr:row>59</xdr:row>
      <xdr:rowOff>114300</xdr:rowOff>
    </xdr:to>
    <xdr:sp macro="" textlink="">
      <xdr:nvSpPr>
        <xdr:cNvPr id="51" name="Line 53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>
          <a:spLocks noChangeShapeType="1"/>
        </xdr:cNvSpPr>
      </xdr:nvSpPr>
      <xdr:spPr bwMode="auto">
        <a:xfrm>
          <a:off x="1097280" y="8930640"/>
          <a:ext cx="60960" cy="1219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58</xdr:row>
      <xdr:rowOff>7620</xdr:rowOff>
    </xdr:from>
    <xdr:to>
      <xdr:col>4</xdr:col>
      <xdr:colOff>106680</xdr:colOff>
      <xdr:row>59</xdr:row>
      <xdr:rowOff>53340</xdr:rowOff>
    </xdr:to>
    <xdr:sp macro="" textlink="">
      <xdr:nvSpPr>
        <xdr:cNvPr id="52" name="Line 54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>
          <a:spLocks noChangeShapeType="1"/>
        </xdr:cNvSpPr>
      </xdr:nvSpPr>
      <xdr:spPr bwMode="auto">
        <a:xfrm>
          <a:off x="1333500" y="8823960"/>
          <a:ext cx="91440" cy="1676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58</xdr:row>
      <xdr:rowOff>53340</xdr:rowOff>
    </xdr:from>
    <xdr:to>
      <xdr:col>3</xdr:col>
      <xdr:colOff>205740</xdr:colOff>
      <xdr:row>59</xdr:row>
      <xdr:rowOff>106680</xdr:rowOff>
    </xdr:to>
    <xdr:sp macro="" textlink="">
      <xdr:nvSpPr>
        <xdr:cNvPr id="53" name="Line 55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>
          <a:spLocks noChangeShapeType="1"/>
        </xdr:cNvSpPr>
      </xdr:nvSpPr>
      <xdr:spPr bwMode="auto">
        <a:xfrm>
          <a:off x="1219200" y="8869680"/>
          <a:ext cx="83820" cy="1752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</xdr:colOff>
      <xdr:row>58</xdr:row>
      <xdr:rowOff>83820</xdr:rowOff>
    </xdr:from>
    <xdr:to>
      <xdr:col>3</xdr:col>
      <xdr:colOff>137160</xdr:colOff>
      <xdr:row>59</xdr:row>
      <xdr:rowOff>114300</xdr:rowOff>
    </xdr:to>
    <xdr:sp macro="" textlink="">
      <xdr:nvSpPr>
        <xdr:cNvPr id="54" name="Line 56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>
          <a:spLocks noChangeShapeType="1"/>
        </xdr:cNvSpPr>
      </xdr:nvSpPr>
      <xdr:spPr bwMode="auto">
        <a:xfrm>
          <a:off x="1158240" y="8900160"/>
          <a:ext cx="76200" cy="1524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58</xdr:row>
      <xdr:rowOff>38100</xdr:rowOff>
    </xdr:from>
    <xdr:to>
      <xdr:col>4</xdr:col>
      <xdr:colOff>60960</xdr:colOff>
      <xdr:row>59</xdr:row>
      <xdr:rowOff>114300</xdr:rowOff>
    </xdr:to>
    <xdr:sp macro="" textlink="">
      <xdr:nvSpPr>
        <xdr:cNvPr id="55" name="Line 57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>
          <a:spLocks noChangeShapeType="1"/>
        </xdr:cNvSpPr>
      </xdr:nvSpPr>
      <xdr:spPr bwMode="auto">
        <a:xfrm>
          <a:off x="1272540" y="8854440"/>
          <a:ext cx="106680" cy="1981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</xdr:colOff>
      <xdr:row>57</xdr:row>
      <xdr:rowOff>106680</xdr:rowOff>
    </xdr:from>
    <xdr:to>
      <xdr:col>4</xdr:col>
      <xdr:colOff>137160</xdr:colOff>
      <xdr:row>58</xdr:row>
      <xdr:rowOff>114300</xdr:rowOff>
    </xdr:to>
    <xdr:sp macro="" textlink="">
      <xdr:nvSpPr>
        <xdr:cNvPr id="56" name="Line 58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>
          <a:spLocks noChangeShapeType="1"/>
        </xdr:cNvSpPr>
      </xdr:nvSpPr>
      <xdr:spPr bwMode="auto">
        <a:xfrm>
          <a:off x="1379220" y="8801100"/>
          <a:ext cx="76200" cy="1295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121920</xdr:colOff>
      <xdr:row>57</xdr:row>
      <xdr:rowOff>83820</xdr:rowOff>
    </xdr:from>
    <xdr:to>
      <xdr:col>4</xdr:col>
      <xdr:colOff>175260</xdr:colOff>
      <xdr:row>58</xdr:row>
      <xdr:rowOff>53340</xdr:rowOff>
    </xdr:to>
    <xdr:sp macro="" textlink="">
      <xdr:nvSpPr>
        <xdr:cNvPr id="57" name="Line 59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>
          <a:spLocks noChangeShapeType="1"/>
        </xdr:cNvSpPr>
      </xdr:nvSpPr>
      <xdr:spPr bwMode="auto">
        <a:xfrm>
          <a:off x="1440180" y="877824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175260</xdr:colOff>
      <xdr:row>57</xdr:row>
      <xdr:rowOff>53340</xdr:rowOff>
    </xdr:from>
    <xdr:to>
      <xdr:col>4</xdr:col>
      <xdr:colOff>213360</xdr:colOff>
      <xdr:row>58</xdr:row>
      <xdr:rowOff>0</xdr:rowOff>
    </xdr:to>
    <xdr:sp macro="" textlink="">
      <xdr:nvSpPr>
        <xdr:cNvPr id="58" name="Line 60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>
          <a:spLocks noChangeShapeType="1"/>
        </xdr:cNvSpPr>
      </xdr:nvSpPr>
      <xdr:spPr bwMode="auto">
        <a:xfrm>
          <a:off x="1493520" y="874776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236220</xdr:colOff>
      <xdr:row>57</xdr:row>
      <xdr:rowOff>30480</xdr:rowOff>
    </xdr:from>
    <xdr:to>
      <xdr:col>4</xdr:col>
      <xdr:colOff>251460</xdr:colOff>
      <xdr:row>57</xdr:row>
      <xdr:rowOff>60960</xdr:rowOff>
    </xdr:to>
    <xdr:sp macro="" textlink="">
      <xdr:nvSpPr>
        <xdr:cNvPr id="59" name="Line 61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>
          <a:spLocks noChangeShapeType="1"/>
        </xdr:cNvSpPr>
      </xdr:nvSpPr>
      <xdr:spPr bwMode="auto">
        <a:xfrm>
          <a:off x="1554480" y="8724900"/>
          <a:ext cx="15240" cy="304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</xdr:colOff>
      <xdr:row>59</xdr:row>
      <xdr:rowOff>68580</xdr:rowOff>
    </xdr:from>
    <xdr:to>
      <xdr:col>2</xdr:col>
      <xdr:colOff>91440</xdr:colOff>
      <xdr:row>59</xdr:row>
      <xdr:rowOff>114300</xdr:rowOff>
    </xdr:to>
    <xdr:sp macro="" textlink="">
      <xdr:nvSpPr>
        <xdr:cNvPr id="60" name="Line 62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>
          <a:spLocks noChangeShapeType="1"/>
        </xdr:cNvSpPr>
      </xdr:nvSpPr>
      <xdr:spPr bwMode="auto">
        <a:xfrm>
          <a:off x="914400" y="9006840"/>
          <a:ext cx="22860" cy="457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441960</xdr:colOff>
      <xdr:row>57</xdr:row>
      <xdr:rowOff>91440</xdr:rowOff>
    </xdr:from>
    <xdr:to>
      <xdr:col>2</xdr:col>
      <xdr:colOff>114300</xdr:colOff>
      <xdr:row>59</xdr:row>
      <xdr:rowOff>114300</xdr:rowOff>
    </xdr:to>
    <xdr:sp macro="" textlink="">
      <xdr:nvSpPr>
        <xdr:cNvPr id="61" name="Line 63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>
          <a:spLocks noChangeShapeType="1"/>
        </xdr:cNvSpPr>
      </xdr:nvSpPr>
      <xdr:spPr bwMode="auto">
        <a:xfrm flipH="1">
          <a:off x="800100" y="8785860"/>
          <a:ext cx="16002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137160</xdr:colOff>
      <xdr:row>56</xdr:row>
      <xdr:rowOff>160020</xdr:rowOff>
    </xdr:from>
    <xdr:to>
      <xdr:col>3</xdr:col>
      <xdr:colOff>0</xdr:colOff>
      <xdr:row>57</xdr:row>
      <xdr:rowOff>114300</xdr:rowOff>
    </xdr:to>
    <xdr:sp macro="" textlink="">
      <xdr:nvSpPr>
        <xdr:cNvPr id="62" name="Line 64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>
          <a:spLocks noChangeShapeType="1"/>
        </xdr:cNvSpPr>
      </xdr:nvSpPr>
      <xdr:spPr bwMode="auto">
        <a:xfrm rot="1202728" flipH="1">
          <a:off x="982980" y="8663940"/>
          <a:ext cx="114300" cy="1447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57</xdr:row>
      <xdr:rowOff>0</xdr:rowOff>
    </xdr:from>
    <xdr:to>
      <xdr:col>4</xdr:col>
      <xdr:colOff>297180</xdr:colOff>
      <xdr:row>57</xdr:row>
      <xdr:rowOff>0</xdr:rowOff>
    </xdr:to>
    <xdr:sp macro="" textlink="">
      <xdr:nvSpPr>
        <xdr:cNvPr id="63" name="Line 65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>
          <a:spLocks noChangeShapeType="1"/>
        </xdr:cNvSpPr>
      </xdr:nvSpPr>
      <xdr:spPr bwMode="auto">
        <a:xfrm flipH="1">
          <a:off x="1104900" y="8694420"/>
          <a:ext cx="51054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196215</xdr:colOff>
      <xdr:row>59</xdr:row>
      <xdr:rowOff>114300</xdr:rowOff>
    </xdr:from>
    <xdr:to>
      <xdr:col>4</xdr:col>
      <xdr:colOff>148590</xdr:colOff>
      <xdr:row>60</xdr:row>
      <xdr:rowOff>163989</xdr:rowOff>
    </xdr:to>
    <xdr:sp macro="" textlink="">
      <xdr:nvSpPr>
        <xdr:cNvPr id="64" name="Text Box 66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 txBox="1">
          <a:spLocks noChangeArrowheads="1"/>
        </xdr:cNvSpPr>
      </xdr:nvSpPr>
      <xdr:spPr bwMode="auto">
        <a:xfrm>
          <a:off x="1293495" y="9052560"/>
          <a:ext cx="173355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1</xdr:col>
      <xdr:colOff>432435</xdr:colOff>
      <xdr:row>59</xdr:row>
      <xdr:rowOff>85725</xdr:rowOff>
    </xdr:from>
    <xdr:to>
      <xdr:col>2</xdr:col>
      <xdr:colOff>127635</xdr:colOff>
      <xdr:row>60</xdr:row>
      <xdr:rowOff>142875</xdr:rowOff>
    </xdr:to>
    <xdr:sp macro="" textlink="">
      <xdr:nvSpPr>
        <xdr:cNvPr id="65" name="Text Box 67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 txBox="1">
          <a:spLocks noChangeArrowheads="1"/>
        </xdr:cNvSpPr>
      </xdr:nvSpPr>
      <xdr:spPr bwMode="auto">
        <a:xfrm>
          <a:off x="790575" y="9023985"/>
          <a:ext cx="18288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</a:t>
          </a:r>
        </a:p>
      </xdr:txBody>
    </xdr:sp>
    <xdr:clientData/>
  </xdr:twoCellAnchor>
  <xdr:twoCellAnchor>
    <xdr:from>
      <xdr:col>4</xdr:col>
      <xdr:colOff>196215</xdr:colOff>
      <xdr:row>59</xdr:row>
      <xdr:rowOff>114300</xdr:rowOff>
    </xdr:from>
    <xdr:to>
      <xdr:col>4</xdr:col>
      <xdr:colOff>381173</xdr:colOff>
      <xdr:row>60</xdr:row>
      <xdr:rowOff>163989</xdr:rowOff>
    </xdr:to>
    <xdr:sp macro="" textlink="">
      <xdr:nvSpPr>
        <xdr:cNvPr id="66" name="Text Box 68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 txBox="1">
          <a:spLocks noChangeArrowheads="1"/>
        </xdr:cNvSpPr>
      </xdr:nvSpPr>
      <xdr:spPr bwMode="auto">
        <a:xfrm>
          <a:off x="1514475" y="9052560"/>
          <a:ext cx="184958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2</xdr:col>
      <xdr:colOff>224790</xdr:colOff>
      <xdr:row>62</xdr:row>
      <xdr:rowOff>9525</xdr:rowOff>
    </xdr:from>
    <xdr:to>
      <xdr:col>4</xdr:col>
      <xdr:colOff>234315</xdr:colOff>
      <xdr:row>62</xdr:row>
      <xdr:rowOff>180975</xdr:rowOff>
    </xdr:to>
    <xdr:sp macro="" textlink="">
      <xdr:nvSpPr>
        <xdr:cNvPr id="67" name="AutoShape 69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>
          <a:spLocks/>
        </xdr:cNvSpPr>
      </xdr:nvSpPr>
      <xdr:spPr bwMode="auto">
        <a:xfrm>
          <a:off x="1070610" y="9450705"/>
          <a:ext cx="481965" cy="171450"/>
        </a:xfrm>
        <a:prstGeom prst="borderCallout1">
          <a:avLst>
            <a:gd name="adj1" fmla="val 66667"/>
            <a:gd name="adj2" fmla="val -14287"/>
            <a:gd name="adj3" fmla="val -227778"/>
            <a:gd name="adj4" fmla="val -267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2</xdr:col>
      <xdr:colOff>106680</xdr:colOff>
      <xdr:row>57</xdr:row>
      <xdr:rowOff>91440</xdr:rowOff>
    </xdr:from>
    <xdr:to>
      <xdr:col>2</xdr:col>
      <xdr:colOff>106680</xdr:colOff>
      <xdr:row>59</xdr:row>
      <xdr:rowOff>114300</xdr:rowOff>
    </xdr:to>
    <xdr:sp macro="" textlink="">
      <xdr:nvSpPr>
        <xdr:cNvPr id="68" name="Line 70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>
          <a:spLocks noChangeShapeType="1"/>
        </xdr:cNvSpPr>
      </xdr:nvSpPr>
      <xdr:spPr bwMode="auto">
        <a:xfrm>
          <a:off x="952500" y="8785860"/>
          <a:ext cx="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234315</xdr:colOff>
      <xdr:row>56</xdr:row>
      <xdr:rowOff>9525</xdr:rowOff>
    </xdr:from>
    <xdr:to>
      <xdr:col>5</xdr:col>
      <xdr:colOff>20955</xdr:colOff>
      <xdr:row>57</xdr:row>
      <xdr:rowOff>0</xdr:rowOff>
    </xdr:to>
    <xdr:sp macro="" textlink="">
      <xdr:nvSpPr>
        <xdr:cNvPr id="69" name="Text Box 71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 txBox="1">
          <a:spLocks noChangeArrowheads="1"/>
        </xdr:cNvSpPr>
      </xdr:nvSpPr>
      <xdr:spPr bwMode="auto">
        <a:xfrm>
          <a:off x="1552575" y="8513445"/>
          <a:ext cx="17526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4</xdr:col>
      <xdr:colOff>148590</xdr:colOff>
      <xdr:row>58</xdr:row>
      <xdr:rowOff>38100</xdr:rowOff>
    </xdr:from>
    <xdr:to>
      <xdr:col>5</xdr:col>
      <xdr:colOff>80010</xdr:colOff>
      <xdr:row>60</xdr:row>
      <xdr:rowOff>9525</xdr:rowOff>
    </xdr:to>
    <xdr:sp macro="" textlink="">
      <xdr:nvSpPr>
        <xdr:cNvPr id="70" name="Text Box 72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 txBox="1">
          <a:spLocks noChangeArrowheads="1"/>
        </xdr:cNvSpPr>
      </xdr:nvSpPr>
      <xdr:spPr bwMode="auto">
        <a:xfrm>
          <a:off x="1466850" y="8854440"/>
          <a:ext cx="320040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118110</xdr:colOff>
      <xdr:row>57</xdr:row>
      <xdr:rowOff>28575</xdr:rowOff>
    </xdr:from>
    <xdr:to>
      <xdr:col>1</xdr:col>
      <xdr:colOff>432228</xdr:colOff>
      <xdr:row>59</xdr:row>
      <xdr:rowOff>0</xdr:rowOff>
    </xdr:to>
    <xdr:sp macro="" textlink="">
      <xdr:nvSpPr>
        <xdr:cNvPr id="71" name="Text Box 79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 txBox="1">
          <a:spLocks noChangeArrowheads="1"/>
        </xdr:cNvSpPr>
      </xdr:nvSpPr>
      <xdr:spPr bwMode="auto">
        <a:xfrm>
          <a:off x="476250" y="8722995"/>
          <a:ext cx="314118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137160</xdr:colOff>
      <xdr:row>56</xdr:row>
      <xdr:rowOff>57150</xdr:rowOff>
    </xdr:from>
    <xdr:to>
      <xdr:col>1</xdr:col>
      <xdr:colOff>432651</xdr:colOff>
      <xdr:row>57</xdr:row>
      <xdr:rowOff>28575</xdr:rowOff>
    </xdr:to>
    <xdr:sp macro="" textlink="">
      <xdr:nvSpPr>
        <xdr:cNvPr id="72" name="Text Box 80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 txBox="1">
          <a:spLocks noChangeArrowheads="1"/>
        </xdr:cNvSpPr>
      </xdr:nvSpPr>
      <xdr:spPr bwMode="auto">
        <a:xfrm>
          <a:off x="495300" y="8561070"/>
          <a:ext cx="295491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</a:t>
          </a:r>
          <a:r>
            <a:rPr lang="en-US" altLang="ja-JP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</a:t>
          </a:r>
          <a:endParaRPr lang="ja-JP" altLang="en-US" sz="5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</xdr:col>
      <xdr:colOff>464820</xdr:colOff>
      <xdr:row>57</xdr:row>
      <xdr:rowOff>91440</xdr:rowOff>
    </xdr:from>
    <xdr:to>
      <xdr:col>2</xdr:col>
      <xdr:colOff>114300</xdr:colOff>
      <xdr:row>57</xdr:row>
      <xdr:rowOff>91440</xdr:rowOff>
    </xdr:to>
    <xdr:sp macro="" textlink="">
      <xdr:nvSpPr>
        <xdr:cNvPr id="73" name="Line 81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>
          <a:spLocks noChangeShapeType="1"/>
        </xdr:cNvSpPr>
      </xdr:nvSpPr>
      <xdr:spPr bwMode="auto">
        <a:xfrm rot="-5400000">
          <a:off x="891540" y="8717280"/>
          <a:ext cx="0" cy="137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464820</xdr:colOff>
      <xdr:row>57</xdr:row>
      <xdr:rowOff>0</xdr:rowOff>
    </xdr:from>
    <xdr:to>
      <xdr:col>3</xdr:col>
      <xdr:colOff>22860</xdr:colOff>
      <xdr:row>57</xdr:row>
      <xdr:rowOff>0</xdr:rowOff>
    </xdr:to>
    <xdr:sp macro="" textlink="">
      <xdr:nvSpPr>
        <xdr:cNvPr id="74" name="Line 82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>
          <a:spLocks noChangeShapeType="1"/>
        </xdr:cNvSpPr>
      </xdr:nvSpPr>
      <xdr:spPr bwMode="auto">
        <a:xfrm rot="-5400000">
          <a:off x="971550" y="8545830"/>
          <a:ext cx="0" cy="2971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</xdr:colOff>
      <xdr:row>61</xdr:row>
      <xdr:rowOff>123825</xdr:rowOff>
    </xdr:from>
    <xdr:to>
      <xdr:col>6</xdr:col>
      <xdr:colOff>226795</xdr:colOff>
      <xdr:row>62</xdr:row>
      <xdr:rowOff>104775</xdr:rowOff>
    </xdr:to>
    <xdr:sp macro="" textlink="">
      <xdr:nvSpPr>
        <xdr:cNvPr id="75" name="AutoShape 83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>
          <a:spLocks/>
        </xdr:cNvSpPr>
      </xdr:nvSpPr>
      <xdr:spPr bwMode="auto">
        <a:xfrm>
          <a:off x="1775460" y="9374505"/>
          <a:ext cx="409675" cy="171450"/>
        </a:xfrm>
        <a:prstGeom prst="borderCallout1">
          <a:avLst>
            <a:gd name="adj1" fmla="val 66667"/>
            <a:gd name="adj2" fmla="val -16667"/>
            <a:gd name="adj3" fmla="val -172222"/>
            <a:gd name="adj4" fmla="val -3541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</a:t>
          </a:r>
          <a:r>
            <a:rPr lang="en-US" altLang="ja-JP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</a:t>
          </a:r>
          <a:endParaRPr lang="ja-JP" altLang="en-US" sz="6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</xdr:col>
      <xdr:colOff>297604</xdr:colOff>
      <xdr:row>54</xdr:row>
      <xdr:rowOff>168064</xdr:rowOff>
    </xdr:from>
    <xdr:to>
      <xdr:col>1</xdr:col>
      <xdr:colOff>462842</xdr:colOff>
      <xdr:row>55</xdr:row>
      <xdr:rowOff>95392</xdr:rowOff>
    </xdr:to>
    <xdr:sp macro="" textlink="">
      <xdr:nvSpPr>
        <xdr:cNvPr id="76" name="Text Box 44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 txBox="1">
          <a:spLocks noChangeArrowheads="1"/>
        </xdr:cNvSpPr>
      </xdr:nvSpPr>
      <xdr:spPr bwMode="auto">
        <a:xfrm>
          <a:off x="655744" y="8237644"/>
          <a:ext cx="165238" cy="2092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Q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8</xdr:row>
      <xdr:rowOff>228600</xdr:rowOff>
    </xdr:from>
    <xdr:to>
      <xdr:col>6</xdr:col>
      <xdr:colOff>205740</xdr:colOff>
      <xdr:row>10</xdr:row>
      <xdr:rowOff>83820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>
          <a:grpSpLocks/>
        </xdr:cNvGrpSpPr>
      </xdr:nvGrpSpPr>
      <xdr:grpSpPr bwMode="auto">
        <a:xfrm>
          <a:off x="1733550" y="2143125"/>
          <a:ext cx="643890" cy="160020"/>
          <a:chOff x="182" y="125"/>
          <a:chExt cx="67" cy="17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82" y="125"/>
            <a:ext cx="29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7" y="125"/>
            <a:ext cx="0" cy="1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96" y="142"/>
            <a:ext cx="53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278130</xdr:colOff>
      <xdr:row>22</xdr:row>
      <xdr:rowOff>0</xdr:rowOff>
    </xdr:from>
    <xdr:to>
      <xdr:col>9</xdr:col>
      <xdr:colOff>95250</xdr:colOff>
      <xdr:row>28</xdr:row>
      <xdr:rowOff>228600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pSpPr>
          <a:grpSpLocks/>
        </xdr:cNvGrpSpPr>
      </xdr:nvGrpSpPr>
      <xdr:grpSpPr bwMode="auto">
        <a:xfrm>
          <a:off x="1744980" y="3952875"/>
          <a:ext cx="2417445" cy="723900"/>
          <a:chOff x="177" y="305"/>
          <a:chExt cx="251" cy="76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77" y="361"/>
            <a:ext cx="5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2" y="305"/>
            <a:ext cx="8" cy="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190" y="306"/>
            <a:ext cx="23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125562</xdr:colOff>
      <xdr:row>22</xdr:row>
      <xdr:rowOff>22860</xdr:rowOff>
    </xdr:from>
    <xdr:to>
      <xdr:col>14</xdr:col>
      <xdr:colOff>26502</xdr:colOff>
      <xdr:row>28</xdr:row>
      <xdr:rowOff>228600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pSpPr>
          <a:grpSpLocks/>
        </xdr:cNvGrpSpPr>
      </xdr:nvGrpSpPr>
      <xdr:grpSpPr bwMode="auto">
        <a:xfrm>
          <a:off x="4468962" y="3975735"/>
          <a:ext cx="1577340" cy="701040"/>
          <a:chOff x="408" y="340"/>
          <a:chExt cx="119" cy="79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08" y="399"/>
            <a:ext cx="8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17" y="340"/>
            <a:ext cx="12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429" y="340"/>
            <a:ext cx="9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457200</xdr:colOff>
      <xdr:row>41</xdr:row>
      <xdr:rowOff>7620</xdr:rowOff>
    </xdr:from>
    <xdr:to>
      <xdr:col>4</xdr:col>
      <xdr:colOff>281940</xdr:colOff>
      <xdr:row>43</xdr:row>
      <xdr:rowOff>144780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 bwMode="auto">
        <a:xfrm flipH="1">
          <a:off x="815340" y="6438900"/>
          <a:ext cx="784860" cy="35814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167640</xdr:colOff>
      <xdr:row>56</xdr:row>
      <xdr:rowOff>182880</xdr:rowOff>
    </xdr:from>
    <xdr:to>
      <xdr:col>13</xdr:col>
      <xdr:colOff>220980</xdr:colOff>
      <xdr:row>60</xdr:row>
      <xdr:rowOff>30480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 bwMode="auto">
        <a:xfrm>
          <a:off x="1874520" y="8686800"/>
          <a:ext cx="3322320" cy="40386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38100</xdr:colOff>
      <xdr:row>60</xdr:row>
      <xdr:rowOff>9525</xdr:rowOff>
    </xdr:from>
    <xdr:to>
      <xdr:col>5</xdr:col>
      <xdr:colOff>196453</xdr:colOff>
      <xdr:row>61</xdr:row>
      <xdr:rowOff>28575</xdr:rowOff>
    </xdr:to>
    <xdr:sp macro="" textlink="">
      <xdr:nvSpPr>
        <xdr:cNvPr id="16" name="Text Box 17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>
          <a:spLocks noChangeArrowheads="1"/>
        </xdr:cNvSpPr>
      </xdr:nvSpPr>
      <xdr:spPr bwMode="auto">
        <a:xfrm>
          <a:off x="1744980" y="9069705"/>
          <a:ext cx="15835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R</a:t>
          </a:r>
        </a:p>
      </xdr:txBody>
    </xdr:sp>
    <xdr:clientData/>
  </xdr:twoCellAnchor>
  <xdr:twoCellAnchor>
    <xdr:from>
      <xdr:col>0</xdr:col>
      <xdr:colOff>7620</xdr:colOff>
      <xdr:row>59</xdr:row>
      <xdr:rowOff>114300</xdr:rowOff>
    </xdr:from>
    <xdr:to>
      <xdr:col>1</xdr:col>
      <xdr:colOff>441960</xdr:colOff>
      <xdr:row>61</xdr:row>
      <xdr:rowOff>160020</xdr:rowOff>
    </xdr:to>
    <xdr:grpSp>
      <xdr:nvGrpSpPr>
        <xdr:cNvPr id="17" name="Group 18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GrpSpPr>
          <a:grpSpLocks/>
        </xdr:cNvGrpSpPr>
      </xdr:nvGrpSpPr>
      <xdr:grpSpPr bwMode="auto">
        <a:xfrm>
          <a:off x="7620" y="9048750"/>
          <a:ext cx="834390" cy="360045"/>
          <a:chOff x="1" y="849"/>
          <a:chExt cx="93" cy="38"/>
        </a:xfrm>
      </xdr:grpSpPr>
      <xdr:grpSp>
        <xdr:nvGrpSpPr>
          <xdr:cNvPr id="18" name="Group 19">
            <a:extLst>
              <a:ext uri="{FF2B5EF4-FFF2-40B4-BE49-F238E27FC236}">
                <a16:creationId xmlns:a16="http://schemas.microsoft.com/office/drawing/2014/main" id="{00000000-0008-0000-0A00-000012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5" name="Line 20">
              <a:extLst>
                <a:ext uri="{FF2B5EF4-FFF2-40B4-BE49-F238E27FC236}">
                  <a16:creationId xmlns:a16="http://schemas.microsoft.com/office/drawing/2014/main" id="{00000000-0008-0000-0A00-00002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" name="Line 21">
              <a:extLst>
                <a:ext uri="{FF2B5EF4-FFF2-40B4-BE49-F238E27FC236}">
                  <a16:creationId xmlns:a16="http://schemas.microsoft.com/office/drawing/2014/main" id="{00000000-0008-0000-0A00-00002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" name="Line 22">
              <a:extLst>
                <a:ext uri="{FF2B5EF4-FFF2-40B4-BE49-F238E27FC236}">
                  <a16:creationId xmlns:a16="http://schemas.microsoft.com/office/drawing/2014/main" id="{00000000-0008-0000-0A00-00002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9" name="Group 23">
            <a:extLst>
              <a:ext uri="{FF2B5EF4-FFF2-40B4-BE49-F238E27FC236}">
                <a16:creationId xmlns:a16="http://schemas.microsoft.com/office/drawing/2014/main" id="{00000000-0008-0000-0A00-000013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2" name="Line 24">
              <a:extLst>
                <a:ext uri="{FF2B5EF4-FFF2-40B4-BE49-F238E27FC236}">
                  <a16:creationId xmlns:a16="http://schemas.microsoft.com/office/drawing/2014/main" id="{00000000-0008-0000-0A00-000020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" name="Line 25">
              <a:extLst>
                <a:ext uri="{FF2B5EF4-FFF2-40B4-BE49-F238E27FC236}">
                  <a16:creationId xmlns:a16="http://schemas.microsoft.com/office/drawing/2014/main" id="{00000000-0008-0000-0A00-00002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" name="Line 26">
              <a:extLst>
                <a:ext uri="{FF2B5EF4-FFF2-40B4-BE49-F238E27FC236}">
                  <a16:creationId xmlns:a16="http://schemas.microsoft.com/office/drawing/2014/main" id="{00000000-0008-0000-0A00-00002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20" name="Line 27">
            <a:extLst>
              <a:ext uri="{FF2B5EF4-FFF2-40B4-BE49-F238E27FC236}">
                <a16:creationId xmlns:a16="http://schemas.microsoft.com/office/drawing/2014/main" id="{00000000-0008-0000-0A00-000014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1" y="849"/>
            <a:ext cx="4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28">
            <a:extLst>
              <a:ext uri="{FF2B5EF4-FFF2-40B4-BE49-F238E27FC236}">
                <a16:creationId xmlns:a16="http://schemas.microsoft.com/office/drawing/2014/main" id="{00000000-0008-0000-0A00-00001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3" y="849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9">
            <a:extLst>
              <a:ext uri="{FF2B5EF4-FFF2-40B4-BE49-F238E27FC236}">
                <a16:creationId xmlns:a16="http://schemas.microsoft.com/office/drawing/2014/main" id="{00000000-0008-0000-0A00-000016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54" y="849"/>
            <a:ext cx="7" cy="1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30">
            <a:extLst>
              <a:ext uri="{FF2B5EF4-FFF2-40B4-BE49-F238E27FC236}">
                <a16:creationId xmlns:a16="http://schemas.microsoft.com/office/drawing/2014/main" id="{00000000-0008-0000-0A00-000017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3" y="855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1">
            <a:extLst>
              <a:ext uri="{FF2B5EF4-FFF2-40B4-BE49-F238E27FC236}">
                <a16:creationId xmlns:a16="http://schemas.microsoft.com/office/drawing/2014/main" id="{00000000-0008-0000-0A00-000018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7" y="850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2">
            <a:extLst>
              <a:ext uri="{FF2B5EF4-FFF2-40B4-BE49-F238E27FC236}">
                <a16:creationId xmlns:a16="http://schemas.microsoft.com/office/drawing/2014/main" id="{00000000-0008-0000-0A00-000019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5" y="849"/>
            <a:ext cx="9" cy="16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3">
            <a:extLst>
              <a:ext uri="{FF2B5EF4-FFF2-40B4-BE49-F238E27FC236}">
                <a16:creationId xmlns:a16="http://schemas.microsoft.com/office/drawing/2014/main" id="{00000000-0008-0000-0A00-00001A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" y="849"/>
            <a:ext cx="12" cy="21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4">
            <a:extLst>
              <a:ext uri="{FF2B5EF4-FFF2-40B4-BE49-F238E27FC236}">
                <a16:creationId xmlns:a16="http://schemas.microsoft.com/office/drawing/2014/main" id="{00000000-0008-0000-0A00-00001B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9" y="862"/>
            <a:ext cx="9" cy="14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5">
            <a:extLst>
              <a:ext uri="{FF2B5EF4-FFF2-40B4-BE49-F238E27FC236}">
                <a16:creationId xmlns:a16="http://schemas.microsoft.com/office/drawing/2014/main" id="{00000000-0008-0000-0A00-00001C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5" y="868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6">
            <a:extLst>
              <a:ext uri="{FF2B5EF4-FFF2-40B4-BE49-F238E27FC236}">
                <a16:creationId xmlns:a16="http://schemas.microsoft.com/office/drawing/2014/main" id="{00000000-0008-0000-0A00-00001D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0" y="874"/>
            <a:ext cx="5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7">
            <a:extLst>
              <a:ext uri="{FF2B5EF4-FFF2-40B4-BE49-F238E27FC236}">
                <a16:creationId xmlns:a16="http://schemas.microsoft.com/office/drawing/2014/main" id="{00000000-0008-0000-0A00-00001E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" y="881"/>
            <a:ext cx="2" cy="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8">
            <a:extLst>
              <a:ext uri="{FF2B5EF4-FFF2-40B4-BE49-F238E27FC236}">
                <a16:creationId xmlns:a16="http://schemas.microsoft.com/office/drawing/2014/main" id="{00000000-0008-0000-0A00-00001F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9" y="849"/>
            <a:ext cx="3" cy="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215265</xdr:colOff>
      <xdr:row>60</xdr:row>
      <xdr:rowOff>0</xdr:rowOff>
    </xdr:from>
    <xdr:to>
      <xdr:col>4</xdr:col>
      <xdr:colOff>149087</xdr:colOff>
      <xdr:row>61</xdr:row>
      <xdr:rowOff>19050</xdr:rowOff>
    </xdr:to>
    <xdr:sp macro="" textlink="">
      <xdr:nvSpPr>
        <xdr:cNvPr id="38" name="Text Box 39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 txBox="1">
          <a:spLocks noChangeArrowheads="1"/>
        </xdr:cNvSpPr>
      </xdr:nvSpPr>
      <xdr:spPr bwMode="auto">
        <a:xfrm>
          <a:off x="1312545" y="9060180"/>
          <a:ext cx="154802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3</xdr:col>
      <xdr:colOff>213360</xdr:colOff>
      <xdr:row>59</xdr:row>
      <xdr:rowOff>30480</xdr:rowOff>
    </xdr:from>
    <xdr:to>
      <xdr:col>4</xdr:col>
      <xdr:colOff>144780</xdr:colOff>
      <xdr:row>60</xdr:row>
      <xdr:rowOff>76200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 bwMode="auto">
        <a:xfrm>
          <a:off x="1310640" y="8968740"/>
          <a:ext cx="152400" cy="1676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457200</xdr:colOff>
      <xdr:row>55</xdr:row>
      <xdr:rowOff>30480</xdr:rowOff>
    </xdr:from>
    <xdr:to>
      <xdr:col>1</xdr:col>
      <xdr:colOff>457200</xdr:colOff>
      <xdr:row>64</xdr:row>
      <xdr:rowOff>7620</xdr:rowOff>
    </xdr:to>
    <xdr:sp macro="" textlink="">
      <xdr:nvSpPr>
        <xdr:cNvPr id="40" name="Line 42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ShapeType="1"/>
        </xdr:cNvSpPr>
      </xdr:nvSpPr>
      <xdr:spPr bwMode="auto">
        <a:xfrm flipV="1">
          <a:off x="815340" y="8382000"/>
          <a:ext cx="0" cy="1341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59</xdr:row>
      <xdr:rowOff>114300</xdr:rowOff>
    </xdr:from>
    <xdr:to>
      <xdr:col>5</xdr:col>
      <xdr:colOff>137160</xdr:colOff>
      <xdr:row>59</xdr:row>
      <xdr:rowOff>114300</xdr:rowOff>
    </xdr:to>
    <xdr:sp macro="" textlink="">
      <xdr:nvSpPr>
        <xdr:cNvPr id="41" name="Line 4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ShapeType="1"/>
        </xdr:cNvSpPr>
      </xdr:nvSpPr>
      <xdr:spPr bwMode="auto">
        <a:xfrm>
          <a:off x="15240" y="9052560"/>
          <a:ext cx="1828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137160</xdr:colOff>
      <xdr:row>60</xdr:row>
      <xdr:rowOff>0</xdr:rowOff>
    </xdr:from>
    <xdr:to>
      <xdr:col>4</xdr:col>
      <xdr:colOff>167640</xdr:colOff>
      <xdr:row>60</xdr:row>
      <xdr:rowOff>160020</xdr:rowOff>
    </xdr:to>
    <xdr:sp macro="" textlink="">
      <xdr:nvSpPr>
        <xdr:cNvPr id="42" name="Rectangle 45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 bwMode="auto">
        <a:xfrm>
          <a:off x="1234440" y="9060180"/>
          <a:ext cx="25146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160020</xdr:colOff>
      <xdr:row>57</xdr:row>
      <xdr:rowOff>91440</xdr:rowOff>
    </xdr:from>
    <xdr:to>
      <xdr:col>4</xdr:col>
      <xdr:colOff>83820</xdr:colOff>
      <xdr:row>60</xdr:row>
      <xdr:rowOff>114300</xdr:rowOff>
    </xdr:to>
    <xdr:sp macro="" textlink="">
      <xdr:nvSpPr>
        <xdr:cNvPr id="43" name="Rectangle 46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>
          <a:spLocks noChangeArrowheads="1"/>
        </xdr:cNvSpPr>
      </xdr:nvSpPr>
      <xdr:spPr bwMode="auto">
        <a:xfrm rot="-3386118">
          <a:off x="1135380" y="8907780"/>
          <a:ext cx="3886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457200</xdr:colOff>
      <xdr:row>57</xdr:row>
      <xdr:rowOff>0</xdr:rowOff>
    </xdr:from>
    <xdr:to>
      <xdr:col>4</xdr:col>
      <xdr:colOff>297180</xdr:colOff>
      <xdr:row>59</xdr:row>
      <xdr:rowOff>114300</xdr:rowOff>
    </xdr:to>
    <xdr:sp macro="" textlink="">
      <xdr:nvSpPr>
        <xdr:cNvPr id="44" name="Line 47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>
          <a:spLocks noChangeShapeType="1"/>
        </xdr:cNvSpPr>
      </xdr:nvSpPr>
      <xdr:spPr bwMode="auto">
        <a:xfrm flipH="1">
          <a:off x="815340" y="8694420"/>
          <a:ext cx="800100" cy="3581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57</xdr:row>
      <xdr:rowOff>7620</xdr:rowOff>
    </xdr:from>
    <xdr:to>
      <xdr:col>4</xdr:col>
      <xdr:colOff>281940</xdr:colOff>
      <xdr:row>59</xdr:row>
      <xdr:rowOff>114300</xdr:rowOff>
    </xdr:to>
    <xdr:sp macro="" textlink="">
      <xdr:nvSpPr>
        <xdr:cNvPr id="45" name="Line 48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>
          <a:spLocks noChangeShapeType="1"/>
        </xdr:cNvSpPr>
      </xdr:nvSpPr>
      <xdr:spPr bwMode="auto">
        <a:xfrm flipH="1">
          <a:off x="1386840" y="8702040"/>
          <a:ext cx="21336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59</xdr:row>
      <xdr:rowOff>114300</xdr:rowOff>
    </xdr:from>
    <xdr:to>
      <xdr:col>4</xdr:col>
      <xdr:colOff>68580</xdr:colOff>
      <xdr:row>59</xdr:row>
      <xdr:rowOff>114300</xdr:rowOff>
    </xdr:to>
    <xdr:sp macro="" textlink="">
      <xdr:nvSpPr>
        <xdr:cNvPr id="46" name="Line 49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SpPr>
          <a:spLocks noChangeShapeType="1"/>
        </xdr:cNvSpPr>
      </xdr:nvSpPr>
      <xdr:spPr bwMode="auto">
        <a:xfrm flipH="1">
          <a:off x="815340" y="905256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297180</xdr:colOff>
      <xdr:row>57</xdr:row>
      <xdr:rowOff>7620</xdr:rowOff>
    </xdr:from>
    <xdr:to>
      <xdr:col>4</xdr:col>
      <xdr:colOff>297180</xdr:colOff>
      <xdr:row>59</xdr:row>
      <xdr:rowOff>114300</xdr:rowOff>
    </xdr:to>
    <xdr:sp macro="" textlink="">
      <xdr:nvSpPr>
        <xdr:cNvPr id="47" name="Line 50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SpPr>
          <a:spLocks noChangeShapeType="1"/>
        </xdr:cNvSpPr>
      </xdr:nvSpPr>
      <xdr:spPr bwMode="auto">
        <a:xfrm>
          <a:off x="1615440" y="8702040"/>
          <a:ext cx="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59</xdr:row>
      <xdr:rowOff>45720</xdr:rowOff>
    </xdr:from>
    <xdr:to>
      <xdr:col>2</xdr:col>
      <xdr:colOff>167640</xdr:colOff>
      <xdr:row>59</xdr:row>
      <xdr:rowOff>114300</xdr:rowOff>
    </xdr:to>
    <xdr:sp macro="" textlink="">
      <xdr:nvSpPr>
        <xdr:cNvPr id="48" name="Line 51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>
          <a:spLocks noChangeShapeType="1"/>
        </xdr:cNvSpPr>
      </xdr:nvSpPr>
      <xdr:spPr bwMode="auto">
        <a:xfrm>
          <a:off x="975360" y="898398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182880</xdr:colOff>
      <xdr:row>59</xdr:row>
      <xdr:rowOff>22860</xdr:rowOff>
    </xdr:from>
    <xdr:to>
      <xdr:col>2</xdr:col>
      <xdr:colOff>236220</xdr:colOff>
      <xdr:row>59</xdr:row>
      <xdr:rowOff>114300</xdr:rowOff>
    </xdr:to>
    <xdr:sp macro="" textlink="">
      <xdr:nvSpPr>
        <xdr:cNvPr id="49" name="Line 52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>
          <a:spLocks noChangeShapeType="1"/>
        </xdr:cNvSpPr>
      </xdr:nvSpPr>
      <xdr:spPr bwMode="auto">
        <a:xfrm>
          <a:off x="1028700" y="896112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58</xdr:row>
      <xdr:rowOff>114300</xdr:rowOff>
    </xdr:from>
    <xdr:to>
      <xdr:col>3</xdr:col>
      <xdr:colOff>60960</xdr:colOff>
      <xdr:row>59</xdr:row>
      <xdr:rowOff>114300</xdr:rowOff>
    </xdr:to>
    <xdr:sp macro="" textlink="">
      <xdr:nvSpPr>
        <xdr:cNvPr id="50" name="Line 53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>
          <a:spLocks noChangeShapeType="1"/>
        </xdr:cNvSpPr>
      </xdr:nvSpPr>
      <xdr:spPr bwMode="auto">
        <a:xfrm>
          <a:off x="1097280" y="8930640"/>
          <a:ext cx="60960" cy="1219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58</xdr:row>
      <xdr:rowOff>7620</xdr:rowOff>
    </xdr:from>
    <xdr:to>
      <xdr:col>4</xdr:col>
      <xdr:colOff>106680</xdr:colOff>
      <xdr:row>59</xdr:row>
      <xdr:rowOff>53340</xdr:rowOff>
    </xdr:to>
    <xdr:sp macro="" textlink="">
      <xdr:nvSpPr>
        <xdr:cNvPr id="51" name="Line 54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>
          <a:spLocks noChangeShapeType="1"/>
        </xdr:cNvSpPr>
      </xdr:nvSpPr>
      <xdr:spPr bwMode="auto">
        <a:xfrm>
          <a:off x="1333500" y="8823960"/>
          <a:ext cx="91440" cy="1676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58</xdr:row>
      <xdr:rowOff>53340</xdr:rowOff>
    </xdr:from>
    <xdr:to>
      <xdr:col>3</xdr:col>
      <xdr:colOff>205740</xdr:colOff>
      <xdr:row>59</xdr:row>
      <xdr:rowOff>106680</xdr:rowOff>
    </xdr:to>
    <xdr:sp macro="" textlink="">
      <xdr:nvSpPr>
        <xdr:cNvPr id="52" name="Line 55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>
          <a:spLocks noChangeShapeType="1"/>
        </xdr:cNvSpPr>
      </xdr:nvSpPr>
      <xdr:spPr bwMode="auto">
        <a:xfrm>
          <a:off x="1219200" y="8869680"/>
          <a:ext cx="83820" cy="1752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</xdr:colOff>
      <xdr:row>58</xdr:row>
      <xdr:rowOff>83820</xdr:rowOff>
    </xdr:from>
    <xdr:to>
      <xdr:col>3</xdr:col>
      <xdr:colOff>137160</xdr:colOff>
      <xdr:row>59</xdr:row>
      <xdr:rowOff>114300</xdr:rowOff>
    </xdr:to>
    <xdr:sp macro="" textlink="">
      <xdr:nvSpPr>
        <xdr:cNvPr id="53" name="Line 56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>
          <a:spLocks noChangeShapeType="1"/>
        </xdr:cNvSpPr>
      </xdr:nvSpPr>
      <xdr:spPr bwMode="auto">
        <a:xfrm>
          <a:off x="1158240" y="8900160"/>
          <a:ext cx="76200" cy="1524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58</xdr:row>
      <xdr:rowOff>38100</xdr:rowOff>
    </xdr:from>
    <xdr:to>
      <xdr:col>4</xdr:col>
      <xdr:colOff>60960</xdr:colOff>
      <xdr:row>59</xdr:row>
      <xdr:rowOff>114300</xdr:rowOff>
    </xdr:to>
    <xdr:sp macro="" textlink="">
      <xdr:nvSpPr>
        <xdr:cNvPr id="54" name="Line 57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>
          <a:spLocks noChangeShapeType="1"/>
        </xdr:cNvSpPr>
      </xdr:nvSpPr>
      <xdr:spPr bwMode="auto">
        <a:xfrm>
          <a:off x="1272540" y="8854440"/>
          <a:ext cx="106680" cy="1981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</xdr:colOff>
      <xdr:row>57</xdr:row>
      <xdr:rowOff>106680</xdr:rowOff>
    </xdr:from>
    <xdr:to>
      <xdr:col>4</xdr:col>
      <xdr:colOff>137160</xdr:colOff>
      <xdr:row>58</xdr:row>
      <xdr:rowOff>114300</xdr:rowOff>
    </xdr:to>
    <xdr:sp macro="" textlink="">
      <xdr:nvSpPr>
        <xdr:cNvPr id="55" name="Line 58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>
          <a:spLocks noChangeShapeType="1"/>
        </xdr:cNvSpPr>
      </xdr:nvSpPr>
      <xdr:spPr bwMode="auto">
        <a:xfrm>
          <a:off x="1379220" y="8801100"/>
          <a:ext cx="76200" cy="1295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121920</xdr:colOff>
      <xdr:row>57</xdr:row>
      <xdr:rowOff>83820</xdr:rowOff>
    </xdr:from>
    <xdr:to>
      <xdr:col>4</xdr:col>
      <xdr:colOff>175260</xdr:colOff>
      <xdr:row>58</xdr:row>
      <xdr:rowOff>53340</xdr:rowOff>
    </xdr:to>
    <xdr:sp macro="" textlink="">
      <xdr:nvSpPr>
        <xdr:cNvPr id="56" name="Line 59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>
          <a:spLocks noChangeShapeType="1"/>
        </xdr:cNvSpPr>
      </xdr:nvSpPr>
      <xdr:spPr bwMode="auto">
        <a:xfrm>
          <a:off x="1440180" y="877824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175260</xdr:colOff>
      <xdr:row>57</xdr:row>
      <xdr:rowOff>53340</xdr:rowOff>
    </xdr:from>
    <xdr:to>
      <xdr:col>4</xdr:col>
      <xdr:colOff>213360</xdr:colOff>
      <xdr:row>58</xdr:row>
      <xdr:rowOff>0</xdr:rowOff>
    </xdr:to>
    <xdr:sp macro="" textlink="">
      <xdr:nvSpPr>
        <xdr:cNvPr id="57" name="Line 60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SpPr>
          <a:spLocks noChangeShapeType="1"/>
        </xdr:cNvSpPr>
      </xdr:nvSpPr>
      <xdr:spPr bwMode="auto">
        <a:xfrm>
          <a:off x="1493520" y="874776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236220</xdr:colOff>
      <xdr:row>57</xdr:row>
      <xdr:rowOff>30480</xdr:rowOff>
    </xdr:from>
    <xdr:to>
      <xdr:col>4</xdr:col>
      <xdr:colOff>251460</xdr:colOff>
      <xdr:row>57</xdr:row>
      <xdr:rowOff>60960</xdr:rowOff>
    </xdr:to>
    <xdr:sp macro="" textlink="">
      <xdr:nvSpPr>
        <xdr:cNvPr id="58" name="Line 61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SpPr>
          <a:spLocks noChangeShapeType="1"/>
        </xdr:cNvSpPr>
      </xdr:nvSpPr>
      <xdr:spPr bwMode="auto">
        <a:xfrm>
          <a:off x="1554480" y="8724900"/>
          <a:ext cx="15240" cy="304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</xdr:colOff>
      <xdr:row>59</xdr:row>
      <xdr:rowOff>68580</xdr:rowOff>
    </xdr:from>
    <xdr:to>
      <xdr:col>2</xdr:col>
      <xdr:colOff>91440</xdr:colOff>
      <xdr:row>59</xdr:row>
      <xdr:rowOff>114300</xdr:rowOff>
    </xdr:to>
    <xdr:sp macro="" textlink="">
      <xdr:nvSpPr>
        <xdr:cNvPr id="59" name="Line 62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SpPr>
          <a:spLocks noChangeShapeType="1"/>
        </xdr:cNvSpPr>
      </xdr:nvSpPr>
      <xdr:spPr bwMode="auto">
        <a:xfrm>
          <a:off x="914400" y="9006840"/>
          <a:ext cx="22860" cy="457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441960</xdr:colOff>
      <xdr:row>57</xdr:row>
      <xdr:rowOff>91440</xdr:rowOff>
    </xdr:from>
    <xdr:to>
      <xdr:col>2</xdr:col>
      <xdr:colOff>114300</xdr:colOff>
      <xdr:row>59</xdr:row>
      <xdr:rowOff>114300</xdr:rowOff>
    </xdr:to>
    <xdr:sp macro="" textlink="">
      <xdr:nvSpPr>
        <xdr:cNvPr id="60" name="Line 63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SpPr>
          <a:spLocks noChangeShapeType="1"/>
        </xdr:cNvSpPr>
      </xdr:nvSpPr>
      <xdr:spPr bwMode="auto">
        <a:xfrm flipH="1">
          <a:off x="800100" y="8785860"/>
          <a:ext cx="16002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137160</xdr:colOff>
      <xdr:row>56</xdr:row>
      <xdr:rowOff>160020</xdr:rowOff>
    </xdr:from>
    <xdr:to>
      <xdr:col>3</xdr:col>
      <xdr:colOff>0</xdr:colOff>
      <xdr:row>57</xdr:row>
      <xdr:rowOff>114300</xdr:rowOff>
    </xdr:to>
    <xdr:sp macro="" textlink="">
      <xdr:nvSpPr>
        <xdr:cNvPr id="61" name="Line 64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SpPr>
          <a:spLocks noChangeShapeType="1"/>
        </xdr:cNvSpPr>
      </xdr:nvSpPr>
      <xdr:spPr bwMode="auto">
        <a:xfrm rot="1202728" flipH="1">
          <a:off x="982980" y="8663940"/>
          <a:ext cx="114300" cy="1447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57</xdr:row>
      <xdr:rowOff>0</xdr:rowOff>
    </xdr:from>
    <xdr:to>
      <xdr:col>4</xdr:col>
      <xdr:colOff>297180</xdr:colOff>
      <xdr:row>57</xdr:row>
      <xdr:rowOff>0</xdr:rowOff>
    </xdr:to>
    <xdr:sp macro="" textlink="">
      <xdr:nvSpPr>
        <xdr:cNvPr id="62" name="Line 65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SpPr>
          <a:spLocks noChangeShapeType="1"/>
        </xdr:cNvSpPr>
      </xdr:nvSpPr>
      <xdr:spPr bwMode="auto">
        <a:xfrm flipH="1">
          <a:off x="1104900" y="8694420"/>
          <a:ext cx="51054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196215</xdr:colOff>
      <xdr:row>59</xdr:row>
      <xdr:rowOff>114300</xdr:rowOff>
    </xdr:from>
    <xdr:to>
      <xdr:col>4</xdr:col>
      <xdr:colOff>148590</xdr:colOff>
      <xdr:row>60</xdr:row>
      <xdr:rowOff>163989</xdr:rowOff>
    </xdr:to>
    <xdr:sp macro="" textlink="">
      <xdr:nvSpPr>
        <xdr:cNvPr id="63" name="Text Box 66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SpPr txBox="1">
          <a:spLocks noChangeArrowheads="1"/>
        </xdr:cNvSpPr>
      </xdr:nvSpPr>
      <xdr:spPr bwMode="auto">
        <a:xfrm>
          <a:off x="1293495" y="9052560"/>
          <a:ext cx="173355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1</xdr:col>
      <xdr:colOff>432435</xdr:colOff>
      <xdr:row>59</xdr:row>
      <xdr:rowOff>85725</xdr:rowOff>
    </xdr:from>
    <xdr:to>
      <xdr:col>2</xdr:col>
      <xdr:colOff>127635</xdr:colOff>
      <xdr:row>60</xdr:row>
      <xdr:rowOff>142875</xdr:rowOff>
    </xdr:to>
    <xdr:sp macro="" textlink="">
      <xdr:nvSpPr>
        <xdr:cNvPr id="64" name="Text Box 67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SpPr txBox="1">
          <a:spLocks noChangeArrowheads="1"/>
        </xdr:cNvSpPr>
      </xdr:nvSpPr>
      <xdr:spPr bwMode="auto">
        <a:xfrm>
          <a:off x="790575" y="9023985"/>
          <a:ext cx="18288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</a:t>
          </a:r>
        </a:p>
      </xdr:txBody>
    </xdr:sp>
    <xdr:clientData/>
  </xdr:twoCellAnchor>
  <xdr:twoCellAnchor>
    <xdr:from>
      <xdr:col>4</xdr:col>
      <xdr:colOff>196215</xdr:colOff>
      <xdr:row>59</xdr:row>
      <xdr:rowOff>114300</xdr:rowOff>
    </xdr:from>
    <xdr:to>
      <xdr:col>4</xdr:col>
      <xdr:colOff>381173</xdr:colOff>
      <xdr:row>60</xdr:row>
      <xdr:rowOff>163989</xdr:rowOff>
    </xdr:to>
    <xdr:sp macro="" textlink="">
      <xdr:nvSpPr>
        <xdr:cNvPr id="65" name="Text Box 68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SpPr txBox="1">
          <a:spLocks noChangeArrowheads="1"/>
        </xdr:cNvSpPr>
      </xdr:nvSpPr>
      <xdr:spPr bwMode="auto">
        <a:xfrm>
          <a:off x="1514475" y="9052560"/>
          <a:ext cx="184958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2</xdr:col>
      <xdr:colOff>224790</xdr:colOff>
      <xdr:row>62</xdr:row>
      <xdr:rowOff>9525</xdr:rowOff>
    </xdr:from>
    <xdr:to>
      <xdr:col>4</xdr:col>
      <xdr:colOff>234315</xdr:colOff>
      <xdr:row>62</xdr:row>
      <xdr:rowOff>180975</xdr:rowOff>
    </xdr:to>
    <xdr:sp macro="" textlink="">
      <xdr:nvSpPr>
        <xdr:cNvPr id="66" name="AutoShape 69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SpPr>
          <a:spLocks/>
        </xdr:cNvSpPr>
      </xdr:nvSpPr>
      <xdr:spPr bwMode="auto">
        <a:xfrm>
          <a:off x="1070610" y="9450705"/>
          <a:ext cx="481965" cy="171450"/>
        </a:xfrm>
        <a:prstGeom prst="borderCallout1">
          <a:avLst>
            <a:gd name="adj1" fmla="val 66667"/>
            <a:gd name="adj2" fmla="val -14287"/>
            <a:gd name="adj3" fmla="val -227778"/>
            <a:gd name="adj4" fmla="val -267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2</xdr:col>
      <xdr:colOff>106680</xdr:colOff>
      <xdr:row>57</xdr:row>
      <xdr:rowOff>91440</xdr:rowOff>
    </xdr:from>
    <xdr:to>
      <xdr:col>2</xdr:col>
      <xdr:colOff>106680</xdr:colOff>
      <xdr:row>59</xdr:row>
      <xdr:rowOff>114300</xdr:rowOff>
    </xdr:to>
    <xdr:sp macro="" textlink="">
      <xdr:nvSpPr>
        <xdr:cNvPr id="67" name="Line 70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SpPr>
          <a:spLocks noChangeShapeType="1"/>
        </xdr:cNvSpPr>
      </xdr:nvSpPr>
      <xdr:spPr bwMode="auto">
        <a:xfrm>
          <a:off x="952500" y="8785860"/>
          <a:ext cx="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234315</xdr:colOff>
      <xdr:row>56</xdr:row>
      <xdr:rowOff>9525</xdr:rowOff>
    </xdr:from>
    <xdr:to>
      <xdr:col>5</xdr:col>
      <xdr:colOff>20955</xdr:colOff>
      <xdr:row>57</xdr:row>
      <xdr:rowOff>0</xdr:rowOff>
    </xdr:to>
    <xdr:sp macro="" textlink="">
      <xdr:nvSpPr>
        <xdr:cNvPr id="68" name="Text Box 71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SpPr txBox="1">
          <a:spLocks noChangeArrowheads="1"/>
        </xdr:cNvSpPr>
      </xdr:nvSpPr>
      <xdr:spPr bwMode="auto">
        <a:xfrm>
          <a:off x="1552575" y="8513445"/>
          <a:ext cx="17526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4</xdr:col>
      <xdr:colOff>148590</xdr:colOff>
      <xdr:row>58</xdr:row>
      <xdr:rowOff>38100</xdr:rowOff>
    </xdr:from>
    <xdr:to>
      <xdr:col>5</xdr:col>
      <xdr:colOff>80010</xdr:colOff>
      <xdr:row>60</xdr:row>
      <xdr:rowOff>9525</xdr:rowOff>
    </xdr:to>
    <xdr:sp macro="" textlink="">
      <xdr:nvSpPr>
        <xdr:cNvPr id="69" name="Text Box 72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SpPr txBox="1">
          <a:spLocks noChangeArrowheads="1"/>
        </xdr:cNvSpPr>
      </xdr:nvSpPr>
      <xdr:spPr bwMode="auto">
        <a:xfrm>
          <a:off x="1466850" y="8854440"/>
          <a:ext cx="320040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118110</xdr:colOff>
      <xdr:row>57</xdr:row>
      <xdr:rowOff>28575</xdr:rowOff>
    </xdr:from>
    <xdr:to>
      <xdr:col>1</xdr:col>
      <xdr:colOff>432228</xdr:colOff>
      <xdr:row>59</xdr:row>
      <xdr:rowOff>0</xdr:rowOff>
    </xdr:to>
    <xdr:sp macro="" textlink="">
      <xdr:nvSpPr>
        <xdr:cNvPr id="70" name="Text Box 79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SpPr txBox="1">
          <a:spLocks noChangeArrowheads="1"/>
        </xdr:cNvSpPr>
      </xdr:nvSpPr>
      <xdr:spPr bwMode="auto">
        <a:xfrm>
          <a:off x="476250" y="8722995"/>
          <a:ext cx="314118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137160</xdr:colOff>
      <xdr:row>56</xdr:row>
      <xdr:rowOff>57150</xdr:rowOff>
    </xdr:from>
    <xdr:to>
      <xdr:col>1</xdr:col>
      <xdr:colOff>432651</xdr:colOff>
      <xdr:row>57</xdr:row>
      <xdr:rowOff>28575</xdr:rowOff>
    </xdr:to>
    <xdr:sp macro="" textlink="">
      <xdr:nvSpPr>
        <xdr:cNvPr id="71" name="Text Box 80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SpPr txBox="1">
          <a:spLocks noChangeArrowheads="1"/>
        </xdr:cNvSpPr>
      </xdr:nvSpPr>
      <xdr:spPr bwMode="auto">
        <a:xfrm>
          <a:off x="495300" y="8561070"/>
          <a:ext cx="295491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</a:t>
          </a:r>
          <a:r>
            <a:rPr lang="en-US" altLang="ja-JP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</a:t>
          </a:r>
          <a:endParaRPr lang="ja-JP" altLang="en-US" sz="5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</xdr:col>
      <xdr:colOff>464820</xdr:colOff>
      <xdr:row>57</xdr:row>
      <xdr:rowOff>91440</xdr:rowOff>
    </xdr:from>
    <xdr:to>
      <xdr:col>2</xdr:col>
      <xdr:colOff>114300</xdr:colOff>
      <xdr:row>57</xdr:row>
      <xdr:rowOff>91440</xdr:rowOff>
    </xdr:to>
    <xdr:sp macro="" textlink="">
      <xdr:nvSpPr>
        <xdr:cNvPr id="72" name="Line 81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SpPr>
          <a:spLocks noChangeShapeType="1"/>
        </xdr:cNvSpPr>
      </xdr:nvSpPr>
      <xdr:spPr bwMode="auto">
        <a:xfrm rot="-5400000">
          <a:off x="891540" y="8717280"/>
          <a:ext cx="0" cy="137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464820</xdr:colOff>
      <xdr:row>57</xdr:row>
      <xdr:rowOff>0</xdr:rowOff>
    </xdr:from>
    <xdr:to>
      <xdr:col>3</xdr:col>
      <xdr:colOff>22860</xdr:colOff>
      <xdr:row>57</xdr:row>
      <xdr:rowOff>0</xdr:rowOff>
    </xdr:to>
    <xdr:sp macro="" textlink="">
      <xdr:nvSpPr>
        <xdr:cNvPr id="73" name="Line 82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SpPr>
          <a:spLocks noChangeShapeType="1"/>
        </xdr:cNvSpPr>
      </xdr:nvSpPr>
      <xdr:spPr bwMode="auto">
        <a:xfrm rot="-5400000">
          <a:off x="971550" y="8545830"/>
          <a:ext cx="0" cy="2971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</xdr:colOff>
      <xdr:row>61</xdr:row>
      <xdr:rowOff>123825</xdr:rowOff>
    </xdr:from>
    <xdr:to>
      <xdr:col>6</xdr:col>
      <xdr:colOff>226795</xdr:colOff>
      <xdr:row>62</xdr:row>
      <xdr:rowOff>104775</xdr:rowOff>
    </xdr:to>
    <xdr:sp macro="" textlink="">
      <xdr:nvSpPr>
        <xdr:cNvPr id="74" name="AutoShape 83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SpPr>
          <a:spLocks/>
        </xdr:cNvSpPr>
      </xdr:nvSpPr>
      <xdr:spPr bwMode="auto">
        <a:xfrm>
          <a:off x="1775460" y="9374505"/>
          <a:ext cx="409675" cy="171450"/>
        </a:xfrm>
        <a:prstGeom prst="borderCallout1">
          <a:avLst>
            <a:gd name="adj1" fmla="val 66667"/>
            <a:gd name="adj2" fmla="val -16667"/>
            <a:gd name="adj3" fmla="val -172222"/>
            <a:gd name="adj4" fmla="val -3541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</a:t>
          </a:r>
          <a:r>
            <a:rPr lang="en-US" altLang="ja-JP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</a:t>
          </a:r>
          <a:endParaRPr lang="ja-JP" altLang="en-US" sz="6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</xdr:col>
      <xdr:colOff>297604</xdr:colOff>
      <xdr:row>54</xdr:row>
      <xdr:rowOff>168064</xdr:rowOff>
    </xdr:from>
    <xdr:to>
      <xdr:col>1</xdr:col>
      <xdr:colOff>462842</xdr:colOff>
      <xdr:row>55</xdr:row>
      <xdr:rowOff>95392</xdr:rowOff>
    </xdr:to>
    <xdr:sp macro="" textlink="">
      <xdr:nvSpPr>
        <xdr:cNvPr id="75" name="Text Box 44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SpPr txBox="1">
          <a:spLocks noChangeArrowheads="1"/>
        </xdr:cNvSpPr>
      </xdr:nvSpPr>
      <xdr:spPr bwMode="auto">
        <a:xfrm>
          <a:off x="655744" y="8237644"/>
          <a:ext cx="165238" cy="2092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Q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12</xdr:row>
      <xdr:rowOff>228600</xdr:rowOff>
    </xdr:from>
    <xdr:to>
      <xdr:col>6</xdr:col>
      <xdr:colOff>205740</xdr:colOff>
      <xdr:row>14</xdr:row>
      <xdr:rowOff>83820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>
          <a:grpSpLocks/>
        </xdr:cNvGrpSpPr>
      </xdr:nvGrpSpPr>
      <xdr:grpSpPr bwMode="auto">
        <a:xfrm>
          <a:off x="1727200" y="2906183"/>
          <a:ext cx="648123" cy="151554"/>
          <a:chOff x="182" y="125"/>
          <a:chExt cx="67" cy="17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82" y="125"/>
            <a:ext cx="29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7" y="125"/>
            <a:ext cx="0" cy="1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96" y="142"/>
            <a:ext cx="53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268605</xdr:colOff>
      <xdr:row>26</xdr:row>
      <xdr:rowOff>55418</xdr:rowOff>
    </xdr:from>
    <xdr:to>
      <xdr:col>11</xdr:col>
      <xdr:colOff>85725</xdr:colOff>
      <xdr:row>33</xdr:row>
      <xdr:rowOff>34636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pSpPr>
          <a:grpSpLocks/>
        </xdr:cNvGrpSpPr>
      </xdr:nvGrpSpPr>
      <xdr:grpSpPr bwMode="auto">
        <a:xfrm>
          <a:off x="1729105" y="4765001"/>
          <a:ext cx="2473537" cy="698885"/>
          <a:chOff x="177" y="305"/>
          <a:chExt cx="251" cy="76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77" y="361"/>
            <a:ext cx="5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2" y="305"/>
            <a:ext cx="8" cy="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190" y="306"/>
            <a:ext cx="23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140623</xdr:colOff>
      <xdr:row>26</xdr:row>
      <xdr:rowOff>22860</xdr:rowOff>
    </xdr:from>
    <xdr:to>
      <xdr:col>16</xdr:col>
      <xdr:colOff>41563</xdr:colOff>
      <xdr:row>32</xdr:row>
      <xdr:rowOff>228600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pSpPr>
          <a:grpSpLocks/>
        </xdr:cNvGrpSpPr>
      </xdr:nvGrpSpPr>
      <xdr:grpSpPr bwMode="auto">
        <a:xfrm>
          <a:off x="4532706" y="4732443"/>
          <a:ext cx="1403774" cy="681990"/>
          <a:chOff x="408" y="340"/>
          <a:chExt cx="119" cy="79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B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08" y="399"/>
            <a:ext cx="8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0000000-0008-0000-0B00-00000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17" y="340"/>
            <a:ext cx="12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0B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429" y="340"/>
            <a:ext cx="9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457200</xdr:colOff>
      <xdr:row>44</xdr:row>
      <xdr:rowOff>7620</xdr:rowOff>
    </xdr:from>
    <xdr:to>
      <xdr:col>4</xdr:col>
      <xdr:colOff>281940</xdr:colOff>
      <xdr:row>46</xdr:row>
      <xdr:rowOff>144780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 bwMode="auto">
        <a:xfrm flipH="1">
          <a:off x="815340" y="6964680"/>
          <a:ext cx="784860" cy="35814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167640</xdr:colOff>
      <xdr:row>59</xdr:row>
      <xdr:rowOff>182880</xdr:rowOff>
    </xdr:from>
    <xdr:to>
      <xdr:col>14</xdr:col>
      <xdr:colOff>249382</xdr:colOff>
      <xdr:row>63</xdr:row>
      <xdr:rowOff>30480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 bwMode="auto">
        <a:xfrm>
          <a:off x="1874520" y="9144000"/>
          <a:ext cx="3152602" cy="40386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38100</xdr:colOff>
      <xdr:row>6</xdr:row>
      <xdr:rowOff>0</xdr:rowOff>
    </xdr:from>
    <xdr:to>
      <xdr:col>28</xdr:col>
      <xdr:colOff>529669</xdr:colOff>
      <xdr:row>16</xdr:row>
      <xdr:rowOff>38100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7071360" y="1935480"/>
          <a:ext cx="2869009" cy="147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【記入要領】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薄緑色のセルに入力すれば、グレーのセルは自動計算されます！</a:t>
          </a:r>
        </a:p>
      </xdr:txBody>
    </xdr:sp>
    <xdr:clientData/>
  </xdr:twoCellAnchor>
  <xdr:twoCellAnchor>
    <xdr:from>
      <xdr:col>5</xdr:col>
      <xdr:colOff>38100</xdr:colOff>
      <xdr:row>63</xdr:row>
      <xdr:rowOff>9525</xdr:rowOff>
    </xdr:from>
    <xdr:to>
      <xdr:col>5</xdr:col>
      <xdr:colOff>196453</xdr:colOff>
      <xdr:row>64</xdr:row>
      <xdr:rowOff>28575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744980" y="9526905"/>
          <a:ext cx="15835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R</a:t>
          </a:r>
        </a:p>
      </xdr:txBody>
    </xdr:sp>
    <xdr:clientData/>
  </xdr:twoCellAnchor>
  <xdr:twoCellAnchor>
    <xdr:from>
      <xdr:col>0</xdr:col>
      <xdr:colOff>7620</xdr:colOff>
      <xdr:row>62</xdr:row>
      <xdr:rowOff>114300</xdr:rowOff>
    </xdr:from>
    <xdr:to>
      <xdr:col>1</xdr:col>
      <xdr:colOff>441960</xdr:colOff>
      <xdr:row>64</xdr:row>
      <xdr:rowOff>160020</xdr:rowOff>
    </xdr:to>
    <xdr:grpSp>
      <xdr:nvGrpSpPr>
        <xdr:cNvPr id="18" name="Group 1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GrpSpPr>
          <a:grpSpLocks/>
        </xdr:cNvGrpSpPr>
      </xdr:nvGrpSpPr>
      <xdr:grpSpPr bwMode="auto">
        <a:xfrm>
          <a:off x="7620" y="9469967"/>
          <a:ext cx="836507" cy="363220"/>
          <a:chOff x="1" y="849"/>
          <a:chExt cx="93" cy="38"/>
        </a:xfrm>
      </xdr:grpSpPr>
      <xdr:grpSp>
        <xdr:nvGrpSpPr>
          <xdr:cNvPr id="19" name="Group 19">
            <a:extLst>
              <a:ext uri="{FF2B5EF4-FFF2-40B4-BE49-F238E27FC236}">
                <a16:creationId xmlns:a16="http://schemas.microsoft.com/office/drawing/2014/main" id="{00000000-0008-0000-0B00-000013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6" name="Line 20">
              <a:extLst>
                <a:ext uri="{FF2B5EF4-FFF2-40B4-BE49-F238E27FC236}">
                  <a16:creationId xmlns:a16="http://schemas.microsoft.com/office/drawing/2014/main" id="{00000000-0008-0000-0B00-00002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" name="Line 21">
              <a:extLst>
                <a:ext uri="{FF2B5EF4-FFF2-40B4-BE49-F238E27FC236}">
                  <a16:creationId xmlns:a16="http://schemas.microsoft.com/office/drawing/2014/main" id="{00000000-0008-0000-0B00-00002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" name="Line 22">
              <a:extLst>
                <a:ext uri="{FF2B5EF4-FFF2-40B4-BE49-F238E27FC236}">
                  <a16:creationId xmlns:a16="http://schemas.microsoft.com/office/drawing/2014/main" id="{00000000-0008-0000-0B00-00002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20" name="Group 23">
            <a:extLst>
              <a:ext uri="{FF2B5EF4-FFF2-40B4-BE49-F238E27FC236}">
                <a16:creationId xmlns:a16="http://schemas.microsoft.com/office/drawing/2014/main" id="{00000000-0008-0000-0B00-000014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3" name="Line 24">
              <a:extLst>
                <a:ext uri="{FF2B5EF4-FFF2-40B4-BE49-F238E27FC236}">
                  <a16:creationId xmlns:a16="http://schemas.microsoft.com/office/drawing/2014/main" id="{00000000-0008-0000-0B00-00002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" name="Line 25">
              <a:extLst>
                <a:ext uri="{FF2B5EF4-FFF2-40B4-BE49-F238E27FC236}">
                  <a16:creationId xmlns:a16="http://schemas.microsoft.com/office/drawing/2014/main" id="{00000000-0008-0000-0B00-00002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" name="Line 26">
              <a:extLst>
                <a:ext uri="{FF2B5EF4-FFF2-40B4-BE49-F238E27FC236}">
                  <a16:creationId xmlns:a16="http://schemas.microsoft.com/office/drawing/2014/main" id="{00000000-0008-0000-0B00-00002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21" name="Line 27">
            <a:extLst>
              <a:ext uri="{FF2B5EF4-FFF2-40B4-BE49-F238E27FC236}">
                <a16:creationId xmlns:a16="http://schemas.microsoft.com/office/drawing/2014/main" id="{00000000-0008-0000-0B00-00001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1" y="849"/>
            <a:ext cx="4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8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3" y="849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29">
            <a:extLst>
              <a:ext uri="{FF2B5EF4-FFF2-40B4-BE49-F238E27FC236}">
                <a16:creationId xmlns:a16="http://schemas.microsoft.com/office/drawing/2014/main" id="{00000000-0008-0000-0B00-000017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54" y="849"/>
            <a:ext cx="7" cy="1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0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3" y="855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1">
            <a:extLst>
              <a:ext uri="{FF2B5EF4-FFF2-40B4-BE49-F238E27FC236}">
                <a16:creationId xmlns:a16="http://schemas.microsoft.com/office/drawing/2014/main" id="{00000000-0008-0000-0B00-000019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7" y="850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2">
            <a:extLst>
              <a:ext uri="{FF2B5EF4-FFF2-40B4-BE49-F238E27FC236}">
                <a16:creationId xmlns:a16="http://schemas.microsoft.com/office/drawing/2014/main" id="{00000000-0008-0000-0B00-00001A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5" y="849"/>
            <a:ext cx="9" cy="16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3">
            <a:extLst>
              <a:ext uri="{FF2B5EF4-FFF2-40B4-BE49-F238E27FC236}">
                <a16:creationId xmlns:a16="http://schemas.microsoft.com/office/drawing/2014/main" id="{00000000-0008-0000-0B00-00001B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" y="849"/>
            <a:ext cx="12" cy="21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4">
            <a:extLst>
              <a:ext uri="{FF2B5EF4-FFF2-40B4-BE49-F238E27FC236}">
                <a16:creationId xmlns:a16="http://schemas.microsoft.com/office/drawing/2014/main" id="{00000000-0008-0000-0B00-00001C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9" y="862"/>
            <a:ext cx="9" cy="14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5">
            <a:extLst>
              <a:ext uri="{FF2B5EF4-FFF2-40B4-BE49-F238E27FC236}">
                <a16:creationId xmlns:a16="http://schemas.microsoft.com/office/drawing/2014/main" id="{00000000-0008-0000-0B00-00001D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5" y="868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6">
            <a:extLst>
              <a:ext uri="{FF2B5EF4-FFF2-40B4-BE49-F238E27FC236}">
                <a16:creationId xmlns:a16="http://schemas.microsoft.com/office/drawing/2014/main" id="{00000000-0008-0000-0B00-00001E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0" y="874"/>
            <a:ext cx="5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7">
            <a:extLst>
              <a:ext uri="{FF2B5EF4-FFF2-40B4-BE49-F238E27FC236}">
                <a16:creationId xmlns:a16="http://schemas.microsoft.com/office/drawing/2014/main" id="{00000000-0008-0000-0B00-00001F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" y="881"/>
            <a:ext cx="2" cy="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38">
            <a:extLst>
              <a:ext uri="{FF2B5EF4-FFF2-40B4-BE49-F238E27FC236}">
                <a16:creationId xmlns:a16="http://schemas.microsoft.com/office/drawing/2014/main" id="{00000000-0008-0000-0B00-000020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9" y="849"/>
            <a:ext cx="3" cy="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215265</xdr:colOff>
      <xdr:row>63</xdr:row>
      <xdr:rowOff>0</xdr:rowOff>
    </xdr:from>
    <xdr:to>
      <xdr:col>4</xdr:col>
      <xdr:colOff>149087</xdr:colOff>
      <xdr:row>64</xdr:row>
      <xdr:rowOff>19050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 txBox="1">
          <a:spLocks noChangeArrowheads="1"/>
        </xdr:cNvSpPr>
      </xdr:nvSpPr>
      <xdr:spPr bwMode="auto">
        <a:xfrm>
          <a:off x="1312545" y="9517380"/>
          <a:ext cx="154802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3</xdr:col>
      <xdr:colOff>213360</xdr:colOff>
      <xdr:row>62</xdr:row>
      <xdr:rowOff>30480</xdr:rowOff>
    </xdr:from>
    <xdr:to>
      <xdr:col>4</xdr:col>
      <xdr:colOff>144780</xdr:colOff>
      <xdr:row>63</xdr:row>
      <xdr:rowOff>76200</xdr:rowOff>
    </xdr:to>
    <xdr:sp macro="" textlink="">
      <xdr:nvSpPr>
        <xdr:cNvPr id="40" name="Oval 41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 bwMode="auto">
        <a:xfrm>
          <a:off x="1310640" y="9425940"/>
          <a:ext cx="152400" cy="1676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457200</xdr:colOff>
      <xdr:row>58</xdr:row>
      <xdr:rowOff>30480</xdr:rowOff>
    </xdr:from>
    <xdr:to>
      <xdr:col>1</xdr:col>
      <xdr:colOff>457200</xdr:colOff>
      <xdr:row>67</xdr:row>
      <xdr:rowOff>7620</xdr:rowOff>
    </xdr:to>
    <xdr:sp macro="" textlink="">
      <xdr:nvSpPr>
        <xdr:cNvPr id="41" name="Line 42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ShapeType="1"/>
        </xdr:cNvSpPr>
      </xdr:nvSpPr>
      <xdr:spPr bwMode="auto">
        <a:xfrm flipV="1">
          <a:off x="815340" y="8839200"/>
          <a:ext cx="0" cy="1341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62</xdr:row>
      <xdr:rowOff>114300</xdr:rowOff>
    </xdr:from>
    <xdr:to>
      <xdr:col>5</xdr:col>
      <xdr:colOff>137160</xdr:colOff>
      <xdr:row>62</xdr:row>
      <xdr:rowOff>114300</xdr:rowOff>
    </xdr:to>
    <xdr:sp macro="" textlink="">
      <xdr:nvSpPr>
        <xdr:cNvPr id="42" name="Line 4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ShapeType="1"/>
        </xdr:cNvSpPr>
      </xdr:nvSpPr>
      <xdr:spPr bwMode="auto">
        <a:xfrm>
          <a:off x="15240" y="9509760"/>
          <a:ext cx="1828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297604</xdr:colOff>
      <xdr:row>56</xdr:row>
      <xdr:rowOff>168064</xdr:rowOff>
    </xdr:from>
    <xdr:to>
      <xdr:col>1</xdr:col>
      <xdr:colOff>462842</xdr:colOff>
      <xdr:row>57</xdr:row>
      <xdr:rowOff>95392</xdr:rowOff>
    </xdr:to>
    <xdr:sp macro="" textlink="">
      <xdr:nvSpPr>
        <xdr:cNvPr id="43" name="Text Box 44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 txBox="1">
          <a:spLocks noChangeArrowheads="1"/>
        </xdr:cNvSpPr>
      </xdr:nvSpPr>
      <xdr:spPr bwMode="auto">
        <a:xfrm>
          <a:off x="655744" y="8572924"/>
          <a:ext cx="165238" cy="2092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Q</a:t>
          </a:r>
        </a:p>
      </xdr:txBody>
    </xdr:sp>
    <xdr:clientData/>
  </xdr:twoCellAnchor>
  <xdr:twoCellAnchor>
    <xdr:from>
      <xdr:col>3</xdr:col>
      <xdr:colOff>137160</xdr:colOff>
      <xdr:row>63</xdr:row>
      <xdr:rowOff>0</xdr:rowOff>
    </xdr:from>
    <xdr:to>
      <xdr:col>4</xdr:col>
      <xdr:colOff>167640</xdr:colOff>
      <xdr:row>63</xdr:row>
      <xdr:rowOff>160020</xdr:rowOff>
    </xdr:to>
    <xdr:sp macro="" textlink="">
      <xdr:nvSpPr>
        <xdr:cNvPr id="44" name="Rectangle 45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rrowheads="1"/>
        </xdr:cNvSpPr>
      </xdr:nvSpPr>
      <xdr:spPr bwMode="auto">
        <a:xfrm>
          <a:off x="1234440" y="9517380"/>
          <a:ext cx="25146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160020</xdr:colOff>
      <xdr:row>60</xdr:row>
      <xdr:rowOff>91440</xdr:rowOff>
    </xdr:from>
    <xdr:to>
      <xdr:col>4</xdr:col>
      <xdr:colOff>83820</xdr:colOff>
      <xdr:row>63</xdr:row>
      <xdr:rowOff>114300</xdr:rowOff>
    </xdr:to>
    <xdr:sp macro="" textlink="">
      <xdr:nvSpPr>
        <xdr:cNvPr id="45" name="Rectangle 46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rrowheads="1"/>
        </xdr:cNvSpPr>
      </xdr:nvSpPr>
      <xdr:spPr bwMode="auto">
        <a:xfrm rot="-3386118">
          <a:off x="1135380" y="9364980"/>
          <a:ext cx="3886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457200</xdr:colOff>
      <xdr:row>60</xdr:row>
      <xdr:rowOff>0</xdr:rowOff>
    </xdr:from>
    <xdr:to>
      <xdr:col>4</xdr:col>
      <xdr:colOff>297180</xdr:colOff>
      <xdr:row>62</xdr:row>
      <xdr:rowOff>114300</xdr:rowOff>
    </xdr:to>
    <xdr:sp macro="" textlink="">
      <xdr:nvSpPr>
        <xdr:cNvPr id="46" name="Line 47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ShapeType="1"/>
        </xdr:cNvSpPr>
      </xdr:nvSpPr>
      <xdr:spPr bwMode="auto">
        <a:xfrm flipH="1">
          <a:off x="815340" y="9151620"/>
          <a:ext cx="800100" cy="3581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60</xdr:row>
      <xdr:rowOff>7620</xdr:rowOff>
    </xdr:from>
    <xdr:to>
      <xdr:col>4</xdr:col>
      <xdr:colOff>281940</xdr:colOff>
      <xdr:row>62</xdr:row>
      <xdr:rowOff>114300</xdr:rowOff>
    </xdr:to>
    <xdr:sp macro="" textlink="">
      <xdr:nvSpPr>
        <xdr:cNvPr id="47" name="Line 48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ShapeType="1"/>
        </xdr:cNvSpPr>
      </xdr:nvSpPr>
      <xdr:spPr bwMode="auto">
        <a:xfrm flipH="1">
          <a:off x="1386840" y="9159240"/>
          <a:ext cx="21336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62</xdr:row>
      <xdr:rowOff>114300</xdr:rowOff>
    </xdr:from>
    <xdr:to>
      <xdr:col>4</xdr:col>
      <xdr:colOff>68580</xdr:colOff>
      <xdr:row>62</xdr:row>
      <xdr:rowOff>114300</xdr:rowOff>
    </xdr:to>
    <xdr:sp macro="" textlink="">
      <xdr:nvSpPr>
        <xdr:cNvPr id="48" name="Line 49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ShapeType="1"/>
        </xdr:cNvSpPr>
      </xdr:nvSpPr>
      <xdr:spPr bwMode="auto">
        <a:xfrm flipH="1">
          <a:off x="815340" y="950976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297180</xdr:colOff>
      <xdr:row>60</xdr:row>
      <xdr:rowOff>7620</xdr:rowOff>
    </xdr:from>
    <xdr:to>
      <xdr:col>4</xdr:col>
      <xdr:colOff>297180</xdr:colOff>
      <xdr:row>62</xdr:row>
      <xdr:rowOff>114300</xdr:rowOff>
    </xdr:to>
    <xdr:sp macro="" textlink="">
      <xdr:nvSpPr>
        <xdr:cNvPr id="49" name="Line 50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ShapeType="1"/>
        </xdr:cNvSpPr>
      </xdr:nvSpPr>
      <xdr:spPr bwMode="auto">
        <a:xfrm>
          <a:off x="1615440" y="9159240"/>
          <a:ext cx="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62</xdr:row>
      <xdr:rowOff>45720</xdr:rowOff>
    </xdr:from>
    <xdr:to>
      <xdr:col>2</xdr:col>
      <xdr:colOff>167640</xdr:colOff>
      <xdr:row>62</xdr:row>
      <xdr:rowOff>114300</xdr:rowOff>
    </xdr:to>
    <xdr:sp macro="" textlink="">
      <xdr:nvSpPr>
        <xdr:cNvPr id="50" name="Line 51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ShapeType="1"/>
        </xdr:cNvSpPr>
      </xdr:nvSpPr>
      <xdr:spPr bwMode="auto">
        <a:xfrm>
          <a:off x="975360" y="944118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182880</xdr:colOff>
      <xdr:row>62</xdr:row>
      <xdr:rowOff>22860</xdr:rowOff>
    </xdr:from>
    <xdr:to>
      <xdr:col>2</xdr:col>
      <xdr:colOff>236220</xdr:colOff>
      <xdr:row>62</xdr:row>
      <xdr:rowOff>114300</xdr:rowOff>
    </xdr:to>
    <xdr:sp macro="" textlink="">
      <xdr:nvSpPr>
        <xdr:cNvPr id="51" name="Line 52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ShapeType="1"/>
        </xdr:cNvSpPr>
      </xdr:nvSpPr>
      <xdr:spPr bwMode="auto">
        <a:xfrm>
          <a:off x="1028700" y="941832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61</xdr:row>
      <xdr:rowOff>114300</xdr:rowOff>
    </xdr:from>
    <xdr:to>
      <xdr:col>3</xdr:col>
      <xdr:colOff>60960</xdr:colOff>
      <xdr:row>62</xdr:row>
      <xdr:rowOff>114300</xdr:rowOff>
    </xdr:to>
    <xdr:sp macro="" textlink="">
      <xdr:nvSpPr>
        <xdr:cNvPr id="52" name="Line 53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ShapeType="1"/>
        </xdr:cNvSpPr>
      </xdr:nvSpPr>
      <xdr:spPr bwMode="auto">
        <a:xfrm>
          <a:off x="1097280" y="9387840"/>
          <a:ext cx="60960" cy="1219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61</xdr:row>
      <xdr:rowOff>7620</xdr:rowOff>
    </xdr:from>
    <xdr:to>
      <xdr:col>4</xdr:col>
      <xdr:colOff>106680</xdr:colOff>
      <xdr:row>62</xdr:row>
      <xdr:rowOff>53340</xdr:rowOff>
    </xdr:to>
    <xdr:sp macro="" textlink="">
      <xdr:nvSpPr>
        <xdr:cNvPr id="53" name="Line 54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ShapeType="1"/>
        </xdr:cNvSpPr>
      </xdr:nvSpPr>
      <xdr:spPr bwMode="auto">
        <a:xfrm>
          <a:off x="1333500" y="9281160"/>
          <a:ext cx="91440" cy="1676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61</xdr:row>
      <xdr:rowOff>53340</xdr:rowOff>
    </xdr:from>
    <xdr:to>
      <xdr:col>3</xdr:col>
      <xdr:colOff>205740</xdr:colOff>
      <xdr:row>62</xdr:row>
      <xdr:rowOff>106680</xdr:rowOff>
    </xdr:to>
    <xdr:sp macro="" textlink="">
      <xdr:nvSpPr>
        <xdr:cNvPr id="54" name="Line 55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ShapeType="1"/>
        </xdr:cNvSpPr>
      </xdr:nvSpPr>
      <xdr:spPr bwMode="auto">
        <a:xfrm>
          <a:off x="1219200" y="9326880"/>
          <a:ext cx="83820" cy="1752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</xdr:colOff>
      <xdr:row>61</xdr:row>
      <xdr:rowOff>83820</xdr:rowOff>
    </xdr:from>
    <xdr:to>
      <xdr:col>3</xdr:col>
      <xdr:colOff>137160</xdr:colOff>
      <xdr:row>62</xdr:row>
      <xdr:rowOff>114300</xdr:rowOff>
    </xdr:to>
    <xdr:sp macro="" textlink="">
      <xdr:nvSpPr>
        <xdr:cNvPr id="55" name="Line 56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ShapeType="1"/>
        </xdr:cNvSpPr>
      </xdr:nvSpPr>
      <xdr:spPr bwMode="auto">
        <a:xfrm>
          <a:off x="1158240" y="9357360"/>
          <a:ext cx="76200" cy="1524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61</xdr:row>
      <xdr:rowOff>38100</xdr:rowOff>
    </xdr:from>
    <xdr:to>
      <xdr:col>4</xdr:col>
      <xdr:colOff>60960</xdr:colOff>
      <xdr:row>62</xdr:row>
      <xdr:rowOff>114300</xdr:rowOff>
    </xdr:to>
    <xdr:sp macro="" textlink="">
      <xdr:nvSpPr>
        <xdr:cNvPr id="56" name="Line 57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ShapeType="1"/>
        </xdr:cNvSpPr>
      </xdr:nvSpPr>
      <xdr:spPr bwMode="auto">
        <a:xfrm>
          <a:off x="1272540" y="9311640"/>
          <a:ext cx="106680" cy="1981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</xdr:colOff>
      <xdr:row>60</xdr:row>
      <xdr:rowOff>106680</xdr:rowOff>
    </xdr:from>
    <xdr:to>
      <xdr:col>4</xdr:col>
      <xdr:colOff>137160</xdr:colOff>
      <xdr:row>61</xdr:row>
      <xdr:rowOff>114300</xdr:rowOff>
    </xdr:to>
    <xdr:sp macro="" textlink="">
      <xdr:nvSpPr>
        <xdr:cNvPr id="57" name="Line 58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ShapeType="1"/>
        </xdr:cNvSpPr>
      </xdr:nvSpPr>
      <xdr:spPr bwMode="auto">
        <a:xfrm>
          <a:off x="1379220" y="9258300"/>
          <a:ext cx="76200" cy="1295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121920</xdr:colOff>
      <xdr:row>60</xdr:row>
      <xdr:rowOff>83820</xdr:rowOff>
    </xdr:from>
    <xdr:to>
      <xdr:col>4</xdr:col>
      <xdr:colOff>175260</xdr:colOff>
      <xdr:row>61</xdr:row>
      <xdr:rowOff>53340</xdr:rowOff>
    </xdr:to>
    <xdr:sp macro="" textlink="">
      <xdr:nvSpPr>
        <xdr:cNvPr id="58" name="Line 59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ShapeType="1"/>
        </xdr:cNvSpPr>
      </xdr:nvSpPr>
      <xdr:spPr bwMode="auto">
        <a:xfrm>
          <a:off x="1440180" y="923544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175260</xdr:colOff>
      <xdr:row>60</xdr:row>
      <xdr:rowOff>53340</xdr:rowOff>
    </xdr:from>
    <xdr:to>
      <xdr:col>4</xdr:col>
      <xdr:colOff>213360</xdr:colOff>
      <xdr:row>61</xdr:row>
      <xdr:rowOff>0</xdr:rowOff>
    </xdr:to>
    <xdr:sp macro="" textlink="">
      <xdr:nvSpPr>
        <xdr:cNvPr id="59" name="Line 60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ShapeType="1"/>
        </xdr:cNvSpPr>
      </xdr:nvSpPr>
      <xdr:spPr bwMode="auto">
        <a:xfrm>
          <a:off x="1493520" y="920496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236220</xdr:colOff>
      <xdr:row>60</xdr:row>
      <xdr:rowOff>30480</xdr:rowOff>
    </xdr:from>
    <xdr:to>
      <xdr:col>4</xdr:col>
      <xdr:colOff>251460</xdr:colOff>
      <xdr:row>60</xdr:row>
      <xdr:rowOff>60960</xdr:rowOff>
    </xdr:to>
    <xdr:sp macro="" textlink="">
      <xdr:nvSpPr>
        <xdr:cNvPr id="60" name="Line 61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ShapeType="1"/>
        </xdr:cNvSpPr>
      </xdr:nvSpPr>
      <xdr:spPr bwMode="auto">
        <a:xfrm>
          <a:off x="1554480" y="9182100"/>
          <a:ext cx="15240" cy="304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</xdr:colOff>
      <xdr:row>62</xdr:row>
      <xdr:rowOff>68580</xdr:rowOff>
    </xdr:from>
    <xdr:to>
      <xdr:col>2</xdr:col>
      <xdr:colOff>91440</xdr:colOff>
      <xdr:row>62</xdr:row>
      <xdr:rowOff>114300</xdr:rowOff>
    </xdr:to>
    <xdr:sp macro="" textlink="">
      <xdr:nvSpPr>
        <xdr:cNvPr id="61" name="Line 62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ShapeType="1"/>
        </xdr:cNvSpPr>
      </xdr:nvSpPr>
      <xdr:spPr bwMode="auto">
        <a:xfrm>
          <a:off x="914400" y="9464040"/>
          <a:ext cx="22860" cy="457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441960</xdr:colOff>
      <xdr:row>60</xdr:row>
      <xdr:rowOff>91440</xdr:rowOff>
    </xdr:from>
    <xdr:to>
      <xdr:col>2</xdr:col>
      <xdr:colOff>114300</xdr:colOff>
      <xdr:row>62</xdr:row>
      <xdr:rowOff>114300</xdr:rowOff>
    </xdr:to>
    <xdr:sp macro="" textlink="">
      <xdr:nvSpPr>
        <xdr:cNvPr id="62" name="Line 63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ShapeType="1"/>
        </xdr:cNvSpPr>
      </xdr:nvSpPr>
      <xdr:spPr bwMode="auto">
        <a:xfrm flipH="1">
          <a:off x="800100" y="9243060"/>
          <a:ext cx="16002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137160</xdr:colOff>
      <xdr:row>59</xdr:row>
      <xdr:rowOff>160020</xdr:rowOff>
    </xdr:from>
    <xdr:to>
      <xdr:col>3</xdr:col>
      <xdr:colOff>0</xdr:colOff>
      <xdr:row>60</xdr:row>
      <xdr:rowOff>114300</xdr:rowOff>
    </xdr:to>
    <xdr:sp macro="" textlink="">
      <xdr:nvSpPr>
        <xdr:cNvPr id="63" name="Line 64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ShapeType="1"/>
        </xdr:cNvSpPr>
      </xdr:nvSpPr>
      <xdr:spPr bwMode="auto">
        <a:xfrm rot="1202728" flipH="1">
          <a:off x="982980" y="9121140"/>
          <a:ext cx="114300" cy="1447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60</xdr:row>
      <xdr:rowOff>0</xdr:rowOff>
    </xdr:from>
    <xdr:to>
      <xdr:col>4</xdr:col>
      <xdr:colOff>297180</xdr:colOff>
      <xdr:row>60</xdr:row>
      <xdr:rowOff>0</xdr:rowOff>
    </xdr:to>
    <xdr:sp macro="" textlink="">
      <xdr:nvSpPr>
        <xdr:cNvPr id="64" name="Line 65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ShapeType="1"/>
        </xdr:cNvSpPr>
      </xdr:nvSpPr>
      <xdr:spPr bwMode="auto">
        <a:xfrm flipH="1">
          <a:off x="1104900" y="9151620"/>
          <a:ext cx="51054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196215</xdr:colOff>
      <xdr:row>62</xdr:row>
      <xdr:rowOff>114300</xdr:rowOff>
    </xdr:from>
    <xdr:to>
      <xdr:col>4</xdr:col>
      <xdr:colOff>148590</xdr:colOff>
      <xdr:row>63</xdr:row>
      <xdr:rowOff>163989</xdr:rowOff>
    </xdr:to>
    <xdr:sp macro="" textlink="">
      <xdr:nvSpPr>
        <xdr:cNvPr id="65" name="Text Box 66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 txBox="1">
          <a:spLocks noChangeArrowheads="1"/>
        </xdr:cNvSpPr>
      </xdr:nvSpPr>
      <xdr:spPr bwMode="auto">
        <a:xfrm>
          <a:off x="1293495" y="9509760"/>
          <a:ext cx="173355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1</xdr:col>
      <xdr:colOff>432435</xdr:colOff>
      <xdr:row>62</xdr:row>
      <xdr:rowOff>85725</xdr:rowOff>
    </xdr:from>
    <xdr:to>
      <xdr:col>2</xdr:col>
      <xdr:colOff>127635</xdr:colOff>
      <xdr:row>63</xdr:row>
      <xdr:rowOff>142875</xdr:rowOff>
    </xdr:to>
    <xdr:sp macro="" textlink="">
      <xdr:nvSpPr>
        <xdr:cNvPr id="66" name="Text Box 67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 txBox="1">
          <a:spLocks noChangeArrowheads="1"/>
        </xdr:cNvSpPr>
      </xdr:nvSpPr>
      <xdr:spPr bwMode="auto">
        <a:xfrm>
          <a:off x="790575" y="9481185"/>
          <a:ext cx="18288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</a:t>
          </a:r>
        </a:p>
      </xdr:txBody>
    </xdr:sp>
    <xdr:clientData/>
  </xdr:twoCellAnchor>
  <xdr:twoCellAnchor>
    <xdr:from>
      <xdr:col>4</xdr:col>
      <xdr:colOff>196215</xdr:colOff>
      <xdr:row>62</xdr:row>
      <xdr:rowOff>114300</xdr:rowOff>
    </xdr:from>
    <xdr:to>
      <xdr:col>4</xdr:col>
      <xdr:colOff>381173</xdr:colOff>
      <xdr:row>63</xdr:row>
      <xdr:rowOff>163989</xdr:rowOff>
    </xdr:to>
    <xdr:sp macro="" textlink="">
      <xdr:nvSpPr>
        <xdr:cNvPr id="67" name="Text Box 68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 txBox="1">
          <a:spLocks noChangeArrowheads="1"/>
        </xdr:cNvSpPr>
      </xdr:nvSpPr>
      <xdr:spPr bwMode="auto">
        <a:xfrm>
          <a:off x="1514475" y="9509760"/>
          <a:ext cx="184958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2</xdr:col>
      <xdr:colOff>224790</xdr:colOff>
      <xdr:row>65</xdr:row>
      <xdr:rowOff>9525</xdr:rowOff>
    </xdr:from>
    <xdr:to>
      <xdr:col>4</xdr:col>
      <xdr:colOff>234315</xdr:colOff>
      <xdr:row>65</xdr:row>
      <xdr:rowOff>180975</xdr:rowOff>
    </xdr:to>
    <xdr:sp macro="" textlink="">
      <xdr:nvSpPr>
        <xdr:cNvPr id="68" name="AutoShape 69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/>
        </xdr:cNvSpPr>
      </xdr:nvSpPr>
      <xdr:spPr bwMode="auto">
        <a:xfrm>
          <a:off x="1070610" y="9907905"/>
          <a:ext cx="481965" cy="171450"/>
        </a:xfrm>
        <a:prstGeom prst="borderCallout1">
          <a:avLst>
            <a:gd name="adj1" fmla="val 66667"/>
            <a:gd name="adj2" fmla="val -14287"/>
            <a:gd name="adj3" fmla="val -227778"/>
            <a:gd name="adj4" fmla="val -267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2</xdr:col>
      <xdr:colOff>106680</xdr:colOff>
      <xdr:row>60</xdr:row>
      <xdr:rowOff>91440</xdr:rowOff>
    </xdr:from>
    <xdr:to>
      <xdr:col>2</xdr:col>
      <xdr:colOff>106680</xdr:colOff>
      <xdr:row>62</xdr:row>
      <xdr:rowOff>114300</xdr:rowOff>
    </xdr:to>
    <xdr:sp macro="" textlink="">
      <xdr:nvSpPr>
        <xdr:cNvPr id="69" name="Line 70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ShapeType="1"/>
        </xdr:cNvSpPr>
      </xdr:nvSpPr>
      <xdr:spPr bwMode="auto">
        <a:xfrm>
          <a:off x="952500" y="9243060"/>
          <a:ext cx="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234315</xdr:colOff>
      <xdr:row>59</xdr:row>
      <xdr:rowOff>9525</xdr:rowOff>
    </xdr:from>
    <xdr:to>
      <xdr:col>5</xdr:col>
      <xdr:colOff>20955</xdr:colOff>
      <xdr:row>60</xdr:row>
      <xdr:rowOff>0</xdr:rowOff>
    </xdr:to>
    <xdr:sp macro="" textlink="">
      <xdr:nvSpPr>
        <xdr:cNvPr id="70" name="Text Box 71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 txBox="1">
          <a:spLocks noChangeArrowheads="1"/>
        </xdr:cNvSpPr>
      </xdr:nvSpPr>
      <xdr:spPr bwMode="auto">
        <a:xfrm>
          <a:off x="1552575" y="8970645"/>
          <a:ext cx="17526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4</xdr:col>
      <xdr:colOff>148590</xdr:colOff>
      <xdr:row>61</xdr:row>
      <xdr:rowOff>38100</xdr:rowOff>
    </xdr:from>
    <xdr:to>
      <xdr:col>5</xdr:col>
      <xdr:colOff>80010</xdr:colOff>
      <xdr:row>63</xdr:row>
      <xdr:rowOff>9525</xdr:rowOff>
    </xdr:to>
    <xdr:sp macro="" textlink="">
      <xdr:nvSpPr>
        <xdr:cNvPr id="71" name="Text Box 72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 txBox="1">
          <a:spLocks noChangeArrowheads="1"/>
        </xdr:cNvSpPr>
      </xdr:nvSpPr>
      <xdr:spPr bwMode="auto">
        <a:xfrm>
          <a:off x="1466850" y="9311640"/>
          <a:ext cx="320040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293958</xdr:colOff>
      <xdr:row>60</xdr:row>
      <xdr:rowOff>28575</xdr:rowOff>
    </xdr:from>
    <xdr:to>
      <xdr:col>2</xdr:col>
      <xdr:colOff>65884</xdr:colOff>
      <xdr:row>62</xdr:row>
      <xdr:rowOff>0</xdr:rowOff>
    </xdr:to>
    <xdr:sp macro="" textlink="">
      <xdr:nvSpPr>
        <xdr:cNvPr id="72" name="Text Box 79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 txBox="1">
          <a:spLocks noChangeArrowheads="1"/>
        </xdr:cNvSpPr>
      </xdr:nvSpPr>
      <xdr:spPr bwMode="auto">
        <a:xfrm>
          <a:off x="652098" y="9180195"/>
          <a:ext cx="259606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en-US" altLang="ja-JP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</a:t>
          </a:r>
          <a:endParaRPr lang="ja-JP" altLang="en-US" sz="5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</xdr:col>
      <xdr:colOff>298354</xdr:colOff>
      <xdr:row>59</xdr:row>
      <xdr:rowOff>57150</xdr:rowOff>
    </xdr:from>
    <xdr:to>
      <xdr:col>2</xdr:col>
      <xdr:colOff>51653</xdr:colOff>
      <xdr:row>60</xdr:row>
      <xdr:rowOff>28575</xdr:rowOff>
    </xdr:to>
    <xdr:sp macro="" textlink="">
      <xdr:nvSpPr>
        <xdr:cNvPr id="73" name="Text Box 80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 txBox="1">
          <a:spLocks noChangeArrowheads="1"/>
        </xdr:cNvSpPr>
      </xdr:nvSpPr>
      <xdr:spPr bwMode="auto">
        <a:xfrm>
          <a:off x="656494" y="9018270"/>
          <a:ext cx="240979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</a:t>
          </a:r>
        </a:p>
      </xdr:txBody>
    </xdr:sp>
    <xdr:clientData/>
  </xdr:twoCellAnchor>
  <xdr:twoCellAnchor>
    <xdr:from>
      <xdr:col>1</xdr:col>
      <xdr:colOff>464820</xdr:colOff>
      <xdr:row>60</xdr:row>
      <xdr:rowOff>91440</xdr:rowOff>
    </xdr:from>
    <xdr:to>
      <xdr:col>2</xdr:col>
      <xdr:colOff>114300</xdr:colOff>
      <xdr:row>60</xdr:row>
      <xdr:rowOff>91440</xdr:rowOff>
    </xdr:to>
    <xdr:sp macro="" textlink="">
      <xdr:nvSpPr>
        <xdr:cNvPr id="74" name="Line 81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ShapeType="1"/>
        </xdr:cNvSpPr>
      </xdr:nvSpPr>
      <xdr:spPr bwMode="auto">
        <a:xfrm rot="-5400000">
          <a:off x="891540" y="9174480"/>
          <a:ext cx="0" cy="137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464820</xdr:colOff>
      <xdr:row>60</xdr:row>
      <xdr:rowOff>0</xdr:rowOff>
    </xdr:from>
    <xdr:to>
      <xdr:col>3</xdr:col>
      <xdr:colOff>22860</xdr:colOff>
      <xdr:row>60</xdr:row>
      <xdr:rowOff>0</xdr:rowOff>
    </xdr:to>
    <xdr:sp macro="" textlink="">
      <xdr:nvSpPr>
        <xdr:cNvPr id="75" name="Line 82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ShapeType="1"/>
        </xdr:cNvSpPr>
      </xdr:nvSpPr>
      <xdr:spPr bwMode="auto">
        <a:xfrm rot="-5400000">
          <a:off x="971550" y="9003030"/>
          <a:ext cx="0" cy="2971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330444</xdr:colOff>
      <xdr:row>63</xdr:row>
      <xdr:rowOff>9525</xdr:rowOff>
    </xdr:from>
    <xdr:to>
      <xdr:col>4</xdr:col>
      <xdr:colOff>410307</xdr:colOff>
      <xdr:row>64</xdr:row>
      <xdr:rowOff>175846</xdr:rowOff>
    </xdr:to>
    <xdr:cxnSp macro="">
      <xdr:nvCxnSpPr>
        <xdr:cNvPr id="76" name="直線矢印コネクタ 75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CxnSpPr>
          <a:endCxn id="71" idx="2"/>
        </xdr:cNvCxnSpPr>
      </xdr:nvCxnSpPr>
      <xdr:spPr>
        <a:xfrm flipH="1" flipV="1">
          <a:off x="1648704" y="9526905"/>
          <a:ext cx="57003" cy="356821"/>
        </a:xfrm>
        <a:prstGeom prst="straightConnector1">
          <a:avLst/>
        </a:prstGeom>
        <a:ln w="12700">
          <a:headEnd type="none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175683</xdr:colOff>
      <xdr:row>5</xdr:row>
      <xdr:rowOff>59266</xdr:rowOff>
    </xdr:from>
    <xdr:to>
      <xdr:col>21</xdr:col>
      <xdr:colOff>275166</xdr:colOff>
      <xdr:row>11</xdr:row>
      <xdr:rowOff>0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6957483" y="802216"/>
          <a:ext cx="2718858" cy="11313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【記入要領】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薄緑色のセルに入力すれば、グレーのセルは自動計算されます！</a:t>
          </a:r>
        </a:p>
      </xdr:txBody>
    </xdr:sp>
    <xdr:clientData/>
  </xdr:twoCellAnchor>
  <xdr:twoCellAnchor>
    <xdr:from>
      <xdr:col>2</xdr:col>
      <xdr:colOff>10583</xdr:colOff>
      <xdr:row>13</xdr:row>
      <xdr:rowOff>84667</xdr:rowOff>
    </xdr:from>
    <xdr:to>
      <xdr:col>13</xdr:col>
      <xdr:colOff>170604</xdr:colOff>
      <xdr:row>28</xdr:row>
      <xdr:rowOff>119803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0</xdr:row>
          <xdr:rowOff>19050</xdr:rowOff>
        </xdr:from>
        <xdr:to>
          <xdr:col>12</xdr:col>
          <xdr:colOff>361950</xdr:colOff>
          <xdr:row>1</xdr:row>
          <xdr:rowOff>0</xdr:rowOff>
        </xdr:to>
        <xdr:sp macro="" textlink="">
          <xdr:nvSpPr>
            <xdr:cNvPr id="36865" name="Check Box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0C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0</xdr:row>
          <xdr:rowOff>19050</xdr:rowOff>
        </xdr:from>
        <xdr:to>
          <xdr:col>8</xdr:col>
          <xdr:colOff>361950</xdr:colOff>
          <xdr:row>1</xdr:row>
          <xdr:rowOff>0</xdr:rowOff>
        </xdr:to>
        <xdr:sp macro="" textlink="">
          <xdr:nvSpPr>
            <xdr:cNvPr id="36866" name="Check Box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0C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32</xdr:row>
          <xdr:rowOff>209550</xdr:rowOff>
        </xdr:from>
        <xdr:to>
          <xdr:col>1</xdr:col>
          <xdr:colOff>19050</xdr:colOff>
          <xdr:row>34</xdr:row>
          <xdr:rowOff>19050</xdr:rowOff>
        </xdr:to>
        <xdr:sp macro="" textlink="">
          <xdr:nvSpPr>
            <xdr:cNvPr id="36867" name="Check Box 3" hidden="1">
              <a:extLst>
                <a:ext uri="{63B3BB69-23CF-44E3-9099-C40C66FF867C}">
                  <a14:compatExt spid="_x0000_s36867"/>
                </a:ext>
                <a:ext uri="{FF2B5EF4-FFF2-40B4-BE49-F238E27FC236}">
                  <a16:creationId xmlns:a16="http://schemas.microsoft.com/office/drawing/2014/main" id="{00000000-0008-0000-0C00-00000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34</xdr:row>
          <xdr:rowOff>228600</xdr:rowOff>
        </xdr:from>
        <xdr:to>
          <xdr:col>1</xdr:col>
          <xdr:colOff>19050</xdr:colOff>
          <xdr:row>36</xdr:row>
          <xdr:rowOff>19050</xdr:rowOff>
        </xdr:to>
        <xdr:sp macro="" textlink="">
          <xdr:nvSpPr>
            <xdr:cNvPr id="36868" name="Check Box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0C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40</xdr:row>
          <xdr:rowOff>85725</xdr:rowOff>
        </xdr:from>
        <xdr:to>
          <xdr:col>1</xdr:col>
          <xdr:colOff>19050</xdr:colOff>
          <xdr:row>43</xdr:row>
          <xdr:rowOff>57150</xdr:rowOff>
        </xdr:to>
        <xdr:sp macro="" textlink="">
          <xdr:nvSpPr>
            <xdr:cNvPr id="36869" name="Check Box 5" hidden="1">
              <a:extLst>
                <a:ext uri="{63B3BB69-23CF-44E3-9099-C40C66FF867C}">
                  <a14:compatExt spid="_x0000_s36869"/>
                </a:ext>
                <a:ext uri="{FF2B5EF4-FFF2-40B4-BE49-F238E27FC236}">
                  <a16:creationId xmlns:a16="http://schemas.microsoft.com/office/drawing/2014/main" id="{00000000-0008-0000-0C00-00000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46</xdr:row>
          <xdr:rowOff>85725</xdr:rowOff>
        </xdr:from>
        <xdr:to>
          <xdr:col>1</xdr:col>
          <xdr:colOff>19050</xdr:colOff>
          <xdr:row>49</xdr:row>
          <xdr:rowOff>57150</xdr:rowOff>
        </xdr:to>
        <xdr:sp macro="" textlink="">
          <xdr:nvSpPr>
            <xdr:cNvPr id="36870" name="Check Box 6" hidden="1">
              <a:extLst>
                <a:ext uri="{63B3BB69-23CF-44E3-9099-C40C66FF867C}">
                  <a14:compatExt spid="_x0000_s36870"/>
                </a:ext>
                <a:ext uri="{FF2B5EF4-FFF2-40B4-BE49-F238E27FC236}">
                  <a16:creationId xmlns:a16="http://schemas.microsoft.com/office/drawing/2014/main" id="{00000000-0008-0000-0C00-00000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33</xdr:row>
          <xdr:rowOff>219075</xdr:rowOff>
        </xdr:from>
        <xdr:to>
          <xdr:col>2</xdr:col>
          <xdr:colOff>95250</xdr:colOff>
          <xdr:row>35</xdr:row>
          <xdr:rowOff>19050</xdr:rowOff>
        </xdr:to>
        <xdr:sp macro="" textlink="">
          <xdr:nvSpPr>
            <xdr:cNvPr id="36875" name="Check Box 11" hidden="1">
              <a:extLst>
                <a:ext uri="{63B3BB69-23CF-44E3-9099-C40C66FF867C}">
                  <a14:compatExt spid="_x0000_s36875"/>
                </a:ext>
                <a:ext uri="{FF2B5EF4-FFF2-40B4-BE49-F238E27FC236}">
                  <a16:creationId xmlns:a16="http://schemas.microsoft.com/office/drawing/2014/main" id="{00000000-0008-0000-0C00-00000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33</xdr:row>
          <xdr:rowOff>219075</xdr:rowOff>
        </xdr:from>
        <xdr:to>
          <xdr:col>6</xdr:col>
          <xdr:colOff>19050</xdr:colOff>
          <xdr:row>35</xdr:row>
          <xdr:rowOff>19050</xdr:rowOff>
        </xdr:to>
        <xdr:sp macro="" textlink="">
          <xdr:nvSpPr>
            <xdr:cNvPr id="36876" name="Check Box 12" hidden="1">
              <a:extLst>
                <a:ext uri="{63B3BB69-23CF-44E3-9099-C40C66FF867C}">
                  <a14:compatExt spid="_x0000_s36876"/>
                </a:ext>
                <a:ext uri="{FF2B5EF4-FFF2-40B4-BE49-F238E27FC236}">
                  <a16:creationId xmlns:a16="http://schemas.microsoft.com/office/drawing/2014/main" id="{00000000-0008-0000-0C00-00000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33</xdr:row>
          <xdr:rowOff>219075</xdr:rowOff>
        </xdr:from>
        <xdr:to>
          <xdr:col>9</xdr:col>
          <xdr:colOff>0</xdr:colOff>
          <xdr:row>35</xdr:row>
          <xdr:rowOff>19050</xdr:rowOff>
        </xdr:to>
        <xdr:sp macro="" textlink="">
          <xdr:nvSpPr>
            <xdr:cNvPr id="36877" name="Check Box 13" hidden="1">
              <a:extLst>
                <a:ext uri="{63B3BB69-23CF-44E3-9099-C40C66FF867C}">
                  <a14:compatExt spid="_x0000_s36877"/>
                </a:ext>
                <a:ext uri="{FF2B5EF4-FFF2-40B4-BE49-F238E27FC236}">
                  <a16:creationId xmlns:a16="http://schemas.microsoft.com/office/drawing/2014/main" id="{00000000-0008-0000-0C00-00000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0.57793</cdr:x>
      <cdr:y>0.31461</cdr:y>
    </cdr:from>
    <cdr:to>
      <cdr:x>0.75131</cdr:x>
      <cdr:y>0.52247</cdr:y>
    </cdr:to>
    <cdr:sp macro="" textlink="">
      <cdr:nvSpPr>
        <cdr:cNvPr id="6" name="四角形: 角を丸くする 5">
          <a:extLst xmlns:a="http://schemas.openxmlformats.org/drawingml/2006/main">
            <a:ext uri="{FF2B5EF4-FFF2-40B4-BE49-F238E27FC236}">
              <a16:creationId xmlns:a16="http://schemas.microsoft.com/office/drawing/2014/main" id="{A91DA59D-56C1-8962-A837-EE162994B7AC}"/>
            </a:ext>
          </a:extLst>
        </cdr:cNvPr>
        <cdr:cNvSpPr/>
      </cdr:nvSpPr>
      <cdr:spPr>
        <a:xfrm xmlns:a="http://schemas.openxmlformats.org/drawingml/2006/main">
          <a:off x="2514601" y="853440"/>
          <a:ext cx="754380" cy="563880"/>
        </a:xfrm>
        <a:prstGeom xmlns:a="http://schemas.openxmlformats.org/drawingml/2006/main" prst="roundRect">
          <a:avLst/>
        </a:prstGeom>
        <a:solidFill xmlns:a="http://schemas.openxmlformats.org/drawingml/2006/main">
          <a:srgbClr val="00B050">
            <a:alpha val="50000"/>
          </a:srgbClr>
        </a:solidFill>
        <a:ln xmlns:a="http://schemas.openxmlformats.org/drawingml/2006/main" w="12700">
          <a:solidFill>
            <a:srgbClr val="00B050"/>
          </a:solidFill>
          <a:prstDash val="sys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0.18914</cdr:x>
      <cdr:y>0.56929</cdr:y>
    </cdr:from>
    <cdr:to>
      <cdr:x>0.37653</cdr:x>
      <cdr:y>0.77715</cdr:y>
    </cdr:to>
    <cdr:sp macro="" textlink="">
      <cdr:nvSpPr>
        <cdr:cNvPr id="8" name="四角形: 角を丸くする 7">
          <a:extLst xmlns:a="http://schemas.openxmlformats.org/drawingml/2006/main">
            <a:ext uri="{FF2B5EF4-FFF2-40B4-BE49-F238E27FC236}">
              <a16:creationId xmlns:a16="http://schemas.microsoft.com/office/drawing/2014/main" id="{CE0B4CED-64B0-6C59-55FA-CD15788FDB87}"/>
            </a:ext>
          </a:extLst>
        </cdr:cNvPr>
        <cdr:cNvSpPr/>
      </cdr:nvSpPr>
      <cdr:spPr>
        <a:xfrm xmlns:a="http://schemas.openxmlformats.org/drawingml/2006/main">
          <a:off x="822959" y="1544320"/>
          <a:ext cx="815341" cy="563880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0000">
            <a:alpha val="50000"/>
          </a:srgbClr>
        </a:solidFill>
        <a:ln xmlns:a="http://schemas.openxmlformats.org/drawingml/2006/main" w="12700">
          <a:solidFill>
            <a:srgbClr val="FF0000"/>
          </a:solidFill>
          <a:prstDash val="sys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0.53107</cdr:x>
      <cdr:y>0.33024</cdr:y>
    </cdr:from>
    <cdr:to>
      <cdr:x>0.80816</cdr:x>
      <cdr:y>0.58305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DABC1DA-ED84-55A3-A404-7ECC54722ABF}"/>
            </a:ext>
          </a:extLst>
        </cdr:cNvPr>
        <cdr:cNvSpPr txBox="1"/>
      </cdr:nvSpPr>
      <cdr:spPr>
        <a:xfrm xmlns:a="http://schemas.openxmlformats.org/drawingml/2006/main">
          <a:off x="2533285" y="915078"/>
          <a:ext cx="1321753" cy="70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altLang="ja-JP" sz="800"/>
            <a:t>1/30rad</a:t>
          </a:r>
          <a:r>
            <a:rPr lang="ja-JP" altLang="en-US" sz="800"/>
            <a:t>以下の</a:t>
          </a:r>
          <a:endParaRPr lang="en-US" altLang="ja-JP" sz="800"/>
        </a:p>
        <a:p xmlns:a="http://schemas.openxmlformats.org/drawingml/2006/main">
          <a:pPr algn="ctr"/>
          <a:r>
            <a:rPr lang="ja-JP" altLang="en-US" sz="800"/>
            <a:t>応答領域</a:t>
          </a:r>
          <a:endParaRPr lang="en-US" altLang="ja-JP" sz="800"/>
        </a:p>
        <a:p xmlns:a="http://schemas.openxmlformats.org/drawingml/2006/main">
          <a:pPr algn="ctr"/>
          <a:r>
            <a:rPr lang="ja-JP" altLang="en-US" sz="800"/>
            <a:t>（安全ゾーン）</a:t>
          </a:r>
        </a:p>
      </cdr:txBody>
    </cdr:sp>
  </cdr:relSizeAnchor>
  <cdr:relSizeAnchor xmlns:cdr="http://schemas.openxmlformats.org/drawingml/2006/chartDrawing">
    <cdr:from>
      <cdr:x>0.14922</cdr:x>
      <cdr:y>0.57867</cdr:y>
    </cdr:from>
    <cdr:to>
      <cdr:x>0.42631</cdr:x>
      <cdr:y>0.83148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F260EAC-EDBF-668B-6F36-536B3BE08D47}"/>
            </a:ext>
          </a:extLst>
        </cdr:cNvPr>
        <cdr:cNvSpPr txBox="1"/>
      </cdr:nvSpPr>
      <cdr:spPr>
        <a:xfrm xmlns:a="http://schemas.openxmlformats.org/drawingml/2006/main">
          <a:off x="711782" y="1603466"/>
          <a:ext cx="1321753" cy="700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/>
            <a:t>1/15rad</a:t>
          </a:r>
          <a:r>
            <a:rPr lang="ja-JP" altLang="en-US" sz="800"/>
            <a:t>以上の</a:t>
          </a:r>
          <a:endParaRPr lang="en-US" altLang="ja-JP" sz="800"/>
        </a:p>
        <a:p xmlns:a="http://schemas.openxmlformats.org/drawingml/2006/main">
          <a:pPr algn="ctr"/>
          <a:r>
            <a:rPr lang="ja-JP" altLang="en-US" sz="800"/>
            <a:t>応答領域</a:t>
          </a:r>
          <a:endParaRPr lang="en-US" altLang="ja-JP" sz="800"/>
        </a:p>
        <a:p xmlns:a="http://schemas.openxmlformats.org/drawingml/2006/main">
          <a:pPr algn="ctr"/>
          <a:r>
            <a:rPr lang="ja-JP" altLang="en-US" sz="800"/>
            <a:t>（危険ゾーン）</a:t>
          </a:r>
        </a:p>
      </cdr:txBody>
    </cdr:sp>
  </cdr:relSizeAnchor>
  <cdr:relSizeAnchor xmlns:cdr="http://schemas.openxmlformats.org/drawingml/2006/chartDrawing">
    <cdr:from>
      <cdr:x>0.24387</cdr:x>
      <cdr:y>0.06401</cdr:y>
    </cdr:from>
    <cdr:to>
      <cdr:x>0.37544</cdr:x>
      <cdr:y>0.4965</cdr:y>
    </cdr:to>
    <cdr:sp macro="" textlink="">
      <cdr:nvSpPr>
        <cdr:cNvPr id="9" name="楕円 8">
          <a:extLst xmlns:a="http://schemas.openxmlformats.org/drawingml/2006/main">
            <a:ext uri="{FF2B5EF4-FFF2-40B4-BE49-F238E27FC236}">
              <a16:creationId xmlns:a16="http://schemas.microsoft.com/office/drawing/2014/main" id="{E96764B3-0870-152F-0A96-6B36CB074F64}"/>
            </a:ext>
          </a:extLst>
        </cdr:cNvPr>
        <cdr:cNvSpPr/>
      </cdr:nvSpPr>
      <cdr:spPr>
        <a:xfrm xmlns:a="http://schemas.openxmlformats.org/drawingml/2006/main" rot="19940846">
          <a:off x="1195277" y="175684"/>
          <a:ext cx="644871" cy="1186956"/>
        </a:xfrm>
        <a:prstGeom xmlns:a="http://schemas.openxmlformats.org/drawingml/2006/main" prst="ellipse">
          <a:avLst/>
        </a:prstGeom>
        <a:solidFill xmlns:a="http://schemas.openxmlformats.org/drawingml/2006/main">
          <a:srgbClr val="92D050">
            <a:alpha val="50000"/>
          </a:srgbClr>
        </a:solidFill>
        <a:ln xmlns:a="http://schemas.openxmlformats.org/drawingml/2006/main" w="12700">
          <a:solidFill>
            <a:srgbClr val="92D050"/>
          </a:solidFill>
          <a:prstDash val="sys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0.22847</cdr:x>
      <cdr:y>0.11423</cdr:y>
    </cdr:from>
    <cdr:to>
      <cdr:x>0.575</cdr:x>
      <cdr:y>0.41573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F260EAC-EDBF-668B-6F36-536B3BE08D47}"/>
            </a:ext>
          </a:extLst>
        </cdr:cNvPr>
        <cdr:cNvSpPr txBox="1"/>
      </cdr:nvSpPr>
      <cdr:spPr>
        <a:xfrm xmlns:a="http://schemas.openxmlformats.org/drawingml/2006/main">
          <a:off x="835660" y="309880"/>
          <a:ext cx="1267460" cy="817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altLang="ja-JP" sz="800"/>
            <a:t>1/30</a:t>
          </a:r>
          <a:r>
            <a:rPr lang="ja-JP" altLang="en-US" sz="800"/>
            <a:t>～</a:t>
          </a:r>
          <a:endParaRPr lang="en-US" altLang="ja-JP" sz="800"/>
        </a:p>
        <a:p xmlns:a="http://schemas.openxmlformats.org/drawingml/2006/main">
          <a:pPr algn="l"/>
          <a:r>
            <a:rPr lang="ja-JP" altLang="en-US" sz="800"/>
            <a:t>　</a:t>
          </a:r>
          <a:r>
            <a:rPr lang="en-US" altLang="ja-JP" sz="800"/>
            <a:t>1/15rad</a:t>
          </a:r>
        </a:p>
        <a:p xmlns:a="http://schemas.openxmlformats.org/drawingml/2006/main">
          <a:pPr algn="l"/>
          <a:r>
            <a:rPr lang="ja-JP" altLang="en-US" sz="800" baseline="0"/>
            <a:t>   </a:t>
          </a:r>
          <a:r>
            <a:rPr lang="ja-JP" altLang="en-US" sz="800"/>
            <a:t>（条件付き</a:t>
          </a:r>
          <a:endParaRPr lang="en-US" altLang="ja-JP" sz="800"/>
        </a:p>
        <a:p xmlns:a="http://schemas.openxmlformats.org/drawingml/2006/main">
          <a:pPr algn="l"/>
          <a:r>
            <a:rPr lang="ja-JP" altLang="en-US" sz="800"/>
            <a:t>　　　安全</a:t>
          </a:r>
          <a:endParaRPr lang="en-US" altLang="ja-JP" sz="800"/>
        </a:p>
        <a:p xmlns:a="http://schemas.openxmlformats.org/drawingml/2006/main">
          <a:pPr algn="l"/>
          <a:r>
            <a:rPr lang="ja-JP" altLang="en-US" sz="800"/>
            <a:t>　　　ゾーン）</a:t>
          </a:r>
        </a:p>
      </cdr:txBody>
    </cdr:sp>
  </cdr:relSizeAnchor>
  <cdr:relSizeAnchor xmlns:cdr="http://schemas.openxmlformats.org/drawingml/2006/chartDrawing">
    <cdr:from>
      <cdr:x>0.5651</cdr:x>
      <cdr:y>0.03471</cdr:y>
    </cdr:from>
    <cdr:to>
      <cdr:x>0.75679</cdr:x>
      <cdr:y>0.25837</cdr:y>
    </cdr:to>
    <cdr:sp macro="" textlink="">
      <cdr:nvSpPr>
        <cdr:cNvPr id="12" name="正方形/長方形 11">
          <a:extLst xmlns:a="http://schemas.openxmlformats.org/drawingml/2006/main">
            <a:ext uri="{FF2B5EF4-FFF2-40B4-BE49-F238E27FC236}">
              <a16:creationId xmlns:a16="http://schemas.microsoft.com/office/drawing/2014/main" id="{B45D2194-33C5-BFCA-218F-1BEF115AD2F8}"/>
            </a:ext>
          </a:extLst>
        </cdr:cNvPr>
        <cdr:cNvSpPr/>
      </cdr:nvSpPr>
      <cdr:spPr>
        <a:xfrm xmlns:a="http://schemas.openxmlformats.org/drawingml/2006/main">
          <a:off x="2695575" y="96168"/>
          <a:ext cx="914400" cy="61975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cdr:txBody>
    </cdr:sp>
  </cdr:relSizeAnchor>
  <cdr:relSizeAnchor xmlns:cdr="http://schemas.openxmlformats.org/drawingml/2006/chartDrawing">
    <cdr:from>
      <cdr:x>0.58046</cdr:x>
      <cdr:y>0.02909</cdr:y>
    </cdr:from>
    <cdr:to>
      <cdr:x>0.77188</cdr:x>
      <cdr:y>0.14477</cdr:y>
    </cdr:to>
    <cdr:sp macro="" textlink="p.10書式!$T$19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39F3D948-A43E-84EB-1B4B-3A027B30BAE2}"/>
            </a:ext>
          </a:extLst>
        </cdr:cNvPr>
        <cdr:cNvSpPr txBox="1"/>
      </cdr:nvSpPr>
      <cdr:spPr>
        <a:xfrm xmlns:a="http://schemas.openxmlformats.org/drawingml/2006/main">
          <a:off x="2768865" y="80599"/>
          <a:ext cx="913107" cy="3205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8A5B53D-C5F9-49F6-8A58-AE7113757887}" type="TxLink">
            <a:rPr lang="en-US" altLang="en-US" sz="900" b="0" i="0" u="none" strike="noStrike">
              <a:solidFill>
                <a:srgbClr val="000000"/>
              </a:solidFill>
              <a:latin typeface="+mn-ea"/>
              <a:ea typeface="+mn-ea"/>
            </a:rPr>
            <a:pPr/>
            <a:t>Gs = 2.025</a:t>
          </a:fld>
          <a:endParaRPr lang="ja-JP" altLang="en-US" sz="9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0.59899</cdr:x>
      <cdr:y>0.10158</cdr:y>
    </cdr:from>
    <cdr:to>
      <cdr:x>0.79042</cdr:x>
      <cdr:y>0.21727</cdr:y>
    </cdr:to>
    <cdr:sp macro="" textlink="p.10書式!$T$20">
      <cdr:nvSpPr>
        <cdr:cNvPr id="1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B955B90-647E-EA79-F309-904B66B2F3FE}"/>
            </a:ext>
          </a:extLst>
        </cdr:cNvPr>
        <cdr:cNvSpPr txBox="1"/>
      </cdr:nvSpPr>
      <cdr:spPr>
        <a:xfrm xmlns:a="http://schemas.openxmlformats.org/drawingml/2006/main">
          <a:off x="2857274" y="281484"/>
          <a:ext cx="913107" cy="3205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162BA986-7646-4FE8-BCDC-A1D91867CA3A}" type="TxLink">
            <a:rPr lang="en-US" altLang="en-US" sz="900" b="0" i="0" u="none" strike="noStrike">
              <a:solidFill>
                <a:srgbClr val="000000"/>
              </a:solidFill>
              <a:latin typeface="+mn-ea"/>
              <a:ea typeface="+mn-ea"/>
            </a:rPr>
            <a:pPr/>
            <a:t>p = 0.8</a:t>
          </a:fld>
          <a:endParaRPr lang="ja-JP" altLang="en-US" sz="9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0.58146</cdr:x>
      <cdr:y>0.17437</cdr:y>
    </cdr:from>
    <cdr:to>
      <cdr:x>0.77042</cdr:x>
      <cdr:y>0.27077</cdr:y>
    </cdr:to>
    <cdr:sp macro="" textlink="p.10書式!$T$21">
      <cdr:nvSpPr>
        <cdr:cNvPr id="11" name="テキスト ボックス 10">
          <a:extLst xmlns:a="http://schemas.openxmlformats.org/drawingml/2006/main">
            <a:ext uri="{FF2B5EF4-FFF2-40B4-BE49-F238E27FC236}">
              <a16:creationId xmlns:a16="http://schemas.microsoft.com/office/drawing/2014/main" id="{93AB563C-2F53-90EE-0B82-1FE4B86CA009}"/>
            </a:ext>
          </a:extLst>
        </cdr:cNvPr>
        <cdr:cNvSpPr txBox="1"/>
      </cdr:nvSpPr>
      <cdr:spPr>
        <a:xfrm xmlns:a="http://schemas.openxmlformats.org/drawingml/2006/main">
          <a:off x="2773645" y="483161"/>
          <a:ext cx="901367" cy="2671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C9A5A18-222C-4784-98A5-C0C0604C1FFF}" type="TxLink">
            <a:rPr lang="en-US" altLang="en-US" sz="900" b="0" i="0" u="none" strike="noStrike">
              <a:solidFill>
                <a:srgbClr val="000000"/>
              </a:solidFill>
              <a:latin typeface="+mn-ea"/>
              <a:ea typeface="+mn-ea"/>
            </a:rPr>
            <a:pPr/>
            <a:t>H1 = 3</a:t>
          </a:fld>
          <a:endParaRPr lang="ja-JP" altLang="en-US" sz="900">
            <a:latin typeface="+mn-ea"/>
            <a:ea typeface="+mn-ea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175683</xdr:colOff>
      <xdr:row>3</xdr:row>
      <xdr:rowOff>59266</xdr:rowOff>
    </xdr:from>
    <xdr:to>
      <xdr:col>21</xdr:col>
      <xdr:colOff>275166</xdr:colOff>
      <xdr:row>9</xdr:row>
      <xdr:rowOff>0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6957483" y="802216"/>
          <a:ext cx="2718858" cy="11313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【記入要領】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薄緑色のセルに入力すれば、グレーのセルは自動計算されます！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0</xdr:row>
          <xdr:rowOff>19050</xdr:rowOff>
        </xdr:from>
        <xdr:to>
          <xdr:col>12</xdr:col>
          <xdr:colOff>361950</xdr:colOff>
          <xdr:row>1</xdr:row>
          <xdr:rowOff>0</xdr:rowOff>
        </xdr:to>
        <xdr:sp macro="" textlink="">
          <xdr:nvSpPr>
            <xdr:cNvPr id="37889" name="Check Box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D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0</xdr:row>
          <xdr:rowOff>19050</xdr:rowOff>
        </xdr:from>
        <xdr:to>
          <xdr:col>8</xdr:col>
          <xdr:colOff>361950</xdr:colOff>
          <xdr:row>1</xdr:row>
          <xdr:rowOff>0</xdr:rowOff>
        </xdr:to>
        <xdr:sp macro="" textlink="">
          <xdr:nvSpPr>
            <xdr:cNvPr id="37890" name="Check Box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D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31</xdr:row>
          <xdr:rowOff>209550</xdr:rowOff>
        </xdr:from>
        <xdr:to>
          <xdr:col>1</xdr:col>
          <xdr:colOff>19050</xdr:colOff>
          <xdr:row>33</xdr:row>
          <xdr:rowOff>19050</xdr:rowOff>
        </xdr:to>
        <xdr:sp macro="" textlink="">
          <xdr:nvSpPr>
            <xdr:cNvPr id="37891" name="Check Box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D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32</xdr:row>
          <xdr:rowOff>209550</xdr:rowOff>
        </xdr:from>
        <xdr:to>
          <xdr:col>1</xdr:col>
          <xdr:colOff>19050</xdr:colOff>
          <xdr:row>34</xdr:row>
          <xdr:rowOff>9525</xdr:rowOff>
        </xdr:to>
        <xdr:sp macro="" textlink="">
          <xdr:nvSpPr>
            <xdr:cNvPr id="37892" name="Check Box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0D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38</xdr:row>
          <xdr:rowOff>85725</xdr:rowOff>
        </xdr:from>
        <xdr:to>
          <xdr:col>1</xdr:col>
          <xdr:colOff>19050</xdr:colOff>
          <xdr:row>41</xdr:row>
          <xdr:rowOff>57150</xdr:rowOff>
        </xdr:to>
        <xdr:sp macro="" textlink="">
          <xdr:nvSpPr>
            <xdr:cNvPr id="37893" name="Check Box 5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0D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85725</xdr:rowOff>
        </xdr:from>
        <xdr:to>
          <xdr:col>1</xdr:col>
          <xdr:colOff>19050</xdr:colOff>
          <xdr:row>47</xdr:row>
          <xdr:rowOff>57150</xdr:rowOff>
        </xdr:to>
        <xdr:sp macro="" textlink="">
          <xdr:nvSpPr>
            <xdr:cNvPr id="37894" name="Check Box 6" hidden="1">
              <a:extLst>
                <a:ext uri="{63B3BB69-23CF-44E3-9099-C40C66FF867C}">
                  <a14:compatExt spid="_x0000_s37894"/>
                </a:ext>
                <a:ext uri="{FF2B5EF4-FFF2-40B4-BE49-F238E27FC236}">
                  <a16:creationId xmlns:a16="http://schemas.microsoft.com/office/drawing/2014/main" id="{00000000-0008-0000-0D00-00000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423333</xdr:colOff>
      <xdr:row>13</xdr:row>
      <xdr:rowOff>127000</xdr:rowOff>
    </xdr:from>
    <xdr:to>
      <xdr:col>12</xdr:col>
      <xdr:colOff>0</xdr:colOff>
      <xdr:row>24</xdr:row>
      <xdr:rowOff>84666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1227666" y="2952750"/>
          <a:ext cx="3894667" cy="183091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この建物の</a:t>
          </a:r>
          <a:r>
            <a:rPr lang="en-US" altLang="ja-JP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Gs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および</a:t>
          </a:r>
          <a:r>
            <a:rPr lang="en-US" altLang="ja-JP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1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階の階高に合った応答計算シートを指針ｐ</a:t>
          </a:r>
          <a:r>
            <a:rPr lang="en-US" altLang="ja-JP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.3-31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～</a:t>
          </a:r>
          <a:r>
            <a:rPr lang="en-US" altLang="ja-JP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48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より見つけ出し、ここまでに求めた「耐力係数」と「減衰定数」をプロットし、該当の応答計算シートを添付する。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8</xdr:row>
      <xdr:rowOff>228600</xdr:rowOff>
    </xdr:from>
    <xdr:to>
      <xdr:col>6</xdr:col>
      <xdr:colOff>205740</xdr:colOff>
      <xdr:row>10</xdr:row>
      <xdr:rowOff>83820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733550" y="2143125"/>
          <a:ext cx="643890" cy="160020"/>
          <a:chOff x="182" y="125"/>
          <a:chExt cx="67" cy="17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82" y="125"/>
            <a:ext cx="29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7" y="125"/>
            <a:ext cx="0" cy="1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96" y="142"/>
            <a:ext cx="53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278130</xdr:colOff>
      <xdr:row>22</xdr:row>
      <xdr:rowOff>0</xdr:rowOff>
    </xdr:from>
    <xdr:to>
      <xdr:col>9</xdr:col>
      <xdr:colOff>95250</xdr:colOff>
      <xdr:row>28</xdr:row>
      <xdr:rowOff>228600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>
          <a:grpSpLocks/>
        </xdr:cNvGrpSpPr>
      </xdr:nvGrpSpPr>
      <xdr:grpSpPr bwMode="auto">
        <a:xfrm>
          <a:off x="1744980" y="3952875"/>
          <a:ext cx="2417445" cy="723900"/>
          <a:chOff x="177" y="305"/>
          <a:chExt cx="251" cy="76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77" y="361"/>
            <a:ext cx="5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2" y="305"/>
            <a:ext cx="8" cy="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190" y="306"/>
            <a:ext cx="23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125562</xdr:colOff>
      <xdr:row>22</xdr:row>
      <xdr:rowOff>22860</xdr:rowOff>
    </xdr:from>
    <xdr:to>
      <xdr:col>14</xdr:col>
      <xdr:colOff>26502</xdr:colOff>
      <xdr:row>28</xdr:row>
      <xdr:rowOff>228600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>
          <a:grpSpLocks/>
        </xdr:cNvGrpSpPr>
      </xdr:nvGrpSpPr>
      <xdr:grpSpPr bwMode="auto">
        <a:xfrm>
          <a:off x="4468962" y="3975735"/>
          <a:ext cx="1577340" cy="701040"/>
          <a:chOff x="408" y="340"/>
          <a:chExt cx="119" cy="79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08" y="399"/>
            <a:ext cx="8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17" y="340"/>
            <a:ext cx="12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429" y="340"/>
            <a:ext cx="9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457200</xdr:colOff>
      <xdr:row>41</xdr:row>
      <xdr:rowOff>7620</xdr:rowOff>
    </xdr:from>
    <xdr:to>
      <xdr:col>4</xdr:col>
      <xdr:colOff>281940</xdr:colOff>
      <xdr:row>43</xdr:row>
      <xdr:rowOff>144780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 flipH="1">
          <a:off x="815340" y="6438900"/>
          <a:ext cx="784860" cy="35814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167640</xdr:colOff>
      <xdr:row>56</xdr:row>
      <xdr:rowOff>182880</xdr:rowOff>
    </xdr:from>
    <xdr:to>
      <xdr:col>13</xdr:col>
      <xdr:colOff>220980</xdr:colOff>
      <xdr:row>60</xdr:row>
      <xdr:rowOff>30480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1874520" y="8686800"/>
          <a:ext cx="3322320" cy="40386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38100</xdr:colOff>
      <xdr:row>60</xdr:row>
      <xdr:rowOff>9525</xdr:rowOff>
    </xdr:from>
    <xdr:to>
      <xdr:col>5</xdr:col>
      <xdr:colOff>196453</xdr:colOff>
      <xdr:row>61</xdr:row>
      <xdr:rowOff>28575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744980" y="9069705"/>
          <a:ext cx="15835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R</a:t>
          </a:r>
        </a:p>
      </xdr:txBody>
    </xdr:sp>
    <xdr:clientData/>
  </xdr:twoCellAnchor>
  <xdr:twoCellAnchor>
    <xdr:from>
      <xdr:col>0</xdr:col>
      <xdr:colOff>7620</xdr:colOff>
      <xdr:row>59</xdr:row>
      <xdr:rowOff>114300</xdr:rowOff>
    </xdr:from>
    <xdr:to>
      <xdr:col>1</xdr:col>
      <xdr:colOff>441960</xdr:colOff>
      <xdr:row>61</xdr:row>
      <xdr:rowOff>160020</xdr:rowOff>
    </xdr:to>
    <xdr:grpSp>
      <xdr:nvGrpSpPr>
        <xdr:cNvPr id="18" name="Group 1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>
          <a:grpSpLocks/>
        </xdr:cNvGrpSpPr>
      </xdr:nvGrpSpPr>
      <xdr:grpSpPr bwMode="auto">
        <a:xfrm>
          <a:off x="7620" y="9048750"/>
          <a:ext cx="834390" cy="360045"/>
          <a:chOff x="1" y="849"/>
          <a:chExt cx="93" cy="38"/>
        </a:xfrm>
      </xdr:grpSpPr>
      <xdr:grpSp>
        <xdr:nvGrpSpPr>
          <xdr:cNvPr id="19" name="Group 19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6" name="Line 20">
              <a:extLst>
                <a:ext uri="{FF2B5EF4-FFF2-40B4-BE49-F238E27FC236}">
                  <a16:creationId xmlns:a16="http://schemas.microsoft.com/office/drawing/2014/main" id="{00000000-0008-0000-0100-00002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" name="Line 21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" name="Line 22">
              <a:extLst>
                <a:ext uri="{FF2B5EF4-FFF2-40B4-BE49-F238E27FC236}">
                  <a16:creationId xmlns:a16="http://schemas.microsoft.com/office/drawing/2014/main" id="{00000000-0008-0000-0100-00002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20" name="Group 23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3" name="Line 24">
              <a:extLst>
                <a:ext uri="{FF2B5EF4-FFF2-40B4-BE49-F238E27FC236}">
                  <a16:creationId xmlns:a16="http://schemas.microsoft.com/office/drawing/2014/main" id="{00000000-0008-0000-0100-00002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" name="Line 25">
              <a:extLs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" name="Line 26">
              <a:extLst>
                <a:ext uri="{FF2B5EF4-FFF2-40B4-BE49-F238E27FC236}">
                  <a16:creationId xmlns:a16="http://schemas.microsoft.com/office/drawing/2014/main" id="{00000000-0008-0000-0100-00002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21" name="Line 27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1" y="849"/>
            <a:ext cx="4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8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3" y="849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29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54" y="849"/>
            <a:ext cx="7" cy="1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0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3" y="855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1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7" y="850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2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5" y="849"/>
            <a:ext cx="9" cy="16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3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" y="849"/>
            <a:ext cx="12" cy="21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4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9" y="862"/>
            <a:ext cx="9" cy="14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5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5" y="868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6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0" y="874"/>
            <a:ext cx="5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7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" y="881"/>
            <a:ext cx="2" cy="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38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9" y="849"/>
            <a:ext cx="3" cy="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215265</xdr:colOff>
      <xdr:row>60</xdr:row>
      <xdr:rowOff>0</xdr:rowOff>
    </xdr:from>
    <xdr:to>
      <xdr:col>4</xdr:col>
      <xdr:colOff>149087</xdr:colOff>
      <xdr:row>61</xdr:row>
      <xdr:rowOff>19050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1312545" y="9060180"/>
          <a:ext cx="154802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3</xdr:col>
      <xdr:colOff>213360</xdr:colOff>
      <xdr:row>59</xdr:row>
      <xdr:rowOff>30480</xdr:rowOff>
    </xdr:from>
    <xdr:to>
      <xdr:col>4</xdr:col>
      <xdr:colOff>144780</xdr:colOff>
      <xdr:row>60</xdr:row>
      <xdr:rowOff>76200</xdr:rowOff>
    </xdr:to>
    <xdr:sp macro="" textlink="">
      <xdr:nvSpPr>
        <xdr:cNvPr id="40" name="Oval 4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rrowheads="1"/>
        </xdr:cNvSpPr>
      </xdr:nvSpPr>
      <xdr:spPr bwMode="auto">
        <a:xfrm>
          <a:off x="1310640" y="8968740"/>
          <a:ext cx="152400" cy="1676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457200</xdr:colOff>
      <xdr:row>55</xdr:row>
      <xdr:rowOff>30480</xdr:rowOff>
    </xdr:from>
    <xdr:to>
      <xdr:col>1</xdr:col>
      <xdr:colOff>457200</xdr:colOff>
      <xdr:row>64</xdr:row>
      <xdr:rowOff>7620</xdr:rowOff>
    </xdr:to>
    <xdr:sp macro="" textlink="">
      <xdr:nvSpPr>
        <xdr:cNvPr id="41" name="Line 42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 bwMode="auto">
        <a:xfrm flipV="1">
          <a:off x="815340" y="8382000"/>
          <a:ext cx="0" cy="1341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59</xdr:row>
      <xdr:rowOff>114300</xdr:rowOff>
    </xdr:from>
    <xdr:to>
      <xdr:col>5</xdr:col>
      <xdr:colOff>137160</xdr:colOff>
      <xdr:row>59</xdr:row>
      <xdr:rowOff>114300</xdr:rowOff>
    </xdr:to>
    <xdr:sp macro="" textlink="">
      <xdr:nvSpPr>
        <xdr:cNvPr id="42" name="Line 43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ShapeType="1"/>
        </xdr:cNvSpPr>
      </xdr:nvSpPr>
      <xdr:spPr bwMode="auto">
        <a:xfrm>
          <a:off x="15240" y="9052560"/>
          <a:ext cx="1828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137160</xdr:colOff>
      <xdr:row>60</xdr:row>
      <xdr:rowOff>0</xdr:rowOff>
    </xdr:from>
    <xdr:to>
      <xdr:col>4</xdr:col>
      <xdr:colOff>167640</xdr:colOff>
      <xdr:row>60</xdr:row>
      <xdr:rowOff>160020</xdr:rowOff>
    </xdr:to>
    <xdr:sp macro="" textlink="">
      <xdr:nvSpPr>
        <xdr:cNvPr id="43" name="Rectangle 45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rrowheads="1"/>
        </xdr:cNvSpPr>
      </xdr:nvSpPr>
      <xdr:spPr bwMode="auto">
        <a:xfrm>
          <a:off x="1234440" y="9060180"/>
          <a:ext cx="25146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160020</xdr:colOff>
      <xdr:row>57</xdr:row>
      <xdr:rowOff>91440</xdr:rowOff>
    </xdr:from>
    <xdr:to>
      <xdr:col>4</xdr:col>
      <xdr:colOff>83820</xdr:colOff>
      <xdr:row>60</xdr:row>
      <xdr:rowOff>114300</xdr:rowOff>
    </xdr:to>
    <xdr:sp macro="" textlink="">
      <xdr:nvSpPr>
        <xdr:cNvPr id="44" name="Rectangle 46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rrowheads="1"/>
        </xdr:cNvSpPr>
      </xdr:nvSpPr>
      <xdr:spPr bwMode="auto">
        <a:xfrm rot="-3386118">
          <a:off x="1135380" y="8907780"/>
          <a:ext cx="3886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457200</xdr:colOff>
      <xdr:row>57</xdr:row>
      <xdr:rowOff>0</xdr:rowOff>
    </xdr:from>
    <xdr:to>
      <xdr:col>4</xdr:col>
      <xdr:colOff>297180</xdr:colOff>
      <xdr:row>59</xdr:row>
      <xdr:rowOff>114300</xdr:rowOff>
    </xdr:to>
    <xdr:sp macro="" textlink="">
      <xdr:nvSpPr>
        <xdr:cNvPr id="45" name="Line 47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 bwMode="auto">
        <a:xfrm flipH="1">
          <a:off x="815340" y="8694420"/>
          <a:ext cx="800100" cy="3581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57</xdr:row>
      <xdr:rowOff>7620</xdr:rowOff>
    </xdr:from>
    <xdr:to>
      <xdr:col>4</xdr:col>
      <xdr:colOff>281940</xdr:colOff>
      <xdr:row>59</xdr:row>
      <xdr:rowOff>114300</xdr:rowOff>
    </xdr:to>
    <xdr:sp macro="" textlink="">
      <xdr:nvSpPr>
        <xdr:cNvPr id="46" name="Line 48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ShapeType="1"/>
        </xdr:cNvSpPr>
      </xdr:nvSpPr>
      <xdr:spPr bwMode="auto">
        <a:xfrm flipH="1">
          <a:off x="1386840" y="8702040"/>
          <a:ext cx="21336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59</xdr:row>
      <xdr:rowOff>114300</xdr:rowOff>
    </xdr:from>
    <xdr:to>
      <xdr:col>4</xdr:col>
      <xdr:colOff>68580</xdr:colOff>
      <xdr:row>59</xdr:row>
      <xdr:rowOff>114300</xdr:rowOff>
    </xdr:to>
    <xdr:sp macro="" textlink="">
      <xdr:nvSpPr>
        <xdr:cNvPr id="47" name="Line 49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ShapeType="1"/>
        </xdr:cNvSpPr>
      </xdr:nvSpPr>
      <xdr:spPr bwMode="auto">
        <a:xfrm flipH="1">
          <a:off x="815340" y="905256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297180</xdr:colOff>
      <xdr:row>57</xdr:row>
      <xdr:rowOff>7620</xdr:rowOff>
    </xdr:from>
    <xdr:to>
      <xdr:col>4</xdr:col>
      <xdr:colOff>297180</xdr:colOff>
      <xdr:row>59</xdr:row>
      <xdr:rowOff>114300</xdr:rowOff>
    </xdr:to>
    <xdr:sp macro="" textlink="">
      <xdr:nvSpPr>
        <xdr:cNvPr id="48" name="Line 50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ShapeType="1"/>
        </xdr:cNvSpPr>
      </xdr:nvSpPr>
      <xdr:spPr bwMode="auto">
        <a:xfrm>
          <a:off x="1615440" y="8702040"/>
          <a:ext cx="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59</xdr:row>
      <xdr:rowOff>45720</xdr:rowOff>
    </xdr:from>
    <xdr:to>
      <xdr:col>2</xdr:col>
      <xdr:colOff>167640</xdr:colOff>
      <xdr:row>59</xdr:row>
      <xdr:rowOff>114300</xdr:rowOff>
    </xdr:to>
    <xdr:sp macro="" textlink="">
      <xdr:nvSpPr>
        <xdr:cNvPr id="49" name="Line 5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>
          <a:off x="975360" y="898398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182880</xdr:colOff>
      <xdr:row>59</xdr:row>
      <xdr:rowOff>22860</xdr:rowOff>
    </xdr:from>
    <xdr:to>
      <xdr:col>2</xdr:col>
      <xdr:colOff>236220</xdr:colOff>
      <xdr:row>59</xdr:row>
      <xdr:rowOff>114300</xdr:rowOff>
    </xdr:to>
    <xdr:sp macro="" textlink="">
      <xdr:nvSpPr>
        <xdr:cNvPr id="50" name="Line 52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ShapeType="1"/>
        </xdr:cNvSpPr>
      </xdr:nvSpPr>
      <xdr:spPr bwMode="auto">
        <a:xfrm>
          <a:off x="1028700" y="896112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58</xdr:row>
      <xdr:rowOff>114300</xdr:rowOff>
    </xdr:from>
    <xdr:to>
      <xdr:col>3</xdr:col>
      <xdr:colOff>60960</xdr:colOff>
      <xdr:row>59</xdr:row>
      <xdr:rowOff>114300</xdr:rowOff>
    </xdr:to>
    <xdr:sp macro="" textlink="">
      <xdr:nvSpPr>
        <xdr:cNvPr id="51" name="Line 53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 bwMode="auto">
        <a:xfrm>
          <a:off x="1097280" y="8930640"/>
          <a:ext cx="60960" cy="1219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58</xdr:row>
      <xdr:rowOff>7620</xdr:rowOff>
    </xdr:from>
    <xdr:to>
      <xdr:col>4</xdr:col>
      <xdr:colOff>106680</xdr:colOff>
      <xdr:row>59</xdr:row>
      <xdr:rowOff>53340</xdr:rowOff>
    </xdr:to>
    <xdr:sp macro="" textlink="">
      <xdr:nvSpPr>
        <xdr:cNvPr id="52" name="Line 54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ShapeType="1"/>
        </xdr:cNvSpPr>
      </xdr:nvSpPr>
      <xdr:spPr bwMode="auto">
        <a:xfrm>
          <a:off x="1333500" y="8823960"/>
          <a:ext cx="91440" cy="1676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58</xdr:row>
      <xdr:rowOff>53340</xdr:rowOff>
    </xdr:from>
    <xdr:to>
      <xdr:col>3</xdr:col>
      <xdr:colOff>205740</xdr:colOff>
      <xdr:row>59</xdr:row>
      <xdr:rowOff>106680</xdr:rowOff>
    </xdr:to>
    <xdr:sp macro="" textlink="">
      <xdr:nvSpPr>
        <xdr:cNvPr id="53" name="Line 55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 bwMode="auto">
        <a:xfrm>
          <a:off x="1219200" y="8869680"/>
          <a:ext cx="83820" cy="1752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</xdr:colOff>
      <xdr:row>58</xdr:row>
      <xdr:rowOff>83820</xdr:rowOff>
    </xdr:from>
    <xdr:to>
      <xdr:col>3</xdr:col>
      <xdr:colOff>137160</xdr:colOff>
      <xdr:row>59</xdr:row>
      <xdr:rowOff>114300</xdr:rowOff>
    </xdr:to>
    <xdr:sp macro="" textlink="">
      <xdr:nvSpPr>
        <xdr:cNvPr id="54" name="Line 56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ShapeType="1"/>
        </xdr:cNvSpPr>
      </xdr:nvSpPr>
      <xdr:spPr bwMode="auto">
        <a:xfrm>
          <a:off x="1158240" y="8900160"/>
          <a:ext cx="76200" cy="1524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58</xdr:row>
      <xdr:rowOff>38100</xdr:rowOff>
    </xdr:from>
    <xdr:to>
      <xdr:col>4</xdr:col>
      <xdr:colOff>60960</xdr:colOff>
      <xdr:row>59</xdr:row>
      <xdr:rowOff>114300</xdr:rowOff>
    </xdr:to>
    <xdr:sp macro="" textlink="">
      <xdr:nvSpPr>
        <xdr:cNvPr id="55" name="Line 57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>
          <a:off x="1272540" y="8854440"/>
          <a:ext cx="106680" cy="1981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</xdr:colOff>
      <xdr:row>57</xdr:row>
      <xdr:rowOff>106680</xdr:rowOff>
    </xdr:from>
    <xdr:to>
      <xdr:col>4</xdr:col>
      <xdr:colOff>137160</xdr:colOff>
      <xdr:row>58</xdr:row>
      <xdr:rowOff>114300</xdr:rowOff>
    </xdr:to>
    <xdr:sp macro="" textlink="">
      <xdr:nvSpPr>
        <xdr:cNvPr id="56" name="Line 58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ShapeType="1"/>
        </xdr:cNvSpPr>
      </xdr:nvSpPr>
      <xdr:spPr bwMode="auto">
        <a:xfrm>
          <a:off x="1379220" y="8801100"/>
          <a:ext cx="76200" cy="1295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121920</xdr:colOff>
      <xdr:row>57</xdr:row>
      <xdr:rowOff>83820</xdr:rowOff>
    </xdr:from>
    <xdr:to>
      <xdr:col>4</xdr:col>
      <xdr:colOff>175260</xdr:colOff>
      <xdr:row>58</xdr:row>
      <xdr:rowOff>53340</xdr:rowOff>
    </xdr:to>
    <xdr:sp macro="" textlink="">
      <xdr:nvSpPr>
        <xdr:cNvPr id="57" name="Line 59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ShapeType="1"/>
        </xdr:cNvSpPr>
      </xdr:nvSpPr>
      <xdr:spPr bwMode="auto">
        <a:xfrm>
          <a:off x="1440180" y="877824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175260</xdr:colOff>
      <xdr:row>57</xdr:row>
      <xdr:rowOff>53340</xdr:rowOff>
    </xdr:from>
    <xdr:to>
      <xdr:col>4</xdr:col>
      <xdr:colOff>213360</xdr:colOff>
      <xdr:row>58</xdr:row>
      <xdr:rowOff>0</xdr:rowOff>
    </xdr:to>
    <xdr:sp macro="" textlink="">
      <xdr:nvSpPr>
        <xdr:cNvPr id="58" name="Line 60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ShapeType="1"/>
        </xdr:cNvSpPr>
      </xdr:nvSpPr>
      <xdr:spPr bwMode="auto">
        <a:xfrm>
          <a:off x="1493520" y="874776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236220</xdr:colOff>
      <xdr:row>57</xdr:row>
      <xdr:rowOff>30480</xdr:rowOff>
    </xdr:from>
    <xdr:to>
      <xdr:col>4</xdr:col>
      <xdr:colOff>251460</xdr:colOff>
      <xdr:row>57</xdr:row>
      <xdr:rowOff>60960</xdr:rowOff>
    </xdr:to>
    <xdr:sp macro="" textlink="">
      <xdr:nvSpPr>
        <xdr:cNvPr id="59" name="Line 6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ShapeType="1"/>
        </xdr:cNvSpPr>
      </xdr:nvSpPr>
      <xdr:spPr bwMode="auto">
        <a:xfrm>
          <a:off x="1554480" y="8724900"/>
          <a:ext cx="15240" cy="304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</xdr:colOff>
      <xdr:row>59</xdr:row>
      <xdr:rowOff>68580</xdr:rowOff>
    </xdr:from>
    <xdr:to>
      <xdr:col>2</xdr:col>
      <xdr:colOff>91440</xdr:colOff>
      <xdr:row>59</xdr:row>
      <xdr:rowOff>114300</xdr:rowOff>
    </xdr:to>
    <xdr:sp macro="" textlink="">
      <xdr:nvSpPr>
        <xdr:cNvPr id="60" name="Line 62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ShapeType="1"/>
        </xdr:cNvSpPr>
      </xdr:nvSpPr>
      <xdr:spPr bwMode="auto">
        <a:xfrm>
          <a:off x="914400" y="9006840"/>
          <a:ext cx="22860" cy="457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441960</xdr:colOff>
      <xdr:row>57</xdr:row>
      <xdr:rowOff>91440</xdr:rowOff>
    </xdr:from>
    <xdr:to>
      <xdr:col>2</xdr:col>
      <xdr:colOff>114300</xdr:colOff>
      <xdr:row>59</xdr:row>
      <xdr:rowOff>114300</xdr:rowOff>
    </xdr:to>
    <xdr:sp macro="" textlink="">
      <xdr:nvSpPr>
        <xdr:cNvPr id="61" name="Line 63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ShapeType="1"/>
        </xdr:cNvSpPr>
      </xdr:nvSpPr>
      <xdr:spPr bwMode="auto">
        <a:xfrm flipH="1">
          <a:off x="800100" y="8785860"/>
          <a:ext cx="16002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137160</xdr:colOff>
      <xdr:row>56</xdr:row>
      <xdr:rowOff>160020</xdr:rowOff>
    </xdr:from>
    <xdr:to>
      <xdr:col>3</xdr:col>
      <xdr:colOff>0</xdr:colOff>
      <xdr:row>57</xdr:row>
      <xdr:rowOff>114300</xdr:rowOff>
    </xdr:to>
    <xdr:sp macro="" textlink="">
      <xdr:nvSpPr>
        <xdr:cNvPr id="62" name="Line 64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ShapeType="1"/>
        </xdr:cNvSpPr>
      </xdr:nvSpPr>
      <xdr:spPr bwMode="auto">
        <a:xfrm rot="1202728" flipH="1">
          <a:off x="982980" y="8663940"/>
          <a:ext cx="114300" cy="1447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57</xdr:row>
      <xdr:rowOff>0</xdr:rowOff>
    </xdr:from>
    <xdr:to>
      <xdr:col>4</xdr:col>
      <xdr:colOff>297180</xdr:colOff>
      <xdr:row>57</xdr:row>
      <xdr:rowOff>0</xdr:rowOff>
    </xdr:to>
    <xdr:sp macro="" textlink="">
      <xdr:nvSpPr>
        <xdr:cNvPr id="63" name="Line 65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ShapeType="1"/>
        </xdr:cNvSpPr>
      </xdr:nvSpPr>
      <xdr:spPr bwMode="auto">
        <a:xfrm flipH="1">
          <a:off x="1104900" y="8694420"/>
          <a:ext cx="51054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196215</xdr:colOff>
      <xdr:row>59</xdr:row>
      <xdr:rowOff>114300</xdr:rowOff>
    </xdr:from>
    <xdr:to>
      <xdr:col>4</xdr:col>
      <xdr:colOff>148590</xdr:colOff>
      <xdr:row>60</xdr:row>
      <xdr:rowOff>163989</xdr:rowOff>
    </xdr:to>
    <xdr:sp macro="" textlink="">
      <xdr:nvSpPr>
        <xdr:cNvPr id="64" name="Text Box 66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1293495" y="9052560"/>
          <a:ext cx="173355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1</xdr:col>
      <xdr:colOff>432435</xdr:colOff>
      <xdr:row>59</xdr:row>
      <xdr:rowOff>85725</xdr:rowOff>
    </xdr:from>
    <xdr:to>
      <xdr:col>2</xdr:col>
      <xdr:colOff>127635</xdr:colOff>
      <xdr:row>60</xdr:row>
      <xdr:rowOff>142875</xdr:rowOff>
    </xdr:to>
    <xdr:sp macro="" textlink="">
      <xdr:nvSpPr>
        <xdr:cNvPr id="65" name="Text Box 67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790575" y="9023985"/>
          <a:ext cx="18288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</a:t>
          </a:r>
        </a:p>
      </xdr:txBody>
    </xdr:sp>
    <xdr:clientData/>
  </xdr:twoCellAnchor>
  <xdr:twoCellAnchor>
    <xdr:from>
      <xdr:col>4</xdr:col>
      <xdr:colOff>196215</xdr:colOff>
      <xdr:row>59</xdr:row>
      <xdr:rowOff>114300</xdr:rowOff>
    </xdr:from>
    <xdr:to>
      <xdr:col>4</xdr:col>
      <xdr:colOff>381173</xdr:colOff>
      <xdr:row>60</xdr:row>
      <xdr:rowOff>163989</xdr:rowOff>
    </xdr:to>
    <xdr:sp macro="" textlink="">
      <xdr:nvSpPr>
        <xdr:cNvPr id="66" name="Text Box 68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1514475" y="9052560"/>
          <a:ext cx="184958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2</xdr:col>
      <xdr:colOff>224790</xdr:colOff>
      <xdr:row>62</xdr:row>
      <xdr:rowOff>9525</xdr:rowOff>
    </xdr:from>
    <xdr:to>
      <xdr:col>4</xdr:col>
      <xdr:colOff>234315</xdr:colOff>
      <xdr:row>62</xdr:row>
      <xdr:rowOff>180975</xdr:rowOff>
    </xdr:to>
    <xdr:sp macro="" textlink="">
      <xdr:nvSpPr>
        <xdr:cNvPr id="67" name="AutoShape 69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/>
        </xdr:cNvSpPr>
      </xdr:nvSpPr>
      <xdr:spPr bwMode="auto">
        <a:xfrm>
          <a:off x="1070610" y="9450705"/>
          <a:ext cx="481965" cy="171450"/>
        </a:xfrm>
        <a:prstGeom prst="borderCallout1">
          <a:avLst>
            <a:gd name="adj1" fmla="val 66667"/>
            <a:gd name="adj2" fmla="val -14287"/>
            <a:gd name="adj3" fmla="val -227778"/>
            <a:gd name="adj4" fmla="val -267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2</xdr:col>
      <xdr:colOff>106680</xdr:colOff>
      <xdr:row>57</xdr:row>
      <xdr:rowOff>91440</xdr:rowOff>
    </xdr:from>
    <xdr:to>
      <xdr:col>2</xdr:col>
      <xdr:colOff>106680</xdr:colOff>
      <xdr:row>59</xdr:row>
      <xdr:rowOff>114300</xdr:rowOff>
    </xdr:to>
    <xdr:sp macro="" textlink="">
      <xdr:nvSpPr>
        <xdr:cNvPr id="68" name="Line 70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ShapeType="1"/>
        </xdr:cNvSpPr>
      </xdr:nvSpPr>
      <xdr:spPr bwMode="auto">
        <a:xfrm>
          <a:off x="952500" y="8785860"/>
          <a:ext cx="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234315</xdr:colOff>
      <xdr:row>56</xdr:row>
      <xdr:rowOff>9525</xdr:rowOff>
    </xdr:from>
    <xdr:to>
      <xdr:col>5</xdr:col>
      <xdr:colOff>20955</xdr:colOff>
      <xdr:row>57</xdr:row>
      <xdr:rowOff>0</xdr:rowOff>
    </xdr:to>
    <xdr:sp macro="" textlink="">
      <xdr:nvSpPr>
        <xdr:cNvPr id="69" name="Text Box 71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1552575" y="8513445"/>
          <a:ext cx="17526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4</xdr:col>
      <xdr:colOff>148590</xdr:colOff>
      <xdr:row>58</xdr:row>
      <xdr:rowOff>38100</xdr:rowOff>
    </xdr:from>
    <xdr:to>
      <xdr:col>5</xdr:col>
      <xdr:colOff>80010</xdr:colOff>
      <xdr:row>60</xdr:row>
      <xdr:rowOff>9525</xdr:rowOff>
    </xdr:to>
    <xdr:sp macro="" textlink="">
      <xdr:nvSpPr>
        <xdr:cNvPr id="70" name="Text Box 72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1466850" y="8854440"/>
          <a:ext cx="320040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118110</xdr:colOff>
      <xdr:row>57</xdr:row>
      <xdr:rowOff>28575</xdr:rowOff>
    </xdr:from>
    <xdr:to>
      <xdr:col>1</xdr:col>
      <xdr:colOff>432228</xdr:colOff>
      <xdr:row>59</xdr:row>
      <xdr:rowOff>0</xdr:rowOff>
    </xdr:to>
    <xdr:sp macro="" textlink="">
      <xdr:nvSpPr>
        <xdr:cNvPr id="71" name="Text Box 79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476250" y="8722995"/>
          <a:ext cx="314118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137160</xdr:colOff>
      <xdr:row>56</xdr:row>
      <xdr:rowOff>57150</xdr:rowOff>
    </xdr:from>
    <xdr:to>
      <xdr:col>1</xdr:col>
      <xdr:colOff>432651</xdr:colOff>
      <xdr:row>57</xdr:row>
      <xdr:rowOff>28575</xdr:rowOff>
    </xdr:to>
    <xdr:sp macro="" textlink="">
      <xdr:nvSpPr>
        <xdr:cNvPr id="72" name="Text Box 80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495300" y="8561070"/>
          <a:ext cx="295491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1/30</a:t>
          </a:r>
        </a:p>
      </xdr:txBody>
    </xdr:sp>
    <xdr:clientData/>
  </xdr:twoCellAnchor>
  <xdr:twoCellAnchor>
    <xdr:from>
      <xdr:col>1</xdr:col>
      <xdr:colOff>464820</xdr:colOff>
      <xdr:row>57</xdr:row>
      <xdr:rowOff>91440</xdr:rowOff>
    </xdr:from>
    <xdr:to>
      <xdr:col>2</xdr:col>
      <xdr:colOff>114300</xdr:colOff>
      <xdr:row>57</xdr:row>
      <xdr:rowOff>91440</xdr:rowOff>
    </xdr:to>
    <xdr:sp macro="" textlink="">
      <xdr:nvSpPr>
        <xdr:cNvPr id="73" name="Line 81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ShapeType="1"/>
        </xdr:cNvSpPr>
      </xdr:nvSpPr>
      <xdr:spPr bwMode="auto">
        <a:xfrm rot="-5400000">
          <a:off x="891540" y="8717280"/>
          <a:ext cx="0" cy="137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464820</xdr:colOff>
      <xdr:row>57</xdr:row>
      <xdr:rowOff>0</xdr:rowOff>
    </xdr:from>
    <xdr:to>
      <xdr:col>3</xdr:col>
      <xdr:colOff>22860</xdr:colOff>
      <xdr:row>57</xdr:row>
      <xdr:rowOff>0</xdr:rowOff>
    </xdr:to>
    <xdr:sp macro="" textlink="">
      <xdr:nvSpPr>
        <xdr:cNvPr id="74" name="Line 82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ShapeType="1"/>
        </xdr:cNvSpPr>
      </xdr:nvSpPr>
      <xdr:spPr bwMode="auto">
        <a:xfrm rot="-5400000">
          <a:off x="971550" y="8545830"/>
          <a:ext cx="0" cy="2971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</xdr:colOff>
      <xdr:row>61</xdr:row>
      <xdr:rowOff>123825</xdr:rowOff>
    </xdr:from>
    <xdr:to>
      <xdr:col>6</xdr:col>
      <xdr:colOff>226795</xdr:colOff>
      <xdr:row>62</xdr:row>
      <xdr:rowOff>104775</xdr:rowOff>
    </xdr:to>
    <xdr:sp macro="" textlink="">
      <xdr:nvSpPr>
        <xdr:cNvPr id="75" name="AutoShape 83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/>
        </xdr:cNvSpPr>
      </xdr:nvSpPr>
      <xdr:spPr bwMode="auto">
        <a:xfrm>
          <a:off x="1775460" y="9374505"/>
          <a:ext cx="409675" cy="171450"/>
        </a:xfrm>
        <a:prstGeom prst="borderCallout1">
          <a:avLst>
            <a:gd name="adj1" fmla="val 66667"/>
            <a:gd name="adj2" fmla="val -16667"/>
            <a:gd name="adj3" fmla="val -172222"/>
            <a:gd name="adj4" fmla="val -3541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1/30</a:t>
          </a:r>
        </a:p>
      </xdr:txBody>
    </xdr:sp>
    <xdr:clientData/>
  </xdr:twoCellAnchor>
  <xdr:twoCellAnchor>
    <xdr:from>
      <xdr:col>1</xdr:col>
      <xdr:colOff>297604</xdr:colOff>
      <xdr:row>54</xdr:row>
      <xdr:rowOff>168064</xdr:rowOff>
    </xdr:from>
    <xdr:to>
      <xdr:col>1</xdr:col>
      <xdr:colOff>462842</xdr:colOff>
      <xdr:row>55</xdr:row>
      <xdr:rowOff>95392</xdr:rowOff>
    </xdr:to>
    <xdr:sp macro="" textlink="">
      <xdr:nvSpPr>
        <xdr:cNvPr id="76" name="Text Box 44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655744" y="8237644"/>
          <a:ext cx="165238" cy="2092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Q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8</xdr:row>
      <xdr:rowOff>228600</xdr:rowOff>
    </xdr:from>
    <xdr:to>
      <xdr:col>6</xdr:col>
      <xdr:colOff>205740</xdr:colOff>
      <xdr:row>10</xdr:row>
      <xdr:rowOff>83820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1733550" y="2143125"/>
          <a:ext cx="643890" cy="160020"/>
          <a:chOff x="182" y="125"/>
          <a:chExt cx="67" cy="17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82" y="125"/>
            <a:ext cx="29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7" y="125"/>
            <a:ext cx="0" cy="1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96" y="142"/>
            <a:ext cx="53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278130</xdr:colOff>
      <xdr:row>22</xdr:row>
      <xdr:rowOff>0</xdr:rowOff>
    </xdr:from>
    <xdr:to>
      <xdr:col>9</xdr:col>
      <xdr:colOff>95250</xdr:colOff>
      <xdr:row>28</xdr:row>
      <xdr:rowOff>228600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>
          <a:grpSpLocks/>
        </xdr:cNvGrpSpPr>
      </xdr:nvGrpSpPr>
      <xdr:grpSpPr bwMode="auto">
        <a:xfrm>
          <a:off x="1744980" y="3952875"/>
          <a:ext cx="2417445" cy="723900"/>
          <a:chOff x="177" y="305"/>
          <a:chExt cx="251" cy="76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77" y="361"/>
            <a:ext cx="5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2" y="305"/>
            <a:ext cx="8" cy="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190" y="306"/>
            <a:ext cx="23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125562</xdr:colOff>
      <xdr:row>22</xdr:row>
      <xdr:rowOff>22860</xdr:rowOff>
    </xdr:from>
    <xdr:to>
      <xdr:col>14</xdr:col>
      <xdr:colOff>26502</xdr:colOff>
      <xdr:row>28</xdr:row>
      <xdr:rowOff>228600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>
          <a:grpSpLocks/>
        </xdr:cNvGrpSpPr>
      </xdr:nvGrpSpPr>
      <xdr:grpSpPr bwMode="auto">
        <a:xfrm>
          <a:off x="4468962" y="3975735"/>
          <a:ext cx="1577340" cy="701040"/>
          <a:chOff x="408" y="340"/>
          <a:chExt cx="119" cy="79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08" y="399"/>
            <a:ext cx="8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17" y="340"/>
            <a:ext cx="12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429" y="340"/>
            <a:ext cx="9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457200</xdr:colOff>
      <xdr:row>41</xdr:row>
      <xdr:rowOff>7620</xdr:rowOff>
    </xdr:from>
    <xdr:to>
      <xdr:col>4</xdr:col>
      <xdr:colOff>281940</xdr:colOff>
      <xdr:row>43</xdr:row>
      <xdr:rowOff>144780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 flipH="1">
          <a:off x="815340" y="6438900"/>
          <a:ext cx="784860" cy="35814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167640</xdr:colOff>
      <xdr:row>56</xdr:row>
      <xdr:rowOff>182880</xdr:rowOff>
    </xdr:from>
    <xdr:to>
      <xdr:col>13</xdr:col>
      <xdr:colOff>220980</xdr:colOff>
      <xdr:row>60</xdr:row>
      <xdr:rowOff>30480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874520" y="8686800"/>
          <a:ext cx="3322320" cy="40386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38100</xdr:colOff>
      <xdr:row>2</xdr:row>
      <xdr:rowOff>0</xdr:rowOff>
    </xdr:from>
    <xdr:to>
      <xdr:col>26</xdr:col>
      <xdr:colOff>529669</xdr:colOff>
      <xdr:row>12</xdr:row>
      <xdr:rowOff>38100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7178040" y="1165860"/>
          <a:ext cx="2869009" cy="147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【記入要領】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薄緑色のセルに入力すれば、グレーのセルは自動計算されます！</a:t>
          </a:r>
        </a:p>
      </xdr:txBody>
    </xdr:sp>
    <xdr:clientData/>
  </xdr:twoCellAnchor>
  <xdr:twoCellAnchor>
    <xdr:from>
      <xdr:col>5</xdr:col>
      <xdr:colOff>38100</xdr:colOff>
      <xdr:row>60</xdr:row>
      <xdr:rowOff>9525</xdr:rowOff>
    </xdr:from>
    <xdr:to>
      <xdr:col>5</xdr:col>
      <xdr:colOff>196453</xdr:colOff>
      <xdr:row>61</xdr:row>
      <xdr:rowOff>28575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744980" y="9069705"/>
          <a:ext cx="15835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R</a:t>
          </a:r>
        </a:p>
      </xdr:txBody>
    </xdr:sp>
    <xdr:clientData/>
  </xdr:twoCellAnchor>
  <xdr:twoCellAnchor>
    <xdr:from>
      <xdr:col>0</xdr:col>
      <xdr:colOff>7620</xdr:colOff>
      <xdr:row>59</xdr:row>
      <xdr:rowOff>114300</xdr:rowOff>
    </xdr:from>
    <xdr:to>
      <xdr:col>1</xdr:col>
      <xdr:colOff>441960</xdr:colOff>
      <xdr:row>61</xdr:row>
      <xdr:rowOff>160020</xdr:rowOff>
    </xdr:to>
    <xdr:grpSp>
      <xdr:nvGrpSpPr>
        <xdr:cNvPr id="18" name="Group 1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>
          <a:grpSpLocks/>
        </xdr:cNvGrpSpPr>
      </xdr:nvGrpSpPr>
      <xdr:grpSpPr bwMode="auto">
        <a:xfrm>
          <a:off x="7620" y="9048750"/>
          <a:ext cx="834390" cy="360045"/>
          <a:chOff x="1" y="849"/>
          <a:chExt cx="93" cy="38"/>
        </a:xfrm>
      </xdr:grpSpPr>
      <xdr:grpSp>
        <xdr:nvGrpSpPr>
          <xdr:cNvPr id="19" name="Group 19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6" name="Line 20">
              <a:extLst>
                <a:ext uri="{FF2B5EF4-FFF2-40B4-BE49-F238E27FC236}">
                  <a16:creationId xmlns:a16="http://schemas.microsoft.com/office/drawing/2014/main" id="{00000000-0008-0000-0200-00002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" name="Line 21">
              <a:extLst>
                <a:ext uri="{FF2B5EF4-FFF2-40B4-BE49-F238E27FC236}">
                  <a16:creationId xmlns:a16="http://schemas.microsoft.com/office/drawing/2014/main" id="{00000000-0008-0000-0200-00002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" name="Line 22">
              <a:extLst>
                <a:ext uri="{FF2B5EF4-FFF2-40B4-BE49-F238E27FC236}">
                  <a16:creationId xmlns:a16="http://schemas.microsoft.com/office/drawing/2014/main" id="{00000000-0008-0000-0200-00002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20" name="Group 23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3" name="Line 24">
              <a:extLst>
                <a:ext uri="{FF2B5EF4-FFF2-40B4-BE49-F238E27FC236}">
                  <a16:creationId xmlns:a16="http://schemas.microsoft.com/office/drawing/2014/main" id="{00000000-0008-0000-0200-00002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" name="Line 25">
              <a:extLst>
                <a:ext uri="{FF2B5EF4-FFF2-40B4-BE49-F238E27FC236}">
                  <a16:creationId xmlns:a16="http://schemas.microsoft.com/office/drawing/2014/main" id="{00000000-0008-0000-0200-00002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" name="Line 26">
              <a:extLst>
                <a:ext uri="{FF2B5EF4-FFF2-40B4-BE49-F238E27FC236}">
                  <a16:creationId xmlns:a16="http://schemas.microsoft.com/office/drawing/2014/main" id="{00000000-0008-0000-0200-00002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21" name="Line 27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1" y="849"/>
            <a:ext cx="4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8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3" y="849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29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54" y="849"/>
            <a:ext cx="7" cy="1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0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3" y="855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7" y="850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2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5" y="849"/>
            <a:ext cx="9" cy="16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3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" y="849"/>
            <a:ext cx="12" cy="21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4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9" y="862"/>
            <a:ext cx="9" cy="14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5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5" y="868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6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0" y="874"/>
            <a:ext cx="5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7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" y="881"/>
            <a:ext cx="2" cy="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38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9" y="849"/>
            <a:ext cx="3" cy="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215265</xdr:colOff>
      <xdr:row>60</xdr:row>
      <xdr:rowOff>0</xdr:rowOff>
    </xdr:from>
    <xdr:to>
      <xdr:col>4</xdr:col>
      <xdr:colOff>149087</xdr:colOff>
      <xdr:row>61</xdr:row>
      <xdr:rowOff>19050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1312545" y="9060180"/>
          <a:ext cx="154802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3</xdr:col>
      <xdr:colOff>213360</xdr:colOff>
      <xdr:row>59</xdr:row>
      <xdr:rowOff>30480</xdr:rowOff>
    </xdr:from>
    <xdr:to>
      <xdr:col>4</xdr:col>
      <xdr:colOff>144780</xdr:colOff>
      <xdr:row>60</xdr:row>
      <xdr:rowOff>76200</xdr:rowOff>
    </xdr:to>
    <xdr:sp macro="" textlink="">
      <xdr:nvSpPr>
        <xdr:cNvPr id="40" name="Oval 4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 bwMode="auto">
        <a:xfrm>
          <a:off x="1310640" y="8968740"/>
          <a:ext cx="152400" cy="1676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457200</xdr:colOff>
      <xdr:row>55</xdr:row>
      <xdr:rowOff>30480</xdr:rowOff>
    </xdr:from>
    <xdr:to>
      <xdr:col>1</xdr:col>
      <xdr:colOff>457200</xdr:colOff>
      <xdr:row>64</xdr:row>
      <xdr:rowOff>7620</xdr:rowOff>
    </xdr:to>
    <xdr:sp macro="" textlink="">
      <xdr:nvSpPr>
        <xdr:cNvPr id="41" name="Line 42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ShapeType="1"/>
        </xdr:cNvSpPr>
      </xdr:nvSpPr>
      <xdr:spPr bwMode="auto">
        <a:xfrm flipV="1">
          <a:off x="815340" y="8382000"/>
          <a:ext cx="0" cy="1341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59</xdr:row>
      <xdr:rowOff>114300</xdr:rowOff>
    </xdr:from>
    <xdr:to>
      <xdr:col>5</xdr:col>
      <xdr:colOff>137160</xdr:colOff>
      <xdr:row>59</xdr:row>
      <xdr:rowOff>114300</xdr:rowOff>
    </xdr:to>
    <xdr:sp macro="" textlink="">
      <xdr:nvSpPr>
        <xdr:cNvPr id="42" name="Line 43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ShapeType="1"/>
        </xdr:cNvSpPr>
      </xdr:nvSpPr>
      <xdr:spPr bwMode="auto">
        <a:xfrm>
          <a:off x="15240" y="9052560"/>
          <a:ext cx="1828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137160</xdr:colOff>
      <xdr:row>60</xdr:row>
      <xdr:rowOff>0</xdr:rowOff>
    </xdr:from>
    <xdr:to>
      <xdr:col>4</xdr:col>
      <xdr:colOff>167640</xdr:colOff>
      <xdr:row>60</xdr:row>
      <xdr:rowOff>160020</xdr:rowOff>
    </xdr:to>
    <xdr:sp macro="" textlink="">
      <xdr:nvSpPr>
        <xdr:cNvPr id="43" name="Rectangle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 bwMode="auto">
        <a:xfrm>
          <a:off x="1234440" y="9060180"/>
          <a:ext cx="25146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160020</xdr:colOff>
      <xdr:row>57</xdr:row>
      <xdr:rowOff>91440</xdr:rowOff>
    </xdr:from>
    <xdr:to>
      <xdr:col>4</xdr:col>
      <xdr:colOff>83820</xdr:colOff>
      <xdr:row>60</xdr:row>
      <xdr:rowOff>114300</xdr:rowOff>
    </xdr:to>
    <xdr:sp macro="" textlink="">
      <xdr:nvSpPr>
        <xdr:cNvPr id="44" name="Rectangle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 bwMode="auto">
        <a:xfrm rot="-3386118">
          <a:off x="1135380" y="8907780"/>
          <a:ext cx="3886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457200</xdr:colOff>
      <xdr:row>57</xdr:row>
      <xdr:rowOff>0</xdr:rowOff>
    </xdr:from>
    <xdr:to>
      <xdr:col>4</xdr:col>
      <xdr:colOff>297180</xdr:colOff>
      <xdr:row>59</xdr:row>
      <xdr:rowOff>114300</xdr:rowOff>
    </xdr:to>
    <xdr:sp macro="" textlink="">
      <xdr:nvSpPr>
        <xdr:cNvPr id="45" name="Line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ShapeType="1"/>
        </xdr:cNvSpPr>
      </xdr:nvSpPr>
      <xdr:spPr bwMode="auto">
        <a:xfrm flipH="1">
          <a:off x="815340" y="8694420"/>
          <a:ext cx="800100" cy="3581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57</xdr:row>
      <xdr:rowOff>7620</xdr:rowOff>
    </xdr:from>
    <xdr:to>
      <xdr:col>4</xdr:col>
      <xdr:colOff>281940</xdr:colOff>
      <xdr:row>59</xdr:row>
      <xdr:rowOff>114300</xdr:rowOff>
    </xdr:to>
    <xdr:sp macro="" textlink="">
      <xdr:nvSpPr>
        <xdr:cNvPr id="46" name="Line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ShapeType="1"/>
        </xdr:cNvSpPr>
      </xdr:nvSpPr>
      <xdr:spPr bwMode="auto">
        <a:xfrm flipH="1">
          <a:off x="1386840" y="8702040"/>
          <a:ext cx="21336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59</xdr:row>
      <xdr:rowOff>114300</xdr:rowOff>
    </xdr:from>
    <xdr:to>
      <xdr:col>4</xdr:col>
      <xdr:colOff>68580</xdr:colOff>
      <xdr:row>59</xdr:row>
      <xdr:rowOff>114300</xdr:rowOff>
    </xdr:to>
    <xdr:sp macro="" textlink="">
      <xdr:nvSpPr>
        <xdr:cNvPr id="47" name="Line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ShapeType="1"/>
        </xdr:cNvSpPr>
      </xdr:nvSpPr>
      <xdr:spPr bwMode="auto">
        <a:xfrm flipH="1">
          <a:off x="815340" y="905256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297180</xdr:colOff>
      <xdr:row>57</xdr:row>
      <xdr:rowOff>7620</xdr:rowOff>
    </xdr:from>
    <xdr:to>
      <xdr:col>4</xdr:col>
      <xdr:colOff>297180</xdr:colOff>
      <xdr:row>59</xdr:row>
      <xdr:rowOff>114300</xdr:rowOff>
    </xdr:to>
    <xdr:sp macro="" textlink="">
      <xdr:nvSpPr>
        <xdr:cNvPr id="48" name="Line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ShapeType="1"/>
        </xdr:cNvSpPr>
      </xdr:nvSpPr>
      <xdr:spPr bwMode="auto">
        <a:xfrm>
          <a:off x="1615440" y="8702040"/>
          <a:ext cx="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59</xdr:row>
      <xdr:rowOff>45720</xdr:rowOff>
    </xdr:from>
    <xdr:to>
      <xdr:col>2</xdr:col>
      <xdr:colOff>167640</xdr:colOff>
      <xdr:row>59</xdr:row>
      <xdr:rowOff>114300</xdr:rowOff>
    </xdr:to>
    <xdr:sp macro="" textlink="">
      <xdr:nvSpPr>
        <xdr:cNvPr id="49" name="Line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ShapeType="1"/>
        </xdr:cNvSpPr>
      </xdr:nvSpPr>
      <xdr:spPr bwMode="auto">
        <a:xfrm>
          <a:off x="975360" y="898398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182880</xdr:colOff>
      <xdr:row>59</xdr:row>
      <xdr:rowOff>22860</xdr:rowOff>
    </xdr:from>
    <xdr:to>
      <xdr:col>2</xdr:col>
      <xdr:colOff>236220</xdr:colOff>
      <xdr:row>59</xdr:row>
      <xdr:rowOff>114300</xdr:rowOff>
    </xdr:to>
    <xdr:sp macro="" textlink="">
      <xdr:nvSpPr>
        <xdr:cNvPr id="50" name="Line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ShapeType="1"/>
        </xdr:cNvSpPr>
      </xdr:nvSpPr>
      <xdr:spPr bwMode="auto">
        <a:xfrm>
          <a:off x="1028700" y="896112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58</xdr:row>
      <xdr:rowOff>114300</xdr:rowOff>
    </xdr:from>
    <xdr:to>
      <xdr:col>3</xdr:col>
      <xdr:colOff>60960</xdr:colOff>
      <xdr:row>59</xdr:row>
      <xdr:rowOff>114300</xdr:rowOff>
    </xdr:to>
    <xdr:sp macro="" textlink="">
      <xdr:nvSpPr>
        <xdr:cNvPr id="51" name="Line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ShapeType="1"/>
        </xdr:cNvSpPr>
      </xdr:nvSpPr>
      <xdr:spPr bwMode="auto">
        <a:xfrm>
          <a:off x="1097280" y="8930640"/>
          <a:ext cx="60960" cy="1219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58</xdr:row>
      <xdr:rowOff>7620</xdr:rowOff>
    </xdr:from>
    <xdr:to>
      <xdr:col>4</xdr:col>
      <xdr:colOff>106680</xdr:colOff>
      <xdr:row>59</xdr:row>
      <xdr:rowOff>53340</xdr:rowOff>
    </xdr:to>
    <xdr:sp macro="" textlink="">
      <xdr:nvSpPr>
        <xdr:cNvPr id="52" name="Line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ShapeType="1"/>
        </xdr:cNvSpPr>
      </xdr:nvSpPr>
      <xdr:spPr bwMode="auto">
        <a:xfrm>
          <a:off x="1333500" y="8823960"/>
          <a:ext cx="91440" cy="1676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58</xdr:row>
      <xdr:rowOff>53340</xdr:rowOff>
    </xdr:from>
    <xdr:to>
      <xdr:col>3</xdr:col>
      <xdr:colOff>205740</xdr:colOff>
      <xdr:row>59</xdr:row>
      <xdr:rowOff>106680</xdr:rowOff>
    </xdr:to>
    <xdr:sp macro="" textlink="">
      <xdr:nvSpPr>
        <xdr:cNvPr id="53" name="Line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ShapeType="1"/>
        </xdr:cNvSpPr>
      </xdr:nvSpPr>
      <xdr:spPr bwMode="auto">
        <a:xfrm>
          <a:off x="1219200" y="8869680"/>
          <a:ext cx="83820" cy="1752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</xdr:colOff>
      <xdr:row>58</xdr:row>
      <xdr:rowOff>83820</xdr:rowOff>
    </xdr:from>
    <xdr:to>
      <xdr:col>3</xdr:col>
      <xdr:colOff>137160</xdr:colOff>
      <xdr:row>59</xdr:row>
      <xdr:rowOff>114300</xdr:rowOff>
    </xdr:to>
    <xdr:sp macro="" textlink="">
      <xdr:nvSpPr>
        <xdr:cNvPr id="54" name="Line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ShapeType="1"/>
        </xdr:cNvSpPr>
      </xdr:nvSpPr>
      <xdr:spPr bwMode="auto">
        <a:xfrm>
          <a:off x="1158240" y="8900160"/>
          <a:ext cx="76200" cy="1524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58</xdr:row>
      <xdr:rowOff>38100</xdr:rowOff>
    </xdr:from>
    <xdr:to>
      <xdr:col>4</xdr:col>
      <xdr:colOff>60960</xdr:colOff>
      <xdr:row>59</xdr:row>
      <xdr:rowOff>114300</xdr:rowOff>
    </xdr:to>
    <xdr:sp macro="" textlink="">
      <xdr:nvSpPr>
        <xdr:cNvPr id="55" name="Line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ShapeType="1"/>
        </xdr:cNvSpPr>
      </xdr:nvSpPr>
      <xdr:spPr bwMode="auto">
        <a:xfrm>
          <a:off x="1272540" y="8854440"/>
          <a:ext cx="106680" cy="1981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</xdr:colOff>
      <xdr:row>57</xdr:row>
      <xdr:rowOff>106680</xdr:rowOff>
    </xdr:from>
    <xdr:to>
      <xdr:col>4</xdr:col>
      <xdr:colOff>137160</xdr:colOff>
      <xdr:row>58</xdr:row>
      <xdr:rowOff>114300</xdr:rowOff>
    </xdr:to>
    <xdr:sp macro="" textlink="">
      <xdr:nvSpPr>
        <xdr:cNvPr id="56" name="Line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ShapeType="1"/>
        </xdr:cNvSpPr>
      </xdr:nvSpPr>
      <xdr:spPr bwMode="auto">
        <a:xfrm>
          <a:off x="1379220" y="8801100"/>
          <a:ext cx="76200" cy="1295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121920</xdr:colOff>
      <xdr:row>57</xdr:row>
      <xdr:rowOff>83820</xdr:rowOff>
    </xdr:from>
    <xdr:to>
      <xdr:col>4</xdr:col>
      <xdr:colOff>175260</xdr:colOff>
      <xdr:row>58</xdr:row>
      <xdr:rowOff>53340</xdr:rowOff>
    </xdr:to>
    <xdr:sp macro="" textlink="">
      <xdr:nvSpPr>
        <xdr:cNvPr id="57" name="Line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ShapeType="1"/>
        </xdr:cNvSpPr>
      </xdr:nvSpPr>
      <xdr:spPr bwMode="auto">
        <a:xfrm>
          <a:off x="1440180" y="877824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175260</xdr:colOff>
      <xdr:row>57</xdr:row>
      <xdr:rowOff>53340</xdr:rowOff>
    </xdr:from>
    <xdr:to>
      <xdr:col>4</xdr:col>
      <xdr:colOff>213360</xdr:colOff>
      <xdr:row>58</xdr:row>
      <xdr:rowOff>0</xdr:rowOff>
    </xdr:to>
    <xdr:sp macro="" textlink="">
      <xdr:nvSpPr>
        <xdr:cNvPr id="58" name="Line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ShapeType="1"/>
        </xdr:cNvSpPr>
      </xdr:nvSpPr>
      <xdr:spPr bwMode="auto">
        <a:xfrm>
          <a:off x="1493520" y="874776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236220</xdr:colOff>
      <xdr:row>57</xdr:row>
      <xdr:rowOff>30480</xdr:rowOff>
    </xdr:from>
    <xdr:to>
      <xdr:col>4</xdr:col>
      <xdr:colOff>251460</xdr:colOff>
      <xdr:row>57</xdr:row>
      <xdr:rowOff>60960</xdr:rowOff>
    </xdr:to>
    <xdr:sp macro="" textlink="">
      <xdr:nvSpPr>
        <xdr:cNvPr id="59" name="Line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ShapeType="1"/>
        </xdr:cNvSpPr>
      </xdr:nvSpPr>
      <xdr:spPr bwMode="auto">
        <a:xfrm>
          <a:off x="1554480" y="8724900"/>
          <a:ext cx="15240" cy="304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</xdr:colOff>
      <xdr:row>59</xdr:row>
      <xdr:rowOff>68580</xdr:rowOff>
    </xdr:from>
    <xdr:to>
      <xdr:col>2</xdr:col>
      <xdr:colOff>91440</xdr:colOff>
      <xdr:row>59</xdr:row>
      <xdr:rowOff>114300</xdr:rowOff>
    </xdr:to>
    <xdr:sp macro="" textlink="">
      <xdr:nvSpPr>
        <xdr:cNvPr id="60" name="Line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ShapeType="1"/>
        </xdr:cNvSpPr>
      </xdr:nvSpPr>
      <xdr:spPr bwMode="auto">
        <a:xfrm>
          <a:off x="914400" y="9006840"/>
          <a:ext cx="22860" cy="457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441960</xdr:colOff>
      <xdr:row>57</xdr:row>
      <xdr:rowOff>91440</xdr:rowOff>
    </xdr:from>
    <xdr:to>
      <xdr:col>2</xdr:col>
      <xdr:colOff>114300</xdr:colOff>
      <xdr:row>59</xdr:row>
      <xdr:rowOff>114300</xdr:rowOff>
    </xdr:to>
    <xdr:sp macro="" textlink="">
      <xdr:nvSpPr>
        <xdr:cNvPr id="61" name="Line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ShapeType="1"/>
        </xdr:cNvSpPr>
      </xdr:nvSpPr>
      <xdr:spPr bwMode="auto">
        <a:xfrm flipH="1">
          <a:off x="800100" y="8785860"/>
          <a:ext cx="16002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137160</xdr:colOff>
      <xdr:row>56</xdr:row>
      <xdr:rowOff>160020</xdr:rowOff>
    </xdr:from>
    <xdr:to>
      <xdr:col>3</xdr:col>
      <xdr:colOff>0</xdr:colOff>
      <xdr:row>57</xdr:row>
      <xdr:rowOff>114300</xdr:rowOff>
    </xdr:to>
    <xdr:sp macro="" textlink="">
      <xdr:nvSpPr>
        <xdr:cNvPr id="62" name="Line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ShapeType="1"/>
        </xdr:cNvSpPr>
      </xdr:nvSpPr>
      <xdr:spPr bwMode="auto">
        <a:xfrm rot="1202728" flipH="1">
          <a:off x="982980" y="8663940"/>
          <a:ext cx="114300" cy="1447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57</xdr:row>
      <xdr:rowOff>0</xdr:rowOff>
    </xdr:from>
    <xdr:to>
      <xdr:col>4</xdr:col>
      <xdr:colOff>297180</xdr:colOff>
      <xdr:row>57</xdr:row>
      <xdr:rowOff>0</xdr:rowOff>
    </xdr:to>
    <xdr:sp macro="" textlink="">
      <xdr:nvSpPr>
        <xdr:cNvPr id="63" name="Line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ShapeType="1"/>
        </xdr:cNvSpPr>
      </xdr:nvSpPr>
      <xdr:spPr bwMode="auto">
        <a:xfrm flipH="1">
          <a:off x="1104900" y="8694420"/>
          <a:ext cx="51054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196215</xdr:colOff>
      <xdr:row>59</xdr:row>
      <xdr:rowOff>114300</xdr:rowOff>
    </xdr:from>
    <xdr:to>
      <xdr:col>4</xdr:col>
      <xdr:colOff>148590</xdr:colOff>
      <xdr:row>60</xdr:row>
      <xdr:rowOff>163989</xdr:rowOff>
    </xdr:to>
    <xdr:sp macro="" textlink="">
      <xdr:nvSpPr>
        <xdr:cNvPr id="64" name="Text Box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1293495" y="9052560"/>
          <a:ext cx="173355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1</xdr:col>
      <xdr:colOff>432435</xdr:colOff>
      <xdr:row>59</xdr:row>
      <xdr:rowOff>85725</xdr:rowOff>
    </xdr:from>
    <xdr:to>
      <xdr:col>2</xdr:col>
      <xdr:colOff>127635</xdr:colOff>
      <xdr:row>60</xdr:row>
      <xdr:rowOff>142875</xdr:rowOff>
    </xdr:to>
    <xdr:sp macro="" textlink="">
      <xdr:nvSpPr>
        <xdr:cNvPr id="65" name="Text Box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790575" y="9023985"/>
          <a:ext cx="18288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</a:t>
          </a:r>
        </a:p>
      </xdr:txBody>
    </xdr:sp>
    <xdr:clientData/>
  </xdr:twoCellAnchor>
  <xdr:twoCellAnchor>
    <xdr:from>
      <xdr:col>4</xdr:col>
      <xdr:colOff>196215</xdr:colOff>
      <xdr:row>59</xdr:row>
      <xdr:rowOff>114300</xdr:rowOff>
    </xdr:from>
    <xdr:to>
      <xdr:col>4</xdr:col>
      <xdr:colOff>381173</xdr:colOff>
      <xdr:row>60</xdr:row>
      <xdr:rowOff>163989</xdr:rowOff>
    </xdr:to>
    <xdr:sp macro="" textlink="">
      <xdr:nvSpPr>
        <xdr:cNvPr id="66" name="Text Box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1514475" y="9052560"/>
          <a:ext cx="184958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2</xdr:col>
      <xdr:colOff>224790</xdr:colOff>
      <xdr:row>62</xdr:row>
      <xdr:rowOff>9525</xdr:rowOff>
    </xdr:from>
    <xdr:to>
      <xdr:col>4</xdr:col>
      <xdr:colOff>234315</xdr:colOff>
      <xdr:row>62</xdr:row>
      <xdr:rowOff>180975</xdr:rowOff>
    </xdr:to>
    <xdr:sp macro="" textlink="">
      <xdr:nvSpPr>
        <xdr:cNvPr id="67" name="AutoShape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/>
        </xdr:cNvSpPr>
      </xdr:nvSpPr>
      <xdr:spPr bwMode="auto">
        <a:xfrm>
          <a:off x="1070610" y="9450705"/>
          <a:ext cx="481965" cy="171450"/>
        </a:xfrm>
        <a:prstGeom prst="borderCallout1">
          <a:avLst>
            <a:gd name="adj1" fmla="val 66667"/>
            <a:gd name="adj2" fmla="val -14287"/>
            <a:gd name="adj3" fmla="val -227778"/>
            <a:gd name="adj4" fmla="val -267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2</xdr:col>
      <xdr:colOff>106680</xdr:colOff>
      <xdr:row>57</xdr:row>
      <xdr:rowOff>91440</xdr:rowOff>
    </xdr:from>
    <xdr:to>
      <xdr:col>2</xdr:col>
      <xdr:colOff>106680</xdr:colOff>
      <xdr:row>59</xdr:row>
      <xdr:rowOff>114300</xdr:rowOff>
    </xdr:to>
    <xdr:sp macro="" textlink="">
      <xdr:nvSpPr>
        <xdr:cNvPr id="68" name="Line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ShapeType="1"/>
        </xdr:cNvSpPr>
      </xdr:nvSpPr>
      <xdr:spPr bwMode="auto">
        <a:xfrm>
          <a:off x="952500" y="8785860"/>
          <a:ext cx="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234315</xdr:colOff>
      <xdr:row>56</xdr:row>
      <xdr:rowOff>9525</xdr:rowOff>
    </xdr:from>
    <xdr:to>
      <xdr:col>5</xdr:col>
      <xdr:colOff>20955</xdr:colOff>
      <xdr:row>57</xdr:row>
      <xdr:rowOff>0</xdr:rowOff>
    </xdr:to>
    <xdr:sp macro="" textlink="">
      <xdr:nvSpPr>
        <xdr:cNvPr id="69" name="Text Box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1552575" y="8513445"/>
          <a:ext cx="17526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4</xdr:col>
      <xdr:colOff>148590</xdr:colOff>
      <xdr:row>58</xdr:row>
      <xdr:rowOff>38100</xdr:rowOff>
    </xdr:from>
    <xdr:to>
      <xdr:col>5</xdr:col>
      <xdr:colOff>80010</xdr:colOff>
      <xdr:row>60</xdr:row>
      <xdr:rowOff>9525</xdr:rowOff>
    </xdr:to>
    <xdr:sp macro="" textlink="">
      <xdr:nvSpPr>
        <xdr:cNvPr id="70" name="Text Box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1466850" y="8854440"/>
          <a:ext cx="320040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118110</xdr:colOff>
      <xdr:row>57</xdr:row>
      <xdr:rowOff>28575</xdr:rowOff>
    </xdr:from>
    <xdr:to>
      <xdr:col>1</xdr:col>
      <xdr:colOff>432228</xdr:colOff>
      <xdr:row>59</xdr:row>
      <xdr:rowOff>0</xdr:rowOff>
    </xdr:to>
    <xdr:sp macro="" textlink="">
      <xdr:nvSpPr>
        <xdr:cNvPr id="71" name="Text Box 79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476250" y="8722995"/>
          <a:ext cx="314118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137160</xdr:colOff>
      <xdr:row>56</xdr:row>
      <xdr:rowOff>57150</xdr:rowOff>
    </xdr:from>
    <xdr:to>
      <xdr:col>1</xdr:col>
      <xdr:colOff>432651</xdr:colOff>
      <xdr:row>57</xdr:row>
      <xdr:rowOff>28575</xdr:rowOff>
    </xdr:to>
    <xdr:sp macro="" textlink="">
      <xdr:nvSpPr>
        <xdr:cNvPr id="72" name="Text Box 80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495300" y="8561070"/>
          <a:ext cx="295491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</a:t>
          </a:r>
          <a:r>
            <a:rPr lang="en-US" altLang="ja-JP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</a:t>
          </a:r>
          <a:endParaRPr lang="ja-JP" altLang="en-US" sz="5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</xdr:col>
      <xdr:colOff>464820</xdr:colOff>
      <xdr:row>57</xdr:row>
      <xdr:rowOff>91440</xdr:rowOff>
    </xdr:from>
    <xdr:to>
      <xdr:col>2</xdr:col>
      <xdr:colOff>114300</xdr:colOff>
      <xdr:row>57</xdr:row>
      <xdr:rowOff>91440</xdr:rowOff>
    </xdr:to>
    <xdr:sp macro="" textlink="">
      <xdr:nvSpPr>
        <xdr:cNvPr id="73" name="Line 81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ShapeType="1"/>
        </xdr:cNvSpPr>
      </xdr:nvSpPr>
      <xdr:spPr bwMode="auto">
        <a:xfrm rot="-5400000">
          <a:off x="891540" y="8717280"/>
          <a:ext cx="0" cy="137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464820</xdr:colOff>
      <xdr:row>57</xdr:row>
      <xdr:rowOff>0</xdr:rowOff>
    </xdr:from>
    <xdr:to>
      <xdr:col>3</xdr:col>
      <xdr:colOff>22860</xdr:colOff>
      <xdr:row>57</xdr:row>
      <xdr:rowOff>0</xdr:rowOff>
    </xdr:to>
    <xdr:sp macro="" textlink="">
      <xdr:nvSpPr>
        <xdr:cNvPr id="74" name="Line 82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ShapeType="1"/>
        </xdr:cNvSpPr>
      </xdr:nvSpPr>
      <xdr:spPr bwMode="auto">
        <a:xfrm rot="-5400000">
          <a:off x="971550" y="8545830"/>
          <a:ext cx="0" cy="2971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</xdr:colOff>
      <xdr:row>61</xdr:row>
      <xdr:rowOff>123825</xdr:rowOff>
    </xdr:from>
    <xdr:to>
      <xdr:col>6</xdr:col>
      <xdr:colOff>226795</xdr:colOff>
      <xdr:row>62</xdr:row>
      <xdr:rowOff>104775</xdr:rowOff>
    </xdr:to>
    <xdr:sp macro="" textlink="">
      <xdr:nvSpPr>
        <xdr:cNvPr id="75" name="AutoShape 83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/>
        </xdr:cNvSpPr>
      </xdr:nvSpPr>
      <xdr:spPr bwMode="auto">
        <a:xfrm>
          <a:off x="1775460" y="9374505"/>
          <a:ext cx="409675" cy="171450"/>
        </a:xfrm>
        <a:prstGeom prst="borderCallout1">
          <a:avLst>
            <a:gd name="adj1" fmla="val 66667"/>
            <a:gd name="adj2" fmla="val -16667"/>
            <a:gd name="adj3" fmla="val -172222"/>
            <a:gd name="adj4" fmla="val -3541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</a:t>
          </a:r>
          <a:r>
            <a:rPr lang="en-US" altLang="ja-JP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</a:t>
          </a:r>
          <a:endParaRPr lang="ja-JP" altLang="en-US" sz="6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</xdr:col>
      <xdr:colOff>297604</xdr:colOff>
      <xdr:row>54</xdr:row>
      <xdr:rowOff>168064</xdr:rowOff>
    </xdr:from>
    <xdr:to>
      <xdr:col>1</xdr:col>
      <xdr:colOff>462842</xdr:colOff>
      <xdr:row>55</xdr:row>
      <xdr:rowOff>95392</xdr:rowOff>
    </xdr:to>
    <xdr:sp macro="" textlink="">
      <xdr:nvSpPr>
        <xdr:cNvPr id="76" name="Text Box 44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655744" y="8237644"/>
          <a:ext cx="165238" cy="2092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Q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8</xdr:row>
      <xdr:rowOff>228600</xdr:rowOff>
    </xdr:from>
    <xdr:to>
      <xdr:col>6</xdr:col>
      <xdr:colOff>205740</xdr:colOff>
      <xdr:row>10</xdr:row>
      <xdr:rowOff>83820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1733550" y="2143125"/>
          <a:ext cx="643890" cy="160020"/>
          <a:chOff x="182" y="125"/>
          <a:chExt cx="67" cy="17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82" y="125"/>
            <a:ext cx="29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7" y="125"/>
            <a:ext cx="0" cy="1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96" y="142"/>
            <a:ext cx="53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278130</xdr:colOff>
      <xdr:row>22</xdr:row>
      <xdr:rowOff>0</xdr:rowOff>
    </xdr:from>
    <xdr:to>
      <xdr:col>9</xdr:col>
      <xdr:colOff>95250</xdr:colOff>
      <xdr:row>28</xdr:row>
      <xdr:rowOff>228600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>
          <a:grpSpLocks/>
        </xdr:cNvGrpSpPr>
      </xdr:nvGrpSpPr>
      <xdr:grpSpPr bwMode="auto">
        <a:xfrm>
          <a:off x="1744980" y="3952875"/>
          <a:ext cx="2417445" cy="723900"/>
          <a:chOff x="177" y="305"/>
          <a:chExt cx="251" cy="76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77" y="361"/>
            <a:ext cx="5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2" y="305"/>
            <a:ext cx="8" cy="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190" y="306"/>
            <a:ext cx="23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125562</xdr:colOff>
      <xdr:row>22</xdr:row>
      <xdr:rowOff>22860</xdr:rowOff>
    </xdr:from>
    <xdr:to>
      <xdr:col>14</xdr:col>
      <xdr:colOff>26502</xdr:colOff>
      <xdr:row>28</xdr:row>
      <xdr:rowOff>228600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pSpPr>
          <a:grpSpLocks/>
        </xdr:cNvGrpSpPr>
      </xdr:nvGrpSpPr>
      <xdr:grpSpPr bwMode="auto">
        <a:xfrm>
          <a:off x="4468962" y="3975735"/>
          <a:ext cx="1577340" cy="701040"/>
          <a:chOff x="408" y="340"/>
          <a:chExt cx="119" cy="79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08" y="399"/>
            <a:ext cx="8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17" y="340"/>
            <a:ext cx="12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429" y="340"/>
            <a:ext cx="9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457200</xdr:colOff>
      <xdr:row>41</xdr:row>
      <xdr:rowOff>7620</xdr:rowOff>
    </xdr:from>
    <xdr:to>
      <xdr:col>4</xdr:col>
      <xdr:colOff>281940</xdr:colOff>
      <xdr:row>43</xdr:row>
      <xdr:rowOff>144780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 bwMode="auto">
        <a:xfrm flipH="1">
          <a:off x="815340" y="6438900"/>
          <a:ext cx="784860" cy="35814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167640</xdr:colOff>
      <xdr:row>56</xdr:row>
      <xdr:rowOff>182880</xdr:rowOff>
    </xdr:from>
    <xdr:to>
      <xdr:col>13</xdr:col>
      <xdr:colOff>220980</xdr:colOff>
      <xdr:row>60</xdr:row>
      <xdr:rowOff>30480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 bwMode="auto">
        <a:xfrm>
          <a:off x="1874520" y="8686800"/>
          <a:ext cx="3322320" cy="40386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38100</xdr:colOff>
      <xdr:row>60</xdr:row>
      <xdr:rowOff>9525</xdr:rowOff>
    </xdr:from>
    <xdr:to>
      <xdr:col>5</xdr:col>
      <xdr:colOff>196453</xdr:colOff>
      <xdr:row>61</xdr:row>
      <xdr:rowOff>28575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1744980" y="9069705"/>
          <a:ext cx="15835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R</a:t>
          </a:r>
        </a:p>
      </xdr:txBody>
    </xdr:sp>
    <xdr:clientData/>
  </xdr:twoCellAnchor>
  <xdr:twoCellAnchor>
    <xdr:from>
      <xdr:col>0</xdr:col>
      <xdr:colOff>7620</xdr:colOff>
      <xdr:row>59</xdr:row>
      <xdr:rowOff>114300</xdr:rowOff>
    </xdr:from>
    <xdr:to>
      <xdr:col>1</xdr:col>
      <xdr:colOff>441960</xdr:colOff>
      <xdr:row>61</xdr:row>
      <xdr:rowOff>160020</xdr:rowOff>
    </xdr:to>
    <xdr:grpSp>
      <xdr:nvGrpSpPr>
        <xdr:cNvPr id="18" name="Group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pSpPr>
          <a:grpSpLocks/>
        </xdr:cNvGrpSpPr>
      </xdr:nvGrpSpPr>
      <xdr:grpSpPr bwMode="auto">
        <a:xfrm>
          <a:off x="7620" y="9048750"/>
          <a:ext cx="834390" cy="360045"/>
          <a:chOff x="1" y="849"/>
          <a:chExt cx="93" cy="38"/>
        </a:xfrm>
      </xdr:grpSpPr>
      <xdr:grpSp>
        <xdr:nvGrpSpPr>
          <xdr:cNvPr id="19" name="Group 19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6" name="Line 20">
              <a:extLst>
                <a:ext uri="{FF2B5EF4-FFF2-40B4-BE49-F238E27FC236}">
                  <a16:creationId xmlns:a16="http://schemas.microsoft.com/office/drawing/2014/main" id="{00000000-0008-0000-0300-00002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" name="Line 21">
              <a:extLst>
                <a:ext uri="{FF2B5EF4-FFF2-40B4-BE49-F238E27FC236}">
                  <a16:creationId xmlns:a16="http://schemas.microsoft.com/office/drawing/2014/main" id="{00000000-0008-0000-0300-00002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" name="Line 22">
              <a:extLst>
                <a:ext uri="{FF2B5EF4-FFF2-40B4-BE49-F238E27FC236}">
                  <a16:creationId xmlns:a16="http://schemas.microsoft.com/office/drawing/2014/main" id="{00000000-0008-0000-0300-00002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20" name="Group 23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3" name="Line 24">
              <a:extLst>
                <a:ext uri="{FF2B5EF4-FFF2-40B4-BE49-F238E27FC236}">
                  <a16:creationId xmlns:a16="http://schemas.microsoft.com/office/drawing/2014/main" id="{00000000-0008-0000-0300-00002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" name="Line 25">
              <a:extLst>
                <a:ext uri="{FF2B5EF4-FFF2-40B4-BE49-F238E27FC236}">
                  <a16:creationId xmlns:a16="http://schemas.microsoft.com/office/drawing/2014/main" id="{00000000-0008-0000-0300-00002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" name="Line 26">
              <a:extLst>
                <a:ext uri="{FF2B5EF4-FFF2-40B4-BE49-F238E27FC236}">
                  <a16:creationId xmlns:a16="http://schemas.microsoft.com/office/drawing/2014/main" id="{00000000-0008-0000-0300-00002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21" name="Line 27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1" y="849"/>
            <a:ext cx="4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8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3" y="849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29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54" y="849"/>
            <a:ext cx="7" cy="1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0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3" y="855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1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7" y="850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2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5" y="849"/>
            <a:ext cx="9" cy="16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3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" y="849"/>
            <a:ext cx="12" cy="21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4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9" y="862"/>
            <a:ext cx="9" cy="14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5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5" y="868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6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0" y="874"/>
            <a:ext cx="5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7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" y="881"/>
            <a:ext cx="2" cy="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38"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9" y="849"/>
            <a:ext cx="3" cy="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215265</xdr:colOff>
      <xdr:row>60</xdr:row>
      <xdr:rowOff>0</xdr:rowOff>
    </xdr:from>
    <xdr:to>
      <xdr:col>4</xdr:col>
      <xdr:colOff>149087</xdr:colOff>
      <xdr:row>61</xdr:row>
      <xdr:rowOff>19050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1312545" y="9060180"/>
          <a:ext cx="154802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3</xdr:col>
      <xdr:colOff>213360</xdr:colOff>
      <xdr:row>59</xdr:row>
      <xdr:rowOff>30480</xdr:rowOff>
    </xdr:from>
    <xdr:to>
      <xdr:col>4</xdr:col>
      <xdr:colOff>144780</xdr:colOff>
      <xdr:row>60</xdr:row>
      <xdr:rowOff>76200</xdr:rowOff>
    </xdr:to>
    <xdr:sp macro="" textlink="">
      <xdr:nvSpPr>
        <xdr:cNvPr id="40" name="Oval 4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 bwMode="auto">
        <a:xfrm>
          <a:off x="1310640" y="8968740"/>
          <a:ext cx="152400" cy="1676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457200</xdr:colOff>
      <xdr:row>55</xdr:row>
      <xdr:rowOff>30480</xdr:rowOff>
    </xdr:from>
    <xdr:to>
      <xdr:col>1</xdr:col>
      <xdr:colOff>457200</xdr:colOff>
      <xdr:row>64</xdr:row>
      <xdr:rowOff>7620</xdr:rowOff>
    </xdr:to>
    <xdr:sp macro="" textlink="">
      <xdr:nvSpPr>
        <xdr:cNvPr id="41" name="Line 42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ShapeType="1"/>
        </xdr:cNvSpPr>
      </xdr:nvSpPr>
      <xdr:spPr bwMode="auto">
        <a:xfrm flipV="1">
          <a:off x="815340" y="8382000"/>
          <a:ext cx="0" cy="1341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59</xdr:row>
      <xdr:rowOff>114300</xdr:rowOff>
    </xdr:from>
    <xdr:to>
      <xdr:col>5</xdr:col>
      <xdr:colOff>137160</xdr:colOff>
      <xdr:row>59</xdr:row>
      <xdr:rowOff>114300</xdr:rowOff>
    </xdr:to>
    <xdr:sp macro="" textlink="">
      <xdr:nvSpPr>
        <xdr:cNvPr id="42" name="Line 43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ShapeType="1"/>
        </xdr:cNvSpPr>
      </xdr:nvSpPr>
      <xdr:spPr bwMode="auto">
        <a:xfrm>
          <a:off x="15240" y="9052560"/>
          <a:ext cx="1828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137160</xdr:colOff>
      <xdr:row>60</xdr:row>
      <xdr:rowOff>0</xdr:rowOff>
    </xdr:from>
    <xdr:to>
      <xdr:col>4</xdr:col>
      <xdr:colOff>167640</xdr:colOff>
      <xdr:row>60</xdr:row>
      <xdr:rowOff>160020</xdr:rowOff>
    </xdr:to>
    <xdr:sp macro="" textlink="">
      <xdr:nvSpPr>
        <xdr:cNvPr id="43" name="Rectangle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 bwMode="auto">
        <a:xfrm>
          <a:off x="1234440" y="9060180"/>
          <a:ext cx="25146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160020</xdr:colOff>
      <xdr:row>57</xdr:row>
      <xdr:rowOff>91440</xdr:rowOff>
    </xdr:from>
    <xdr:to>
      <xdr:col>4</xdr:col>
      <xdr:colOff>83820</xdr:colOff>
      <xdr:row>60</xdr:row>
      <xdr:rowOff>114300</xdr:rowOff>
    </xdr:to>
    <xdr:sp macro="" textlink="">
      <xdr:nvSpPr>
        <xdr:cNvPr id="44" name="Rectangle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 bwMode="auto">
        <a:xfrm rot="-3386118">
          <a:off x="1135380" y="8907780"/>
          <a:ext cx="3886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457200</xdr:colOff>
      <xdr:row>57</xdr:row>
      <xdr:rowOff>0</xdr:rowOff>
    </xdr:from>
    <xdr:to>
      <xdr:col>4</xdr:col>
      <xdr:colOff>297180</xdr:colOff>
      <xdr:row>59</xdr:row>
      <xdr:rowOff>114300</xdr:rowOff>
    </xdr:to>
    <xdr:sp macro="" textlink="">
      <xdr:nvSpPr>
        <xdr:cNvPr id="45" name="Line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ShapeType="1"/>
        </xdr:cNvSpPr>
      </xdr:nvSpPr>
      <xdr:spPr bwMode="auto">
        <a:xfrm flipH="1">
          <a:off x="815340" y="8694420"/>
          <a:ext cx="800100" cy="3581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57</xdr:row>
      <xdr:rowOff>7620</xdr:rowOff>
    </xdr:from>
    <xdr:to>
      <xdr:col>4</xdr:col>
      <xdr:colOff>281940</xdr:colOff>
      <xdr:row>59</xdr:row>
      <xdr:rowOff>114300</xdr:rowOff>
    </xdr:to>
    <xdr:sp macro="" textlink="">
      <xdr:nvSpPr>
        <xdr:cNvPr id="46" name="Line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ShapeType="1"/>
        </xdr:cNvSpPr>
      </xdr:nvSpPr>
      <xdr:spPr bwMode="auto">
        <a:xfrm flipH="1">
          <a:off x="1386840" y="8702040"/>
          <a:ext cx="21336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59</xdr:row>
      <xdr:rowOff>114300</xdr:rowOff>
    </xdr:from>
    <xdr:to>
      <xdr:col>4</xdr:col>
      <xdr:colOff>68580</xdr:colOff>
      <xdr:row>59</xdr:row>
      <xdr:rowOff>114300</xdr:rowOff>
    </xdr:to>
    <xdr:sp macro="" textlink="">
      <xdr:nvSpPr>
        <xdr:cNvPr id="47" name="Line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ShapeType="1"/>
        </xdr:cNvSpPr>
      </xdr:nvSpPr>
      <xdr:spPr bwMode="auto">
        <a:xfrm flipH="1">
          <a:off x="815340" y="905256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297180</xdr:colOff>
      <xdr:row>57</xdr:row>
      <xdr:rowOff>7620</xdr:rowOff>
    </xdr:from>
    <xdr:to>
      <xdr:col>4</xdr:col>
      <xdr:colOff>297180</xdr:colOff>
      <xdr:row>59</xdr:row>
      <xdr:rowOff>114300</xdr:rowOff>
    </xdr:to>
    <xdr:sp macro="" textlink="">
      <xdr:nvSpPr>
        <xdr:cNvPr id="48" name="Line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ShapeType="1"/>
        </xdr:cNvSpPr>
      </xdr:nvSpPr>
      <xdr:spPr bwMode="auto">
        <a:xfrm>
          <a:off x="1615440" y="8702040"/>
          <a:ext cx="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59</xdr:row>
      <xdr:rowOff>45720</xdr:rowOff>
    </xdr:from>
    <xdr:to>
      <xdr:col>2</xdr:col>
      <xdr:colOff>167640</xdr:colOff>
      <xdr:row>59</xdr:row>
      <xdr:rowOff>114300</xdr:rowOff>
    </xdr:to>
    <xdr:sp macro="" textlink="">
      <xdr:nvSpPr>
        <xdr:cNvPr id="49" name="Line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ShapeType="1"/>
        </xdr:cNvSpPr>
      </xdr:nvSpPr>
      <xdr:spPr bwMode="auto">
        <a:xfrm>
          <a:off x="975360" y="898398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182880</xdr:colOff>
      <xdr:row>59</xdr:row>
      <xdr:rowOff>22860</xdr:rowOff>
    </xdr:from>
    <xdr:to>
      <xdr:col>2</xdr:col>
      <xdr:colOff>236220</xdr:colOff>
      <xdr:row>59</xdr:row>
      <xdr:rowOff>114300</xdr:rowOff>
    </xdr:to>
    <xdr:sp macro="" textlink="">
      <xdr:nvSpPr>
        <xdr:cNvPr id="50" name="Line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ShapeType="1"/>
        </xdr:cNvSpPr>
      </xdr:nvSpPr>
      <xdr:spPr bwMode="auto">
        <a:xfrm>
          <a:off x="1028700" y="896112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58</xdr:row>
      <xdr:rowOff>114300</xdr:rowOff>
    </xdr:from>
    <xdr:to>
      <xdr:col>3</xdr:col>
      <xdr:colOff>60960</xdr:colOff>
      <xdr:row>59</xdr:row>
      <xdr:rowOff>114300</xdr:rowOff>
    </xdr:to>
    <xdr:sp macro="" textlink="">
      <xdr:nvSpPr>
        <xdr:cNvPr id="51" name="Line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ShapeType="1"/>
        </xdr:cNvSpPr>
      </xdr:nvSpPr>
      <xdr:spPr bwMode="auto">
        <a:xfrm>
          <a:off x="1097280" y="8930640"/>
          <a:ext cx="60960" cy="1219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58</xdr:row>
      <xdr:rowOff>7620</xdr:rowOff>
    </xdr:from>
    <xdr:to>
      <xdr:col>4</xdr:col>
      <xdr:colOff>106680</xdr:colOff>
      <xdr:row>59</xdr:row>
      <xdr:rowOff>53340</xdr:rowOff>
    </xdr:to>
    <xdr:sp macro="" textlink="">
      <xdr:nvSpPr>
        <xdr:cNvPr id="52" name="Line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ShapeType="1"/>
        </xdr:cNvSpPr>
      </xdr:nvSpPr>
      <xdr:spPr bwMode="auto">
        <a:xfrm>
          <a:off x="1333500" y="8823960"/>
          <a:ext cx="91440" cy="1676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58</xdr:row>
      <xdr:rowOff>53340</xdr:rowOff>
    </xdr:from>
    <xdr:to>
      <xdr:col>3</xdr:col>
      <xdr:colOff>205740</xdr:colOff>
      <xdr:row>59</xdr:row>
      <xdr:rowOff>106680</xdr:rowOff>
    </xdr:to>
    <xdr:sp macro="" textlink="">
      <xdr:nvSpPr>
        <xdr:cNvPr id="53" name="Line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ShapeType="1"/>
        </xdr:cNvSpPr>
      </xdr:nvSpPr>
      <xdr:spPr bwMode="auto">
        <a:xfrm>
          <a:off x="1219200" y="8869680"/>
          <a:ext cx="83820" cy="1752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</xdr:colOff>
      <xdr:row>58</xdr:row>
      <xdr:rowOff>83820</xdr:rowOff>
    </xdr:from>
    <xdr:to>
      <xdr:col>3</xdr:col>
      <xdr:colOff>137160</xdr:colOff>
      <xdr:row>59</xdr:row>
      <xdr:rowOff>114300</xdr:rowOff>
    </xdr:to>
    <xdr:sp macro="" textlink="">
      <xdr:nvSpPr>
        <xdr:cNvPr id="54" name="Line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ShapeType="1"/>
        </xdr:cNvSpPr>
      </xdr:nvSpPr>
      <xdr:spPr bwMode="auto">
        <a:xfrm>
          <a:off x="1158240" y="8900160"/>
          <a:ext cx="76200" cy="1524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58</xdr:row>
      <xdr:rowOff>38100</xdr:rowOff>
    </xdr:from>
    <xdr:to>
      <xdr:col>4</xdr:col>
      <xdr:colOff>60960</xdr:colOff>
      <xdr:row>59</xdr:row>
      <xdr:rowOff>114300</xdr:rowOff>
    </xdr:to>
    <xdr:sp macro="" textlink="">
      <xdr:nvSpPr>
        <xdr:cNvPr id="55" name="Line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ShapeType="1"/>
        </xdr:cNvSpPr>
      </xdr:nvSpPr>
      <xdr:spPr bwMode="auto">
        <a:xfrm>
          <a:off x="1272540" y="8854440"/>
          <a:ext cx="106680" cy="1981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</xdr:colOff>
      <xdr:row>57</xdr:row>
      <xdr:rowOff>106680</xdr:rowOff>
    </xdr:from>
    <xdr:to>
      <xdr:col>4</xdr:col>
      <xdr:colOff>137160</xdr:colOff>
      <xdr:row>58</xdr:row>
      <xdr:rowOff>114300</xdr:rowOff>
    </xdr:to>
    <xdr:sp macro="" textlink="">
      <xdr:nvSpPr>
        <xdr:cNvPr id="56" name="Line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ShapeType="1"/>
        </xdr:cNvSpPr>
      </xdr:nvSpPr>
      <xdr:spPr bwMode="auto">
        <a:xfrm>
          <a:off x="1379220" y="8801100"/>
          <a:ext cx="76200" cy="1295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121920</xdr:colOff>
      <xdr:row>57</xdr:row>
      <xdr:rowOff>83820</xdr:rowOff>
    </xdr:from>
    <xdr:to>
      <xdr:col>4</xdr:col>
      <xdr:colOff>175260</xdr:colOff>
      <xdr:row>58</xdr:row>
      <xdr:rowOff>53340</xdr:rowOff>
    </xdr:to>
    <xdr:sp macro="" textlink="">
      <xdr:nvSpPr>
        <xdr:cNvPr id="57" name="Line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ShapeType="1"/>
        </xdr:cNvSpPr>
      </xdr:nvSpPr>
      <xdr:spPr bwMode="auto">
        <a:xfrm>
          <a:off x="1440180" y="877824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175260</xdr:colOff>
      <xdr:row>57</xdr:row>
      <xdr:rowOff>53340</xdr:rowOff>
    </xdr:from>
    <xdr:to>
      <xdr:col>4</xdr:col>
      <xdr:colOff>213360</xdr:colOff>
      <xdr:row>58</xdr:row>
      <xdr:rowOff>0</xdr:rowOff>
    </xdr:to>
    <xdr:sp macro="" textlink="">
      <xdr:nvSpPr>
        <xdr:cNvPr id="58" name="Line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ShapeType="1"/>
        </xdr:cNvSpPr>
      </xdr:nvSpPr>
      <xdr:spPr bwMode="auto">
        <a:xfrm>
          <a:off x="1493520" y="874776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236220</xdr:colOff>
      <xdr:row>57</xdr:row>
      <xdr:rowOff>30480</xdr:rowOff>
    </xdr:from>
    <xdr:to>
      <xdr:col>4</xdr:col>
      <xdr:colOff>251460</xdr:colOff>
      <xdr:row>57</xdr:row>
      <xdr:rowOff>60960</xdr:rowOff>
    </xdr:to>
    <xdr:sp macro="" textlink="">
      <xdr:nvSpPr>
        <xdr:cNvPr id="59" name="Line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ShapeType="1"/>
        </xdr:cNvSpPr>
      </xdr:nvSpPr>
      <xdr:spPr bwMode="auto">
        <a:xfrm>
          <a:off x="1554480" y="8724900"/>
          <a:ext cx="15240" cy="304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</xdr:colOff>
      <xdr:row>59</xdr:row>
      <xdr:rowOff>68580</xdr:rowOff>
    </xdr:from>
    <xdr:to>
      <xdr:col>2</xdr:col>
      <xdr:colOff>91440</xdr:colOff>
      <xdr:row>59</xdr:row>
      <xdr:rowOff>114300</xdr:rowOff>
    </xdr:to>
    <xdr:sp macro="" textlink="">
      <xdr:nvSpPr>
        <xdr:cNvPr id="60" name="Line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ShapeType="1"/>
        </xdr:cNvSpPr>
      </xdr:nvSpPr>
      <xdr:spPr bwMode="auto">
        <a:xfrm>
          <a:off x="914400" y="9006840"/>
          <a:ext cx="22860" cy="457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441960</xdr:colOff>
      <xdr:row>57</xdr:row>
      <xdr:rowOff>91440</xdr:rowOff>
    </xdr:from>
    <xdr:to>
      <xdr:col>2</xdr:col>
      <xdr:colOff>114300</xdr:colOff>
      <xdr:row>59</xdr:row>
      <xdr:rowOff>114300</xdr:rowOff>
    </xdr:to>
    <xdr:sp macro="" textlink="">
      <xdr:nvSpPr>
        <xdr:cNvPr id="61" name="Line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ShapeType="1"/>
        </xdr:cNvSpPr>
      </xdr:nvSpPr>
      <xdr:spPr bwMode="auto">
        <a:xfrm flipH="1">
          <a:off x="800100" y="8785860"/>
          <a:ext cx="16002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137160</xdr:colOff>
      <xdr:row>56</xdr:row>
      <xdr:rowOff>160020</xdr:rowOff>
    </xdr:from>
    <xdr:to>
      <xdr:col>3</xdr:col>
      <xdr:colOff>0</xdr:colOff>
      <xdr:row>57</xdr:row>
      <xdr:rowOff>114300</xdr:rowOff>
    </xdr:to>
    <xdr:sp macro="" textlink="">
      <xdr:nvSpPr>
        <xdr:cNvPr id="62" name="Line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ShapeType="1"/>
        </xdr:cNvSpPr>
      </xdr:nvSpPr>
      <xdr:spPr bwMode="auto">
        <a:xfrm rot="1202728" flipH="1">
          <a:off x="982980" y="8663940"/>
          <a:ext cx="114300" cy="1447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57</xdr:row>
      <xdr:rowOff>0</xdr:rowOff>
    </xdr:from>
    <xdr:to>
      <xdr:col>4</xdr:col>
      <xdr:colOff>297180</xdr:colOff>
      <xdr:row>57</xdr:row>
      <xdr:rowOff>0</xdr:rowOff>
    </xdr:to>
    <xdr:sp macro="" textlink="">
      <xdr:nvSpPr>
        <xdr:cNvPr id="63" name="Line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ShapeType="1"/>
        </xdr:cNvSpPr>
      </xdr:nvSpPr>
      <xdr:spPr bwMode="auto">
        <a:xfrm flipH="1">
          <a:off x="1104900" y="8694420"/>
          <a:ext cx="51054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196215</xdr:colOff>
      <xdr:row>59</xdr:row>
      <xdr:rowOff>114300</xdr:rowOff>
    </xdr:from>
    <xdr:to>
      <xdr:col>4</xdr:col>
      <xdr:colOff>148590</xdr:colOff>
      <xdr:row>60</xdr:row>
      <xdr:rowOff>163989</xdr:rowOff>
    </xdr:to>
    <xdr:sp macro="" textlink="">
      <xdr:nvSpPr>
        <xdr:cNvPr id="64" name="Text Box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1293495" y="9052560"/>
          <a:ext cx="173355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1</xdr:col>
      <xdr:colOff>432435</xdr:colOff>
      <xdr:row>59</xdr:row>
      <xdr:rowOff>85725</xdr:rowOff>
    </xdr:from>
    <xdr:to>
      <xdr:col>2</xdr:col>
      <xdr:colOff>127635</xdr:colOff>
      <xdr:row>60</xdr:row>
      <xdr:rowOff>142875</xdr:rowOff>
    </xdr:to>
    <xdr:sp macro="" textlink="">
      <xdr:nvSpPr>
        <xdr:cNvPr id="65" name="Text Box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790575" y="9023985"/>
          <a:ext cx="18288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</a:t>
          </a:r>
        </a:p>
      </xdr:txBody>
    </xdr:sp>
    <xdr:clientData/>
  </xdr:twoCellAnchor>
  <xdr:twoCellAnchor>
    <xdr:from>
      <xdr:col>4</xdr:col>
      <xdr:colOff>196215</xdr:colOff>
      <xdr:row>59</xdr:row>
      <xdr:rowOff>114300</xdr:rowOff>
    </xdr:from>
    <xdr:to>
      <xdr:col>4</xdr:col>
      <xdr:colOff>381173</xdr:colOff>
      <xdr:row>60</xdr:row>
      <xdr:rowOff>163989</xdr:rowOff>
    </xdr:to>
    <xdr:sp macro="" textlink="">
      <xdr:nvSpPr>
        <xdr:cNvPr id="66" name="Text Box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1514475" y="9052560"/>
          <a:ext cx="184958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2</xdr:col>
      <xdr:colOff>224790</xdr:colOff>
      <xdr:row>62</xdr:row>
      <xdr:rowOff>9525</xdr:rowOff>
    </xdr:from>
    <xdr:to>
      <xdr:col>4</xdr:col>
      <xdr:colOff>234315</xdr:colOff>
      <xdr:row>62</xdr:row>
      <xdr:rowOff>180975</xdr:rowOff>
    </xdr:to>
    <xdr:sp macro="" textlink="">
      <xdr:nvSpPr>
        <xdr:cNvPr id="67" name="AutoShape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/>
        </xdr:cNvSpPr>
      </xdr:nvSpPr>
      <xdr:spPr bwMode="auto">
        <a:xfrm>
          <a:off x="1070610" y="9450705"/>
          <a:ext cx="481965" cy="171450"/>
        </a:xfrm>
        <a:prstGeom prst="borderCallout1">
          <a:avLst>
            <a:gd name="adj1" fmla="val 66667"/>
            <a:gd name="adj2" fmla="val -14287"/>
            <a:gd name="adj3" fmla="val -227778"/>
            <a:gd name="adj4" fmla="val -267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2</xdr:col>
      <xdr:colOff>106680</xdr:colOff>
      <xdr:row>57</xdr:row>
      <xdr:rowOff>91440</xdr:rowOff>
    </xdr:from>
    <xdr:to>
      <xdr:col>2</xdr:col>
      <xdr:colOff>106680</xdr:colOff>
      <xdr:row>59</xdr:row>
      <xdr:rowOff>114300</xdr:rowOff>
    </xdr:to>
    <xdr:sp macro="" textlink="">
      <xdr:nvSpPr>
        <xdr:cNvPr id="68" name="Line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ShapeType="1"/>
        </xdr:cNvSpPr>
      </xdr:nvSpPr>
      <xdr:spPr bwMode="auto">
        <a:xfrm>
          <a:off x="952500" y="8785860"/>
          <a:ext cx="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234315</xdr:colOff>
      <xdr:row>56</xdr:row>
      <xdr:rowOff>9525</xdr:rowOff>
    </xdr:from>
    <xdr:to>
      <xdr:col>5</xdr:col>
      <xdr:colOff>20955</xdr:colOff>
      <xdr:row>57</xdr:row>
      <xdr:rowOff>0</xdr:rowOff>
    </xdr:to>
    <xdr:sp macro="" textlink="">
      <xdr:nvSpPr>
        <xdr:cNvPr id="69" name="Text Box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1552575" y="8513445"/>
          <a:ext cx="17526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4</xdr:col>
      <xdr:colOff>148590</xdr:colOff>
      <xdr:row>58</xdr:row>
      <xdr:rowOff>38100</xdr:rowOff>
    </xdr:from>
    <xdr:to>
      <xdr:col>5</xdr:col>
      <xdr:colOff>80010</xdr:colOff>
      <xdr:row>60</xdr:row>
      <xdr:rowOff>9525</xdr:rowOff>
    </xdr:to>
    <xdr:sp macro="" textlink="">
      <xdr:nvSpPr>
        <xdr:cNvPr id="70" name="Text Box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1466850" y="8854440"/>
          <a:ext cx="320040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118110</xdr:colOff>
      <xdr:row>57</xdr:row>
      <xdr:rowOff>28575</xdr:rowOff>
    </xdr:from>
    <xdr:to>
      <xdr:col>1</xdr:col>
      <xdr:colOff>432228</xdr:colOff>
      <xdr:row>59</xdr:row>
      <xdr:rowOff>0</xdr:rowOff>
    </xdr:to>
    <xdr:sp macro="" textlink="">
      <xdr:nvSpPr>
        <xdr:cNvPr id="71" name="Text Box 79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476250" y="8722995"/>
          <a:ext cx="314118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137160</xdr:colOff>
      <xdr:row>56</xdr:row>
      <xdr:rowOff>57150</xdr:rowOff>
    </xdr:from>
    <xdr:to>
      <xdr:col>1</xdr:col>
      <xdr:colOff>432651</xdr:colOff>
      <xdr:row>57</xdr:row>
      <xdr:rowOff>28575</xdr:rowOff>
    </xdr:to>
    <xdr:sp macro="" textlink="">
      <xdr:nvSpPr>
        <xdr:cNvPr id="72" name="Text Box 80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495300" y="8561070"/>
          <a:ext cx="295491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</a:t>
          </a:r>
          <a:r>
            <a:rPr lang="en-US" altLang="ja-JP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</a:t>
          </a:r>
          <a:endParaRPr lang="ja-JP" altLang="en-US" sz="5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</xdr:col>
      <xdr:colOff>464820</xdr:colOff>
      <xdr:row>57</xdr:row>
      <xdr:rowOff>91440</xdr:rowOff>
    </xdr:from>
    <xdr:to>
      <xdr:col>2</xdr:col>
      <xdr:colOff>114300</xdr:colOff>
      <xdr:row>57</xdr:row>
      <xdr:rowOff>91440</xdr:rowOff>
    </xdr:to>
    <xdr:sp macro="" textlink="">
      <xdr:nvSpPr>
        <xdr:cNvPr id="73" name="Line 81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ShapeType="1"/>
        </xdr:cNvSpPr>
      </xdr:nvSpPr>
      <xdr:spPr bwMode="auto">
        <a:xfrm rot="-5400000">
          <a:off x="891540" y="8717280"/>
          <a:ext cx="0" cy="137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464820</xdr:colOff>
      <xdr:row>57</xdr:row>
      <xdr:rowOff>0</xdr:rowOff>
    </xdr:from>
    <xdr:to>
      <xdr:col>3</xdr:col>
      <xdr:colOff>22860</xdr:colOff>
      <xdr:row>57</xdr:row>
      <xdr:rowOff>0</xdr:rowOff>
    </xdr:to>
    <xdr:sp macro="" textlink="">
      <xdr:nvSpPr>
        <xdr:cNvPr id="74" name="Line 82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ShapeType="1"/>
        </xdr:cNvSpPr>
      </xdr:nvSpPr>
      <xdr:spPr bwMode="auto">
        <a:xfrm rot="-5400000">
          <a:off x="971550" y="8545830"/>
          <a:ext cx="0" cy="2971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</xdr:colOff>
      <xdr:row>61</xdr:row>
      <xdr:rowOff>123825</xdr:rowOff>
    </xdr:from>
    <xdr:to>
      <xdr:col>6</xdr:col>
      <xdr:colOff>226795</xdr:colOff>
      <xdr:row>62</xdr:row>
      <xdr:rowOff>104775</xdr:rowOff>
    </xdr:to>
    <xdr:sp macro="" textlink="">
      <xdr:nvSpPr>
        <xdr:cNvPr id="75" name="AutoShape 83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/>
        </xdr:cNvSpPr>
      </xdr:nvSpPr>
      <xdr:spPr bwMode="auto">
        <a:xfrm>
          <a:off x="1775460" y="9374505"/>
          <a:ext cx="409675" cy="171450"/>
        </a:xfrm>
        <a:prstGeom prst="borderCallout1">
          <a:avLst>
            <a:gd name="adj1" fmla="val 66667"/>
            <a:gd name="adj2" fmla="val -16667"/>
            <a:gd name="adj3" fmla="val -172222"/>
            <a:gd name="adj4" fmla="val -3541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</a:t>
          </a:r>
          <a:r>
            <a:rPr lang="en-US" altLang="ja-JP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</a:t>
          </a:r>
          <a:endParaRPr lang="ja-JP" altLang="en-US" sz="6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</xdr:col>
      <xdr:colOff>297604</xdr:colOff>
      <xdr:row>54</xdr:row>
      <xdr:rowOff>168064</xdr:rowOff>
    </xdr:from>
    <xdr:to>
      <xdr:col>1</xdr:col>
      <xdr:colOff>462842</xdr:colOff>
      <xdr:row>55</xdr:row>
      <xdr:rowOff>95392</xdr:rowOff>
    </xdr:to>
    <xdr:sp macro="" textlink="">
      <xdr:nvSpPr>
        <xdr:cNvPr id="76" name="Text Box 44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655744" y="8237644"/>
          <a:ext cx="165238" cy="2092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Q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12</xdr:row>
      <xdr:rowOff>228600</xdr:rowOff>
    </xdr:from>
    <xdr:to>
      <xdr:col>6</xdr:col>
      <xdr:colOff>205740</xdr:colOff>
      <xdr:row>14</xdr:row>
      <xdr:rowOff>83820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1727200" y="2906183"/>
          <a:ext cx="648123" cy="151554"/>
          <a:chOff x="182" y="125"/>
          <a:chExt cx="67" cy="17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82" y="125"/>
            <a:ext cx="29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7" y="125"/>
            <a:ext cx="0" cy="1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96" y="142"/>
            <a:ext cx="53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268605</xdr:colOff>
      <xdr:row>26</xdr:row>
      <xdr:rowOff>55418</xdr:rowOff>
    </xdr:from>
    <xdr:to>
      <xdr:col>11</xdr:col>
      <xdr:colOff>85725</xdr:colOff>
      <xdr:row>33</xdr:row>
      <xdr:rowOff>34636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>
          <a:grpSpLocks/>
        </xdr:cNvGrpSpPr>
      </xdr:nvGrpSpPr>
      <xdr:grpSpPr bwMode="auto">
        <a:xfrm>
          <a:off x="1729105" y="4765001"/>
          <a:ext cx="2473537" cy="698885"/>
          <a:chOff x="177" y="305"/>
          <a:chExt cx="251" cy="76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77" y="361"/>
            <a:ext cx="5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2" y="305"/>
            <a:ext cx="8" cy="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190" y="306"/>
            <a:ext cx="23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140623</xdr:colOff>
      <xdr:row>26</xdr:row>
      <xdr:rowOff>22860</xdr:rowOff>
    </xdr:from>
    <xdr:to>
      <xdr:col>16</xdr:col>
      <xdr:colOff>41563</xdr:colOff>
      <xdr:row>32</xdr:row>
      <xdr:rowOff>228600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pSpPr>
          <a:grpSpLocks/>
        </xdr:cNvGrpSpPr>
      </xdr:nvGrpSpPr>
      <xdr:grpSpPr bwMode="auto">
        <a:xfrm>
          <a:off x="4532706" y="4732443"/>
          <a:ext cx="1403774" cy="681990"/>
          <a:chOff x="408" y="340"/>
          <a:chExt cx="119" cy="79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08" y="399"/>
            <a:ext cx="8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17" y="340"/>
            <a:ext cx="12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429" y="340"/>
            <a:ext cx="9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457200</xdr:colOff>
      <xdr:row>44</xdr:row>
      <xdr:rowOff>7620</xdr:rowOff>
    </xdr:from>
    <xdr:to>
      <xdr:col>4</xdr:col>
      <xdr:colOff>281940</xdr:colOff>
      <xdr:row>46</xdr:row>
      <xdr:rowOff>144780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 flipH="1">
          <a:off x="857250" y="6398895"/>
          <a:ext cx="891540" cy="36576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167640</xdr:colOff>
      <xdr:row>59</xdr:row>
      <xdr:rowOff>182880</xdr:rowOff>
    </xdr:from>
    <xdr:to>
      <xdr:col>14</xdr:col>
      <xdr:colOff>249382</xdr:colOff>
      <xdr:row>63</xdr:row>
      <xdr:rowOff>30480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1871749" y="9195262"/>
          <a:ext cx="3136669" cy="415636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38100</xdr:colOff>
      <xdr:row>6</xdr:row>
      <xdr:rowOff>0</xdr:rowOff>
    </xdr:from>
    <xdr:to>
      <xdr:col>28</xdr:col>
      <xdr:colOff>529669</xdr:colOff>
      <xdr:row>16</xdr:row>
      <xdr:rowOff>38100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7648575" y="1171575"/>
          <a:ext cx="3110944" cy="1457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【記入要領】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薄緑色のセルに入力すれば、グレーのセルは自動計算されます！</a:t>
          </a:r>
        </a:p>
      </xdr:txBody>
    </xdr:sp>
    <xdr:clientData/>
  </xdr:twoCellAnchor>
  <xdr:twoCellAnchor>
    <xdr:from>
      <xdr:col>5</xdr:col>
      <xdr:colOff>38100</xdr:colOff>
      <xdr:row>63</xdr:row>
      <xdr:rowOff>9525</xdr:rowOff>
    </xdr:from>
    <xdr:to>
      <xdr:col>5</xdr:col>
      <xdr:colOff>196453</xdr:colOff>
      <xdr:row>64</xdr:row>
      <xdr:rowOff>28575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933575" y="7867650"/>
          <a:ext cx="15835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R</a:t>
          </a:r>
        </a:p>
      </xdr:txBody>
    </xdr:sp>
    <xdr:clientData/>
  </xdr:twoCellAnchor>
  <xdr:twoCellAnchor>
    <xdr:from>
      <xdr:col>0</xdr:col>
      <xdr:colOff>7620</xdr:colOff>
      <xdr:row>62</xdr:row>
      <xdr:rowOff>114300</xdr:rowOff>
    </xdr:from>
    <xdr:to>
      <xdr:col>1</xdr:col>
      <xdr:colOff>441960</xdr:colOff>
      <xdr:row>64</xdr:row>
      <xdr:rowOff>160020</xdr:rowOff>
    </xdr:to>
    <xdr:grpSp>
      <xdr:nvGrpSpPr>
        <xdr:cNvPr id="18" name="Group 18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GrpSpPr>
          <a:grpSpLocks/>
        </xdr:cNvGrpSpPr>
      </xdr:nvGrpSpPr>
      <xdr:grpSpPr bwMode="auto">
        <a:xfrm>
          <a:off x="7620" y="9469967"/>
          <a:ext cx="836507" cy="363220"/>
          <a:chOff x="1" y="849"/>
          <a:chExt cx="93" cy="38"/>
        </a:xfrm>
      </xdr:grpSpPr>
      <xdr:grpSp>
        <xdr:nvGrpSpPr>
          <xdr:cNvPr id="19" name="Group 19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6" name="Line 20">
              <a:extLst>
                <a:ext uri="{FF2B5EF4-FFF2-40B4-BE49-F238E27FC236}">
                  <a16:creationId xmlns:a16="http://schemas.microsoft.com/office/drawing/2014/main" id="{00000000-0008-0000-0400-00002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" name="Line 21">
              <a:extLst>
                <a:ext uri="{FF2B5EF4-FFF2-40B4-BE49-F238E27FC236}">
                  <a16:creationId xmlns:a16="http://schemas.microsoft.com/office/drawing/2014/main" id="{00000000-0008-0000-0400-00002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" name="Line 22">
              <a:extLst>
                <a:ext uri="{FF2B5EF4-FFF2-40B4-BE49-F238E27FC236}">
                  <a16:creationId xmlns:a16="http://schemas.microsoft.com/office/drawing/2014/main" id="{00000000-0008-0000-0400-00002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20" name="Group 23">
            <a:extLst>
              <a:ext uri="{FF2B5EF4-FFF2-40B4-BE49-F238E27FC236}">
                <a16:creationId xmlns:a16="http://schemas.microsoft.com/office/drawing/2014/main" id="{00000000-0008-0000-0400-000014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3" name="Line 24">
              <a:extLst>
                <a:ext uri="{FF2B5EF4-FFF2-40B4-BE49-F238E27FC236}">
                  <a16:creationId xmlns:a16="http://schemas.microsoft.com/office/drawing/2014/main" id="{00000000-0008-0000-0400-00002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" name="Line 25">
              <a:extLst>
                <a:ext uri="{FF2B5EF4-FFF2-40B4-BE49-F238E27FC236}">
                  <a16:creationId xmlns:a16="http://schemas.microsoft.com/office/drawing/2014/main" id="{00000000-0008-0000-0400-00002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" name="Line 26">
              <a:extLst>
                <a:ext uri="{FF2B5EF4-FFF2-40B4-BE49-F238E27FC236}">
                  <a16:creationId xmlns:a16="http://schemas.microsoft.com/office/drawing/2014/main" id="{00000000-0008-0000-0400-00002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21" name="Line 27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1" y="849"/>
            <a:ext cx="4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8">
            <a:extLst>
              <a:ext uri="{FF2B5EF4-FFF2-40B4-BE49-F238E27FC236}">
                <a16:creationId xmlns:a16="http://schemas.microsoft.com/office/drawing/2014/main" id="{00000000-0008-0000-0400-000016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3" y="849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29">
            <a:extLst>
              <a:ext uri="{FF2B5EF4-FFF2-40B4-BE49-F238E27FC236}">
                <a16:creationId xmlns:a16="http://schemas.microsoft.com/office/drawing/2014/main" id="{00000000-0008-0000-0400-000017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54" y="849"/>
            <a:ext cx="7" cy="1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0">
            <a:extLs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3" y="855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1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7" y="850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2">
            <a:extLst>
              <a:ext uri="{FF2B5EF4-FFF2-40B4-BE49-F238E27FC236}">
                <a16:creationId xmlns:a16="http://schemas.microsoft.com/office/drawing/2014/main" id="{00000000-0008-0000-0400-00001A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5" y="849"/>
            <a:ext cx="9" cy="16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3">
            <a:extLst>
              <a:ext uri="{FF2B5EF4-FFF2-40B4-BE49-F238E27FC236}">
                <a16:creationId xmlns:a16="http://schemas.microsoft.com/office/drawing/2014/main" id="{00000000-0008-0000-0400-00001B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" y="849"/>
            <a:ext cx="12" cy="21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4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9" y="862"/>
            <a:ext cx="9" cy="14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5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5" y="868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6">
            <a:extLs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0" y="874"/>
            <a:ext cx="5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7"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" y="881"/>
            <a:ext cx="2" cy="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38">
            <a:extLst>
              <a:ext uri="{FF2B5EF4-FFF2-40B4-BE49-F238E27FC236}">
                <a16:creationId xmlns:a16="http://schemas.microsoft.com/office/drawing/2014/main" id="{00000000-0008-0000-0400-000020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9" y="849"/>
            <a:ext cx="3" cy="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215265</xdr:colOff>
      <xdr:row>63</xdr:row>
      <xdr:rowOff>0</xdr:rowOff>
    </xdr:from>
    <xdr:to>
      <xdr:col>4</xdr:col>
      <xdr:colOff>149087</xdr:colOff>
      <xdr:row>64</xdr:row>
      <xdr:rowOff>19050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1434465" y="7858125"/>
          <a:ext cx="181472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3</xdr:col>
      <xdr:colOff>213360</xdr:colOff>
      <xdr:row>62</xdr:row>
      <xdr:rowOff>30480</xdr:rowOff>
    </xdr:from>
    <xdr:to>
      <xdr:col>4</xdr:col>
      <xdr:colOff>144780</xdr:colOff>
      <xdr:row>63</xdr:row>
      <xdr:rowOff>76200</xdr:rowOff>
    </xdr:to>
    <xdr:sp macro="" textlink="">
      <xdr:nvSpPr>
        <xdr:cNvPr id="40" name="Oval 4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 bwMode="auto">
        <a:xfrm>
          <a:off x="1432560" y="7764780"/>
          <a:ext cx="179070" cy="16954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457200</xdr:colOff>
      <xdr:row>58</xdr:row>
      <xdr:rowOff>30480</xdr:rowOff>
    </xdr:from>
    <xdr:to>
      <xdr:col>1</xdr:col>
      <xdr:colOff>457200</xdr:colOff>
      <xdr:row>67</xdr:row>
      <xdr:rowOff>7620</xdr:rowOff>
    </xdr:to>
    <xdr:sp macro="" textlink="">
      <xdr:nvSpPr>
        <xdr:cNvPr id="41" name="Line 42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ShapeType="1"/>
        </xdr:cNvSpPr>
      </xdr:nvSpPr>
      <xdr:spPr bwMode="auto">
        <a:xfrm flipV="1">
          <a:off x="857250" y="7174230"/>
          <a:ext cx="0" cy="13487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62</xdr:row>
      <xdr:rowOff>114300</xdr:rowOff>
    </xdr:from>
    <xdr:to>
      <xdr:col>5</xdr:col>
      <xdr:colOff>137160</xdr:colOff>
      <xdr:row>62</xdr:row>
      <xdr:rowOff>114300</xdr:rowOff>
    </xdr:to>
    <xdr:sp macro="" textlink="">
      <xdr:nvSpPr>
        <xdr:cNvPr id="42" name="Line 43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ShapeType="1"/>
        </xdr:cNvSpPr>
      </xdr:nvSpPr>
      <xdr:spPr bwMode="auto">
        <a:xfrm>
          <a:off x="15240" y="7848600"/>
          <a:ext cx="201739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297604</xdr:colOff>
      <xdr:row>56</xdr:row>
      <xdr:rowOff>168064</xdr:rowOff>
    </xdr:from>
    <xdr:to>
      <xdr:col>1</xdr:col>
      <xdr:colOff>462842</xdr:colOff>
      <xdr:row>57</xdr:row>
      <xdr:rowOff>95392</xdr:rowOff>
    </xdr:to>
    <xdr:sp macro="" textlink="">
      <xdr:nvSpPr>
        <xdr:cNvPr id="43" name="Text Box 44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699771" y="8973397"/>
          <a:ext cx="165238" cy="2130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Q</a:t>
          </a:r>
        </a:p>
      </xdr:txBody>
    </xdr:sp>
    <xdr:clientData/>
  </xdr:twoCellAnchor>
  <xdr:twoCellAnchor>
    <xdr:from>
      <xdr:col>3</xdr:col>
      <xdr:colOff>137160</xdr:colOff>
      <xdr:row>63</xdr:row>
      <xdr:rowOff>0</xdr:rowOff>
    </xdr:from>
    <xdr:to>
      <xdr:col>4</xdr:col>
      <xdr:colOff>167640</xdr:colOff>
      <xdr:row>63</xdr:row>
      <xdr:rowOff>160020</xdr:rowOff>
    </xdr:to>
    <xdr:sp macro="" textlink="">
      <xdr:nvSpPr>
        <xdr:cNvPr id="44" name="Rectangle 45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 bwMode="auto">
        <a:xfrm>
          <a:off x="1356360" y="7858125"/>
          <a:ext cx="27813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160020</xdr:colOff>
      <xdr:row>60</xdr:row>
      <xdr:rowOff>91440</xdr:rowOff>
    </xdr:from>
    <xdr:to>
      <xdr:col>4</xdr:col>
      <xdr:colOff>83820</xdr:colOff>
      <xdr:row>63</xdr:row>
      <xdr:rowOff>114300</xdr:rowOff>
    </xdr:to>
    <xdr:sp macro="" textlink="">
      <xdr:nvSpPr>
        <xdr:cNvPr id="45" name="Rectangle 46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 bwMode="auto">
        <a:xfrm rot="-3386118">
          <a:off x="1267777" y="7689533"/>
          <a:ext cx="39433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457200</xdr:colOff>
      <xdr:row>60</xdr:row>
      <xdr:rowOff>0</xdr:rowOff>
    </xdr:from>
    <xdr:to>
      <xdr:col>4</xdr:col>
      <xdr:colOff>297180</xdr:colOff>
      <xdr:row>62</xdr:row>
      <xdr:rowOff>114300</xdr:rowOff>
    </xdr:to>
    <xdr:sp macro="" textlink="">
      <xdr:nvSpPr>
        <xdr:cNvPr id="46" name="Line 47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ShapeType="1"/>
        </xdr:cNvSpPr>
      </xdr:nvSpPr>
      <xdr:spPr bwMode="auto">
        <a:xfrm flipH="1">
          <a:off x="857250" y="7486650"/>
          <a:ext cx="90678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60</xdr:row>
      <xdr:rowOff>7620</xdr:rowOff>
    </xdr:from>
    <xdr:to>
      <xdr:col>4</xdr:col>
      <xdr:colOff>281940</xdr:colOff>
      <xdr:row>62</xdr:row>
      <xdr:rowOff>114300</xdr:rowOff>
    </xdr:to>
    <xdr:sp macro="" textlink="">
      <xdr:nvSpPr>
        <xdr:cNvPr id="47" name="Line 48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ShapeType="1"/>
        </xdr:cNvSpPr>
      </xdr:nvSpPr>
      <xdr:spPr bwMode="auto">
        <a:xfrm flipH="1">
          <a:off x="1535430" y="7494270"/>
          <a:ext cx="213360" cy="35433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62</xdr:row>
      <xdr:rowOff>114300</xdr:rowOff>
    </xdr:from>
    <xdr:to>
      <xdr:col>4</xdr:col>
      <xdr:colOff>68580</xdr:colOff>
      <xdr:row>62</xdr:row>
      <xdr:rowOff>114300</xdr:rowOff>
    </xdr:to>
    <xdr:sp macro="" textlink="">
      <xdr:nvSpPr>
        <xdr:cNvPr id="48" name="Line 49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ShapeType="1"/>
        </xdr:cNvSpPr>
      </xdr:nvSpPr>
      <xdr:spPr bwMode="auto">
        <a:xfrm flipH="1">
          <a:off x="857250" y="7848600"/>
          <a:ext cx="6781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297180</xdr:colOff>
      <xdr:row>60</xdr:row>
      <xdr:rowOff>7620</xdr:rowOff>
    </xdr:from>
    <xdr:to>
      <xdr:col>4</xdr:col>
      <xdr:colOff>297180</xdr:colOff>
      <xdr:row>62</xdr:row>
      <xdr:rowOff>114300</xdr:rowOff>
    </xdr:to>
    <xdr:sp macro="" textlink="">
      <xdr:nvSpPr>
        <xdr:cNvPr id="49" name="Line 50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ShapeType="1"/>
        </xdr:cNvSpPr>
      </xdr:nvSpPr>
      <xdr:spPr bwMode="auto">
        <a:xfrm>
          <a:off x="1764030" y="7494270"/>
          <a:ext cx="0" cy="35433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62</xdr:row>
      <xdr:rowOff>45720</xdr:rowOff>
    </xdr:from>
    <xdr:to>
      <xdr:col>2</xdr:col>
      <xdr:colOff>167640</xdr:colOff>
      <xdr:row>62</xdr:row>
      <xdr:rowOff>114300</xdr:rowOff>
    </xdr:to>
    <xdr:sp macro="" textlink="">
      <xdr:nvSpPr>
        <xdr:cNvPr id="50" name="Line 51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ShapeType="1"/>
        </xdr:cNvSpPr>
      </xdr:nvSpPr>
      <xdr:spPr bwMode="auto">
        <a:xfrm>
          <a:off x="1072515" y="778002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182880</xdr:colOff>
      <xdr:row>62</xdr:row>
      <xdr:rowOff>22860</xdr:rowOff>
    </xdr:from>
    <xdr:to>
      <xdr:col>2</xdr:col>
      <xdr:colOff>236220</xdr:colOff>
      <xdr:row>62</xdr:row>
      <xdr:rowOff>114300</xdr:rowOff>
    </xdr:to>
    <xdr:sp macro="" textlink="">
      <xdr:nvSpPr>
        <xdr:cNvPr id="51" name="Line 52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ShapeType="1"/>
        </xdr:cNvSpPr>
      </xdr:nvSpPr>
      <xdr:spPr bwMode="auto">
        <a:xfrm>
          <a:off x="1125855" y="775716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61</xdr:row>
      <xdr:rowOff>114300</xdr:rowOff>
    </xdr:from>
    <xdr:to>
      <xdr:col>3</xdr:col>
      <xdr:colOff>60960</xdr:colOff>
      <xdr:row>62</xdr:row>
      <xdr:rowOff>114300</xdr:rowOff>
    </xdr:to>
    <xdr:sp macro="" textlink="">
      <xdr:nvSpPr>
        <xdr:cNvPr id="52" name="Line 53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ShapeType="1"/>
        </xdr:cNvSpPr>
      </xdr:nvSpPr>
      <xdr:spPr bwMode="auto">
        <a:xfrm>
          <a:off x="1219200" y="7724775"/>
          <a:ext cx="60960" cy="1238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61</xdr:row>
      <xdr:rowOff>7620</xdr:rowOff>
    </xdr:from>
    <xdr:to>
      <xdr:col>4</xdr:col>
      <xdr:colOff>106680</xdr:colOff>
      <xdr:row>62</xdr:row>
      <xdr:rowOff>53340</xdr:rowOff>
    </xdr:to>
    <xdr:sp macro="" textlink="">
      <xdr:nvSpPr>
        <xdr:cNvPr id="53" name="Line 54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ShapeType="1"/>
        </xdr:cNvSpPr>
      </xdr:nvSpPr>
      <xdr:spPr bwMode="auto">
        <a:xfrm>
          <a:off x="1482090" y="7618095"/>
          <a:ext cx="91440" cy="16954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61</xdr:row>
      <xdr:rowOff>53340</xdr:rowOff>
    </xdr:from>
    <xdr:to>
      <xdr:col>3</xdr:col>
      <xdr:colOff>205740</xdr:colOff>
      <xdr:row>62</xdr:row>
      <xdr:rowOff>106680</xdr:rowOff>
    </xdr:to>
    <xdr:sp macro="" textlink="">
      <xdr:nvSpPr>
        <xdr:cNvPr id="54" name="Line 55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ShapeType="1"/>
        </xdr:cNvSpPr>
      </xdr:nvSpPr>
      <xdr:spPr bwMode="auto">
        <a:xfrm>
          <a:off x="1341120" y="7663815"/>
          <a:ext cx="83820" cy="17716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</xdr:colOff>
      <xdr:row>61</xdr:row>
      <xdr:rowOff>83820</xdr:rowOff>
    </xdr:from>
    <xdr:to>
      <xdr:col>3</xdr:col>
      <xdr:colOff>137160</xdr:colOff>
      <xdr:row>62</xdr:row>
      <xdr:rowOff>114300</xdr:rowOff>
    </xdr:to>
    <xdr:sp macro="" textlink="">
      <xdr:nvSpPr>
        <xdr:cNvPr id="55" name="Line 56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ShapeType="1"/>
        </xdr:cNvSpPr>
      </xdr:nvSpPr>
      <xdr:spPr bwMode="auto">
        <a:xfrm>
          <a:off x="1280160" y="7694295"/>
          <a:ext cx="76200" cy="15430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61</xdr:row>
      <xdr:rowOff>38100</xdr:rowOff>
    </xdr:from>
    <xdr:to>
      <xdr:col>4</xdr:col>
      <xdr:colOff>60960</xdr:colOff>
      <xdr:row>62</xdr:row>
      <xdr:rowOff>114300</xdr:rowOff>
    </xdr:to>
    <xdr:sp macro="" textlink="">
      <xdr:nvSpPr>
        <xdr:cNvPr id="56" name="Line 57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ShapeType="1"/>
        </xdr:cNvSpPr>
      </xdr:nvSpPr>
      <xdr:spPr bwMode="auto">
        <a:xfrm>
          <a:off x="1394460" y="7648575"/>
          <a:ext cx="133350" cy="2000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</xdr:colOff>
      <xdr:row>60</xdr:row>
      <xdr:rowOff>106680</xdr:rowOff>
    </xdr:from>
    <xdr:to>
      <xdr:col>4</xdr:col>
      <xdr:colOff>137160</xdr:colOff>
      <xdr:row>61</xdr:row>
      <xdr:rowOff>114300</xdr:rowOff>
    </xdr:to>
    <xdr:sp macro="" textlink="">
      <xdr:nvSpPr>
        <xdr:cNvPr id="57" name="Line 58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ShapeType="1"/>
        </xdr:cNvSpPr>
      </xdr:nvSpPr>
      <xdr:spPr bwMode="auto">
        <a:xfrm>
          <a:off x="1527810" y="7593330"/>
          <a:ext cx="76200" cy="13144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121920</xdr:colOff>
      <xdr:row>60</xdr:row>
      <xdr:rowOff>83820</xdr:rowOff>
    </xdr:from>
    <xdr:to>
      <xdr:col>4</xdr:col>
      <xdr:colOff>175260</xdr:colOff>
      <xdr:row>61</xdr:row>
      <xdr:rowOff>53340</xdr:rowOff>
    </xdr:to>
    <xdr:sp macro="" textlink="">
      <xdr:nvSpPr>
        <xdr:cNvPr id="58" name="Line 59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ShapeType="1"/>
        </xdr:cNvSpPr>
      </xdr:nvSpPr>
      <xdr:spPr bwMode="auto">
        <a:xfrm>
          <a:off x="1588770" y="7570470"/>
          <a:ext cx="53340" cy="9334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175260</xdr:colOff>
      <xdr:row>60</xdr:row>
      <xdr:rowOff>53340</xdr:rowOff>
    </xdr:from>
    <xdr:to>
      <xdr:col>4</xdr:col>
      <xdr:colOff>213360</xdr:colOff>
      <xdr:row>61</xdr:row>
      <xdr:rowOff>0</xdr:rowOff>
    </xdr:to>
    <xdr:sp macro="" textlink="">
      <xdr:nvSpPr>
        <xdr:cNvPr id="59" name="Line 6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ShapeType="1"/>
        </xdr:cNvSpPr>
      </xdr:nvSpPr>
      <xdr:spPr bwMode="auto">
        <a:xfrm>
          <a:off x="1642110" y="7539990"/>
          <a:ext cx="38100" cy="7048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236220</xdr:colOff>
      <xdr:row>60</xdr:row>
      <xdr:rowOff>30480</xdr:rowOff>
    </xdr:from>
    <xdr:to>
      <xdr:col>4</xdr:col>
      <xdr:colOff>251460</xdr:colOff>
      <xdr:row>60</xdr:row>
      <xdr:rowOff>60960</xdr:rowOff>
    </xdr:to>
    <xdr:sp macro="" textlink="">
      <xdr:nvSpPr>
        <xdr:cNvPr id="60" name="Line 6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ShapeType="1"/>
        </xdr:cNvSpPr>
      </xdr:nvSpPr>
      <xdr:spPr bwMode="auto">
        <a:xfrm>
          <a:off x="1703070" y="7517130"/>
          <a:ext cx="15240" cy="304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</xdr:colOff>
      <xdr:row>62</xdr:row>
      <xdr:rowOff>68580</xdr:rowOff>
    </xdr:from>
    <xdr:to>
      <xdr:col>2</xdr:col>
      <xdr:colOff>91440</xdr:colOff>
      <xdr:row>62</xdr:row>
      <xdr:rowOff>114300</xdr:rowOff>
    </xdr:to>
    <xdr:sp macro="" textlink="">
      <xdr:nvSpPr>
        <xdr:cNvPr id="61" name="Line 62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ShapeType="1"/>
        </xdr:cNvSpPr>
      </xdr:nvSpPr>
      <xdr:spPr bwMode="auto">
        <a:xfrm>
          <a:off x="1011555" y="7802880"/>
          <a:ext cx="22860" cy="457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441960</xdr:colOff>
      <xdr:row>60</xdr:row>
      <xdr:rowOff>91440</xdr:rowOff>
    </xdr:from>
    <xdr:to>
      <xdr:col>2</xdr:col>
      <xdr:colOff>114300</xdr:colOff>
      <xdr:row>62</xdr:row>
      <xdr:rowOff>114300</xdr:rowOff>
    </xdr:to>
    <xdr:sp macro="" textlink="">
      <xdr:nvSpPr>
        <xdr:cNvPr id="62" name="Line 63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ShapeType="1"/>
        </xdr:cNvSpPr>
      </xdr:nvSpPr>
      <xdr:spPr bwMode="auto">
        <a:xfrm flipH="1">
          <a:off x="842010" y="7578090"/>
          <a:ext cx="215265" cy="27051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137160</xdr:colOff>
      <xdr:row>59</xdr:row>
      <xdr:rowOff>160020</xdr:rowOff>
    </xdr:from>
    <xdr:to>
      <xdr:col>3</xdr:col>
      <xdr:colOff>0</xdr:colOff>
      <xdr:row>60</xdr:row>
      <xdr:rowOff>114300</xdr:rowOff>
    </xdr:to>
    <xdr:sp macro="" textlink="">
      <xdr:nvSpPr>
        <xdr:cNvPr id="63" name="Line 64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ShapeType="1"/>
        </xdr:cNvSpPr>
      </xdr:nvSpPr>
      <xdr:spPr bwMode="auto">
        <a:xfrm rot="1202728" flipH="1">
          <a:off x="1080135" y="7456170"/>
          <a:ext cx="139065" cy="1447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60</xdr:row>
      <xdr:rowOff>0</xdr:rowOff>
    </xdr:from>
    <xdr:to>
      <xdr:col>4</xdr:col>
      <xdr:colOff>297180</xdr:colOff>
      <xdr:row>60</xdr:row>
      <xdr:rowOff>0</xdr:rowOff>
    </xdr:to>
    <xdr:sp macro="" textlink="">
      <xdr:nvSpPr>
        <xdr:cNvPr id="64" name="Line 65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ShapeType="1"/>
        </xdr:cNvSpPr>
      </xdr:nvSpPr>
      <xdr:spPr bwMode="auto">
        <a:xfrm flipH="1">
          <a:off x="1226820" y="7486650"/>
          <a:ext cx="53721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196215</xdr:colOff>
      <xdr:row>62</xdr:row>
      <xdr:rowOff>114300</xdr:rowOff>
    </xdr:from>
    <xdr:to>
      <xdr:col>4</xdr:col>
      <xdr:colOff>148590</xdr:colOff>
      <xdr:row>63</xdr:row>
      <xdr:rowOff>163989</xdr:rowOff>
    </xdr:to>
    <xdr:sp macro="" textlink="">
      <xdr:nvSpPr>
        <xdr:cNvPr id="65" name="Text Box 66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1415415" y="7848600"/>
          <a:ext cx="200025" cy="173514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1</xdr:col>
      <xdr:colOff>432435</xdr:colOff>
      <xdr:row>62</xdr:row>
      <xdr:rowOff>85725</xdr:rowOff>
    </xdr:from>
    <xdr:to>
      <xdr:col>2</xdr:col>
      <xdr:colOff>127635</xdr:colOff>
      <xdr:row>63</xdr:row>
      <xdr:rowOff>142875</xdr:rowOff>
    </xdr:to>
    <xdr:sp macro="" textlink="">
      <xdr:nvSpPr>
        <xdr:cNvPr id="66" name="Text Box 67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832485" y="7820025"/>
          <a:ext cx="238125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</a:t>
          </a:r>
        </a:p>
      </xdr:txBody>
    </xdr:sp>
    <xdr:clientData/>
  </xdr:twoCellAnchor>
  <xdr:twoCellAnchor>
    <xdr:from>
      <xdr:col>4</xdr:col>
      <xdr:colOff>196215</xdr:colOff>
      <xdr:row>62</xdr:row>
      <xdr:rowOff>114300</xdr:rowOff>
    </xdr:from>
    <xdr:to>
      <xdr:col>4</xdr:col>
      <xdr:colOff>381173</xdr:colOff>
      <xdr:row>63</xdr:row>
      <xdr:rowOff>163989</xdr:rowOff>
    </xdr:to>
    <xdr:sp macro="" textlink="">
      <xdr:nvSpPr>
        <xdr:cNvPr id="67" name="Text Box 68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1663065" y="7848600"/>
          <a:ext cx="184958" cy="173514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2</xdr:col>
      <xdr:colOff>224790</xdr:colOff>
      <xdr:row>65</xdr:row>
      <xdr:rowOff>9525</xdr:rowOff>
    </xdr:from>
    <xdr:to>
      <xdr:col>4</xdr:col>
      <xdr:colOff>234315</xdr:colOff>
      <xdr:row>65</xdr:row>
      <xdr:rowOff>180975</xdr:rowOff>
    </xdr:to>
    <xdr:sp macro="" textlink="">
      <xdr:nvSpPr>
        <xdr:cNvPr id="68" name="AutoShape 69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/>
        </xdr:cNvSpPr>
      </xdr:nvSpPr>
      <xdr:spPr bwMode="auto">
        <a:xfrm>
          <a:off x="1167765" y="8248650"/>
          <a:ext cx="533400" cy="171450"/>
        </a:xfrm>
        <a:prstGeom prst="borderCallout1">
          <a:avLst>
            <a:gd name="adj1" fmla="val 66667"/>
            <a:gd name="adj2" fmla="val -14287"/>
            <a:gd name="adj3" fmla="val -227778"/>
            <a:gd name="adj4" fmla="val -267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2</xdr:col>
      <xdr:colOff>106680</xdr:colOff>
      <xdr:row>60</xdr:row>
      <xdr:rowOff>91440</xdr:rowOff>
    </xdr:from>
    <xdr:to>
      <xdr:col>2</xdr:col>
      <xdr:colOff>106680</xdr:colOff>
      <xdr:row>62</xdr:row>
      <xdr:rowOff>114300</xdr:rowOff>
    </xdr:to>
    <xdr:sp macro="" textlink="">
      <xdr:nvSpPr>
        <xdr:cNvPr id="69" name="Line 70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ShapeType="1"/>
        </xdr:cNvSpPr>
      </xdr:nvSpPr>
      <xdr:spPr bwMode="auto">
        <a:xfrm>
          <a:off x="1049655" y="7578090"/>
          <a:ext cx="0" cy="27051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234315</xdr:colOff>
      <xdr:row>59</xdr:row>
      <xdr:rowOff>9525</xdr:rowOff>
    </xdr:from>
    <xdr:to>
      <xdr:col>5</xdr:col>
      <xdr:colOff>20955</xdr:colOff>
      <xdr:row>60</xdr:row>
      <xdr:rowOff>0</xdr:rowOff>
    </xdr:to>
    <xdr:sp macro="" textlink="">
      <xdr:nvSpPr>
        <xdr:cNvPr id="70" name="Text Box 71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1701165" y="7305675"/>
          <a:ext cx="215265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4</xdr:col>
      <xdr:colOff>148590</xdr:colOff>
      <xdr:row>61</xdr:row>
      <xdr:rowOff>38100</xdr:rowOff>
    </xdr:from>
    <xdr:to>
      <xdr:col>5</xdr:col>
      <xdr:colOff>80010</xdr:colOff>
      <xdr:row>63</xdr:row>
      <xdr:rowOff>9525</xdr:rowOff>
    </xdr:to>
    <xdr:sp macro="" textlink="">
      <xdr:nvSpPr>
        <xdr:cNvPr id="71" name="Text Box 72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1615440" y="7648575"/>
          <a:ext cx="360045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293958</xdr:colOff>
      <xdr:row>60</xdr:row>
      <xdr:rowOff>28575</xdr:rowOff>
    </xdr:from>
    <xdr:to>
      <xdr:col>2</xdr:col>
      <xdr:colOff>65884</xdr:colOff>
      <xdr:row>62</xdr:row>
      <xdr:rowOff>0</xdr:rowOff>
    </xdr:to>
    <xdr:sp macro="" textlink="">
      <xdr:nvSpPr>
        <xdr:cNvPr id="72" name="Text Box 79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696939" y="9399710"/>
          <a:ext cx="314118" cy="22054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en-US" altLang="ja-JP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</a:t>
          </a:r>
          <a:endParaRPr lang="ja-JP" altLang="en-US" sz="5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</xdr:col>
      <xdr:colOff>298354</xdr:colOff>
      <xdr:row>59</xdr:row>
      <xdr:rowOff>57150</xdr:rowOff>
    </xdr:from>
    <xdr:to>
      <xdr:col>2</xdr:col>
      <xdr:colOff>51653</xdr:colOff>
      <xdr:row>60</xdr:row>
      <xdr:rowOff>28575</xdr:rowOff>
    </xdr:to>
    <xdr:sp macro="" textlink="">
      <xdr:nvSpPr>
        <xdr:cNvPr id="73" name="Text Box 80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701335" y="9237785"/>
          <a:ext cx="295491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</a:t>
          </a:r>
        </a:p>
      </xdr:txBody>
    </xdr:sp>
    <xdr:clientData/>
  </xdr:twoCellAnchor>
  <xdr:twoCellAnchor>
    <xdr:from>
      <xdr:col>1</xdr:col>
      <xdr:colOff>464820</xdr:colOff>
      <xdr:row>60</xdr:row>
      <xdr:rowOff>91440</xdr:rowOff>
    </xdr:from>
    <xdr:to>
      <xdr:col>2</xdr:col>
      <xdr:colOff>114300</xdr:colOff>
      <xdr:row>60</xdr:row>
      <xdr:rowOff>91440</xdr:rowOff>
    </xdr:to>
    <xdr:sp macro="" textlink="">
      <xdr:nvSpPr>
        <xdr:cNvPr id="74" name="Line 81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ShapeType="1"/>
        </xdr:cNvSpPr>
      </xdr:nvSpPr>
      <xdr:spPr bwMode="auto">
        <a:xfrm rot="-5400000">
          <a:off x="961073" y="7481887"/>
          <a:ext cx="0" cy="19240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464820</xdr:colOff>
      <xdr:row>60</xdr:row>
      <xdr:rowOff>0</xdr:rowOff>
    </xdr:from>
    <xdr:to>
      <xdr:col>3</xdr:col>
      <xdr:colOff>22860</xdr:colOff>
      <xdr:row>60</xdr:row>
      <xdr:rowOff>0</xdr:rowOff>
    </xdr:to>
    <xdr:sp macro="" textlink="">
      <xdr:nvSpPr>
        <xdr:cNvPr id="75" name="Line 82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ShapeType="1"/>
        </xdr:cNvSpPr>
      </xdr:nvSpPr>
      <xdr:spPr bwMode="auto">
        <a:xfrm rot="-5400000">
          <a:off x="1053465" y="7298055"/>
          <a:ext cx="0" cy="37719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330444</xdr:colOff>
      <xdr:row>63</xdr:row>
      <xdr:rowOff>9525</xdr:rowOff>
    </xdr:from>
    <xdr:to>
      <xdr:col>4</xdr:col>
      <xdr:colOff>410307</xdr:colOff>
      <xdr:row>64</xdr:row>
      <xdr:rowOff>175846</xdr:rowOff>
    </xdr:to>
    <xdr:cxnSp macro="">
      <xdr:nvCxnSpPr>
        <xdr:cNvPr id="79" name="直線矢印コネクタ 7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CxnSpPr>
          <a:endCxn id="71" idx="2"/>
        </xdr:cNvCxnSpPr>
      </xdr:nvCxnSpPr>
      <xdr:spPr>
        <a:xfrm flipH="1" flipV="1">
          <a:off x="1803156" y="9754333"/>
          <a:ext cx="79863" cy="356821"/>
        </a:xfrm>
        <a:prstGeom prst="straightConnector1">
          <a:avLst/>
        </a:prstGeom>
        <a:ln w="12700">
          <a:headEnd type="none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91017</xdr:colOff>
      <xdr:row>7</xdr:row>
      <xdr:rowOff>48682</xdr:rowOff>
    </xdr:from>
    <xdr:to>
      <xdr:col>21</xdr:col>
      <xdr:colOff>190500</xdr:colOff>
      <xdr:row>12</xdr:row>
      <xdr:rowOff>275167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6906684" y="1498599"/>
          <a:ext cx="2745316" cy="11366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【記入要領】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薄緑色のセルに入力すれば、グレーのセルは自動計算されます！</a:t>
          </a:r>
        </a:p>
      </xdr:txBody>
    </xdr:sp>
    <xdr:clientData/>
  </xdr:twoCellAnchor>
  <xdr:twoCellAnchor>
    <xdr:from>
      <xdr:col>2</xdr:col>
      <xdr:colOff>10583</xdr:colOff>
      <xdr:row>13</xdr:row>
      <xdr:rowOff>84667</xdr:rowOff>
    </xdr:from>
    <xdr:to>
      <xdr:col>13</xdr:col>
      <xdr:colOff>170604</xdr:colOff>
      <xdr:row>28</xdr:row>
      <xdr:rowOff>119803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0</xdr:row>
          <xdr:rowOff>19050</xdr:rowOff>
        </xdr:from>
        <xdr:to>
          <xdr:col>12</xdr:col>
          <xdr:colOff>361950</xdr:colOff>
          <xdr:row>1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5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0</xdr:row>
          <xdr:rowOff>19050</xdr:rowOff>
        </xdr:from>
        <xdr:to>
          <xdr:col>8</xdr:col>
          <xdr:colOff>361950</xdr:colOff>
          <xdr:row>1</xdr:row>
          <xdr:rowOff>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5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32</xdr:row>
          <xdr:rowOff>209550</xdr:rowOff>
        </xdr:from>
        <xdr:to>
          <xdr:col>1</xdr:col>
          <xdr:colOff>19050</xdr:colOff>
          <xdr:row>34</xdr:row>
          <xdr:rowOff>19050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5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34</xdr:row>
          <xdr:rowOff>219075</xdr:rowOff>
        </xdr:from>
        <xdr:to>
          <xdr:col>1</xdr:col>
          <xdr:colOff>19050</xdr:colOff>
          <xdr:row>36</xdr:row>
          <xdr:rowOff>19050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5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40</xdr:row>
          <xdr:rowOff>133350</xdr:rowOff>
        </xdr:from>
        <xdr:to>
          <xdr:col>1</xdr:col>
          <xdr:colOff>19050</xdr:colOff>
          <xdr:row>43</xdr:row>
          <xdr:rowOff>123825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5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46</xdr:row>
          <xdr:rowOff>133350</xdr:rowOff>
        </xdr:from>
        <xdr:to>
          <xdr:col>1</xdr:col>
          <xdr:colOff>19050</xdr:colOff>
          <xdr:row>49</xdr:row>
          <xdr:rowOff>114300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5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33</xdr:row>
          <xdr:rowOff>219075</xdr:rowOff>
        </xdr:from>
        <xdr:to>
          <xdr:col>2</xdr:col>
          <xdr:colOff>95250</xdr:colOff>
          <xdr:row>35</xdr:row>
          <xdr:rowOff>19050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5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33</xdr:row>
          <xdr:rowOff>219075</xdr:rowOff>
        </xdr:from>
        <xdr:to>
          <xdr:col>6</xdr:col>
          <xdr:colOff>19050</xdr:colOff>
          <xdr:row>35</xdr:row>
          <xdr:rowOff>19050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5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33</xdr:row>
          <xdr:rowOff>219075</xdr:rowOff>
        </xdr:from>
        <xdr:to>
          <xdr:col>9</xdr:col>
          <xdr:colOff>0</xdr:colOff>
          <xdr:row>35</xdr:row>
          <xdr:rowOff>19050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5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0.57793</cdr:x>
      <cdr:y>0.31461</cdr:y>
    </cdr:from>
    <cdr:to>
      <cdr:x>0.75131</cdr:x>
      <cdr:y>0.52247</cdr:y>
    </cdr:to>
    <cdr:sp macro="" textlink="">
      <cdr:nvSpPr>
        <cdr:cNvPr id="6" name="四角形: 角を丸くする 5">
          <a:extLst xmlns:a="http://schemas.openxmlformats.org/drawingml/2006/main">
            <a:ext uri="{FF2B5EF4-FFF2-40B4-BE49-F238E27FC236}">
              <a16:creationId xmlns:a16="http://schemas.microsoft.com/office/drawing/2014/main" id="{A91DA59D-56C1-8962-A837-EE162994B7AC}"/>
            </a:ext>
          </a:extLst>
        </cdr:cNvPr>
        <cdr:cNvSpPr/>
      </cdr:nvSpPr>
      <cdr:spPr>
        <a:xfrm xmlns:a="http://schemas.openxmlformats.org/drawingml/2006/main">
          <a:off x="2514601" y="853440"/>
          <a:ext cx="754380" cy="563880"/>
        </a:xfrm>
        <a:prstGeom xmlns:a="http://schemas.openxmlformats.org/drawingml/2006/main" prst="roundRect">
          <a:avLst/>
        </a:prstGeom>
        <a:solidFill xmlns:a="http://schemas.openxmlformats.org/drawingml/2006/main">
          <a:srgbClr val="00B050">
            <a:alpha val="50000"/>
          </a:srgbClr>
        </a:solidFill>
        <a:ln xmlns:a="http://schemas.openxmlformats.org/drawingml/2006/main" w="12700">
          <a:solidFill>
            <a:srgbClr val="00B050"/>
          </a:solidFill>
          <a:prstDash val="sys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0.18914</cdr:x>
      <cdr:y>0.56929</cdr:y>
    </cdr:from>
    <cdr:to>
      <cdr:x>0.37653</cdr:x>
      <cdr:y>0.77715</cdr:y>
    </cdr:to>
    <cdr:sp macro="" textlink="">
      <cdr:nvSpPr>
        <cdr:cNvPr id="8" name="四角形: 角を丸くする 7">
          <a:extLst xmlns:a="http://schemas.openxmlformats.org/drawingml/2006/main">
            <a:ext uri="{FF2B5EF4-FFF2-40B4-BE49-F238E27FC236}">
              <a16:creationId xmlns:a16="http://schemas.microsoft.com/office/drawing/2014/main" id="{CE0B4CED-64B0-6C59-55FA-CD15788FDB87}"/>
            </a:ext>
          </a:extLst>
        </cdr:cNvPr>
        <cdr:cNvSpPr/>
      </cdr:nvSpPr>
      <cdr:spPr>
        <a:xfrm xmlns:a="http://schemas.openxmlformats.org/drawingml/2006/main">
          <a:off x="822959" y="1544320"/>
          <a:ext cx="815341" cy="563880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0000">
            <a:alpha val="50000"/>
          </a:srgbClr>
        </a:solidFill>
        <a:ln xmlns:a="http://schemas.openxmlformats.org/drawingml/2006/main" w="12700">
          <a:solidFill>
            <a:srgbClr val="FF0000"/>
          </a:solidFill>
          <a:prstDash val="sys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0.53107</cdr:x>
      <cdr:y>0.33024</cdr:y>
    </cdr:from>
    <cdr:to>
      <cdr:x>0.80816</cdr:x>
      <cdr:y>0.58305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DABC1DA-ED84-55A3-A404-7ECC54722ABF}"/>
            </a:ext>
          </a:extLst>
        </cdr:cNvPr>
        <cdr:cNvSpPr txBox="1"/>
      </cdr:nvSpPr>
      <cdr:spPr>
        <a:xfrm xmlns:a="http://schemas.openxmlformats.org/drawingml/2006/main">
          <a:off x="2533285" y="915078"/>
          <a:ext cx="1321753" cy="70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altLang="ja-JP" sz="800"/>
            <a:t>1/30rad</a:t>
          </a:r>
          <a:r>
            <a:rPr lang="ja-JP" altLang="en-US" sz="800"/>
            <a:t>以下の</a:t>
          </a:r>
          <a:endParaRPr lang="en-US" altLang="ja-JP" sz="800"/>
        </a:p>
        <a:p xmlns:a="http://schemas.openxmlformats.org/drawingml/2006/main">
          <a:pPr algn="ctr"/>
          <a:r>
            <a:rPr lang="ja-JP" altLang="en-US" sz="800"/>
            <a:t>応答領域</a:t>
          </a:r>
          <a:endParaRPr lang="en-US" altLang="ja-JP" sz="800"/>
        </a:p>
        <a:p xmlns:a="http://schemas.openxmlformats.org/drawingml/2006/main">
          <a:pPr algn="ctr"/>
          <a:r>
            <a:rPr lang="ja-JP" altLang="en-US" sz="800"/>
            <a:t>（安全ゾーン）</a:t>
          </a:r>
        </a:p>
      </cdr:txBody>
    </cdr:sp>
  </cdr:relSizeAnchor>
  <cdr:relSizeAnchor xmlns:cdr="http://schemas.openxmlformats.org/drawingml/2006/chartDrawing">
    <cdr:from>
      <cdr:x>0.14922</cdr:x>
      <cdr:y>0.57867</cdr:y>
    </cdr:from>
    <cdr:to>
      <cdr:x>0.42631</cdr:x>
      <cdr:y>0.83148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F260EAC-EDBF-668B-6F36-536B3BE08D47}"/>
            </a:ext>
          </a:extLst>
        </cdr:cNvPr>
        <cdr:cNvSpPr txBox="1"/>
      </cdr:nvSpPr>
      <cdr:spPr>
        <a:xfrm xmlns:a="http://schemas.openxmlformats.org/drawingml/2006/main">
          <a:off x="711782" y="1603466"/>
          <a:ext cx="1321753" cy="700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/>
            <a:t>1/15rad</a:t>
          </a:r>
          <a:r>
            <a:rPr lang="ja-JP" altLang="en-US" sz="800"/>
            <a:t>以上の</a:t>
          </a:r>
          <a:endParaRPr lang="en-US" altLang="ja-JP" sz="800"/>
        </a:p>
        <a:p xmlns:a="http://schemas.openxmlformats.org/drawingml/2006/main">
          <a:pPr algn="ctr"/>
          <a:r>
            <a:rPr lang="ja-JP" altLang="en-US" sz="800"/>
            <a:t>応答領域</a:t>
          </a:r>
          <a:endParaRPr lang="en-US" altLang="ja-JP" sz="800"/>
        </a:p>
        <a:p xmlns:a="http://schemas.openxmlformats.org/drawingml/2006/main">
          <a:pPr algn="ctr"/>
          <a:r>
            <a:rPr lang="ja-JP" altLang="en-US" sz="800"/>
            <a:t>（危険ゾーン）</a:t>
          </a:r>
        </a:p>
      </cdr:txBody>
    </cdr:sp>
  </cdr:relSizeAnchor>
  <cdr:relSizeAnchor xmlns:cdr="http://schemas.openxmlformats.org/drawingml/2006/chartDrawing">
    <cdr:from>
      <cdr:x>0.24387</cdr:x>
      <cdr:y>0.06401</cdr:y>
    </cdr:from>
    <cdr:to>
      <cdr:x>0.37544</cdr:x>
      <cdr:y>0.4965</cdr:y>
    </cdr:to>
    <cdr:sp macro="" textlink="">
      <cdr:nvSpPr>
        <cdr:cNvPr id="9" name="楕円 8">
          <a:extLst xmlns:a="http://schemas.openxmlformats.org/drawingml/2006/main">
            <a:ext uri="{FF2B5EF4-FFF2-40B4-BE49-F238E27FC236}">
              <a16:creationId xmlns:a16="http://schemas.microsoft.com/office/drawing/2014/main" id="{E96764B3-0870-152F-0A96-6B36CB074F64}"/>
            </a:ext>
          </a:extLst>
        </cdr:cNvPr>
        <cdr:cNvSpPr/>
      </cdr:nvSpPr>
      <cdr:spPr>
        <a:xfrm xmlns:a="http://schemas.openxmlformats.org/drawingml/2006/main" rot="19940846">
          <a:off x="1195277" y="175684"/>
          <a:ext cx="644871" cy="1186956"/>
        </a:xfrm>
        <a:prstGeom xmlns:a="http://schemas.openxmlformats.org/drawingml/2006/main" prst="ellipse">
          <a:avLst/>
        </a:prstGeom>
        <a:solidFill xmlns:a="http://schemas.openxmlformats.org/drawingml/2006/main">
          <a:srgbClr val="92D050">
            <a:alpha val="50000"/>
          </a:srgbClr>
        </a:solidFill>
        <a:ln xmlns:a="http://schemas.openxmlformats.org/drawingml/2006/main" w="12700">
          <a:solidFill>
            <a:srgbClr val="92D050"/>
          </a:solidFill>
          <a:prstDash val="sys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0.22847</cdr:x>
      <cdr:y>0.11423</cdr:y>
    </cdr:from>
    <cdr:to>
      <cdr:x>0.575</cdr:x>
      <cdr:y>0.41573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F260EAC-EDBF-668B-6F36-536B3BE08D47}"/>
            </a:ext>
          </a:extLst>
        </cdr:cNvPr>
        <cdr:cNvSpPr txBox="1"/>
      </cdr:nvSpPr>
      <cdr:spPr>
        <a:xfrm xmlns:a="http://schemas.openxmlformats.org/drawingml/2006/main">
          <a:off x="835660" y="309880"/>
          <a:ext cx="1267460" cy="817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altLang="ja-JP" sz="800"/>
            <a:t>1/30</a:t>
          </a:r>
          <a:r>
            <a:rPr lang="ja-JP" altLang="en-US" sz="800"/>
            <a:t>～</a:t>
          </a:r>
          <a:endParaRPr lang="en-US" altLang="ja-JP" sz="800"/>
        </a:p>
        <a:p xmlns:a="http://schemas.openxmlformats.org/drawingml/2006/main">
          <a:pPr algn="l"/>
          <a:r>
            <a:rPr lang="ja-JP" altLang="en-US" sz="800"/>
            <a:t>　</a:t>
          </a:r>
          <a:r>
            <a:rPr lang="en-US" altLang="ja-JP" sz="800"/>
            <a:t>1/15rad</a:t>
          </a:r>
        </a:p>
        <a:p xmlns:a="http://schemas.openxmlformats.org/drawingml/2006/main">
          <a:pPr algn="l"/>
          <a:r>
            <a:rPr lang="ja-JP" altLang="en-US" sz="800" baseline="0"/>
            <a:t>   </a:t>
          </a:r>
          <a:r>
            <a:rPr lang="ja-JP" altLang="en-US" sz="800"/>
            <a:t>（条件付き</a:t>
          </a:r>
          <a:endParaRPr lang="en-US" altLang="ja-JP" sz="800"/>
        </a:p>
        <a:p xmlns:a="http://schemas.openxmlformats.org/drawingml/2006/main">
          <a:pPr algn="l"/>
          <a:r>
            <a:rPr lang="ja-JP" altLang="en-US" sz="800"/>
            <a:t>　　　安全</a:t>
          </a:r>
          <a:endParaRPr lang="en-US" altLang="ja-JP" sz="800"/>
        </a:p>
        <a:p xmlns:a="http://schemas.openxmlformats.org/drawingml/2006/main">
          <a:pPr algn="l"/>
          <a:r>
            <a:rPr lang="ja-JP" altLang="en-US" sz="800"/>
            <a:t>　　　ゾーン）</a:t>
          </a:r>
        </a:p>
      </cdr:txBody>
    </cdr:sp>
  </cdr:relSizeAnchor>
  <cdr:relSizeAnchor xmlns:cdr="http://schemas.openxmlformats.org/drawingml/2006/chartDrawing">
    <cdr:from>
      <cdr:x>0.5651</cdr:x>
      <cdr:y>0.03471</cdr:y>
    </cdr:from>
    <cdr:to>
      <cdr:x>0.75679</cdr:x>
      <cdr:y>0.25837</cdr:y>
    </cdr:to>
    <cdr:sp macro="" textlink="">
      <cdr:nvSpPr>
        <cdr:cNvPr id="12" name="正方形/長方形 11">
          <a:extLst xmlns:a="http://schemas.openxmlformats.org/drawingml/2006/main">
            <a:ext uri="{FF2B5EF4-FFF2-40B4-BE49-F238E27FC236}">
              <a16:creationId xmlns:a16="http://schemas.microsoft.com/office/drawing/2014/main" id="{B45D2194-33C5-BFCA-218F-1BEF115AD2F8}"/>
            </a:ext>
          </a:extLst>
        </cdr:cNvPr>
        <cdr:cNvSpPr/>
      </cdr:nvSpPr>
      <cdr:spPr>
        <a:xfrm xmlns:a="http://schemas.openxmlformats.org/drawingml/2006/main">
          <a:off x="2695575" y="96168"/>
          <a:ext cx="914400" cy="61975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cdr:txBody>
    </cdr:sp>
  </cdr:relSizeAnchor>
  <cdr:relSizeAnchor xmlns:cdr="http://schemas.openxmlformats.org/drawingml/2006/chartDrawing">
    <cdr:from>
      <cdr:x>0.58046</cdr:x>
      <cdr:y>0.02909</cdr:y>
    </cdr:from>
    <cdr:to>
      <cdr:x>0.77188</cdr:x>
      <cdr:y>0.14477</cdr:y>
    </cdr:to>
    <cdr:sp macro="" textlink="p.8書式!$T$19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39F3D948-A43E-84EB-1B4B-3A027B30BAE2}"/>
            </a:ext>
          </a:extLst>
        </cdr:cNvPr>
        <cdr:cNvSpPr txBox="1"/>
      </cdr:nvSpPr>
      <cdr:spPr>
        <a:xfrm xmlns:a="http://schemas.openxmlformats.org/drawingml/2006/main">
          <a:off x="2768865" y="80599"/>
          <a:ext cx="913107" cy="3205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8A5B53D-C5F9-49F6-8A58-AE7113757887}" type="TxLink">
            <a:rPr lang="en-US" altLang="en-US" sz="900" b="0" i="0" u="none" strike="noStrike">
              <a:solidFill>
                <a:srgbClr val="000000"/>
              </a:solidFill>
              <a:latin typeface="+mn-ea"/>
              <a:ea typeface="+mn-ea"/>
            </a:rPr>
            <a:pPr/>
            <a:t>Gs = 2.025</a:t>
          </a:fld>
          <a:endParaRPr lang="ja-JP" altLang="en-US" sz="9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0.59899</cdr:x>
      <cdr:y>0.10158</cdr:y>
    </cdr:from>
    <cdr:to>
      <cdr:x>0.79042</cdr:x>
      <cdr:y>0.21727</cdr:y>
    </cdr:to>
    <cdr:sp macro="" textlink="p.8書式!$T$20">
      <cdr:nvSpPr>
        <cdr:cNvPr id="1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B955B90-647E-EA79-F309-904B66B2F3FE}"/>
            </a:ext>
          </a:extLst>
        </cdr:cNvPr>
        <cdr:cNvSpPr txBox="1"/>
      </cdr:nvSpPr>
      <cdr:spPr>
        <a:xfrm xmlns:a="http://schemas.openxmlformats.org/drawingml/2006/main">
          <a:off x="2857274" y="281484"/>
          <a:ext cx="913107" cy="3205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162BA986-7646-4FE8-BCDC-A1D91867CA3A}" type="TxLink">
            <a:rPr lang="en-US" altLang="en-US" sz="900" b="0" i="0" u="none" strike="noStrike">
              <a:solidFill>
                <a:srgbClr val="000000"/>
              </a:solidFill>
              <a:latin typeface="+mn-ea"/>
              <a:ea typeface="+mn-ea"/>
            </a:rPr>
            <a:pPr/>
            <a:t>p = 0.8</a:t>
          </a:fld>
          <a:endParaRPr lang="ja-JP" altLang="en-US" sz="9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0.58146</cdr:x>
      <cdr:y>0.17437</cdr:y>
    </cdr:from>
    <cdr:to>
      <cdr:x>0.77042</cdr:x>
      <cdr:y>0.27077</cdr:y>
    </cdr:to>
    <cdr:sp macro="" textlink="p.8書式!$T$21">
      <cdr:nvSpPr>
        <cdr:cNvPr id="11" name="テキスト ボックス 10">
          <a:extLst xmlns:a="http://schemas.openxmlformats.org/drawingml/2006/main">
            <a:ext uri="{FF2B5EF4-FFF2-40B4-BE49-F238E27FC236}">
              <a16:creationId xmlns:a16="http://schemas.microsoft.com/office/drawing/2014/main" id="{93AB563C-2F53-90EE-0B82-1FE4B86CA009}"/>
            </a:ext>
          </a:extLst>
        </cdr:cNvPr>
        <cdr:cNvSpPr txBox="1"/>
      </cdr:nvSpPr>
      <cdr:spPr>
        <a:xfrm xmlns:a="http://schemas.openxmlformats.org/drawingml/2006/main">
          <a:off x="2773645" y="483161"/>
          <a:ext cx="901367" cy="2671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C9A5A18-222C-4784-98A5-C0C0604C1FFF}" type="TxLink">
            <a:rPr lang="en-US" altLang="en-US" sz="900" b="0" i="0" u="none" strike="noStrike">
              <a:solidFill>
                <a:srgbClr val="000000"/>
              </a:solidFill>
              <a:latin typeface="+mn-ea"/>
              <a:ea typeface="+mn-ea"/>
            </a:rPr>
            <a:pPr/>
            <a:t>H1 = 3</a:t>
          </a:fld>
          <a:endParaRPr lang="ja-JP" altLang="en-US" sz="900">
            <a:latin typeface="+mn-ea"/>
            <a:ea typeface="+mn-ea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175683</xdr:colOff>
      <xdr:row>3</xdr:row>
      <xdr:rowOff>59266</xdr:rowOff>
    </xdr:from>
    <xdr:to>
      <xdr:col>21</xdr:col>
      <xdr:colOff>275166</xdr:colOff>
      <xdr:row>9</xdr:row>
      <xdr:rowOff>0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6957483" y="802216"/>
          <a:ext cx="2718858" cy="11313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【記入要領】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薄緑色のセルに入力すれば、グレーのセルは自動計算されます！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0</xdr:row>
          <xdr:rowOff>19050</xdr:rowOff>
        </xdr:from>
        <xdr:to>
          <xdr:col>12</xdr:col>
          <xdr:colOff>361950</xdr:colOff>
          <xdr:row>1</xdr:row>
          <xdr:rowOff>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6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0</xdr:row>
          <xdr:rowOff>19050</xdr:rowOff>
        </xdr:from>
        <xdr:to>
          <xdr:col>8</xdr:col>
          <xdr:colOff>361950</xdr:colOff>
          <xdr:row>1</xdr:row>
          <xdr:rowOff>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6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31</xdr:row>
          <xdr:rowOff>209550</xdr:rowOff>
        </xdr:from>
        <xdr:to>
          <xdr:col>1</xdr:col>
          <xdr:colOff>19050</xdr:colOff>
          <xdr:row>33</xdr:row>
          <xdr:rowOff>19050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6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32</xdr:row>
          <xdr:rowOff>209550</xdr:rowOff>
        </xdr:from>
        <xdr:to>
          <xdr:col>1</xdr:col>
          <xdr:colOff>19050</xdr:colOff>
          <xdr:row>34</xdr:row>
          <xdr:rowOff>9525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6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38</xdr:row>
          <xdr:rowOff>85725</xdr:rowOff>
        </xdr:from>
        <xdr:to>
          <xdr:col>1</xdr:col>
          <xdr:colOff>19050</xdr:colOff>
          <xdr:row>41</xdr:row>
          <xdr:rowOff>57150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6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85725</xdr:rowOff>
        </xdr:from>
        <xdr:to>
          <xdr:col>1</xdr:col>
          <xdr:colOff>19050</xdr:colOff>
          <xdr:row>47</xdr:row>
          <xdr:rowOff>57150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6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13</xdr:row>
      <xdr:rowOff>116417</xdr:rowOff>
    </xdr:from>
    <xdr:to>
      <xdr:col>11</xdr:col>
      <xdr:colOff>391583</xdr:colOff>
      <xdr:row>24</xdr:row>
      <xdr:rowOff>52916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1227667" y="2942167"/>
          <a:ext cx="3884083" cy="18097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この建物の</a:t>
          </a:r>
          <a:r>
            <a:rPr lang="en-US" altLang="ja-JP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Gs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および</a:t>
          </a:r>
          <a:r>
            <a:rPr lang="en-US" altLang="ja-JP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1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階の階高に合った応答計算シートを指針ｐ</a:t>
          </a:r>
          <a:r>
            <a:rPr lang="en-US" altLang="ja-JP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.3-31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～</a:t>
          </a:r>
          <a:r>
            <a:rPr lang="en-US" altLang="ja-JP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48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より見つけ出し、ここまでに求めた「耐力係数」と「減衰定数」をプロットし、該当の応答計算シートを添付する。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8</xdr:row>
      <xdr:rowOff>228600</xdr:rowOff>
    </xdr:from>
    <xdr:to>
      <xdr:col>6</xdr:col>
      <xdr:colOff>205740</xdr:colOff>
      <xdr:row>10</xdr:row>
      <xdr:rowOff>83820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>
          <a:grpSpLocks/>
        </xdr:cNvGrpSpPr>
      </xdr:nvGrpSpPr>
      <xdr:grpSpPr bwMode="auto">
        <a:xfrm>
          <a:off x="1733550" y="2143125"/>
          <a:ext cx="643890" cy="160020"/>
          <a:chOff x="182" y="125"/>
          <a:chExt cx="67" cy="17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82" y="125"/>
            <a:ext cx="29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7" y="125"/>
            <a:ext cx="0" cy="1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96" y="142"/>
            <a:ext cx="53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278130</xdr:colOff>
      <xdr:row>22</xdr:row>
      <xdr:rowOff>0</xdr:rowOff>
    </xdr:from>
    <xdr:to>
      <xdr:col>9</xdr:col>
      <xdr:colOff>95250</xdr:colOff>
      <xdr:row>28</xdr:row>
      <xdr:rowOff>228600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pSpPr>
          <a:grpSpLocks/>
        </xdr:cNvGrpSpPr>
      </xdr:nvGrpSpPr>
      <xdr:grpSpPr bwMode="auto">
        <a:xfrm>
          <a:off x="1744980" y="3952875"/>
          <a:ext cx="2417445" cy="723900"/>
          <a:chOff x="177" y="305"/>
          <a:chExt cx="251" cy="76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77" y="361"/>
            <a:ext cx="5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2" y="305"/>
            <a:ext cx="8" cy="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190" y="306"/>
            <a:ext cx="23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125562</xdr:colOff>
      <xdr:row>22</xdr:row>
      <xdr:rowOff>22860</xdr:rowOff>
    </xdr:from>
    <xdr:to>
      <xdr:col>14</xdr:col>
      <xdr:colOff>26502</xdr:colOff>
      <xdr:row>28</xdr:row>
      <xdr:rowOff>228600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pSpPr>
          <a:grpSpLocks/>
        </xdr:cNvGrpSpPr>
      </xdr:nvGrpSpPr>
      <xdr:grpSpPr bwMode="auto">
        <a:xfrm>
          <a:off x="4468962" y="3975735"/>
          <a:ext cx="1577340" cy="701040"/>
          <a:chOff x="408" y="340"/>
          <a:chExt cx="119" cy="79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08" y="399"/>
            <a:ext cx="8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17" y="340"/>
            <a:ext cx="12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429" y="340"/>
            <a:ext cx="9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457200</xdr:colOff>
      <xdr:row>41</xdr:row>
      <xdr:rowOff>7620</xdr:rowOff>
    </xdr:from>
    <xdr:to>
      <xdr:col>4</xdr:col>
      <xdr:colOff>281940</xdr:colOff>
      <xdr:row>43</xdr:row>
      <xdr:rowOff>144780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Arrowheads="1"/>
        </xdr:cNvSpPr>
      </xdr:nvSpPr>
      <xdr:spPr bwMode="auto">
        <a:xfrm flipH="1">
          <a:off x="815340" y="6438900"/>
          <a:ext cx="784860" cy="35814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167640</xdr:colOff>
      <xdr:row>56</xdr:row>
      <xdr:rowOff>182880</xdr:rowOff>
    </xdr:from>
    <xdr:to>
      <xdr:col>13</xdr:col>
      <xdr:colOff>220980</xdr:colOff>
      <xdr:row>60</xdr:row>
      <xdr:rowOff>30480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 noChangeArrowheads="1"/>
        </xdr:cNvSpPr>
      </xdr:nvSpPr>
      <xdr:spPr bwMode="auto">
        <a:xfrm>
          <a:off x="1874520" y="8686800"/>
          <a:ext cx="3322320" cy="40386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38100</xdr:colOff>
      <xdr:row>2</xdr:row>
      <xdr:rowOff>0</xdr:rowOff>
    </xdr:from>
    <xdr:to>
      <xdr:col>26</xdr:col>
      <xdr:colOff>529669</xdr:colOff>
      <xdr:row>12</xdr:row>
      <xdr:rowOff>38100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7178040" y="1165860"/>
          <a:ext cx="2869009" cy="147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【記入要領】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薄緑色のセルに入力すれば、グレーのセルは自動計算されます！</a:t>
          </a:r>
        </a:p>
      </xdr:txBody>
    </xdr:sp>
    <xdr:clientData/>
  </xdr:twoCellAnchor>
  <xdr:twoCellAnchor>
    <xdr:from>
      <xdr:col>5</xdr:col>
      <xdr:colOff>38100</xdr:colOff>
      <xdr:row>60</xdr:row>
      <xdr:rowOff>9525</xdr:rowOff>
    </xdr:from>
    <xdr:to>
      <xdr:col>5</xdr:col>
      <xdr:colOff>196453</xdr:colOff>
      <xdr:row>61</xdr:row>
      <xdr:rowOff>28575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1744980" y="9069705"/>
          <a:ext cx="15835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R</a:t>
          </a:r>
        </a:p>
      </xdr:txBody>
    </xdr:sp>
    <xdr:clientData/>
  </xdr:twoCellAnchor>
  <xdr:twoCellAnchor>
    <xdr:from>
      <xdr:col>0</xdr:col>
      <xdr:colOff>7620</xdr:colOff>
      <xdr:row>59</xdr:row>
      <xdr:rowOff>114300</xdr:rowOff>
    </xdr:from>
    <xdr:to>
      <xdr:col>1</xdr:col>
      <xdr:colOff>441960</xdr:colOff>
      <xdr:row>61</xdr:row>
      <xdr:rowOff>160020</xdr:rowOff>
    </xdr:to>
    <xdr:grpSp>
      <xdr:nvGrpSpPr>
        <xdr:cNvPr id="18" name="Group 18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GrpSpPr>
          <a:grpSpLocks/>
        </xdr:cNvGrpSpPr>
      </xdr:nvGrpSpPr>
      <xdr:grpSpPr bwMode="auto">
        <a:xfrm>
          <a:off x="7620" y="9048750"/>
          <a:ext cx="834390" cy="360045"/>
          <a:chOff x="1" y="849"/>
          <a:chExt cx="93" cy="38"/>
        </a:xfrm>
      </xdr:grpSpPr>
      <xdr:grpSp>
        <xdr:nvGrpSpPr>
          <xdr:cNvPr id="19" name="Group 19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6" name="Line 20">
              <a:extLst>
                <a:ext uri="{FF2B5EF4-FFF2-40B4-BE49-F238E27FC236}">
                  <a16:creationId xmlns:a16="http://schemas.microsoft.com/office/drawing/2014/main" id="{00000000-0008-0000-0700-00002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" name="Line 21">
              <a:extLst>
                <a:ext uri="{FF2B5EF4-FFF2-40B4-BE49-F238E27FC236}">
                  <a16:creationId xmlns:a16="http://schemas.microsoft.com/office/drawing/2014/main" id="{00000000-0008-0000-0700-00002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" name="Line 22">
              <a:extLst>
                <a:ext uri="{FF2B5EF4-FFF2-40B4-BE49-F238E27FC236}">
                  <a16:creationId xmlns:a16="http://schemas.microsoft.com/office/drawing/2014/main" id="{00000000-0008-0000-0700-00002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20" name="Group 23">
            <a:extLst>
              <a:ext uri="{FF2B5EF4-FFF2-40B4-BE49-F238E27FC236}">
                <a16:creationId xmlns:a16="http://schemas.microsoft.com/office/drawing/2014/main" id="{00000000-0008-0000-0700-000014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3" name="Line 24">
              <a:extLst>
                <a:ext uri="{FF2B5EF4-FFF2-40B4-BE49-F238E27FC236}">
                  <a16:creationId xmlns:a16="http://schemas.microsoft.com/office/drawing/2014/main" id="{00000000-0008-0000-0700-00002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" name="Line 25">
              <a:extLst>
                <a:ext uri="{FF2B5EF4-FFF2-40B4-BE49-F238E27FC236}">
                  <a16:creationId xmlns:a16="http://schemas.microsoft.com/office/drawing/2014/main" id="{00000000-0008-0000-0700-00002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" name="Line 26">
              <a:extLst>
                <a:ext uri="{FF2B5EF4-FFF2-40B4-BE49-F238E27FC236}">
                  <a16:creationId xmlns:a16="http://schemas.microsoft.com/office/drawing/2014/main" id="{00000000-0008-0000-0700-00002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21" name="Line 27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1" y="849"/>
            <a:ext cx="4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8">
            <a:extLst>
              <a:ext uri="{FF2B5EF4-FFF2-40B4-BE49-F238E27FC236}">
                <a16:creationId xmlns:a16="http://schemas.microsoft.com/office/drawing/2014/main" id="{00000000-0008-0000-0700-000016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3" y="849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29">
            <a:extLst>
              <a:ext uri="{FF2B5EF4-FFF2-40B4-BE49-F238E27FC236}">
                <a16:creationId xmlns:a16="http://schemas.microsoft.com/office/drawing/2014/main" id="{00000000-0008-0000-0700-000017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54" y="849"/>
            <a:ext cx="7" cy="1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0">
            <a:extLst>
              <a:ext uri="{FF2B5EF4-FFF2-40B4-BE49-F238E27FC236}">
                <a16:creationId xmlns:a16="http://schemas.microsoft.com/office/drawing/2014/main" id="{00000000-0008-0000-0700-000018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3" y="855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1">
            <a:extLst>
              <a:ext uri="{FF2B5EF4-FFF2-40B4-BE49-F238E27FC236}">
                <a16:creationId xmlns:a16="http://schemas.microsoft.com/office/drawing/2014/main" id="{00000000-0008-0000-0700-000019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7" y="850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2">
            <a:extLst>
              <a:ext uri="{FF2B5EF4-FFF2-40B4-BE49-F238E27FC236}">
                <a16:creationId xmlns:a16="http://schemas.microsoft.com/office/drawing/2014/main" id="{00000000-0008-0000-0700-00001A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5" y="849"/>
            <a:ext cx="9" cy="16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3">
            <a:extLst>
              <a:ext uri="{FF2B5EF4-FFF2-40B4-BE49-F238E27FC236}">
                <a16:creationId xmlns:a16="http://schemas.microsoft.com/office/drawing/2014/main" id="{00000000-0008-0000-0700-00001B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" y="849"/>
            <a:ext cx="12" cy="21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4">
            <a:extLst>
              <a:ext uri="{FF2B5EF4-FFF2-40B4-BE49-F238E27FC236}">
                <a16:creationId xmlns:a16="http://schemas.microsoft.com/office/drawing/2014/main" id="{00000000-0008-0000-0700-00001C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9" y="862"/>
            <a:ext cx="9" cy="14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5">
            <a:extLst>
              <a:ext uri="{FF2B5EF4-FFF2-40B4-BE49-F238E27FC236}">
                <a16:creationId xmlns:a16="http://schemas.microsoft.com/office/drawing/2014/main" id="{00000000-0008-0000-0700-00001D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5" y="868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6">
            <a:extLst>
              <a:ext uri="{FF2B5EF4-FFF2-40B4-BE49-F238E27FC236}">
                <a16:creationId xmlns:a16="http://schemas.microsoft.com/office/drawing/2014/main" id="{00000000-0008-0000-0700-00001E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0" y="874"/>
            <a:ext cx="5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7">
            <a:extLst>
              <a:ext uri="{FF2B5EF4-FFF2-40B4-BE49-F238E27FC236}">
                <a16:creationId xmlns:a16="http://schemas.microsoft.com/office/drawing/2014/main" id="{00000000-0008-0000-0700-00001F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" y="881"/>
            <a:ext cx="2" cy="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38">
            <a:extLst>
              <a:ext uri="{FF2B5EF4-FFF2-40B4-BE49-F238E27FC236}">
                <a16:creationId xmlns:a16="http://schemas.microsoft.com/office/drawing/2014/main" id="{00000000-0008-0000-0700-000020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9" y="849"/>
            <a:ext cx="3" cy="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215265</xdr:colOff>
      <xdr:row>60</xdr:row>
      <xdr:rowOff>0</xdr:rowOff>
    </xdr:from>
    <xdr:to>
      <xdr:col>4</xdr:col>
      <xdr:colOff>149087</xdr:colOff>
      <xdr:row>61</xdr:row>
      <xdr:rowOff>19050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1312545" y="9060180"/>
          <a:ext cx="154802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3</xdr:col>
      <xdr:colOff>213360</xdr:colOff>
      <xdr:row>59</xdr:row>
      <xdr:rowOff>30480</xdr:rowOff>
    </xdr:from>
    <xdr:to>
      <xdr:col>4</xdr:col>
      <xdr:colOff>144780</xdr:colOff>
      <xdr:row>60</xdr:row>
      <xdr:rowOff>76200</xdr:rowOff>
    </xdr:to>
    <xdr:sp macro="" textlink="">
      <xdr:nvSpPr>
        <xdr:cNvPr id="40" name="Oval 4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>
          <a:spLocks noChangeArrowheads="1"/>
        </xdr:cNvSpPr>
      </xdr:nvSpPr>
      <xdr:spPr bwMode="auto">
        <a:xfrm>
          <a:off x="1310640" y="8968740"/>
          <a:ext cx="152400" cy="1676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457200</xdr:colOff>
      <xdr:row>55</xdr:row>
      <xdr:rowOff>30480</xdr:rowOff>
    </xdr:from>
    <xdr:to>
      <xdr:col>1</xdr:col>
      <xdr:colOff>457200</xdr:colOff>
      <xdr:row>64</xdr:row>
      <xdr:rowOff>7620</xdr:rowOff>
    </xdr:to>
    <xdr:sp macro="" textlink="">
      <xdr:nvSpPr>
        <xdr:cNvPr id="41" name="Line 4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>
          <a:spLocks noChangeShapeType="1"/>
        </xdr:cNvSpPr>
      </xdr:nvSpPr>
      <xdr:spPr bwMode="auto">
        <a:xfrm flipV="1">
          <a:off x="815340" y="8382000"/>
          <a:ext cx="0" cy="1341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59</xdr:row>
      <xdr:rowOff>114300</xdr:rowOff>
    </xdr:from>
    <xdr:to>
      <xdr:col>5</xdr:col>
      <xdr:colOff>137160</xdr:colOff>
      <xdr:row>59</xdr:row>
      <xdr:rowOff>114300</xdr:rowOff>
    </xdr:to>
    <xdr:sp macro="" textlink="">
      <xdr:nvSpPr>
        <xdr:cNvPr id="42" name="Line 43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>
          <a:spLocks noChangeShapeType="1"/>
        </xdr:cNvSpPr>
      </xdr:nvSpPr>
      <xdr:spPr bwMode="auto">
        <a:xfrm>
          <a:off x="15240" y="9052560"/>
          <a:ext cx="1828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137160</xdr:colOff>
      <xdr:row>60</xdr:row>
      <xdr:rowOff>0</xdr:rowOff>
    </xdr:from>
    <xdr:to>
      <xdr:col>4</xdr:col>
      <xdr:colOff>167640</xdr:colOff>
      <xdr:row>60</xdr:row>
      <xdr:rowOff>160020</xdr:rowOff>
    </xdr:to>
    <xdr:sp macro="" textlink="">
      <xdr:nvSpPr>
        <xdr:cNvPr id="43" name="Rectangle 45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>
          <a:spLocks noChangeArrowheads="1"/>
        </xdr:cNvSpPr>
      </xdr:nvSpPr>
      <xdr:spPr bwMode="auto">
        <a:xfrm>
          <a:off x="1234440" y="9060180"/>
          <a:ext cx="25146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160020</xdr:colOff>
      <xdr:row>57</xdr:row>
      <xdr:rowOff>91440</xdr:rowOff>
    </xdr:from>
    <xdr:to>
      <xdr:col>4</xdr:col>
      <xdr:colOff>83820</xdr:colOff>
      <xdr:row>60</xdr:row>
      <xdr:rowOff>114300</xdr:rowOff>
    </xdr:to>
    <xdr:sp macro="" textlink="">
      <xdr:nvSpPr>
        <xdr:cNvPr id="44" name="Rectangle 46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>
          <a:spLocks noChangeArrowheads="1"/>
        </xdr:cNvSpPr>
      </xdr:nvSpPr>
      <xdr:spPr bwMode="auto">
        <a:xfrm rot="-3386118">
          <a:off x="1135380" y="8907780"/>
          <a:ext cx="3886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457200</xdr:colOff>
      <xdr:row>57</xdr:row>
      <xdr:rowOff>0</xdr:rowOff>
    </xdr:from>
    <xdr:to>
      <xdr:col>4</xdr:col>
      <xdr:colOff>297180</xdr:colOff>
      <xdr:row>59</xdr:row>
      <xdr:rowOff>114300</xdr:rowOff>
    </xdr:to>
    <xdr:sp macro="" textlink="">
      <xdr:nvSpPr>
        <xdr:cNvPr id="45" name="Line 47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>
          <a:spLocks noChangeShapeType="1"/>
        </xdr:cNvSpPr>
      </xdr:nvSpPr>
      <xdr:spPr bwMode="auto">
        <a:xfrm flipH="1">
          <a:off x="815340" y="8694420"/>
          <a:ext cx="800100" cy="3581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57</xdr:row>
      <xdr:rowOff>7620</xdr:rowOff>
    </xdr:from>
    <xdr:to>
      <xdr:col>4</xdr:col>
      <xdr:colOff>281940</xdr:colOff>
      <xdr:row>59</xdr:row>
      <xdr:rowOff>114300</xdr:rowOff>
    </xdr:to>
    <xdr:sp macro="" textlink="">
      <xdr:nvSpPr>
        <xdr:cNvPr id="46" name="Line 48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>
          <a:spLocks noChangeShapeType="1"/>
        </xdr:cNvSpPr>
      </xdr:nvSpPr>
      <xdr:spPr bwMode="auto">
        <a:xfrm flipH="1">
          <a:off x="1386840" y="8702040"/>
          <a:ext cx="21336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59</xdr:row>
      <xdr:rowOff>114300</xdr:rowOff>
    </xdr:from>
    <xdr:to>
      <xdr:col>4</xdr:col>
      <xdr:colOff>68580</xdr:colOff>
      <xdr:row>59</xdr:row>
      <xdr:rowOff>114300</xdr:rowOff>
    </xdr:to>
    <xdr:sp macro="" textlink="">
      <xdr:nvSpPr>
        <xdr:cNvPr id="47" name="Line 49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>
          <a:spLocks noChangeShapeType="1"/>
        </xdr:cNvSpPr>
      </xdr:nvSpPr>
      <xdr:spPr bwMode="auto">
        <a:xfrm flipH="1">
          <a:off x="815340" y="905256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297180</xdr:colOff>
      <xdr:row>57</xdr:row>
      <xdr:rowOff>7620</xdr:rowOff>
    </xdr:from>
    <xdr:to>
      <xdr:col>4</xdr:col>
      <xdr:colOff>297180</xdr:colOff>
      <xdr:row>59</xdr:row>
      <xdr:rowOff>114300</xdr:rowOff>
    </xdr:to>
    <xdr:sp macro="" textlink="">
      <xdr:nvSpPr>
        <xdr:cNvPr id="48" name="Line 50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>
          <a:spLocks noChangeShapeType="1"/>
        </xdr:cNvSpPr>
      </xdr:nvSpPr>
      <xdr:spPr bwMode="auto">
        <a:xfrm>
          <a:off x="1615440" y="8702040"/>
          <a:ext cx="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59</xdr:row>
      <xdr:rowOff>45720</xdr:rowOff>
    </xdr:from>
    <xdr:to>
      <xdr:col>2</xdr:col>
      <xdr:colOff>167640</xdr:colOff>
      <xdr:row>59</xdr:row>
      <xdr:rowOff>114300</xdr:rowOff>
    </xdr:to>
    <xdr:sp macro="" textlink="">
      <xdr:nvSpPr>
        <xdr:cNvPr id="49" name="Line 5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>
          <a:spLocks noChangeShapeType="1"/>
        </xdr:cNvSpPr>
      </xdr:nvSpPr>
      <xdr:spPr bwMode="auto">
        <a:xfrm>
          <a:off x="975360" y="898398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182880</xdr:colOff>
      <xdr:row>59</xdr:row>
      <xdr:rowOff>22860</xdr:rowOff>
    </xdr:from>
    <xdr:to>
      <xdr:col>2</xdr:col>
      <xdr:colOff>236220</xdr:colOff>
      <xdr:row>59</xdr:row>
      <xdr:rowOff>114300</xdr:rowOff>
    </xdr:to>
    <xdr:sp macro="" textlink="">
      <xdr:nvSpPr>
        <xdr:cNvPr id="50" name="Line 52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>
          <a:spLocks noChangeShapeType="1"/>
        </xdr:cNvSpPr>
      </xdr:nvSpPr>
      <xdr:spPr bwMode="auto">
        <a:xfrm>
          <a:off x="1028700" y="896112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58</xdr:row>
      <xdr:rowOff>114300</xdr:rowOff>
    </xdr:from>
    <xdr:to>
      <xdr:col>3</xdr:col>
      <xdr:colOff>60960</xdr:colOff>
      <xdr:row>59</xdr:row>
      <xdr:rowOff>114300</xdr:rowOff>
    </xdr:to>
    <xdr:sp macro="" textlink="">
      <xdr:nvSpPr>
        <xdr:cNvPr id="51" name="Line 53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>
          <a:spLocks noChangeShapeType="1"/>
        </xdr:cNvSpPr>
      </xdr:nvSpPr>
      <xdr:spPr bwMode="auto">
        <a:xfrm>
          <a:off x="1097280" y="8930640"/>
          <a:ext cx="60960" cy="1219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58</xdr:row>
      <xdr:rowOff>7620</xdr:rowOff>
    </xdr:from>
    <xdr:to>
      <xdr:col>4</xdr:col>
      <xdr:colOff>106680</xdr:colOff>
      <xdr:row>59</xdr:row>
      <xdr:rowOff>53340</xdr:rowOff>
    </xdr:to>
    <xdr:sp macro="" textlink="">
      <xdr:nvSpPr>
        <xdr:cNvPr id="52" name="Line 54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>
          <a:spLocks noChangeShapeType="1"/>
        </xdr:cNvSpPr>
      </xdr:nvSpPr>
      <xdr:spPr bwMode="auto">
        <a:xfrm>
          <a:off x="1333500" y="8823960"/>
          <a:ext cx="91440" cy="1676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58</xdr:row>
      <xdr:rowOff>53340</xdr:rowOff>
    </xdr:from>
    <xdr:to>
      <xdr:col>3</xdr:col>
      <xdr:colOff>205740</xdr:colOff>
      <xdr:row>59</xdr:row>
      <xdr:rowOff>106680</xdr:rowOff>
    </xdr:to>
    <xdr:sp macro="" textlink="">
      <xdr:nvSpPr>
        <xdr:cNvPr id="53" name="Line 55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>
          <a:spLocks noChangeShapeType="1"/>
        </xdr:cNvSpPr>
      </xdr:nvSpPr>
      <xdr:spPr bwMode="auto">
        <a:xfrm>
          <a:off x="1219200" y="8869680"/>
          <a:ext cx="83820" cy="1752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</xdr:colOff>
      <xdr:row>58</xdr:row>
      <xdr:rowOff>83820</xdr:rowOff>
    </xdr:from>
    <xdr:to>
      <xdr:col>3</xdr:col>
      <xdr:colOff>137160</xdr:colOff>
      <xdr:row>59</xdr:row>
      <xdr:rowOff>114300</xdr:rowOff>
    </xdr:to>
    <xdr:sp macro="" textlink="">
      <xdr:nvSpPr>
        <xdr:cNvPr id="54" name="Line 56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>
          <a:spLocks noChangeShapeType="1"/>
        </xdr:cNvSpPr>
      </xdr:nvSpPr>
      <xdr:spPr bwMode="auto">
        <a:xfrm>
          <a:off x="1158240" y="8900160"/>
          <a:ext cx="76200" cy="1524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58</xdr:row>
      <xdr:rowOff>38100</xdr:rowOff>
    </xdr:from>
    <xdr:to>
      <xdr:col>4</xdr:col>
      <xdr:colOff>60960</xdr:colOff>
      <xdr:row>59</xdr:row>
      <xdr:rowOff>114300</xdr:rowOff>
    </xdr:to>
    <xdr:sp macro="" textlink="">
      <xdr:nvSpPr>
        <xdr:cNvPr id="55" name="Line 57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>
          <a:spLocks noChangeShapeType="1"/>
        </xdr:cNvSpPr>
      </xdr:nvSpPr>
      <xdr:spPr bwMode="auto">
        <a:xfrm>
          <a:off x="1272540" y="8854440"/>
          <a:ext cx="106680" cy="1981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</xdr:colOff>
      <xdr:row>57</xdr:row>
      <xdr:rowOff>106680</xdr:rowOff>
    </xdr:from>
    <xdr:to>
      <xdr:col>4</xdr:col>
      <xdr:colOff>137160</xdr:colOff>
      <xdr:row>58</xdr:row>
      <xdr:rowOff>114300</xdr:rowOff>
    </xdr:to>
    <xdr:sp macro="" textlink="">
      <xdr:nvSpPr>
        <xdr:cNvPr id="56" name="Line 58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>
          <a:spLocks noChangeShapeType="1"/>
        </xdr:cNvSpPr>
      </xdr:nvSpPr>
      <xdr:spPr bwMode="auto">
        <a:xfrm>
          <a:off x="1379220" y="8801100"/>
          <a:ext cx="76200" cy="1295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121920</xdr:colOff>
      <xdr:row>57</xdr:row>
      <xdr:rowOff>83820</xdr:rowOff>
    </xdr:from>
    <xdr:to>
      <xdr:col>4</xdr:col>
      <xdr:colOff>175260</xdr:colOff>
      <xdr:row>58</xdr:row>
      <xdr:rowOff>53340</xdr:rowOff>
    </xdr:to>
    <xdr:sp macro="" textlink="">
      <xdr:nvSpPr>
        <xdr:cNvPr id="57" name="Line 59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>
          <a:spLocks noChangeShapeType="1"/>
        </xdr:cNvSpPr>
      </xdr:nvSpPr>
      <xdr:spPr bwMode="auto">
        <a:xfrm>
          <a:off x="1440180" y="877824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175260</xdr:colOff>
      <xdr:row>57</xdr:row>
      <xdr:rowOff>53340</xdr:rowOff>
    </xdr:from>
    <xdr:to>
      <xdr:col>4</xdr:col>
      <xdr:colOff>213360</xdr:colOff>
      <xdr:row>58</xdr:row>
      <xdr:rowOff>0</xdr:rowOff>
    </xdr:to>
    <xdr:sp macro="" textlink="">
      <xdr:nvSpPr>
        <xdr:cNvPr id="58" name="Line 60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>
          <a:spLocks noChangeShapeType="1"/>
        </xdr:cNvSpPr>
      </xdr:nvSpPr>
      <xdr:spPr bwMode="auto">
        <a:xfrm>
          <a:off x="1493520" y="874776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236220</xdr:colOff>
      <xdr:row>57</xdr:row>
      <xdr:rowOff>30480</xdr:rowOff>
    </xdr:from>
    <xdr:to>
      <xdr:col>4</xdr:col>
      <xdr:colOff>251460</xdr:colOff>
      <xdr:row>57</xdr:row>
      <xdr:rowOff>60960</xdr:rowOff>
    </xdr:to>
    <xdr:sp macro="" textlink="">
      <xdr:nvSpPr>
        <xdr:cNvPr id="59" name="Line 6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>
          <a:spLocks noChangeShapeType="1"/>
        </xdr:cNvSpPr>
      </xdr:nvSpPr>
      <xdr:spPr bwMode="auto">
        <a:xfrm>
          <a:off x="1554480" y="8724900"/>
          <a:ext cx="15240" cy="304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</xdr:colOff>
      <xdr:row>59</xdr:row>
      <xdr:rowOff>68580</xdr:rowOff>
    </xdr:from>
    <xdr:to>
      <xdr:col>2</xdr:col>
      <xdr:colOff>91440</xdr:colOff>
      <xdr:row>59</xdr:row>
      <xdr:rowOff>114300</xdr:rowOff>
    </xdr:to>
    <xdr:sp macro="" textlink="">
      <xdr:nvSpPr>
        <xdr:cNvPr id="60" name="Line 62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>
          <a:spLocks noChangeShapeType="1"/>
        </xdr:cNvSpPr>
      </xdr:nvSpPr>
      <xdr:spPr bwMode="auto">
        <a:xfrm>
          <a:off x="914400" y="9006840"/>
          <a:ext cx="22860" cy="457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441960</xdr:colOff>
      <xdr:row>57</xdr:row>
      <xdr:rowOff>91440</xdr:rowOff>
    </xdr:from>
    <xdr:to>
      <xdr:col>2</xdr:col>
      <xdr:colOff>114300</xdr:colOff>
      <xdr:row>59</xdr:row>
      <xdr:rowOff>114300</xdr:rowOff>
    </xdr:to>
    <xdr:sp macro="" textlink="">
      <xdr:nvSpPr>
        <xdr:cNvPr id="61" name="Line 63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>
          <a:spLocks noChangeShapeType="1"/>
        </xdr:cNvSpPr>
      </xdr:nvSpPr>
      <xdr:spPr bwMode="auto">
        <a:xfrm flipH="1">
          <a:off x="800100" y="8785860"/>
          <a:ext cx="16002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137160</xdr:colOff>
      <xdr:row>56</xdr:row>
      <xdr:rowOff>160020</xdr:rowOff>
    </xdr:from>
    <xdr:to>
      <xdr:col>3</xdr:col>
      <xdr:colOff>0</xdr:colOff>
      <xdr:row>57</xdr:row>
      <xdr:rowOff>114300</xdr:rowOff>
    </xdr:to>
    <xdr:sp macro="" textlink="">
      <xdr:nvSpPr>
        <xdr:cNvPr id="62" name="Line 64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>
          <a:spLocks noChangeShapeType="1"/>
        </xdr:cNvSpPr>
      </xdr:nvSpPr>
      <xdr:spPr bwMode="auto">
        <a:xfrm rot="1202728" flipH="1">
          <a:off x="982980" y="8663940"/>
          <a:ext cx="114300" cy="1447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57</xdr:row>
      <xdr:rowOff>0</xdr:rowOff>
    </xdr:from>
    <xdr:to>
      <xdr:col>4</xdr:col>
      <xdr:colOff>297180</xdr:colOff>
      <xdr:row>57</xdr:row>
      <xdr:rowOff>0</xdr:rowOff>
    </xdr:to>
    <xdr:sp macro="" textlink="">
      <xdr:nvSpPr>
        <xdr:cNvPr id="63" name="Line 65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>
          <a:spLocks noChangeShapeType="1"/>
        </xdr:cNvSpPr>
      </xdr:nvSpPr>
      <xdr:spPr bwMode="auto">
        <a:xfrm flipH="1">
          <a:off x="1104900" y="8694420"/>
          <a:ext cx="51054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196215</xdr:colOff>
      <xdr:row>59</xdr:row>
      <xdr:rowOff>114300</xdr:rowOff>
    </xdr:from>
    <xdr:to>
      <xdr:col>4</xdr:col>
      <xdr:colOff>148590</xdr:colOff>
      <xdr:row>60</xdr:row>
      <xdr:rowOff>163989</xdr:rowOff>
    </xdr:to>
    <xdr:sp macro="" textlink="">
      <xdr:nvSpPr>
        <xdr:cNvPr id="64" name="Text Box 66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 bwMode="auto">
        <a:xfrm>
          <a:off x="1293495" y="9052560"/>
          <a:ext cx="173355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1</xdr:col>
      <xdr:colOff>432435</xdr:colOff>
      <xdr:row>59</xdr:row>
      <xdr:rowOff>85725</xdr:rowOff>
    </xdr:from>
    <xdr:to>
      <xdr:col>2</xdr:col>
      <xdr:colOff>127635</xdr:colOff>
      <xdr:row>60</xdr:row>
      <xdr:rowOff>142875</xdr:rowOff>
    </xdr:to>
    <xdr:sp macro="" textlink="">
      <xdr:nvSpPr>
        <xdr:cNvPr id="65" name="Text Box 67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790575" y="9023985"/>
          <a:ext cx="18288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</a:t>
          </a:r>
        </a:p>
      </xdr:txBody>
    </xdr:sp>
    <xdr:clientData/>
  </xdr:twoCellAnchor>
  <xdr:twoCellAnchor>
    <xdr:from>
      <xdr:col>4</xdr:col>
      <xdr:colOff>196215</xdr:colOff>
      <xdr:row>59</xdr:row>
      <xdr:rowOff>114300</xdr:rowOff>
    </xdr:from>
    <xdr:to>
      <xdr:col>4</xdr:col>
      <xdr:colOff>381173</xdr:colOff>
      <xdr:row>60</xdr:row>
      <xdr:rowOff>163989</xdr:rowOff>
    </xdr:to>
    <xdr:sp macro="" textlink="">
      <xdr:nvSpPr>
        <xdr:cNvPr id="66" name="Text Box 68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1514475" y="9052560"/>
          <a:ext cx="184958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2</xdr:col>
      <xdr:colOff>224790</xdr:colOff>
      <xdr:row>62</xdr:row>
      <xdr:rowOff>9525</xdr:rowOff>
    </xdr:from>
    <xdr:to>
      <xdr:col>4</xdr:col>
      <xdr:colOff>234315</xdr:colOff>
      <xdr:row>62</xdr:row>
      <xdr:rowOff>180975</xdr:rowOff>
    </xdr:to>
    <xdr:sp macro="" textlink="">
      <xdr:nvSpPr>
        <xdr:cNvPr id="67" name="AutoShape 69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>
          <a:spLocks/>
        </xdr:cNvSpPr>
      </xdr:nvSpPr>
      <xdr:spPr bwMode="auto">
        <a:xfrm>
          <a:off x="1070610" y="9450705"/>
          <a:ext cx="481965" cy="171450"/>
        </a:xfrm>
        <a:prstGeom prst="borderCallout1">
          <a:avLst>
            <a:gd name="adj1" fmla="val 66667"/>
            <a:gd name="adj2" fmla="val -14287"/>
            <a:gd name="adj3" fmla="val -227778"/>
            <a:gd name="adj4" fmla="val -267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2</xdr:col>
      <xdr:colOff>106680</xdr:colOff>
      <xdr:row>57</xdr:row>
      <xdr:rowOff>91440</xdr:rowOff>
    </xdr:from>
    <xdr:to>
      <xdr:col>2</xdr:col>
      <xdr:colOff>106680</xdr:colOff>
      <xdr:row>59</xdr:row>
      <xdr:rowOff>114300</xdr:rowOff>
    </xdr:to>
    <xdr:sp macro="" textlink="">
      <xdr:nvSpPr>
        <xdr:cNvPr id="68" name="Line 70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>
          <a:spLocks noChangeShapeType="1"/>
        </xdr:cNvSpPr>
      </xdr:nvSpPr>
      <xdr:spPr bwMode="auto">
        <a:xfrm>
          <a:off x="952500" y="8785860"/>
          <a:ext cx="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234315</xdr:colOff>
      <xdr:row>56</xdr:row>
      <xdr:rowOff>9525</xdr:rowOff>
    </xdr:from>
    <xdr:to>
      <xdr:col>5</xdr:col>
      <xdr:colOff>20955</xdr:colOff>
      <xdr:row>57</xdr:row>
      <xdr:rowOff>0</xdr:rowOff>
    </xdr:to>
    <xdr:sp macro="" textlink="">
      <xdr:nvSpPr>
        <xdr:cNvPr id="69" name="Text Box 7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 bwMode="auto">
        <a:xfrm>
          <a:off x="1552575" y="8513445"/>
          <a:ext cx="17526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4</xdr:col>
      <xdr:colOff>148590</xdr:colOff>
      <xdr:row>58</xdr:row>
      <xdr:rowOff>38100</xdr:rowOff>
    </xdr:from>
    <xdr:to>
      <xdr:col>5</xdr:col>
      <xdr:colOff>80010</xdr:colOff>
      <xdr:row>60</xdr:row>
      <xdr:rowOff>9525</xdr:rowOff>
    </xdr:to>
    <xdr:sp macro="" textlink="">
      <xdr:nvSpPr>
        <xdr:cNvPr id="70" name="Text Box 72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 bwMode="auto">
        <a:xfrm>
          <a:off x="1466850" y="8854440"/>
          <a:ext cx="320040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118110</xdr:colOff>
      <xdr:row>57</xdr:row>
      <xdr:rowOff>28575</xdr:rowOff>
    </xdr:from>
    <xdr:to>
      <xdr:col>1</xdr:col>
      <xdr:colOff>432228</xdr:colOff>
      <xdr:row>59</xdr:row>
      <xdr:rowOff>0</xdr:rowOff>
    </xdr:to>
    <xdr:sp macro="" textlink="">
      <xdr:nvSpPr>
        <xdr:cNvPr id="71" name="Text Box 79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 bwMode="auto">
        <a:xfrm>
          <a:off x="476250" y="8722995"/>
          <a:ext cx="314118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137160</xdr:colOff>
      <xdr:row>56</xdr:row>
      <xdr:rowOff>57150</xdr:rowOff>
    </xdr:from>
    <xdr:to>
      <xdr:col>1</xdr:col>
      <xdr:colOff>432651</xdr:colOff>
      <xdr:row>57</xdr:row>
      <xdr:rowOff>28575</xdr:rowOff>
    </xdr:to>
    <xdr:sp macro="" textlink="">
      <xdr:nvSpPr>
        <xdr:cNvPr id="72" name="Text Box 80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 bwMode="auto">
        <a:xfrm>
          <a:off x="495300" y="8561070"/>
          <a:ext cx="295491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1/30</a:t>
          </a:r>
        </a:p>
      </xdr:txBody>
    </xdr:sp>
    <xdr:clientData/>
  </xdr:twoCellAnchor>
  <xdr:twoCellAnchor>
    <xdr:from>
      <xdr:col>1</xdr:col>
      <xdr:colOff>464820</xdr:colOff>
      <xdr:row>57</xdr:row>
      <xdr:rowOff>91440</xdr:rowOff>
    </xdr:from>
    <xdr:to>
      <xdr:col>2</xdr:col>
      <xdr:colOff>114300</xdr:colOff>
      <xdr:row>57</xdr:row>
      <xdr:rowOff>91440</xdr:rowOff>
    </xdr:to>
    <xdr:sp macro="" textlink="">
      <xdr:nvSpPr>
        <xdr:cNvPr id="73" name="Line 8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>
          <a:spLocks noChangeShapeType="1"/>
        </xdr:cNvSpPr>
      </xdr:nvSpPr>
      <xdr:spPr bwMode="auto">
        <a:xfrm rot="-5400000">
          <a:off x="891540" y="8717280"/>
          <a:ext cx="0" cy="137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464820</xdr:colOff>
      <xdr:row>57</xdr:row>
      <xdr:rowOff>0</xdr:rowOff>
    </xdr:from>
    <xdr:to>
      <xdr:col>3</xdr:col>
      <xdr:colOff>22860</xdr:colOff>
      <xdr:row>57</xdr:row>
      <xdr:rowOff>0</xdr:rowOff>
    </xdr:to>
    <xdr:sp macro="" textlink="">
      <xdr:nvSpPr>
        <xdr:cNvPr id="74" name="Line 82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>
          <a:spLocks noChangeShapeType="1"/>
        </xdr:cNvSpPr>
      </xdr:nvSpPr>
      <xdr:spPr bwMode="auto">
        <a:xfrm rot="-5400000">
          <a:off x="971550" y="8545830"/>
          <a:ext cx="0" cy="2971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</xdr:colOff>
      <xdr:row>61</xdr:row>
      <xdr:rowOff>123825</xdr:rowOff>
    </xdr:from>
    <xdr:to>
      <xdr:col>6</xdr:col>
      <xdr:colOff>226795</xdr:colOff>
      <xdr:row>62</xdr:row>
      <xdr:rowOff>104775</xdr:rowOff>
    </xdr:to>
    <xdr:sp macro="" textlink="">
      <xdr:nvSpPr>
        <xdr:cNvPr id="75" name="AutoShape 83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>
          <a:spLocks/>
        </xdr:cNvSpPr>
      </xdr:nvSpPr>
      <xdr:spPr bwMode="auto">
        <a:xfrm>
          <a:off x="1775460" y="9374505"/>
          <a:ext cx="409675" cy="171450"/>
        </a:xfrm>
        <a:prstGeom prst="borderCallout1">
          <a:avLst>
            <a:gd name="adj1" fmla="val 66667"/>
            <a:gd name="adj2" fmla="val -16667"/>
            <a:gd name="adj3" fmla="val -172222"/>
            <a:gd name="adj4" fmla="val -3541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1/30</a:t>
          </a:r>
        </a:p>
      </xdr:txBody>
    </xdr:sp>
    <xdr:clientData/>
  </xdr:twoCellAnchor>
  <xdr:twoCellAnchor>
    <xdr:from>
      <xdr:col>1</xdr:col>
      <xdr:colOff>297604</xdr:colOff>
      <xdr:row>54</xdr:row>
      <xdr:rowOff>168064</xdr:rowOff>
    </xdr:from>
    <xdr:to>
      <xdr:col>1</xdr:col>
      <xdr:colOff>462842</xdr:colOff>
      <xdr:row>55</xdr:row>
      <xdr:rowOff>95392</xdr:rowOff>
    </xdr:to>
    <xdr:sp macro="" textlink="">
      <xdr:nvSpPr>
        <xdr:cNvPr id="76" name="Text Box 44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 bwMode="auto">
        <a:xfrm>
          <a:off x="655744" y="8237644"/>
          <a:ext cx="165238" cy="2092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Q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omments" Target="../comments12.xml"/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3" Type="http://schemas.openxmlformats.org/officeDocument/2006/relationships/vmlDrawing" Target="../drawings/vmlDrawing14.vml"/><Relationship Id="rId7" Type="http://schemas.openxmlformats.org/officeDocument/2006/relationships/ctrlProp" Target="../ctrlProps/ctrlProp28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3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A75"/>
  <sheetViews>
    <sheetView showGridLines="0" view="pageBreakPreview" zoomScaleNormal="100" zoomScaleSheetLayoutView="100" workbookViewId="0">
      <selection activeCell="L19" sqref="L19:L20"/>
    </sheetView>
  </sheetViews>
  <sheetFormatPr defaultColWidth="9" defaultRowHeight="15" customHeight="1"/>
  <cols>
    <col min="1" max="1" width="5.25" style="1" customWidth="1"/>
    <col min="2" max="2" width="7.125" style="1" customWidth="1"/>
    <col min="3" max="3" width="3.625" style="2" customWidth="1"/>
    <col min="4" max="4" width="3.25" style="2" bestFit="1" customWidth="1"/>
    <col min="5" max="5" width="5.625" style="2" customWidth="1"/>
    <col min="6" max="6" width="3.625" style="2" customWidth="1"/>
    <col min="7" max="7" width="10.625" style="1" customWidth="1"/>
    <col min="8" max="8" width="3.625" style="1" customWidth="1"/>
    <col min="9" max="9" width="10.625" style="1" customWidth="1"/>
    <col min="10" max="10" width="3.625" style="2" customWidth="1"/>
    <col min="11" max="11" width="5.625" style="2" customWidth="1"/>
    <col min="12" max="12" width="6.5" style="2" customWidth="1"/>
    <col min="13" max="13" width="3.25" style="2" customWidth="1"/>
    <col min="14" max="14" width="6.625" style="1" customWidth="1"/>
    <col min="15" max="15" width="3.625" style="1" customWidth="1"/>
    <col min="16" max="16" width="10.625" style="1" customWidth="1"/>
    <col min="17" max="17" width="6.875" style="1" customWidth="1"/>
    <col min="18" max="25" width="3.625" style="1" customWidth="1"/>
    <col min="26" max="16384" width="9" style="1"/>
  </cols>
  <sheetData>
    <row r="1" spans="2:25" ht="20.25" customHeight="1">
      <c r="B1" s="4" t="s">
        <v>6</v>
      </c>
    </row>
    <row r="2" spans="2:25" ht="72" customHeight="1">
      <c r="B2" s="28" t="s">
        <v>68</v>
      </c>
      <c r="C2" s="74" t="s">
        <v>141</v>
      </c>
      <c r="D2" s="151" t="s">
        <v>142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2"/>
    </row>
    <row r="3" spans="2:25" ht="24" customHeight="1">
      <c r="B3" s="162" t="s">
        <v>20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</row>
    <row r="4" spans="2:25" ht="5.0999999999999996" customHeight="1">
      <c r="B4" s="6"/>
      <c r="C4" s="6"/>
      <c r="D4" s="6"/>
      <c r="E4" s="6"/>
      <c r="F4" s="6"/>
      <c r="G4" s="6"/>
      <c r="H4" s="6"/>
      <c r="I4" s="6"/>
      <c r="J4" s="6"/>
      <c r="K4" s="6"/>
      <c r="L4" s="166"/>
      <c r="M4" s="167"/>
      <c r="N4" s="168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2:25" ht="20.100000000000001" customHeight="1">
      <c r="B5" s="7"/>
      <c r="C5" s="159" t="s">
        <v>66</v>
      </c>
      <c r="D5" s="158" t="s">
        <v>67</v>
      </c>
      <c r="E5" s="158" t="s">
        <v>30</v>
      </c>
      <c r="F5" s="158"/>
      <c r="G5" s="158"/>
      <c r="H5" s="158"/>
      <c r="I5" s="158"/>
      <c r="J5" s="158" t="s">
        <v>32</v>
      </c>
      <c r="K5" s="5"/>
      <c r="L5" s="169"/>
      <c r="M5" s="170"/>
      <c r="N5" s="171"/>
      <c r="O5" s="158" t="s">
        <v>32</v>
      </c>
      <c r="P5" s="163" t="e">
        <f>ROUND(L4/L9,3)</f>
        <v>#DIV/0!</v>
      </c>
      <c r="Q5" s="7"/>
      <c r="R5" s="7"/>
      <c r="S5" s="7"/>
      <c r="T5" s="7"/>
      <c r="U5" s="159"/>
      <c r="V5" s="159"/>
      <c r="W5" s="159"/>
      <c r="X5" s="159"/>
      <c r="Y5" s="159"/>
    </row>
    <row r="6" spans="2:25" ht="5.0999999999999996" customHeight="1">
      <c r="B6" s="7"/>
      <c r="C6" s="159"/>
      <c r="D6" s="158"/>
      <c r="E6" s="9"/>
      <c r="F6" s="9"/>
      <c r="G6" s="9"/>
      <c r="H6" s="9"/>
      <c r="I6" s="9"/>
      <c r="J6" s="158"/>
      <c r="K6" s="5"/>
      <c r="L6" s="14"/>
      <c r="M6" s="15"/>
      <c r="N6" s="15"/>
      <c r="O6" s="158"/>
      <c r="P6" s="164"/>
      <c r="Q6" s="7"/>
      <c r="R6" s="7"/>
      <c r="S6" s="7"/>
      <c r="T6" s="7"/>
      <c r="U6" s="7"/>
      <c r="V6" s="7"/>
      <c r="W6" s="7"/>
      <c r="X6" s="7"/>
      <c r="Y6" s="7"/>
    </row>
    <row r="7" spans="2:25" ht="1.5" customHeight="1">
      <c r="B7" s="7"/>
      <c r="C7" s="159"/>
      <c r="D7" s="158"/>
      <c r="E7" s="5"/>
      <c r="F7" s="5"/>
      <c r="G7" s="5"/>
      <c r="H7" s="5"/>
      <c r="I7" s="5"/>
      <c r="J7" s="158"/>
      <c r="K7" s="5"/>
      <c r="L7" s="5"/>
      <c r="M7" s="108"/>
      <c r="N7" s="7"/>
      <c r="O7" s="158"/>
      <c r="P7" s="164"/>
      <c r="Q7" s="7"/>
      <c r="R7" s="7"/>
      <c r="S7" s="7"/>
      <c r="T7" s="7"/>
      <c r="U7" s="7"/>
      <c r="V7" s="7"/>
      <c r="W7" s="7"/>
      <c r="X7" s="7"/>
      <c r="Y7" s="7"/>
    </row>
    <row r="8" spans="2:25" ht="5.0999999999999996" customHeight="1">
      <c r="B8" s="7"/>
      <c r="C8" s="159"/>
      <c r="D8" s="158"/>
      <c r="E8" s="5"/>
      <c r="F8" s="5"/>
      <c r="G8" s="8"/>
      <c r="H8" s="8"/>
      <c r="I8" s="8"/>
      <c r="J8" s="158"/>
      <c r="K8" s="5"/>
      <c r="L8" s="5"/>
      <c r="M8" s="108"/>
      <c r="N8" s="7"/>
      <c r="O8" s="158"/>
      <c r="P8" s="164"/>
      <c r="Q8" s="7"/>
      <c r="R8" s="7"/>
      <c r="S8" s="7"/>
      <c r="T8" s="7"/>
      <c r="U8" s="7"/>
      <c r="V8" s="7"/>
      <c r="W8" s="7"/>
      <c r="X8" s="7"/>
      <c r="Y8" s="7"/>
    </row>
    <row r="9" spans="2:25" ht="20.100000000000001" customHeight="1">
      <c r="B9" s="7"/>
      <c r="C9" s="159"/>
      <c r="D9" s="158"/>
      <c r="E9" s="159" t="s">
        <v>0</v>
      </c>
      <c r="F9" s="159"/>
      <c r="G9" s="159"/>
      <c r="H9" s="159"/>
      <c r="I9" s="159"/>
      <c r="J9" s="158"/>
      <c r="K9" s="5"/>
      <c r="L9" s="172"/>
      <c r="M9" s="173"/>
      <c r="N9" s="174"/>
      <c r="O9" s="158"/>
      <c r="P9" s="165"/>
      <c r="Q9" s="7"/>
      <c r="R9" s="7"/>
      <c r="S9" s="7"/>
      <c r="T9" s="7"/>
      <c r="U9" s="7"/>
      <c r="V9" s="7"/>
      <c r="W9" s="7"/>
      <c r="X9" s="7"/>
      <c r="Y9" s="7"/>
    </row>
    <row r="10" spans="2:25" ht="5.0999999999999996" customHeight="1">
      <c r="B10" s="6"/>
      <c r="C10" s="6"/>
      <c r="D10" s="6"/>
      <c r="E10" s="6"/>
      <c r="F10" s="6"/>
      <c r="G10" s="6"/>
      <c r="H10" s="6"/>
      <c r="I10" s="6"/>
      <c r="J10" s="6"/>
      <c r="K10" s="6"/>
      <c r="L10" s="175"/>
      <c r="M10" s="176"/>
      <c r="N10" s="17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2:25" ht="18" customHeight="1">
      <c r="B11" s="11"/>
      <c r="C11" s="12"/>
      <c r="D11" s="12"/>
      <c r="E11" s="12"/>
      <c r="F11" s="12"/>
      <c r="G11" s="11" t="s">
        <v>43</v>
      </c>
      <c r="H11" s="11"/>
      <c r="I11" s="11"/>
      <c r="J11" s="12"/>
      <c r="K11" s="12"/>
      <c r="L11" s="12"/>
      <c r="M11" s="113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2:25" ht="11.25" customHeight="1">
      <c r="B12" s="11"/>
      <c r="C12" s="12"/>
      <c r="D12" s="12"/>
      <c r="E12" s="12"/>
      <c r="F12" s="12"/>
      <c r="G12" s="11"/>
      <c r="H12" s="11"/>
      <c r="I12" s="11"/>
      <c r="J12" s="12"/>
      <c r="K12" s="12"/>
      <c r="L12" s="12"/>
      <c r="M12" s="113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2:25" ht="18.75" customHeight="1">
      <c r="B13" s="160" t="s">
        <v>1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</row>
    <row r="14" spans="2:25" ht="5.0999999999999996" customHeight="1">
      <c r="B14" s="6"/>
      <c r="C14" s="6"/>
      <c r="D14" s="6"/>
      <c r="E14" s="6"/>
      <c r="F14" s="6"/>
      <c r="G14" s="6"/>
      <c r="H14" s="6"/>
      <c r="I14" s="6"/>
      <c r="J14" s="6"/>
      <c r="K14" s="6"/>
      <c r="L14" s="179">
        <f>L4</f>
        <v>0</v>
      </c>
      <c r="M14" s="180"/>
      <c r="N14" s="181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2:25" ht="20.100000000000001" customHeight="1">
      <c r="B15" s="7"/>
      <c r="C15" s="159" t="s">
        <v>44</v>
      </c>
      <c r="D15" s="158" t="s">
        <v>37</v>
      </c>
      <c r="E15" s="158" t="s">
        <v>30</v>
      </c>
      <c r="F15" s="158"/>
      <c r="G15" s="158"/>
      <c r="H15" s="158"/>
      <c r="I15" s="158"/>
      <c r="J15" s="158" t="s">
        <v>32</v>
      </c>
      <c r="K15" s="5"/>
      <c r="L15" s="182"/>
      <c r="M15" s="183"/>
      <c r="N15" s="184"/>
      <c r="O15" s="158" t="s">
        <v>32</v>
      </c>
      <c r="P15" s="154" t="e">
        <f>ROUND(L14/(L19/N19),3)</f>
        <v>#DIV/0!</v>
      </c>
      <c r="Q15" s="185" t="s">
        <v>33</v>
      </c>
      <c r="R15" s="7"/>
      <c r="S15" s="7"/>
      <c r="T15" s="7"/>
      <c r="U15" s="159"/>
      <c r="V15" s="159"/>
      <c r="W15" s="159"/>
      <c r="X15" s="159"/>
      <c r="Y15" s="159"/>
    </row>
    <row r="16" spans="2:25" ht="5.0999999999999996" customHeight="1">
      <c r="B16" s="7"/>
      <c r="C16" s="159"/>
      <c r="D16" s="158"/>
      <c r="E16" s="9"/>
      <c r="F16" s="9"/>
      <c r="G16" s="9"/>
      <c r="H16" s="9"/>
      <c r="I16" s="9"/>
      <c r="J16" s="158"/>
      <c r="K16" s="5"/>
      <c r="L16" s="10"/>
      <c r="M16" s="9"/>
      <c r="N16" s="9"/>
      <c r="O16" s="158"/>
      <c r="P16" s="155"/>
      <c r="Q16" s="185"/>
      <c r="R16" s="7"/>
      <c r="S16" s="7"/>
      <c r="T16" s="7"/>
      <c r="U16" s="7"/>
      <c r="V16" s="7"/>
      <c r="W16" s="7"/>
      <c r="X16" s="7"/>
      <c r="Y16" s="7"/>
    </row>
    <row r="17" spans="2:25" ht="1.5" customHeight="1">
      <c r="B17" s="7"/>
      <c r="C17" s="159"/>
      <c r="D17" s="158"/>
      <c r="E17" s="5"/>
      <c r="F17" s="5"/>
      <c r="G17" s="5"/>
      <c r="H17" s="5"/>
      <c r="I17" s="5"/>
      <c r="J17" s="158"/>
      <c r="K17" s="5"/>
      <c r="L17" s="5"/>
      <c r="M17" s="108"/>
      <c r="N17" s="7"/>
      <c r="O17" s="158"/>
      <c r="P17" s="155"/>
      <c r="Q17" s="185"/>
      <c r="R17" s="7"/>
      <c r="S17" s="7"/>
      <c r="T17" s="7"/>
      <c r="U17" s="7"/>
      <c r="V17" s="7"/>
      <c r="W17" s="7"/>
      <c r="X17" s="7"/>
      <c r="Y17" s="7"/>
    </row>
    <row r="18" spans="2:25" ht="5.0999999999999996" customHeight="1">
      <c r="B18" s="7"/>
      <c r="C18" s="159"/>
      <c r="D18" s="158"/>
      <c r="E18" s="5"/>
      <c r="F18" s="5"/>
      <c r="G18" s="8"/>
      <c r="H18" s="8"/>
      <c r="I18" s="8"/>
      <c r="J18" s="158"/>
      <c r="K18" s="5"/>
      <c r="L18" s="5"/>
      <c r="M18" s="108"/>
      <c r="N18" s="7"/>
      <c r="O18" s="158"/>
      <c r="P18" s="155"/>
      <c r="Q18" s="185"/>
      <c r="R18" s="7"/>
      <c r="S18" s="7"/>
      <c r="T18" s="7"/>
      <c r="U18" s="7"/>
      <c r="V18" s="7"/>
      <c r="W18" s="7"/>
      <c r="X18" s="7"/>
      <c r="Y18" s="7"/>
    </row>
    <row r="19" spans="2:25" ht="20.100000000000001" customHeight="1">
      <c r="B19" s="7"/>
      <c r="C19" s="159"/>
      <c r="D19" s="158"/>
      <c r="E19" s="159" t="s">
        <v>34</v>
      </c>
      <c r="F19" s="159"/>
      <c r="G19" s="159"/>
      <c r="H19" s="159"/>
      <c r="I19" s="159"/>
      <c r="J19" s="158"/>
      <c r="K19" s="5"/>
      <c r="L19" s="186"/>
      <c r="M19" s="190" t="s">
        <v>156</v>
      </c>
      <c r="N19" s="188">
        <v>30</v>
      </c>
      <c r="O19" s="158"/>
      <c r="P19" s="156"/>
      <c r="Q19" s="185"/>
      <c r="R19" s="7"/>
      <c r="S19" s="7"/>
      <c r="T19" s="7"/>
      <c r="U19" s="7"/>
      <c r="V19" s="7"/>
      <c r="W19" s="7"/>
      <c r="X19" s="7"/>
      <c r="Y19" s="7"/>
    </row>
    <row r="20" spans="2:25" ht="5.0999999999999996" customHeight="1">
      <c r="B20" s="6"/>
      <c r="C20" s="6"/>
      <c r="D20" s="6"/>
      <c r="E20" s="6"/>
      <c r="F20" s="6"/>
      <c r="G20" s="6"/>
      <c r="H20" s="6"/>
      <c r="I20" s="6"/>
      <c r="J20" s="6"/>
      <c r="K20" s="6"/>
      <c r="L20" s="187"/>
      <c r="M20" s="190"/>
      <c r="N20" s="189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2:25" ht="11.25" customHeight="1">
      <c r="B21" s="11"/>
      <c r="C21" s="12"/>
      <c r="D21" s="12"/>
      <c r="E21" s="12"/>
      <c r="F21" s="12"/>
      <c r="G21" s="11"/>
      <c r="H21" s="11"/>
      <c r="I21" s="11"/>
      <c r="J21" s="12"/>
      <c r="K21" s="12"/>
      <c r="L21" s="12"/>
      <c r="M21" s="113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2:25" ht="18.75" customHeight="1">
      <c r="B22" s="160" t="s">
        <v>35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</row>
    <row r="23" spans="2:25" ht="5.0999999999999996" customHeight="1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1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2:25" ht="5.0999999999999996" customHeight="1">
      <c r="B24" s="6"/>
      <c r="C24" s="6"/>
      <c r="D24" s="6"/>
      <c r="E24" s="6"/>
      <c r="F24" s="6"/>
      <c r="G24" s="6"/>
      <c r="H24" s="6"/>
      <c r="I24" s="6"/>
      <c r="J24" s="6"/>
      <c r="K24" s="6"/>
      <c r="L24" s="179">
        <f>ROUND(L9/9.8,3)</f>
        <v>0</v>
      </c>
      <c r="M24" s="180"/>
      <c r="N24" s="181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2:25" ht="20.100000000000001" customHeight="1">
      <c r="B25" s="7"/>
      <c r="C25" s="159" t="s">
        <v>36</v>
      </c>
      <c r="D25" s="158" t="s">
        <v>37</v>
      </c>
      <c r="E25" s="159" t="s">
        <v>38</v>
      </c>
      <c r="F25" s="158" t="s">
        <v>2</v>
      </c>
      <c r="G25" s="158"/>
      <c r="H25" s="158"/>
      <c r="I25" s="158"/>
      <c r="J25" s="158" t="s">
        <v>39</v>
      </c>
      <c r="K25" s="159" t="s">
        <v>40</v>
      </c>
      <c r="L25" s="182"/>
      <c r="M25" s="183"/>
      <c r="N25" s="184"/>
      <c r="O25" s="158" t="s">
        <v>39</v>
      </c>
      <c r="P25" s="154" t="e">
        <f>ROUND(2*PI()*SQRT(L24/L29),3)</f>
        <v>#DIV/0!</v>
      </c>
      <c r="Q25" s="178" t="s">
        <v>3</v>
      </c>
      <c r="R25" s="7"/>
      <c r="S25" s="7"/>
      <c r="T25" s="7"/>
      <c r="U25" s="159"/>
      <c r="V25" s="159"/>
      <c r="W25" s="159"/>
      <c r="X25" s="159"/>
      <c r="Y25" s="159"/>
    </row>
    <row r="26" spans="2:25" ht="5.0999999999999996" customHeight="1">
      <c r="B26" s="7"/>
      <c r="C26" s="159"/>
      <c r="D26" s="158"/>
      <c r="E26" s="159"/>
      <c r="F26" s="9"/>
      <c r="G26" s="9"/>
      <c r="H26" s="9"/>
      <c r="I26" s="9"/>
      <c r="J26" s="158"/>
      <c r="K26" s="159"/>
      <c r="L26" s="10"/>
      <c r="M26" s="10"/>
      <c r="N26" s="10"/>
      <c r="O26" s="158"/>
      <c r="P26" s="155"/>
      <c r="Q26" s="178"/>
      <c r="R26" s="7"/>
      <c r="S26" s="7"/>
      <c r="T26" s="7"/>
      <c r="U26" s="7"/>
      <c r="V26" s="7"/>
      <c r="W26" s="7"/>
      <c r="X26" s="7"/>
      <c r="Y26" s="7"/>
    </row>
    <row r="27" spans="2:25" ht="1.5" customHeight="1">
      <c r="B27" s="7"/>
      <c r="C27" s="159"/>
      <c r="D27" s="158"/>
      <c r="E27" s="159"/>
      <c r="F27" s="8"/>
      <c r="G27" s="5"/>
      <c r="H27" s="5"/>
      <c r="I27" s="5"/>
      <c r="J27" s="158"/>
      <c r="K27" s="159"/>
      <c r="L27" s="8"/>
      <c r="M27" s="109"/>
      <c r="N27" s="73"/>
      <c r="O27" s="158"/>
      <c r="P27" s="155"/>
      <c r="Q27" s="178"/>
      <c r="R27" s="7"/>
      <c r="S27" s="7"/>
      <c r="T27" s="7"/>
      <c r="U27" s="7"/>
      <c r="V27" s="7"/>
      <c r="W27" s="7"/>
      <c r="X27" s="7"/>
      <c r="Y27" s="7"/>
    </row>
    <row r="28" spans="2:25" ht="5.0999999999999996" customHeight="1">
      <c r="B28" s="7"/>
      <c r="C28" s="159"/>
      <c r="D28" s="158"/>
      <c r="E28" s="159"/>
      <c r="F28" s="8"/>
      <c r="G28" s="8"/>
      <c r="H28" s="8"/>
      <c r="I28" s="8"/>
      <c r="J28" s="158"/>
      <c r="K28" s="159"/>
      <c r="L28" s="8"/>
      <c r="M28" s="109"/>
      <c r="N28" s="7"/>
      <c r="O28" s="158"/>
      <c r="P28" s="155"/>
      <c r="Q28" s="178"/>
      <c r="R28" s="7"/>
      <c r="S28" s="7"/>
      <c r="T28" s="7"/>
      <c r="U28" s="7"/>
      <c r="V28" s="7"/>
      <c r="W28" s="7"/>
      <c r="X28" s="7"/>
      <c r="Y28" s="7"/>
    </row>
    <row r="29" spans="2:25" ht="20.100000000000001" customHeight="1">
      <c r="B29" s="7"/>
      <c r="C29" s="159"/>
      <c r="D29" s="158"/>
      <c r="E29" s="159"/>
      <c r="F29" s="159" t="s">
        <v>41</v>
      </c>
      <c r="G29" s="159"/>
      <c r="H29" s="159"/>
      <c r="I29" s="159"/>
      <c r="J29" s="158"/>
      <c r="K29" s="159"/>
      <c r="L29" s="179" t="e">
        <f>P15</f>
        <v>#DIV/0!</v>
      </c>
      <c r="M29" s="180"/>
      <c r="N29" s="181"/>
      <c r="O29" s="158"/>
      <c r="P29" s="156"/>
      <c r="Q29" s="178"/>
      <c r="R29" s="7"/>
      <c r="S29" s="7"/>
      <c r="T29" s="7"/>
      <c r="U29" s="7"/>
      <c r="V29" s="7"/>
      <c r="W29" s="7"/>
      <c r="X29" s="7"/>
      <c r="Y29" s="7"/>
    </row>
    <row r="30" spans="2:25" ht="5.0999999999999996" customHeight="1">
      <c r="B30" s="6"/>
      <c r="C30" s="6"/>
      <c r="D30" s="6"/>
      <c r="E30" s="6"/>
      <c r="F30" s="6"/>
      <c r="G30" s="6"/>
      <c r="H30" s="6"/>
      <c r="I30" s="6"/>
      <c r="J30" s="6"/>
      <c r="K30" s="6"/>
      <c r="L30" s="182"/>
      <c r="M30" s="183"/>
      <c r="N30" s="184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2:25" ht="11.25" customHeight="1">
      <c r="B31" s="11"/>
      <c r="C31" s="12"/>
      <c r="D31" s="12"/>
      <c r="E31" s="12"/>
      <c r="F31" s="12"/>
      <c r="G31" s="11"/>
      <c r="H31" s="11"/>
      <c r="I31" s="11"/>
      <c r="J31" s="12"/>
      <c r="K31" s="12"/>
      <c r="L31" s="12"/>
      <c r="M31" s="113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2:25" ht="18.75" customHeight="1">
      <c r="B32" s="160" t="s">
        <v>4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</row>
    <row r="33" spans="2:27" ht="9.9499999999999993" customHeight="1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110"/>
      <c r="N33" s="161"/>
      <c r="O33" s="16"/>
      <c r="P33" s="16"/>
      <c r="Q33" s="16"/>
      <c r="R33" s="6"/>
      <c r="S33" s="6"/>
      <c r="T33" s="6"/>
      <c r="U33" s="6"/>
      <c r="V33" s="6"/>
      <c r="W33" s="6"/>
      <c r="X33" s="6"/>
      <c r="Y33" s="6"/>
    </row>
    <row r="34" spans="2:27" ht="20.100000000000001" customHeight="1">
      <c r="B34" s="7"/>
      <c r="C34" s="159" t="s">
        <v>45</v>
      </c>
      <c r="D34" s="158" t="s">
        <v>46</v>
      </c>
      <c r="E34" s="5">
        <v>1</v>
      </c>
      <c r="F34" s="159" t="s">
        <v>47</v>
      </c>
      <c r="G34" s="5" t="s">
        <v>48</v>
      </c>
      <c r="H34" s="158" t="s">
        <v>49</v>
      </c>
      <c r="I34" s="158">
        <v>0.05</v>
      </c>
      <c r="J34" s="8"/>
      <c r="K34" s="8"/>
      <c r="L34" s="8"/>
      <c r="M34" s="109"/>
      <c r="N34" s="161"/>
      <c r="O34" s="197"/>
      <c r="P34" s="161"/>
      <c r="Q34" s="197"/>
      <c r="R34" s="7"/>
      <c r="S34" s="7"/>
      <c r="T34" s="7"/>
      <c r="U34" s="159"/>
      <c r="V34" s="159"/>
      <c r="W34" s="159"/>
      <c r="X34" s="159"/>
      <c r="Y34" s="159"/>
    </row>
    <row r="35" spans="2:27" ht="5.0999999999999996" customHeight="1">
      <c r="B35" s="7"/>
      <c r="C35" s="159"/>
      <c r="D35" s="158"/>
      <c r="E35" s="9"/>
      <c r="F35" s="159"/>
      <c r="G35" s="9"/>
      <c r="H35" s="158"/>
      <c r="I35" s="158"/>
      <c r="J35" s="8"/>
      <c r="K35" s="8"/>
      <c r="L35" s="8"/>
      <c r="M35" s="109"/>
      <c r="N35" s="17"/>
      <c r="O35" s="197"/>
      <c r="P35" s="161"/>
      <c r="Q35" s="197"/>
      <c r="R35" s="7"/>
      <c r="S35" s="7"/>
      <c r="T35" s="7"/>
      <c r="U35" s="7"/>
      <c r="V35" s="7"/>
      <c r="W35" s="7"/>
      <c r="X35" s="7"/>
      <c r="Y35" s="7"/>
    </row>
    <row r="36" spans="2:27" ht="1.5" customHeight="1">
      <c r="B36" s="7"/>
      <c r="C36" s="159"/>
      <c r="D36" s="158"/>
      <c r="E36" s="5"/>
      <c r="F36" s="159"/>
      <c r="G36" s="5"/>
      <c r="H36" s="158"/>
      <c r="I36" s="158"/>
      <c r="J36" s="8"/>
      <c r="K36" s="8"/>
      <c r="L36" s="8"/>
      <c r="M36" s="109"/>
      <c r="N36" s="18"/>
      <c r="O36" s="197"/>
      <c r="P36" s="161"/>
      <c r="Q36" s="197"/>
      <c r="R36" s="7"/>
      <c r="S36" s="7"/>
      <c r="T36" s="7"/>
      <c r="U36" s="7"/>
      <c r="V36" s="7"/>
      <c r="W36" s="7"/>
      <c r="X36" s="7"/>
      <c r="Y36" s="7"/>
    </row>
    <row r="37" spans="2:27" ht="5.0999999999999996" customHeight="1">
      <c r="B37" s="7"/>
      <c r="C37" s="159"/>
      <c r="D37" s="158"/>
      <c r="E37" s="5"/>
      <c r="F37" s="159"/>
      <c r="G37" s="8"/>
      <c r="H37" s="158"/>
      <c r="I37" s="158"/>
      <c r="J37" s="8"/>
      <c r="K37" s="8"/>
      <c r="L37" s="8"/>
      <c r="M37" s="109"/>
      <c r="N37" s="18"/>
      <c r="O37" s="197"/>
      <c r="P37" s="161"/>
      <c r="Q37" s="197"/>
      <c r="R37" s="7"/>
      <c r="S37" s="7"/>
      <c r="T37" s="7"/>
      <c r="U37" s="7"/>
      <c r="V37" s="7"/>
      <c r="W37" s="7"/>
      <c r="X37" s="7"/>
      <c r="Y37" s="7"/>
    </row>
    <row r="38" spans="2:27" ht="20.100000000000001" customHeight="1">
      <c r="B38" s="7"/>
      <c r="C38" s="159"/>
      <c r="D38" s="158"/>
      <c r="E38" s="8" t="s">
        <v>50</v>
      </c>
      <c r="F38" s="159"/>
      <c r="G38" s="8" t="s">
        <v>51</v>
      </c>
      <c r="H38" s="158"/>
      <c r="I38" s="158"/>
      <c r="J38" s="8"/>
      <c r="K38" s="8"/>
      <c r="L38" s="8"/>
      <c r="M38" s="109"/>
      <c r="N38" s="161"/>
      <c r="O38" s="197"/>
      <c r="P38" s="161"/>
      <c r="Q38" s="197"/>
      <c r="R38" s="7"/>
      <c r="S38" s="7"/>
      <c r="T38" s="7"/>
      <c r="U38" s="7"/>
      <c r="V38" s="7"/>
      <c r="W38" s="7"/>
      <c r="X38" s="7"/>
      <c r="Y38" s="7"/>
    </row>
    <row r="39" spans="2:27" ht="9.9499999999999993" customHeight="1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110"/>
      <c r="N39" s="161"/>
      <c r="O39" s="16"/>
      <c r="P39" s="16"/>
      <c r="Q39" s="16"/>
      <c r="R39" s="6"/>
      <c r="S39" s="6"/>
      <c r="T39" s="6"/>
      <c r="U39" s="6"/>
      <c r="V39" s="6"/>
      <c r="W39" s="6"/>
      <c r="X39" s="6"/>
      <c r="Y39" s="6"/>
    </row>
    <row r="40" spans="2:27" ht="15" customHeight="1">
      <c r="B40" s="7"/>
      <c r="C40" s="13" t="s">
        <v>21</v>
      </c>
      <c r="D40" s="8"/>
      <c r="E40" s="8"/>
      <c r="F40" s="8"/>
      <c r="G40" s="7"/>
      <c r="H40" s="7"/>
      <c r="I40" s="7"/>
      <c r="J40" s="8"/>
      <c r="K40" s="8"/>
      <c r="L40" s="8"/>
      <c r="M40" s="109"/>
      <c r="N40" s="7"/>
      <c r="O40" s="7"/>
      <c r="P40" s="7"/>
      <c r="Q40" s="7"/>
      <c r="R40" s="11"/>
      <c r="S40" s="11"/>
      <c r="T40" s="11"/>
      <c r="U40" s="11"/>
      <c r="V40" s="11"/>
      <c r="W40" s="11"/>
      <c r="X40" s="11"/>
      <c r="Y40" s="11"/>
    </row>
    <row r="41" spans="2:27" ht="15" customHeight="1">
      <c r="B41" s="7"/>
      <c r="C41" s="8"/>
      <c r="D41" s="8"/>
      <c r="E41" s="19" t="s">
        <v>52</v>
      </c>
      <c r="F41" s="8"/>
      <c r="G41" s="12" t="s">
        <v>15</v>
      </c>
      <c r="H41" s="11"/>
      <c r="I41" s="12" t="s">
        <v>16</v>
      </c>
      <c r="J41" s="8"/>
      <c r="K41" s="8"/>
      <c r="L41" s="8"/>
      <c r="M41" s="109"/>
      <c r="N41" s="7"/>
      <c r="O41" s="7"/>
      <c r="P41" s="7"/>
      <c r="Q41" s="7"/>
      <c r="R41" s="11"/>
      <c r="S41" s="11"/>
      <c r="T41" s="11"/>
      <c r="U41" s="11"/>
      <c r="V41" s="11"/>
      <c r="W41" s="11"/>
      <c r="X41" s="11"/>
      <c r="Y41" s="11"/>
    </row>
    <row r="42" spans="2:27" ht="9.9499999999999993" customHeight="1">
      <c r="B42" s="7"/>
      <c r="C42" s="8"/>
      <c r="D42" s="8"/>
      <c r="E42" s="8"/>
      <c r="F42" s="193" t="s">
        <v>53</v>
      </c>
      <c r="G42" s="154">
        <f>L19/N19</f>
        <v>0</v>
      </c>
      <c r="H42" s="157" t="s">
        <v>54</v>
      </c>
      <c r="I42" s="154">
        <f>L4</f>
        <v>0</v>
      </c>
      <c r="J42" s="198" t="s">
        <v>55</v>
      </c>
      <c r="K42" s="158" t="s">
        <v>56</v>
      </c>
      <c r="L42" s="179">
        <f>ROUND(G42*I42/2,3)</f>
        <v>0</v>
      </c>
      <c r="M42" s="180"/>
      <c r="N42" s="181"/>
      <c r="O42" s="7"/>
      <c r="P42" s="7"/>
      <c r="Q42" s="7"/>
      <c r="R42" s="11"/>
      <c r="S42" s="11"/>
      <c r="T42" s="11"/>
      <c r="U42" s="11"/>
      <c r="V42" s="11"/>
      <c r="W42" s="11"/>
      <c r="X42" s="11"/>
      <c r="Y42" s="11"/>
    </row>
    <row r="43" spans="2:27" ht="9.9499999999999993" customHeight="1">
      <c r="B43" s="7"/>
      <c r="C43" s="8"/>
      <c r="D43" s="8"/>
      <c r="E43" s="8"/>
      <c r="F43" s="193"/>
      <c r="G43" s="155"/>
      <c r="H43" s="157"/>
      <c r="I43" s="155"/>
      <c r="J43" s="198"/>
      <c r="K43" s="158"/>
      <c r="L43" s="194"/>
      <c r="M43" s="195"/>
      <c r="N43" s="196"/>
      <c r="O43" s="7"/>
      <c r="P43" s="7"/>
      <c r="Q43" s="7"/>
      <c r="R43" s="11"/>
      <c r="S43" s="11"/>
      <c r="T43" s="11"/>
      <c r="U43" s="11"/>
      <c r="V43" s="11"/>
      <c r="W43" s="11"/>
      <c r="X43" s="11"/>
      <c r="Y43" s="11"/>
    </row>
    <row r="44" spans="2:27" ht="9.9499999999999993" customHeight="1">
      <c r="B44" s="7"/>
      <c r="C44" s="8"/>
      <c r="D44" s="8"/>
      <c r="E44" s="8"/>
      <c r="F44" s="193"/>
      <c r="G44" s="156"/>
      <c r="H44" s="157"/>
      <c r="I44" s="156"/>
      <c r="J44" s="198"/>
      <c r="K44" s="158"/>
      <c r="L44" s="182"/>
      <c r="M44" s="183"/>
      <c r="N44" s="184"/>
      <c r="O44" s="7"/>
      <c r="P44" s="7"/>
      <c r="Q44" s="7"/>
      <c r="R44" s="11"/>
      <c r="S44" s="11"/>
      <c r="T44" s="11"/>
      <c r="U44" s="11"/>
      <c r="V44" s="11"/>
      <c r="W44" s="11"/>
      <c r="X44" s="11"/>
      <c r="Y44" s="11"/>
    </row>
    <row r="45" spans="2:27" ht="15" customHeight="1">
      <c r="B45" s="7"/>
      <c r="C45" s="6" t="s">
        <v>57</v>
      </c>
      <c r="D45" s="8"/>
      <c r="E45" s="19" t="s">
        <v>58</v>
      </c>
      <c r="F45" s="5"/>
      <c r="G45" s="7"/>
      <c r="H45" s="7"/>
      <c r="I45" s="7"/>
      <c r="J45" s="8"/>
      <c r="K45" s="5"/>
      <c r="L45" s="5"/>
      <c r="M45" s="108"/>
      <c r="N45" s="7"/>
      <c r="O45" s="7"/>
      <c r="P45" s="7"/>
      <c r="Q45" s="7"/>
      <c r="R45" s="11"/>
      <c r="S45" s="11"/>
      <c r="T45" s="11"/>
      <c r="U45" s="11"/>
      <c r="V45" s="11"/>
      <c r="W45" s="11"/>
      <c r="X45" s="11"/>
      <c r="Y45" s="11"/>
    </row>
    <row r="46" spans="2:27" ht="15" customHeight="1">
      <c r="B46" s="7"/>
      <c r="C46" s="8"/>
      <c r="D46" s="8"/>
      <c r="E46" s="19"/>
      <c r="F46" s="5"/>
      <c r="G46" s="7"/>
      <c r="H46" s="7"/>
      <c r="I46" s="7"/>
      <c r="J46" s="8"/>
      <c r="K46" s="5"/>
      <c r="L46" s="5"/>
      <c r="M46" s="108"/>
      <c r="N46" s="7"/>
      <c r="O46" s="7"/>
      <c r="P46" s="7"/>
      <c r="Q46" s="7"/>
      <c r="R46" s="11"/>
      <c r="S46" s="11"/>
      <c r="T46" s="11"/>
      <c r="U46" s="11"/>
      <c r="V46" s="11"/>
      <c r="W46" s="11"/>
      <c r="X46" s="11"/>
      <c r="Y46" s="11"/>
    </row>
    <row r="47" spans="2:27" ht="12" customHeight="1">
      <c r="B47" s="7"/>
      <c r="C47" s="148" t="s">
        <v>18</v>
      </c>
      <c r="D47" s="148"/>
      <c r="E47" s="148"/>
      <c r="F47" s="149" t="s">
        <v>7</v>
      </c>
      <c r="G47" s="150" t="s">
        <v>153</v>
      </c>
      <c r="H47" s="150"/>
      <c r="I47" s="148" t="s">
        <v>23</v>
      </c>
      <c r="J47" s="148" t="s">
        <v>157</v>
      </c>
      <c r="K47" s="148"/>
      <c r="L47" s="148"/>
      <c r="M47" s="148"/>
      <c r="N47" s="148"/>
      <c r="O47" s="112"/>
      <c r="P47" s="112"/>
      <c r="Q47" s="112"/>
      <c r="R47" s="7"/>
      <c r="S47" s="7"/>
      <c r="T47" s="11"/>
      <c r="U47" s="11"/>
      <c r="V47" s="11"/>
      <c r="W47" s="11"/>
      <c r="X47" s="11"/>
      <c r="Y47" s="11"/>
      <c r="Z47" s="11"/>
      <c r="AA47" s="11"/>
    </row>
    <row r="48" spans="2:27" ht="4.5" customHeight="1">
      <c r="B48" s="7"/>
      <c r="C48" s="148"/>
      <c r="D48" s="148"/>
      <c r="E48" s="148"/>
      <c r="F48" s="149"/>
      <c r="G48" s="150"/>
      <c r="H48" s="150"/>
      <c r="I48" s="148"/>
      <c r="J48" s="140"/>
      <c r="K48" s="141"/>
      <c r="L48" s="102"/>
      <c r="M48" s="103"/>
      <c r="N48" s="103"/>
      <c r="O48" s="104"/>
      <c r="P48" s="105"/>
      <c r="Q48" s="105"/>
      <c r="R48" s="7"/>
      <c r="S48" s="7"/>
      <c r="T48" s="11"/>
      <c r="U48" s="11"/>
      <c r="V48" s="11"/>
      <c r="W48" s="11"/>
      <c r="X48" s="11"/>
      <c r="Y48" s="11"/>
      <c r="Z48" s="11"/>
      <c r="AA48" s="11"/>
    </row>
    <row r="49" spans="2:27" ht="4.5" customHeight="1">
      <c r="B49" s="7"/>
      <c r="C49" s="148"/>
      <c r="D49" s="148"/>
      <c r="E49" s="148"/>
      <c r="F49" s="149"/>
      <c r="G49" s="150"/>
      <c r="H49" s="150"/>
      <c r="I49" s="148"/>
      <c r="J49" s="139"/>
      <c r="K49" s="1"/>
      <c r="L49" s="99"/>
      <c r="M49" s="104"/>
      <c r="N49" s="104"/>
      <c r="O49" s="104"/>
      <c r="P49" s="99"/>
      <c r="Q49" s="99"/>
      <c r="R49" s="7"/>
      <c r="S49" s="7"/>
      <c r="T49" s="11"/>
      <c r="U49" s="11"/>
      <c r="V49" s="11"/>
      <c r="W49" s="11"/>
      <c r="X49" s="11"/>
      <c r="Y49" s="11"/>
      <c r="Z49" s="11"/>
      <c r="AA49" s="11"/>
    </row>
    <row r="50" spans="2:27" ht="12" customHeight="1">
      <c r="B50" s="7"/>
      <c r="C50" s="148"/>
      <c r="D50" s="148"/>
      <c r="E50" s="148"/>
      <c r="F50" s="149"/>
      <c r="G50" s="150"/>
      <c r="H50" s="150"/>
      <c r="I50" s="148"/>
      <c r="J50" s="148" t="s">
        <v>154</v>
      </c>
      <c r="K50" s="148"/>
      <c r="L50" s="148"/>
      <c r="M50" s="148"/>
      <c r="N50" s="148"/>
      <c r="O50" s="112"/>
      <c r="P50" s="112"/>
      <c r="Q50" s="112"/>
      <c r="R50" s="7"/>
      <c r="S50" s="7"/>
      <c r="T50" s="11"/>
      <c r="U50" s="11"/>
      <c r="V50" s="11"/>
      <c r="W50" s="11"/>
      <c r="X50" s="11"/>
      <c r="Y50" s="11"/>
      <c r="Z50" s="11"/>
      <c r="AA50" s="11"/>
    </row>
    <row r="51" spans="2:27" ht="7.5" customHeight="1">
      <c r="B51" s="7"/>
      <c r="C51" s="110"/>
      <c r="D51" s="109"/>
      <c r="E51" s="19"/>
      <c r="F51" s="111"/>
      <c r="G51" s="7"/>
      <c r="H51" s="7"/>
      <c r="I51" s="7"/>
      <c r="J51" s="7"/>
      <c r="K51" s="7"/>
      <c r="L51" s="109"/>
      <c r="M51" s="108"/>
      <c r="N51" s="108"/>
      <c r="O51" s="108"/>
      <c r="P51" s="7"/>
      <c r="Q51" s="7"/>
      <c r="R51" s="7"/>
      <c r="S51" s="7"/>
      <c r="T51" s="11"/>
      <c r="U51" s="11"/>
      <c r="V51" s="11"/>
      <c r="W51" s="11"/>
      <c r="X51" s="11"/>
      <c r="Y51" s="11"/>
      <c r="Z51" s="11"/>
      <c r="AA51" s="11"/>
    </row>
    <row r="52" spans="2:27" ht="22.5" customHeight="1">
      <c r="B52" s="7"/>
      <c r="C52" s="145"/>
      <c r="D52" s="145"/>
      <c r="E52" s="145"/>
      <c r="F52" s="146" t="s">
        <v>7</v>
      </c>
      <c r="G52" s="114">
        <f>L19</f>
        <v>0</v>
      </c>
      <c r="H52" s="147" t="s">
        <v>23</v>
      </c>
      <c r="I52" s="114">
        <f>L14</f>
        <v>0</v>
      </c>
      <c r="J52" s="147" t="s">
        <v>25</v>
      </c>
      <c r="K52" s="199" t="e">
        <f>G52/G55*I52/I55</f>
        <v>#DIV/0!</v>
      </c>
      <c r="L52" s="200"/>
      <c r="M52" s="201"/>
      <c r="Q52" s="112"/>
      <c r="R52" s="7"/>
      <c r="S52" s="7"/>
      <c r="T52" s="11"/>
      <c r="U52" s="11"/>
      <c r="V52" s="11"/>
      <c r="W52" s="11"/>
      <c r="X52" s="11"/>
      <c r="Y52" s="11"/>
      <c r="Z52" s="11"/>
      <c r="AA52" s="11"/>
    </row>
    <row r="53" spans="2:27" ht="4.5" customHeight="1">
      <c r="B53" s="7"/>
      <c r="C53" s="145"/>
      <c r="D53" s="145"/>
      <c r="E53" s="145"/>
      <c r="F53" s="146"/>
      <c r="G53" s="116"/>
      <c r="H53" s="147"/>
      <c r="I53" s="117"/>
      <c r="J53" s="147"/>
      <c r="K53" s="202"/>
      <c r="L53" s="203"/>
      <c r="M53" s="204"/>
      <c r="Q53" s="105"/>
      <c r="R53" s="7"/>
      <c r="S53" s="7"/>
      <c r="T53" s="11"/>
      <c r="U53" s="11"/>
      <c r="V53" s="11"/>
      <c r="W53" s="11"/>
      <c r="X53" s="11"/>
      <c r="Y53" s="11"/>
      <c r="Z53" s="11"/>
      <c r="AA53" s="11"/>
    </row>
    <row r="54" spans="2:27" ht="4.5" customHeight="1">
      <c r="B54" s="7"/>
      <c r="C54" s="145"/>
      <c r="D54" s="145"/>
      <c r="E54" s="145"/>
      <c r="F54" s="146"/>
      <c r="G54" s="119"/>
      <c r="H54" s="147"/>
      <c r="I54" s="120"/>
      <c r="J54" s="147"/>
      <c r="K54" s="202"/>
      <c r="L54" s="203"/>
      <c r="M54" s="204"/>
      <c r="Q54" s="99"/>
      <c r="R54" s="7"/>
      <c r="S54" s="7"/>
      <c r="T54" s="11"/>
      <c r="U54" s="11"/>
      <c r="V54" s="11"/>
      <c r="W54" s="11"/>
      <c r="X54" s="11"/>
      <c r="Y54" s="11"/>
      <c r="Z54" s="11"/>
      <c r="AA54" s="11"/>
    </row>
    <row r="55" spans="2:27" ht="22.5" customHeight="1">
      <c r="B55" s="7"/>
      <c r="C55" s="145"/>
      <c r="D55" s="145"/>
      <c r="E55" s="145"/>
      <c r="F55" s="146"/>
      <c r="G55" s="122">
        <v>120</v>
      </c>
      <c r="H55" s="147"/>
      <c r="I55" s="144"/>
      <c r="J55" s="147"/>
      <c r="K55" s="205"/>
      <c r="L55" s="206"/>
      <c r="M55" s="207"/>
      <c r="Q55" s="112"/>
      <c r="R55" s="7"/>
      <c r="S55" s="7"/>
      <c r="T55" s="11"/>
      <c r="U55" s="11"/>
      <c r="V55" s="11"/>
      <c r="W55" s="11"/>
      <c r="X55" s="11"/>
      <c r="Y55" s="11"/>
      <c r="Z55" s="11"/>
      <c r="AA55" s="11"/>
    </row>
    <row r="56" spans="2:27" ht="12" customHeight="1">
      <c r="B56" s="7"/>
      <c r="C56" s="13" t="s">
        <v>19</v>
      </c>
      <c r="D56" s="8"/>
      <c r="E56" s="8"/>
      <c r="F56" s="8"/>
      <c r="G56" s="7"/>
      <c r="H56" s="7"/>
      <c r="I56" s="7"/>
      <c r="J56" s="8"/>
      <c r="K56" s="8"/>
      <c r="L56" s="8"/>
      <c r="M56" s="109"/>
      <c r="N56" s="7"/>
      <c r="O56" s="7"/>
      <c r="P56" s="7"/>
      <c r="Q56" s="7"/>
      <c r="R56" s="11"/>
      <c r="S56" s="11"/>
      <c r="T56" s="11"/>
      <c r="U56" s="11"/>
      <c r="V56" s="11"/>
      <c r="W56" s="11"/>
      <c r="X56" s="11"/>
      <c r="Y56" s="11"/>
    </row>
    <row r="57" spans="2:27" ht="15" customHeight="1">
      <c r="B57" s="7"/>
      <c r="C57" s="8"/>
      <c r="D57" s="8"/>
      <c r="E57" s="19"/>
      <c r="F57" s="8"/>
      <c r="G57" s="20" t="s">
        <v>5</v>
      </c>
      <c r="H57" s="7"/>
      <c r="I57" s="11" t="s">
        <v>18</v>
      </c>
      <c r="J57" s="8"/>
      <c r="K57" s="11" t="s">
        <v>17</v>
      </c>
      <c r="L57" s="8"/>
      <c r="M57" s="109"/>
      <c r="N57" s="7"/>
      <c r="O57" s="7"/>
      <c r="P57" s="7"/>
      <c r="Q57" s="7"/>
      <c r="R57" s="11"/>
      <c r="S57" s="11"/>
      <c r="T57" s="11"/>
      <c r="U57" s="11"/>
      <c r="V57" s="11"/>
      <c r="W57" s="11"/>
      <c r="X57" s="11"/>
      <c r="Y57" s="11"/>
    </row>
    <row r="58" spans="2:27" ht="9.9499999999999993" customHeight="1">
      <c r="B58" s="7"/>
      <c r="C58" s="8"/>
      <c r="D58" s="8"/>
      <c r="E58" s="8"/>
      <c r="F58" s="193" t="s">
        <v>53</v>
      </c>
      <c r="G58" s="154">
        <f>L42</f>
        <v>0</v>
      </c>
      <c r="H58" s="157" t="s">
        <v>59</v>
      </c>
      <c r="I58" s="191" t="e">
        <f>K52</f>
        <v>#DIV/0!</v>
      </c>
      <c r="J58" s="157" t="s">
        <v>54</v>
      </c>
      <c r="K58" s="179">
        <f>L4</f>
        <v>0</v>
      </c>
      <c r="L58" s="180"/>
      <c r="M58" s="181"/>
      <c r="N58" s="178" t="s">
        <v>60</v>
      </c>
      <c r="O58" s="7"/>
      <c r="P58" s="154" t="e">
        <f>ROUND((G58-I58*K58/2)*2,3)</f>
        <v>#DIV/0!</v>
      </c>
      <c r="Q58" s="7"/>
      <c r="R58" s="11"/>
      <c r="S58" s="11"/>
      <c r="T58" s="11"/>
      <c r="U58" s="11"/>
      <c r="V58" s="11"/>
      <c r="W58" s="11"/>
      <c r="X58" s="11"/>
      <c r="Y58" s="11"/>
    </row>
    <row r="59" spans="2:27" ht="9.9499999999999993" customHeight="1">
      <c r="B59" s="7"/>
      <c r="C59" s="8"/>
      <c r="D59" s="8"/>
      <c r="E59" s="8"/>
      <c r="F59" s="193"/>
      <c r="G59" s="155"/>
      <c r="H59" s="157"/>
      <c r="I59" s="192"/>
      <c r="J59" s="157"/>
      <c r="K59" s="194"/>
      <c r="L59" s="195"/>
      <c r="M59" s="196"/>
      <c r="N59" s="178"/>
      <c r="O59" s="8" t="s">
        <v>53</v>
      </c>
      <c r="P59" s="155"/>
      <c r="Q59" s="7"/>
      <c r="R59" s="11"/>
      <c r="S59" s="11"/>
      <c r="T59" s="11"/>
      <c r="U59" s="11"/>
      <c r="V59" s="11"/>
      <c r="W59" s="11"/>
      <c r="X59" s="11"/>
      <c r="Y59" s="11"/>
    </row>
    <row r="60" spans="2:27" ht="9.9499999999999993" customHeight="1">
      <c r="B60" s="7"/>
      <c r="C60" s="8"/>
      <c r="D60" s="8"/>
      <c r="E60" s="8"/>
      <c r="F60" s="193"/>
      <c r="G60" s="156"/>
      <c r="H60" s="157"/>
      <c r="I60" s="189"/>
      <c r="J60" s="157"/>
      <c r="K60" s="182"/>
      <c r="L60" s="183"/>
      <c r="M60" s="184"/>
      <c r="N60" s="178"/>
      <c r="O60" s="7"/>
      <c r="P60" s="156"/>
      <c r="Q60" s="7"/>
      <c r="R60" s="11"/>
      <c r="S60" s="11"/>
      <c r="T60" s="11"/>
      <c r="U60" s="11"/>
      <c r="V60" s="11"/>
      <c r="W60" s="11"/>
      <c r="X60" s="11"/>
      <c r="Y60" s="11"/>
    </row>
    <row r="61" spans="2:27" ht="15" customHeight="1">
      <c r="B61" s="7"/>
      <c r="C61" s="6"/>
      <c r="D61" s="8"/>
      <c r="E61" s="6"/>
      <c r="F61" s="5"/>
      <c r="G61" s="7"/>
      <c r="H61" s="7"/>
      <c r="I61" s="7"/>
      <c r="J61" s="8"/>
      <c r="K61" s="5"/>
      <c r="L61" s="5"/>
      <c r="M61" s="108"/>
      <c r="N61" s="7"/>
      <c r="O61" s="7"/>
      <c r="P61" s="7"/>
      <c r="Q61" s="7"/>
      <c r="R61" s="11"/>
      <c r="S61" s="11"/>
      <c r="T61" s="11"/>
      <c r="U61" s="11"/>
      <c r="V61" s="11"/>
      <c r="W61" s="11"/>
      <c r="X61" s="11"/>
      <c r="Y61" s="11"/>
    </row>
    <row r="62" spans="2:27" ht="15" customHeight="1">
      <c r="B62" s="11"/>
      <c r="C62" s="12"/>
      <c r="D62" s="12"/>
      <c r="E62" s="12"/>
      <c r="F62" s="12"/>
      <c r="G62" s="11"/>
      <c r="H62" s="11"/>
      <c r="I62" s="11"/>
      <c r="J62" s="12"/>
      <c r="K62" s="12"/>
      <c r="L62" s="12"/>
      <c r="M62" s="113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2:27" ht="15" customHeight="1">
      <c r="B63" s="11"/>
      <c r="C63" s="12"/>
      <c r="D63" s="12"/>
      <c r="E63" s="12"/>
      <c r="F63" s="12"/>
      <c r="G63" s="11"/>
      <c r="H63" s="11"/>
      <c r="I63" s="11"/>
      <c r="J63" s="12"/>
      <c r="K63" s="12"/>
      <c r="L63" s="12"/>
      <c r="M63" s="113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2:27" ht="6.75" customHeight="1">
      <c r="B64" s="11"/>
      <c r="C64" s="12"/>
      <c r="D64" s="12"/>
      <c r="E64" s="12"/>
      <c r="F64" s="12"/>
      <c r="G64" s="11"/>
      <c r="H64" s="11"/>
      <c r="I64" s="11"/>
      <c r="J64" s="12"/>
      <c r="K64" s="12"/>
      <c r="L64" s="12"/>
      <c r="M64" s="113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5" customHeight="1">
      <c r="B65" s="11"/>
      <c r="C65" s="6" t="s">
        <v>61</v>
      </c>
      <c r="D65" s="12"/>
      <c r="E65" s="12"/>
      <c r="F65" s="12"/>
      <c r="G65" s="11"/>
      <c r="H65" s="11"/>
      <c r="I65" s="11"/>
      <c r="J65" s="12"/>
      <c r="K65" s="12"/>
      <c r="L65" s="12"/>
      <c r="M65" s="113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5.0999999999999996" customHeight="1">
      <c r="B66" s="11"/>
      <c r="C66" s="6"/>
      <c r="D66" s="12"/>
      <c r="E66" s="12"/>
      <c r="F66" s="12"/>
      <c r="G66" s="154" t="e">
        <f>P58</f>
        <v>#DIV/0!</v>
      </c>
      <c r="H66" s="11"/>
      <c r="I66" s="11"/>
      <c r="J66" s="12"/>
      <c r="K66" s="12"/>
      <c r="L66" s="12"/>
      <c r="M66" s="113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20.100000000000001" customHeight="1">
      <c r="B67" s="7"/>
      <c r="C67" s="159" t="s">
        <v>62</v>
      </c>
      <c r="D67" s="158" t="s">
        <v>53</v>
      </c>
      <c r="E67" s="5">
        <v>1</v>
      </c>
      <c r="F67" s="159" t="s">
        <v>63</v>
      </c>
      <c r="G67" s="156"/>
      <c r="H67" s="158" t="s">
        <v>64</v>
      </c>
      <c r="I67" s="158">
        <v>0.05</v>
      </c>
      <c r="J67" s="158" t="s">
        <v>53</v>
      </c>
      <c r="K67" s="208" t="e">
        <f>ROUND(1/(4*PI())*G66/G71+0.05,3)</f>
        <v>#DIV/0!</v>
      </c>
      <c r="L67" s="209"/>
      <c r="M67" s="210"/>
      <c r="N67" s="11"/>
      <c r="O67" s="197"/>
      <c r="P67" s="161"/>
      <c r="Q67" s="197"/>
      <c r="R67" s="7"/>
      <c r="S67" s="7"/>
      <c r="T67" s="7"/>
      <c r="U67" s="159"/>
      <c r="V67" s="159"/>
      <c r="W67" s="159"/>
      <c r="X67" s="159"/>
      <c r="Y67" s="159"/>
    </row>
    <row r="68" spans="1:25" ht="5.0999999999999996" customHeight="1">
      <c r="B68" s="7"/>
      <c r="C68" s="159"/>
      <c r="D68" s="158"/>
      <c r="E68" s="9"/>
      <c r="F68" s="159"/>
      <c r="G68" s="15"/>
      <c r="H68" s="158"/>
      <c r="I68" s="158"/>
      <c r="J68" s="158"/>
      <c r="K68" s="211"/>
      <c r="L68" s="212"/>
      <c r="M68" s="213"/>
      <c r="N68" s="17"/>
      <c r="O68" s="197"/>
      <c r="P68" s="161"/>
      <c r="Q68" s="197"/>
      <c r="R68" s="7"/>
      <c r="S68" s="7"/>
      <c r="T68" s="7"/>
      <c r="U68" s="7"/>
      <c r="V68" s="7"/>
      <c r="W68" s="7"/>
      <c r="X68" s="7"/>
      <c r="Y68" s="7"/>
    </row>
    <row r="69" spans="1:25" ht="1.5" customHeight="1">
      <c r="B69" s="7"/>
      <c r="C69" s="159"/>
      <c r="D69" s="158"/>
      <c r="E69" s="5"/>
      <c r="F69" s="159"/>
      <c r="G69" s="5"/>
      <c r="H69" s="158"/>
      <c r="I69" s="158"/>
      <c r="J69" s="158"/>
      <c r="K69" s="211"/>
      <c r="L69" s="212"/>
      <c r="M69" s="213"/>
      <c r="N69" s="18"/>
      <c r="O69" s="197"/>
      <c r="P69" s="161"/>
      <c r="Q69" s="197"/>
      <c r="R69" s="7"/>
      <c r="S69" s="7"/>
      <c r="T69" s="7"/>
      <c r="U69" s="7"/>
      <c r="V69" s="7"/>
      <c r="W69" s="7"/>
      <c r="X69" s="7"/>
      <c r="Y69" s="7"/>
    </row>
    <row r="70" spans="1:25" ht="5.0999999999999996" customHeight="1">
      <c r="B70" s="7"/>
      <c r="C70" s="159"/>
      <c r="D70" s="158"/>
      <c r="E70" s="5"/>
      <c r="F70" s="159"/>
      <c r="G70" s="8"/>
      <c r="H70" s="158"/>
      <c r="I70" s="158"/>
      <c r="J70" s="158"/>
      <c r="K70" s="211"/>
      <c r="L70" s="212"/>
      <c r="M70" s="213"/>
      <c r="N70" s="18"/>
      <c r="O70" s="197"/>
      <c r="P70" s="161"/>
      <c r="Q70" s="197"/>
      <c r="R70" s="7"/>
      <c r="S70" s="7"/>
      <c r="T70" s="7"/>
      <c r="U70" s="7"/>
      <c r="V70" s="7"/>
      <c r="W70" s="7"/>
      <c r="X70" s="7"/>
      <c r="Y70" s="7"/>
    </row>
    <row r="71" spans="1:25" ht="20.100000000000001" customHeight="1">
      <c r="B71" s="7"/>
      <c r="C71" s="159"/>
      <c r="D71" s="158"/>
      <c r="E71" s="8" t="s">
        <v>65</v>
      </c>
      <c r="F71" s="159"/>
      <c r="G71" s="154">
        <f>L42</f>
        <v>0</v>
      </c>
      <c r="H71" s="158"/>
      <c r="I71" s="158"/>
      <c r="J71" s="158"/>
      <c r="K71" s="214"/>
      <c r="L71" s="215"/>
      <c r="M71" s="216"/>
      <c r="N71" s="11"/>
      <c r="O71" s="197"/>
      <c r="P71" s="161"/>
      <c r="Q71" s="197"/>
      <c r="R71" s="7"/>
      <c r="S71" s="7"/>
      <c r="T71" s="7"/>
      <c r="U71" s="7"/>
      <c r="V71" s="7"/>
      <c r="W71" s="7"/>
      <c r="X71" s="7"/>
      <c r="Y71" s="7"/>
    </row>
    <row r="72" spans="1:25" ht="5.0999999999999996" customHeight="1">
      <c r="B72" s="11"/>
      <c r="C72" s="6"/>
      <c r="D72" s="12"/>
      <c r="E72" s="12"/>
      <c r="F72" s="12"/>
      <c r="G72" s="156"/>
      <c r="H72" s="11"/>
      <c r="I72" s="11"/>
      <c r="J72" s="12"/>
      <c r="K72" s="12"/>
      <c r="L72" s="12"/>
      <c r="M72" s="113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9" customHeight="1">
      <c r="B73" s="11"/>
      <c r="C73" s="12"/>
      <c r="D73" s="12"/>
      <c r="E73" s="12"/>
      <c r="F73" s="12"/>
      <c r="G73" s="11"/>
      <c r="H73" s="11"/>
      <c r="I73" s="11"/>
      <c r="J73" s="12"/>
      <c r="K73" s="12"/>
      <c r="L73" s="12"/>
      <c r="M73" s="113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53.45" customHeight="1">
      <c r="A74" s="21" t="s">
        <v>69</v>
      </c>
      <c r="B74" s="153" t="s">
        <v>70</v>
      </c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</row>
    <row r="75" spans="1:25" ht="16.899999999999999" customHeight="1"/>
  </sheetData>
  <sheetProtection algorithmName="SHA-512" hashValue="VfPgVYItwG3w1SR0HyKyaBx+Ea72h4Gnv08RgeiFM2fEHk2/UBSGpsikQdF3V3Clo1Hocn//AZEYJQquQDlXKw==" saltValue="dj7X5QkU3pZI+yQfTi5YLg==" spinCount="100000" sheet="1" objects="1" scenarios="1"/>
  <mergeCells count="97">
    <mergeCell ref="U67:V67"/>
    <mergeCell ref="W67:Y67"/>
    <mergeCell ref="G66:G67"/>
    <mergeCell ref="C67:C71"/>
    <mergeCell ref="D67:D71"/>
    <mergeCell ref="F67:F71"/>
    <mergeCell ref="G71:G72"/>
    <mergeCell ref="K67:M71"/>
    <mergeCell ref="Q34:Q38"/>
    <mergeCell ref="O34:O38"/>
    <mergeCell ref="P58:P60"/>
    <mergeCell ref="H67:H71"/>
    <mergeCell ref="I67:I71"/>
    <mergeCell ref="O67:O71"/>
    <mergeCell ref="Q67:Q71"/>
    <mergeCell ref="J67:J71"/>
    <mergeCell ref="J42:J44"/>
    <mergeCell ref="K42:K44"/>
    <mergeCell ref="P67:P71"/>
    <mergeCell ref="J58:J60"/>
    <mergeCell ref="N58:N60"/>
    <mergeCell ref="L42:N44"/>
    <mergeCell ref="K52:M55"/>
    <mergeCell ref="H58:H60"/>
    <mergeCell ref="I58:I60"/>
    <mergeCell ref="F42:F44"/>
    <mergeCell ref="G42:G44"/>
    <mergeCell ref="P34:P38"/>
    <mergeCell ref="K58:M60"/>
    <mergeCell ref="F58:F60"/>
    <mergeCell ref="G58:G60"/>
    <mergeCell ref="B13:Y13"/>
    <mergeCell ref="C15:C19"/>
    <mergeCell ref="D15:D19"/>
    <mergeCell ref="E15:I15"/>
    <mergeCell ref="E19:I19"/>
    <mergeCell ref="J15:J19"/>
    <mergeCell ref="W15:Y15"/>
    <mergeCell ref="P15:P19"/>
    <mergeCell ref="U15:V15"/>
    <mergeCell ref="Q15:Q19"/>
    <mergeCell ref="L19:L20"/>
    <mergeCell ref="N19:N20"/>
    <mergeCell ref="M19:M20"/>
    <mergeCell ref="L14:N15"/>
    <mergeCell ref="O15:O19"/>
    <mergeCell ref="D25:D29"/>
    <mergeCell ref="J25:J29"/>
    <mergeCell ref="O25:O29"/>
    <mergeCell ref="B22:Y22"/>
    <mergeCell ref="C25:C29"/>
    <mergeCell ref="P25:P29"/>
    <mergeCell ref="U25:V25"/>
    <mergeCell ref="W25:Y25"/>
    <mergeCell ref="E25:E29"/>
    <mergeCell ref="K25:K29"/>
    <mergeCell ref="Q25:Q29"/>
    <mergeCell ref="L24:N25"/>
    <mergeCell ref="L29:N30"/>
    <mergeCell ref="B3:Y3"/>
    <mergeCell ref="J5:J9"/>
    <mergeCell ref="O5:O9"/>
    <mergeCell ref="P5:P9"/>
    <mergeCell ref="E5:I5"/>
    <mergeCell ref="E9:I9"/>
    <mergeCell ref="W5:Y5"/>
    <mergeCell ref="C5:C9"/>
    <mergeCell ref="D5:D9"/>
    <mergeCell ref="L4:N5"/>
    <mergeCell ref="L9:N10"/>
    <mergeCell ref="U5:V5"/>
    <mergeCell ref="D2:Q2"/>
    <mergeCell ref="B74:Q74"/>
    <mergeCell ref="I42:I44"/>
    <mergeCell ref="H42:H44"/>
    <mergeCell ref="F25:I25"/>
    <mergeCell ref="F29:I29"/>
    <mergeCell ref="B32:Y32"/>
    <mergeCell ref="C34:C38"/>
    <mergeCell ref="D34:D38"/>
    <mergeCell ref="U34:V34"/>
    <mergeCell ref="W34:Y34"/>
    <mergeCell ref="N38:N39"/>
    <mergeCell ref="F34:F38"/>
    <mergeCell ref="I34:I38"/>
    <mergeCell ref="N33:N34"/>
    <mergeCell ref="H34:H38"/>
    <mergeCell ref="C52:E55"/>
    <mergeCell ref="F52:F55"/>
    <mergeCell ref="H52:H55"/>
    <mergeCell ref="J52:J55"/>
    <mergeCell ref="C47:E50"/>
    <mergeCell ref="F47:F50"/>
    <mergeCell ref="I47:I50"/>
    <mergeCell ref="G47:H50"/>
    <mergeCell ref="J47:N47"/>
    <mergeCell ref="J50:N50"/>
  </mergeCells>
  <phoneticPr fontId="2"/>
  <pageMargins left="0.6692913385826772" right="0.39370078740157483" top="0.59055118110236227" bottom="0.39370078740157483" header="0.31496062992125984" footer="0.31496062992125984"/>
  <pageSetup paperSize="9" scale="93" orientation="portrait" blackAndWhite="1" verticalDpi="360" r:id="rId1"/>
  <headerFooter alignWithMargins="0">
    <oddFooter xml:space="preserve">&amp;C&amp;"Century,標準"7&amp;R&amp;12
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DDD7-A322-4B1C-89F4-F6AA98DA475A}">
  <sheetPr>
    <tabColor rgb="FF0070C0"/>
  </sheetPr>
  <dimension ref="A1:AA75"/>
  <sheetViews>
    <sheetView showGridLines="0" view="pageBreakPreview" zoomScaleNormal="100" zoomScaleSheetLayoutView="100" workbookViewId="0">
      <selection activeCell="Z31" sqref="Z31"/>
    </sheetView>
  </sheetViews>
  <sheetFormatPr defaultColWidth="9" defaultRowHeight="15" customHeight="1"/>
  <cols>
    <col min="1" max="1" width="5.25" style="1" customWidth="1"/>
    <col min="2" max="2" width="7.125" style="1" customWidth="1"/>
    <col min="3" max="3" width="3.625" style="2" customWidth="1"/>
    <col min="4" max="4" width="3.25" style="2" bestFit="1" customWidth="1"/>
    <col min="5" max="5" width="5.625" style="2" customWidth="1"/>
    <col min="6" max="6" width="3.625" style="2" customWidth="1"/>
    <col min="7" max="7" width="10.625" style="1" customWidth="1"/>
    <col min="8" max="8" width="3.625" style="1" customWidth="1"/>
    <col min="9" max="9" width="10.625" style="1" customWidth="1"/>
    <col min="10" max="10" width="3.625" style="2" customWidth="1"/>
    <col min="11" max="11" width="5.625" style="2" customWidth="1"/>
    <col min="12" max="12" width="6.5" style="2" customWidth="1"/>
    <col min="13" max="13" width="3.25" style="2" customWidth="1"/>
    <col min="14" max="14" width="6.625" style="1" customWidth="1"/>
    <col min="15" max="15" width="3.625" style="1" customWidth="1"/>
    <col min="16" max="16" width="10.625" style="1" customWidth="1"/>
    <col min="17" max="17" width="6.875" style="1" customWidth="1"/>
    <col min="18" max="25" width="3.625" style="1" customWidth="1"/>
    <col min="26" max="16384" width="9" style="1"/>
  </cols>
  <sheetData>
    <row r="1" spans="2:25" ht="20.25" customHeight="1">
      <c r="B1" s="4" t="s">
        <v>135</v>
      </c>
    </row>
    <row r="2" spans="2:25" ht="72" customHeight="1">
      <c r="B2" s="28" t="s">
        <v>68</v>
      </c>
      <c r="C2" s="74" t="s">
        <v>141</v>
      </c>
      <c r="D2" s="151" t="s">
        <v>160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2"/>
    </row>
    <row r="3" spans="2:25" ht="24" customHeight="1">
      <c r="B3" s="162" t="s">
        <v>20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</row>
    <row r="4" spans="2:25" ht="5.0999999999999996" customHeight="1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66"/>
      <c r="M4" s="167"/>
      <c r="N4" s="168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</row>
    <row r="5" spans="2:25" ht="20.100000000000001" customHeight="1">
      <c r="B5" s="7"/>
      <c r="C5" s="159" t="s">
        <v>42</v>
      </c>
      <c r="D5" s="158" t="s">
        <v>7</v>
      </c>
      <c r="E5" s="158" t="s">
        <v>71</v>
      </c>
      <c r="F5" s="158"/>
      <c r="G5" s="158"/>
      <c r="H5" s="158"/>
      <c r="I5" s="158"/>
      <c r="J5" s="158" t="s">
        <v>7</v>
      </c>
      <c r="K5" s="127"/>
      <c r="L5" s="169"/>
      <c r="M5" s="170"/>
      <c r="N5" s="171"/>
      <c r="O5" s="158" t="s">
        <v>7</v>
      </c>
      <c r="P5" s="163" t="e">
        <f>ROUND(L4/L9,3)</f>
        <v>#DIV/0!</v>
      </c>
      <c r="Q5" s="7"/>
      <c r="R5" s="7"/>
      <c r="S5" s="7"/>
      <c r="T5" s="7"/>
      <c r="U5" s="159"/>
      <c r="V5" s="159"/>
      <c r="W5" s="159"/>
      <c r="X5" s="159"/>
      <c r="Y5" s="159"/>
    </row>
    <row r="6" spans="2:25" ht="5.0999999999999996" customHeight="1">
      <c r="B6" s="7"/>
      <c r="C6" s="159"/>
      <c r="D6" s="158"/>
      <c r="E6" s="9"/>
      <c r="F6" s="9"/>
      <c r="G6" s="9"/>
      <c r="H6" s="9"/>
      <c r="I6" s="9"/>
      <c r="J6" s="158"/>
      <c r="K6" s="127"/>
      <c r="L6" s="14"/>
      <c r="M6" s="15"/>
      <c r="N6" s="15"/>
      <c r="O6" s="158"/>
      <c r="P6" s="164"/>
      <c r="Q6" s="7"/>
      <c r="R6" s="7"/>
      <c r="S6" s="7"/>
      <c r="T6" s="7"/>
      <c r="U6" s="7"/>
      <c r="V6" s="7"/>
      <c r="W6" s="7"/>
      <c r="X6" s="7"/>
      <c r="Y6" s="7"/>
    </row>
    <row r="7" spans="2:25" ht="1.5" customHeight="1">
      <c r="B7" s="7"/>
      <c r="C7" s="159"/>
      <c r="D7" s="158"/>
      <c r="E7" s="127"/>
      <c r="F7" s="127"/>
      <c r="G7" s="127"/>
      <c r="H7" s="127"/>
      <c r="I7" s="127"/>
      <c r="J7" s="158"/>
      <c r="K7" s="127"/>
      <c r="L7" s="127"/>
      <c r="M7" s="127"/>
      <c r="N7" s="7"/>
      <c r="O7" s="158"/>
      <c r="P7" s="164"/>
      <c r="Q7" s="7"/>
      <c r="R7" s="7"/>
      <c r="S7" s="7"/>
      <c r="T7" s="7"/>
      <c r="U7" s="7"/>
      <c r="V7" s="7"/>
      <c r="W7" s="7"/>
      <c r="X7" s="7"/>
      <c r="Y7" s="7"/>
    </row>
    <row r="8" spans="2:25" ht="5.0999999999999996" customHeight="1">
      <c r="B8" s="7"/>
      <c r="C8" s="159"/>
      <c r="D8" s="158"/>
      <c r="E8" s="127"/>
      <c r="F8" s="127"/>
      <c r="G8" s="126"/>
      <c r="H8" s="126"/>
      <c r="I8" s="126"/>
      <c r="J8" s="158"/>
      <c r="K8" s="127"/>
      <c r="L8" s="127"/>
      <c r="M8" s="127"/>
      <c r="N8" s="7"/>
      <c r="O8" s="158"/>
      <c r="P8" s="164"/>
      <c r="Q8" s="7"/>
      <c r="R8" s="7"/>
      <c r="S8" s="7"/>
      <c r="T8" s="7"/>
      <c r="U8" s="7"/>
      <c r="V8" s="7"/>
      <c r="W8" s="7"/>
      <c r="X8" s="7"/>
      <c r="Y8" s="7"/>
    </row>
    <row r="9" spans="2:25" ht="20.100000000000001" customHeight="1">
      <c r="B9" s="7"/>
      <c r="C9" s="159"/>
      <c r="D9" s="158"/>
      <c r="E9" s="159" t="s">
        <v>0</v>
      </c>
      <c r="F9" s="159"/>
      <c r="G9" s="159"/>
      <c r="H9" s="159"/>
      <c r="I9" s="159"/>
      <c r="J9" s="158"/>
      <c r="K9" s="127"/>
      <c r="L9" s="280">
        <f>'p.7-2書式 '!L9</f>
        <v>0</v>
      </c>
      <c r="M9" s="281"/>
      <c r="N9" s="282"/>
      <c r="O9" s="158"/>
      <c r="P9" s="165"/>
      <c r="Q9" s="7"/>
      <c r="R9" s="7"/>
      <c r="S9" s="7"/>
      <c r="T9" s="7"/>
      <c r="U9" s="7"/>
      <c r="V9" s="7"/>
      <c r="W9" s="7"/>
      <c r="X9" s="7"/>
      <c r="Y9" s="7"/>
    </row>
    <row r="10" spans="2:25" ht="5.0999999999999996" customHeight="1"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283"/>
      <c r="M10" s="284"/>
      <c r="N10" s="285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</row>
    <row r="11" spans="2:25" ht="18" customHeight="1">
      <c r="B11" s="11"/>
      <c r="C11" s="138"/>
      <c r="D11" s="138"/>
      <c r="E11" s="138"/>
      <c r="F11" s="138"/>
      <c r="G11" s="11" t="s">
        <v>8</v>
      </c>
      <c r="H11" s="11"/>
      <c r="I11" s="11"/>
      <c r="J11" s="138"/>
      <c r="K11" s="138"/>
      <c r="L11" s="138"/>
      <c r="M11" s="138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2:25" ht="11.25" customHeight="1">
      <c r="B12" s="11"/>
      <c r="C12" s="138"/>
      <c r="D12" s="138"/>
      <c r="E12" s="138"/>
      <c r="F12" s="138"/>
      <c r="G12" s="11"/>
      <c r="H12" s="11"/>
      <c r="I12" s="11"/>
      <c r="J12" s="138"/>
      <c r="K12" s="138"/>
      <c r="L12" s="138"/>
      <c r="M12" s="138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2:25" ht="18.75" customHeight="1">
      <c r="B13" s="160" t="s">
        <v>1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</row>
    <row r="14" spans="2:25" ht="5.0999999999999996" customHeight="1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79">
        <f>L4</f>
        <v>0</v>
      </c>
      <c r="M14" s="180"/>
      <c r="N14" s="18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</row>
    <row r="15" spans="2:25" ht="20.100000000000001" customHeight="1">
      <c r="B15" s="7"/>
      <c r="C15" s="159" t="s">
        <v>31</v>
      </c>
      <c r="D15" s="158" t="s">
        <v>7</v>
      </c>
      <c r="E15" s="158" t="s">
        <v>71</v>
      </c>
      <c r="F15" s="158"/>
      <c r="G15" s="158"/>
      <c r="H15" s="158"/>
      <c r="I15" s="158"/>
      <c r="J15" s="158" t="s">
        <v>7</v>
      </c>
      <c r="K15" s="127"/>
      <c r="L15" s="182"/>
      <c r="M15" s="183"/>
      <c r="N15" s="184"/>
      <c r="O15" s="158" t="s">
        <v>7</v>
      </c>
      <c r="P15" s="154" t="e">
        <f>ROUND(L14/(L19/N19),3)</f>
        <v>#DIV/0!</v>
      </c>
      <c r="Q15" s="185" t="s">
        <v>33</v>
      </c>
      <c r="R15" s="7"/>
      <c r="S15" s="7"/>
      <c r="T15" s="7"/>
      <c r="U15" s="159"/>
      <c r="V15" s="159"/>
      <c r="W15" s="159"/>
      <c r="X15" s="159"/>
      <c r="Y15" s="159"/>
    </row>
    <row r="16" spans="2:25" ht="5.0999999999999996" customHeight="1">
      <c r="B16" s="7"/>
      <c r="C16" s="159"/>
      <c r="D16" s="158"/>
      <c r="E16" s="9"/>
      <c r="F16" s="9"/>
      <c r="G16" s="9"/>
      <c r="H16" s="9"/>
      <c r="I16" s="9"/>
      <c r="J16" s="158"/>
      <c r="K16" s="127"/>
      <c r="L16" s="10"/>
      <c r="M16" s="9"/>
      <c r="N16" s="9"/>
      <c r="O16" s="158"/>
      <c r="P16" s="155"/>
      <c r="Q16" s="185"/>
      <c r="R16" s="7"/>
      <c r="S16" s="7"/>
      <c r="T16" s="7"/>
      <c r="U16" s="7"/>
      <c r="V16" s="7"/>
      <c r="W16" s="7"/>
      <c r="X16" s="7"/>
      <c r="Y16" s="7"/>
    </row>
    <row r="17" spans="2:25" ht="1.5" customHeight="1">
      <c r="B17" s="7"/>
      <c r="C17" s="159"/>
      <c r="D17" s="158"/>
      <c r="E17" s="127"/>
      <c r="F17" s="127"/>
      <c r="G17" s="127"/>
      <c r="H17" s="127"/>
      <c r="I17" s="127"/>
      <c r="J17" s="158"/>
      <c r="K17" s="127"/>
      <c r="L17" s="127"/>
      <c r="M17" s="127"/>
      <c r="N17" s="7"/>
      <c r="O17" s="158"/>
      <c r="P17" s="155"/>
      <c r="Q17" s="185"/>
      <c r="R17" s="7"/>
      <c r="S17" s="7"/>
      <c r="T17" s="7"/>
      <c r="U17" s="7"/>
      <c r="V17" s="7"/>
      <c r="W17" s="7"/>
      <c r="X17" s="7"/>
      <c r="Y17" s="7"/>
    </row>
    <row r="18" spans="2:25" ht="5.0999999999999996" customHeight="1">
      <c r="B18" s="7"/>
      <c r="C18" s="159"/>
      <c r="D18" s="158"/>
      <c r="E18" s="127"/>
      <c r="F18" s="127"/>
      <c r="G18" s="126"/>
      <c r="H18" s="126"/>
      <c r="I18" s="126"/>
      <c r="J18" s="158"/>
      <c r="K18" s="127"/>
      <c r="L18" s="127"/>
      <c r="M18" s="127"/>
      <c r="N18" s="7"/>
      <c r="O18" s="158"/>
      <c r="P18" s="155"/>
      <c r="Q18" s="185"/>
      <c r="R18" s="7"/>
      <c r="S18" s="7"/>
      <c r="T18" s="7"/>
      <c r="U18" s="7"/>
      <c r="V18" s="7"/>
      <c r="W18" s="7"/>
      <c r="X18" s="7"/>
      <c r="Y18" s="7"/>
    </row>
    <row r="19" spans="2:25" ht="20.100000000000001" customHeight="1">
      <c r="B19" s="7"/>
      <c r="C19" s="159"/>
      <c r="D19" s="158"/>
      <c r="E19" s="159" t="s">
        <v>72</v>
      </c>
      <c r="F19" s="159"/>
      <c r="G19" s="159"/>
      <c r="H19" s="159"/>
      <c r="I19" s="159"/>
      <c r="J19" s="158"/>
      <c r="K19" s="127"/>
      <c r="L19" s="288">
        <f>'p.7-2書式 '!L19</f>
        <v>0</v>
      </c>
      <c r="M19" s="190" t="s">
        <v>147</v>
      </c>
      <c r="N19" s="188">
        <v>15</v>
      </c>
      <c r="O19" s="158"/>
      <c r="P19" s="156"/>
      <c r="Q19" s="185"/>
      <c r="R19" s="7"/>
      <c r="S19" s="7"/>
      <c r="T19" s="7"/>
      <c r="U19" s="7"/>
      <c r="V19" s="7"/>
      <c r="W19" s="7"/>
      <c r="X19" s="7"/>
      <c r="Y19" s="7"/>
    </row>
    <row r="20" spans="2:25" ht="5.0999999999999996" customHeight="1"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289"/>
      <c r="M20" s="190"/>
      <c r="N20" s="189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</row>
    <row r="21" spans="2:25" ht="11.25" customHeight="1">
      <c r="B21" s="11"/>
      <c r="C21" s="138"/>
      <c r="D21" s="138"/>
      <c r="E21" s="138"/>
      <c r="F21" s="138"/>
      <c r="G21" s="11"/>
      <c r="H21" s="11"/>
      <c r="I21" s="11"/>
      <c r="J21" s="138"/>
      <c r="K21" s="138"/>
      <c r="L21" s="138"/>
      <c r="M21" s="13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2:25" ht="18.75" customHeight="1">
      <c r="B22" s="160" t="s">
        <v>73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</row>
    <row r="23" spans="2:25" ht="5.0999999999999996" customHeight="1"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</row>
    <row r="24" spans="2:25" ht="5.0999999999999996" customHeight="1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79">
        <f>ROUND(L9/9.8,3)</f>
        <v>0</v>
      </c>
      <c r="M24" s="180"/>
      <c r="N24" s="18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</row>
    <row r="25" spans="2:25" ht="20.100000000000001" customHeight="1">
      <c r="B25" s="7"/>
      <c r="C25" s="159" t="s">
        <v>36</v>
      </c>
      <c r="D25" s="158" t="s">
        <v>7</v>
      </c>
      <c r="E25" s="159" t="s">
        <v>38</v>
      </c>
      <c r="F25" s="158" t="s">
        <v>2</v>
      </c>
      <c r="G25" s="158"/>
      <c r="H25" s="158"/>
      <c r="I25" s="158"/>
      <c r="J25" s="158" t="s">
        <v>7</v>
      </c>
      <c r="K25" s="159" t="s">
        <v>38</v>
      </c>
      <c r="L25" s="182"/>
      <c r="M25" s="183"/>
      <c r="N25" s="184"/>
      <c r="O25" s="158" t="s">
        <v>7</v>
      </c>
      <c r="P25" s="154" t="e">
        <f>ROUND(2*PI()*SQRT(L24/L29),3)</f>
        <v>#DIV/0!</v>
      </c>
      <c r="Q25" s="178" t="s">
        <v>3</v>
      </c>
      <c r="R25" s="7"/>
      <c r="S25" s="7"/>
      <c r="T25" s="7"/>
      <c r="U25" s="159"/>
      <c r="V25" s="159"/>
      <c r="W25" s="159"/>
      <c r="X25" s="159"/>
      <c r="Y25" s="159"/>
    </row>
    <row r="26" spans="2:25" ht="5.0999999999999996" customHeight="1">
      <c r="B26" s="7"/>
      <c r="C26" s="159"/>
      <c r="D26" s="158"/>
      <c r="E26" s="159"/>
      <c r="F26" s="9"/>
      <c r="G26" s="9"/>
      <c r="H26" s="9"/>
      <c r="I26" s="9"/>
      <c r="J26" s="158"/>
      <c r="K26" s="159"/>
      <c r="L26" s="10"/>
      <c r="M26" s="10"/>
      <c r="N26" s="10"/>
      <c r="O26" s="158"/>
      <c r="P26" s="155"/>
      <c r="Q26" s="178"/>
      <c r="R26" s="7"/>
      <c r="S26" s="7"/>
      <c r="T26" s="7"/>
      <c r="U26" s="7"/>
      <c r="V26" s="7"/>
      <c r="W26" s="7"/>
      <c r="X26" s="7"/>
      <c r="Y26" s="7"/>
    </row>
    <row r="27" spans="2:25" ht="1.5" customHeight="1">
      <c r="B27" s="7"/>
      <c r="C27" s="159"/>
      <c r="D27" s="158"/>
      <c r="E27" s="159"/>
      <c r="F27" s="126"/>
      <c r="G27" s="127"/>
      <c r="H27" s="127"/>
      <c r="I27" s="127"/>
      <c r="J27" s="158"/>
      <c r="K27" s="159"/>
      <c r="L27" s="126"/>
      <c r="M27" s="126"/>
      <c r="N27" s="73"/>
      <c r="O27" s="158"/>
      <c r="P27" s="155"/>
      <c r="Q27" s="178"/>
      <c r="R27" s="7"/>
      <c r="S27" s="7"/>
      <c r="T27" s="7"/>
      <c r="U27" s="7"/>
      <c r="V27" s="7"/>
      <c r="W27" s="7"/>
      <c r="X27" s="7"/>
      <c r="Y27" s="7"/>
    </row>
    <row r="28" spans="2:25" ht="5.0999999999999996" customHeight="1">
      <c r="B28" s="7"/>
      <c r="C28" s="159"/>
      <c r="D28" s="158"/>
      <c r="E28" s="159"/>
      <c r="F28" s="126"/>
      <c r="G28" s="126"/>
      <c r="H28" s="126"/>
      <c r="I28" s="126"/>
      <c r="J28" s="158"/>
      <c r="K28" s="159"/>
      <c r="L28" s="126"/>
      <c r="M28" s="126"/>
      <c r="N28" s="7"/>
      <c r="O28" s="158"/>
      <c r="P28" s="155"/>
      <c r="Q28" s="178"/>
      <c r="R28" s="7"/>
      <c r="S28" s="7"/>
      <c r="T28" s="7"/>
      <c r="U28" s="7"/>
      <c r="V28" s="7"/>
      <c r="W28" s="7"/>
      <c r="X28" s="7"/>
      <c r="Y28" s="7"/>
    </row>
    <row r="29" spans="2:25" ht="20.100000000000001" customHeight="1">
      <c r="B29" s="7"/>
      <c r="C29" s="159"/>
      <c r="D29" s="158"/>
      <c r="E29" s="159"/>
      <c r="F29" s="159" t="s">
        <v>74</v>
      </c>
      <c r="G29" s="159"/>
      <c r="H29" s="159"/>
      <c r="I29" s="159"/>
      <c r="J29" s="158"/>
      <c r="K29" s="159"/>
      <c r="L29" s="179" t="e">
        <f>P15</f>
        <v>#DIV/0!</v>
      </c>
      <c r="M29" s="180"/>
      <c r="N29" s="181"/>
      <c r="O29" s="158"/>
      <c r="P29" s="156"/>
      <c r="Q29" s="178"/>
      <c r="R29" s="7"/>
      <c r="S29" s="7"/>
      <c r="T29" s="7"/>
      <c r="U29" s="7"/>
      <c r="V29" s="7"/>
      <c r="W29" s="7"/>
      <c r="X29" s="7"/>
      <c r="Y29" s="7"/>
    </row>
    <row r="30" spans="2:25" ht="5.0999999999999996" customHeight="1"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82"/>
      <c r="M30" s="183"/>
      <c r="N30" s="184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</row>
    <row r="31" spans="2:25" ht="11.25" customHeight="1">
      <c r="B31" s="11"/>
      <c r="C31" s="138"/>
      <c r="D31" s="138"/>
      <c r="E31" s="138"/>
      <c r="F31" s="138"/>
      <c r="G31" s="11"/>
      <c r="H31" s="11"/>
      <c r="I31" s="11"/>
      <c r="J31" s="138"/>
      <c r="K31" s="138"/>
      <c r="L31" s="138"/>
      <c r="M31" s="13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2:25" ht="18.75" customHeight="1">
      <c r="B32" s="160" t="s">
        <v>4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</row>
    <row r="33" spans="2:27" ht="9.9499999999999993" customHeight="1"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61"/>
      <c r="O33" s="16"/>
      <c r="P33" s="16"/>
      <c r="Q33" s="16"/>
      <c r="R33" s="131"/>
      <c r="S33" s="131"/>
      <c r="T33" s="131"/>
      <c r="U33" s="131"/>
      <c r="V33" s="131"/>
      <c r="W33" s="131"/>
      <c r="X33" s="131"/>
      <c r="Y33" s="131"/>
    </row>
    <row r="34" spans="2:27" ht="20.100000000000001" customHeight="1">
      <c r="B34" s="7"/>
      <c r="C34" s="159" t="s">
        <v>9</v>
      </c>
      <c r="D34" s="158" t="s">
        <v>7</v>
      </c>
      <c r="E34" s="127">
        <v>1</v>
      </c>
      <c r="F34" s="159" t="s">
        <v>10</v>
      </c>
      <c r="G34" s="127" t="s">
        <v>11</v>
      </c>
      <c r="H34" s="158" t="s">
        <v>12</v>
      </c>
      <c r="I34" s="158">
        <v>0.05</v>
      </c>
      <c r="J34" s="126"/>
      <c r="K34" s="126"/>
      <c r="L34" s="126"/>
      <c r="M34" s="126"/>
      <c r="N34" s="161"/>
      <c r="O34" s="197"/>
      <c r="P34" s="161"/>
      <c r="Q34" s="197"/>
      <c r="R34" s="7"/>
      <c r="S34" s="7"/>
      <c r="T34" s="7"/>
      <c r="U34" s="159"/>
      <c r="V34" s="159"/>
      <c r="W34" s="159"/>
      <c r="X34" s="159"/>
      <c r="Y34" s="159"/>
    </row>
    <row r="35" spans="2:27" ht="5.0999999999999996" customHeight="1">
      <c r="B35" s="7"/>
      <c r="C35" s="159"/>
      <c r="D35" s="158"/>
      <c r="E35" s="9"/>
      <c r="F35" s="159"/>
      <c r="G35" s="9"/>
      <c r="H35" s="158"/>
      <c r="I35" s="158"/>
      <c r="J35" s="126"/>
      <c r="K35" s="126"/>
      <c r="L35" s="126"/>
      <c r="M35" s="126"/>
      <c r="N35" s="129"/>
      <c r="O35" s="197"/>
      <c r="P35" s="161"/>
      <c r="Q35" s="197"/>
      <c r="R35" s="7"/>
      <c r="S35" s="7"/>
      <c r="T35" s="7"/>
      <c r="U35" s="7"/>
      <c r="V35" s="7"/>
      <c r="W35" s="7"/>
      <c r="X35" s="7"/>
      <c r="Y35" s="7"/>
    </row>
    <row r="36" spans="2:27" ht="1.5" customHeight="1">
      <c r="B36" s="7"/>
      <c r="C36" s="159"/>
      <c r="D36" s="158"/>
      <c r="E36" s="127"/>
      <c r="F36" s="159"/>
      <c r="G36" s="127"/>
      <c r="H36" s="158"/>
      <c r="I36" s="158"/>
      <c r="J36" s="126"/>
      <c r="K36" s="126"/>
      <c r="L36" s="126"/>
      <c r="M36" s="126"/>
      <c r="N36" s="18"/>
      <c r="O36" s="197"/>
      <c r="P36" s="161"/>
      <c r="Q36" s="197"/>
      <c r="R36" s="7"/>
      <c r="S36" s="7"/>
      <c r="T36" s="7"/>
      <c r="U36" s="7"/>
      <c r="V36" s="7"/>
      <c r="W36" s="7"/>
      <c r="X36" s="7"/>
      <c r="Y36" s="7"/>
    </row>
    <row r="37" spans="2:27" ht="5.0999999999999996" customHeight="1">
      <c r="B37" s="7"/>
      <c r="C37" s="159"/>
      <c r="D37" s="158"/>
      <c r="E37" s="127"/>
      <c r="F37" s="159"/>
      <c r="G37" s="126"/>
      <c r="H37" s="158"/>
      <c r="I37" s="158"/>
      <c r="J37" s="126"/>
      <c r="K37" s="126"/>
      <c r="L37" s="126"/>
      <c r="M37" s="126"/>
      <c r="N37" s="18"/>
      <c r="O37" s="197"/>
      <c r="P37" s="161"/>
      <c r="Q37" s="197"/>
      <c r="R37" s="7"/>
      <c r="S37" s="7"/>
      <c r="T37" s="7"/>
      <c r="U37" s="7"/>
      <c r="V37" s="7"/>
      <c r="W37" s="7"/>
      <c r="X37" s="7"/>
      <c r="Y37" s="7"/>
    </row>
    <row r="38" spans="2:27" ht="20.100000000000001" customHeight="1">
      <c r="B38" s="7"/>
      <c r="C38" s="159"/>
      <c r="D38" s="158"/>
      <c r="E38" s="126" t="s">
        <v>13</v>
      </c>
      <c r="F38" s="159"/>
      <c r="G38" s="126" t="s">
        <v>14</v>
      </c>
      <c r="H38" s="158"/>
      <c r="I38" s="158"/>
      <c r="J38" s="126"/>
      <c r="K38" s="126"/>
      <c r="L38" s="126"/>
      <c r="M38" s="126"/>
      <c r="N38" s="161"/>
      <c r="O38" s="197"/>
      <c r="P38" s="161"/>
      <c r="Q38" s="197"/>
      <c r="R38" s="7"/>
      <c r="S38" s="7"/>
      <c r="T38" s="7"/>
      <c r="U38" s="7"/>
      <c r="V38" s="7"/>
      <c r="W38" s="7"/>
      <c r="X38" s="7"/>
      <c r="Y38" s="7"/>
    </row>
    <row r="39" spans="2:27" ht="9.9499999999999993" customHeight="1"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61"/>
      <c r="O39" s="16"/>
      <c r="P39" s="16"/>
      <c r="Q39" s="16"/>
      <c r="R39" s="131"/>
      <c r="S39" s="131"/>
      <c r="T39" s="131"/>
      <c r="U39" s="131"/>
      <c r="V39" s="131"/>
      <c r="W39" s="131"/>
      <c r="X39" s="131"/>
      <c r="Y39" s="131"/>
    </row>
    <row r="40" spans="2:27" ht="15" customHeight="1">
      <c r="B40" s="7"/>
      <c r="C40" s="130" t="s">
        <v>21</v>
      </c>
      <c r="D40" s="126"/>
      <c r="E40" s="126"/>
      <c r="F40" s="126"/>
      <c r="G40" s="7"/>
      <c r="H40" s="7"/>
      <c r="I40" s="7"/>
      <c r="J40" s="126"/>
      <c r="K40" s="126"/>
      <c r="L40" s="126"/>
      <c r="M40" s="126"/>
      <c r="N40" s="7"/>
      <c r="O40" s="7"/>
      <c r="P40" s="7"/>
      <c r="Q40" s="7"/>
      <c r="R40" s="11"/>
      <c r="S40" s="11"/>
      <c r="T40" s="11"/>
      <c r="U40" s="11"/>
      <c r="V40" s="11"/>
      <c r="W40" s="11"/>
      <c r="X40" s="11"/>
      <c r="Y40" s="11"/>
    </row>
    <row r="41" spans="2:27" ht="15" customHeight="1">
      <c r="B41" s="7"/>
      <c r="C41" s="126"/>
      <c r="D41" s="126"/>
      <c r="E41" s="19" t="s">
        <v>22</v>
      </c>
      <c r="F41" s="126"/>
      <c r="G41" s="138" t="s">
        <v>15</v>
      </c>
      <c r="H41" s="11"/>
      <c r="I41" s="138" t="s">
        <v>16</v>
      </c>
      <c r="J41" s="126"/>
      <c r="K41" s="126"/>
      <c r="L41" s="126"/>
      <c r="M41" s="126"/>
      <c r="N41" s="7"/>
      <c r="O41" s="7"/>
      <c r="P41" s="7"/>
      <c r="Q41" s="7"/>
      <c r="R41" s="11"/>
      <c r="S41" s="11"/>
      <c r="T41" s="11"/>
      <c r="U41" s="11"/>
      <c r="V41" s="11"/>
      <c r="W41" s="11"/>
      <c r="X41" s="11"/>
      <c r="Y41" s="11"/>
    </row>
    <row r="42" spans="2:27" ht="9.9499999999999993" customHeight="1">
      <c r="B42" s="7"/>
      <c r="C42" s="126"/>
      <c r="D42" s="126"/>
      <c r="E42" s="126"/>
      <c r="F42" s="193" t="s">
        <v>7</v>
      </c>
      <c r="G42" s="154">
        <f>L19/N19</f>
        <v>0</v>
      </c>
      <c r="H42" s="157" t="s">
        <v>23</v>
      </c>
      <c r="I42" s="154">
        <f>L4</f>
        <v>0</v>
      </c>
      <c r="J42" s="198" t="s">
        <v>24</v>
      </c>
      <c r="K42" s="158" t="s">
        <v>25</v>
      </c>
      <c r="L42" s="179">
        <f>ROUND(G42*I42/2,3)</f>
        <v>0</v>
      </c>
      <c r="M42" s="180"/>
      <c r="N42" s="181"/>
      <c r="O42" s="7"/>
      <c r="P42" s="7"/>
      <c r="Q42" s="7"/>
      <c r="R42" s="11"/>
      <c r="S42" s="11"/>
      <c r="T42" s="11"/>
      <c r="U42" s="11"/>
      <c r="V42" s="11"/>
      <c r="W42" s="11"/>
      <c r="X42" s="11"/>
      <c r="Y42" s="11"/>
    </row>
    <row r="43" spans="2:27" ht="9.9499999999999993" customHeight="1">
      <c r="B43" s="7"/>
      <c r="C43" s="126"/>
      <c r="D43" s="126"/>
      <c r="E43" s="126"/>
      <c r="F43" s="193"/>
      <c r="G43" s="155"/>
      <c r="H43" s="157"/>
      <c r="I43" s="155"/>
      <c r="J43" s="198"/>
      <c r="K43" s="158"/>
      <c r="L43" s="194"/>
      <c r="M43" s="195"/>
      <c r="N43" s="196"/>
      <c r="O43" s="7"/>
      <c r="P43" s="7"/>
      <c r="Q43" s="7"/>
      <c r="R43" s="11"/>
      <c r="S43" s="11"/>
      <c r="T43" s="11"/>
      <c r="U43" s="11"/>
      <c r="V43" s="11"/>
      <c r="W43" s="11"/>
      <c r="X43" s="11"/>
      <c r="Y43" s="11"/>
    </row>
    <row r="44" spans="2:27" ht="9.9499999999999993" customHeight="1">
      <c r="B44" s="7"/>
      <c r="C44" s="126"/>
      <c r="D44" s="126"/>
      <c r="E44" s="126"/>
      <c r="F44" s="193"/>
      <c r="G44" s="156"/>
      <c r="H44" s="157"/>
      <c r="I44" s="156"/>
      <c r="J44" s="198"/>
      <c r="K44" s="158"/>
      <c r="L44" s="182"/>
      <c r="M44" s="183"/>
      <c r="N44" s="184"/>
      <c r="O44" s="7"/>
      <c r="P44" s="7"/>
      <c r="Q44" s="7"/>
      <c r="R44" s="11"/>
      <c r="S44" s="11"/>
      <c r="T44" s="11"/>
      <c r="U44" s="11"/>
      <c r="V44" s="11"/>
      <c r="W44" s="11"/>
      <c r="X44" s="11"/>
      <c r="Y44" s="11"/>
    </row>
    <row r="45" spans="2:27" ht="15" customHeight="1">
      <c r="B45" s="7"/>
      <c r="C45" s="131" t="s">
        <v>26</v>
      </c>
      <c r="D45" s="126"/>
      <c r="E45" s="19" t="s">
        <v>27</v>
      </c>
      <c r="F45" s="127"/>
      <c r="G45" s="7"/>
      <c r="H45" s="7"/>
      <c r="I45" s="7"/>
      <c r="J45" s="126"/>
      <c r="K45" s="127"/>
      <c r="L45" s="127"/>
      <c r="M45" s="127"/>
      <c r="N45" s="7"/>
      <c r="O45" s="7"/>
      <c r="P45" s="7"/>
      <c r="Q45" s="7"/>
      <c r="R45" s="11"/>
      <c r="S45" s="11"/>
      <c r="T45" s="11"/>
      <c r="U45" s="11"/>
      <c r="V45" s="11"/>
      <c r="W45" s="11"/>
      <c r="X45" s="11"/>
      <c r="Y45" s="11"/>
    </row>
    <row r="46" spans="2:27" ht="15" customHeight="1">
      <c r="B46" s="7"/>
      <c r="C46" s="126"/>
      <c r="D46" s="126"/>
      <c r="E46" s="19"/>
      <c r="F46" s="127"/>
      <c r="G46" s="7"/>
      <c r="H46" s="7"/>
      <c r="I46" s="7"/>
      <c r="J46" s="126"/>
      <c r="K46" s="127"/>
      <c r="L46" s="127"/>
      <c r="M46" s="127"/>
      <c r="N46" s="7"/>
      <c r="O46" s="7"/>
      <c r="P46" s="7"/>
      <c r="Q46" s="7"/>
      <c r="R46" s="11"/>
      <c r="S46" s="11"/>
      <c r="T46" s="11"/>
      <c r="U46" s="11"/>
      <c r="V46" s="11"/>
      <c r="W46" s="11"/>
      <c r="X46" s="11"/>
      <c r="Y46" s="11"/>
    </row>
    <row r="47" spans="2:27" ht="12" customHeight="1">
      <c r="B47" s="7"/>
      <c r="C47" s="148" t="s">
        <v>18</v>
      </c>
      <c r="D47" s="148"/>
      <c r="E47" s="148"/>
      <c r="F47" s="149" t="s">
        <v>7</v>
      </c>
      <c r="G47" s="150" t="s">
        <v>153</v>
      </c>
      <c r="H47" s="150"/>
      <c r="I47" s="148" t="s">
        <v>23</v>
      </c>
      <c r="J47" s="148" t="s">
        <v>158</v>
      </c>
      <c r="K47" s="148"/>
      <c r="L47" s="148"/>
      <c r="M47" s="148"/>
      <c r="N47" s="148"/>
      <c r="O47" s="133"/>
      <c r="P47" s="133"/>
      <c r="Q47" s="133"/>
      <c r="R47" s="7"/>
      <c r="S47" s="7"/>
      <c r="T47" s="11"/>
      <c r="U47" s="11"/>
      <c r="V47" s="11"/>
      <c r="W47" s="11"/>
      <c r="X47" s="11"/>
      <c r="Y47" s="11"/>
      <c r="Z47" s="11"/>
      <c r="AA47" s="11"/>
    </row>
    <row r="48" spans="2:27" ht="4.5" customHeight="1">
      <c r="B48" s="7"/>
      <c r="C48" s="148"/>
      <c r="D48" s="148"/>
      <c r="E48" s="148"/>
      <c r="F48" s="149"/>
      <c r="G48" s="150"/>
      <c r="H48" s="150"/>
      <c r="I48" s="148"/>
      <c r="J48" s="140"/>
      <c r="K48" s="141"/>
      <c r="L48" s="102"/>
      <c r="M48" s="103"/>
      <c r="N48" s="103"/>
      <c r="O48" s="104"/>
      <c r="P48" s="105"/>
      <c r="Q48" s="105"/>
      <c r="R48" s="7"/>
      <c r="S48" s="7"/>
      <c r="T48" s="11"/>
      <c r="U48" s="11"/>
      <c r="V48" s="11"/>
      <c r="W48" s="11"/>
      <c r="X48" s="11"/>
      <c r="Y48" s="11"/>
      <c r="Z48" s="11"/>
      <c r="AA48" s="11"/>
    </row>
    <row r="49" spans="2:27" ht="4.5" customHeight="1">
      <c r="B49" s="7"/>
      <c r="C49" s="148"/>
      <c r="D49" s="148"/>
      <c r="E49" s="148"/>
      <c r="F49" s="149"/>
      <c r="G49" s="150"/>
      <c r="H49" s="150"/>
      <c r="I49" s="148"/>
      <c r="J49" s="139"/>
      <c r="K49" s="1"/>
      <c r="L49" s="99"/>
      <c r="M49" s="104"/>
      <c r="N49" s="104"/>
      <c r="O49" s="104"/>
      <c r="P49" s="99"/>
      <c r="Q49" s="99"/>
      <c r="R49" s="7"/>
      <c r="S49" s="7"/>
      <c r="T49" s="11"/>
      <c r="U49" s="11"/>
      <c r="V49" s="11"/>
      <c r="W49" s="11"/>
      <c r="X49" s="11"/>
      <c r="Y49" s="11"/>
      <c r="Z49" s="11"/>
      <c r="AA49" s="11"/>
    </row>
    <row r="50" spans="2:27" ht="12" customHeight="1">
      <c r="B50" s="7"/>
      <c r="C50" s="148"/>
      <c r="D50" s="148"/>
      <c r="E50" s="148"/>
      <c r="F50" s="149"/>
      <c r="G50" s="150"/>
      <c r="H50" s="150"/>
      <c r="I50" s="148"/>
      <c r="J50" s="148" t="s">
        <v>154</v>
      </c>
      <c r="K50" s="148"/>
      <c r="L50" s="148"/>
      <c r="M50" s="148"/>
      <c r="N50" s="148"/>
      <c r="O50" s="133"/>
      <c r="P50" s="133"/>
      <c r="Q50" s="133"/>
      <c r="R50" s="7"/>
      <c r="S50" s="7"/>
      <c r="T50" s="11"/>
      <c r="U50" s="11"/>
      <c r="V50" s="11"/>
      <c r="W50" s="11"/>
      <c r="X50" s="11"/>
      <c r="Y50" s="11"/>
      <c r="Z50" s="11"/>
      <c r="AA50" s="11"/>
    </row>
    <row r="51" spans="2:27" ht="7.5" customHeight="1">
      <c r="B51" s="7"/>
      <c r="C51" s="131"/>
      <c r="D51" s="126"/>
      <c r="E51" s="19"/>
      <c r="F51" s="135"/>
      <c r="G51" s="7"/>
      <c r="H51" s="7"/>
      <c r="I51" s="7"/>
      <c r="J51" s="7"/>
      <c r="K51" s="7"/>
      <c r="L51" s="126"/>
      <c r="M51" s="127"/>
      <c r="N51" s="127"/>
      <c r="O51" s="127"/>
      <c r="P51" s="7"/>
      <c r="Q51" s="7"/>
      <c r="R51" s="7"/>
      <c r="S51" s="7"/>
      <c r="T51" s="11"/>
      <c r="U51" s="11"/>
      <c r="V51" s="11"/>
      <c r="W51" s="11"/>
      <c r="X51" s="11"/>
      <c r="Y51" s="11"/>
      <c r="Z51" s="11"/>
      <c r="AA51" s="11"/>
    </row>
    <row r="52" spans="2:27" ht="22.5" customHeight="1">
      <c r="B52" s="7"/>
      <c r="C52" s="145"/>
      <c r="D52" s="145"/>
      <c r="E52" s="145"/>
      <c r="F52" s="146" t="s">
        <v>7</v>
      </c>
      <c r="G52" s="114">
        <f>L19</f>
        <v>0</v>
      </c>
      <c r="H52" s="147" t="s">
        <v>23</v>
      </c>
      <c r="I52" s="114">
        <f>L14</f>
        <v>0</v>
      </c>
      <c r="J52" s="147" t="s">
        <v>25</v>
      </c>
      <c r="K52" s="199" t="e">
        <f>G52/G55*I52/I55</f>
        <v>#DIV/0!</v>
      </c>
      <c r="L52" s="200"/>
      <c r="M52" s="201"/>
      <c r="Q52" s="133"/>
      <c r="R52" s="7"/>
      <c r="S52" s="7"/>
      <c r="T52" s="11"/>
      <c r="U52" s="11"/>
      <c r="V52" s="11"/>
      <c r="W52" s="11"/>
      <c r="X52" s="11"/>
      <c r="Y52" s="11"/>
      <c r="Z52" s="11"/>
      <c r="AA52" s="11"/>
    </row>
    <row r="53" spans="2:27" ht="4.5" customHeight="1">
      <c r="B53" s="7"/>
      <c r="C53" s="145"/>
      <c r="D53" s="145"/>
      <c r="E53" s="145"/>
      <c r="F53" s="146"/>
      <c r="G53" s="116"/>
      <c r="H53" s="147"/>
      <c r="I53" s="117"/>
      <c r="J53" s="147"/>
      <c r="K53" s="202"/>
      <c r="L53" s="203"/>
      <c r="M53" s="204"/>
      <c r="Q53" s="105"/>
      <c r="R53" s="7"/>
      <c r="S53" s="7"/>
      <c r="T53" s="11"/>
      <c r="U53" s="11"/>
      <c r="V53" s="11"/>
      <c r="W53" s="11"/>
      <c r="X53" s="11"/>
      <c r="Y53" s="11"/>
      <c r="Z53" s="11"/>
      <c r="AA53" s="11"/>
    </row>
    <row r="54" spans="2:27" ht="4.5" customHeight="1">
      <c r="B54" s="7"/>
      <c r="C54" s="145"/>
      <c r="D54" s="145"/>
      <c r="E54" s="145"/>
      <c r="F54" s="146"/>
      <c r="G54" s="119"/>
      <c r="H54" s="147"/>
      <c r="I54" s="120"/>
      <c r="J54" s="147"/>
      <c r="K54" s="202"/>
      <c r="L54" s="203"/>
      <c r="M54" s="204"/>
      <c r="Q54" s="99"/>
      <c r="R54" s="7"/>
      <c r="S54" s="7"/>
      <c r="T54" s="11"/>
      <c r="U54" s="11"/>
      <c r="V54" s="11"/>
      <c r="W54" s="11"/>
      <c r="X54" s="11"/>
      <c r="Y54" s="11"/>
      <c r="Z54" s="11"/>
      <c r="AA54" s="11"/>
    </row>
    <row r="55" spans="2:27" ht="22.5" customHeight="1">
      <c r="B55" s="7"/>
      <c r="C55" s="145"/>
      <c r="D55" s="145"/>
      <c r="E55" s="145"/>
      <c r="F55" s="146"/>
      <c r="G55" s="136">
        <v>120</v>
      </c>
      <c r="H55" s="147"/>
      <c r="I55" s="144"/>
      <c r="J55" s="147"/>
      <c r="K55" s="205"/>
      <c r="L55" s="206"/>
      <c r="M55" s="207"/>
      <c r="Q55" s="133"/>
      <c r="R55" s="7"/>
      <c r="S55" s="7"/>
      <c r="T55" s="11"/>
      <c r="U55" s="11"/>
      <c r="V55" s="11"/>
      <c r="W55" s="11"/>
      <c r="X55" s="11"/>
      <c r="Y55" s="11"/>
      <c r="Z55" s="11"/>
      <c r="AA55" s="11"/>
    </row>
    <row r="56" spans="2:27" ht="12" customHeight="1">
      <c r="B56" s="7"/>
      <c r="C56" s="130" t="s">
        <v>19</v>
      </c>
      <c r="D56" s="126"/>
      <c r="E56" s="126"/>
      <c r="F56" s="126"/>
      <c r="G56" s="7"/>
      <c r="H56" s="7"/>
      <c r="I56" s="7"/>
      <c r="J56" s="126"/>
      <c r="K56" s="126"/>
      <c r="L56" s="126"/>
      <c r="M56" s="126"/>
      <c r="N56" s="7"/>
      <c r="O56" s="7"/>
      <c r="P56" s="7"/>
      <c r="Q56" s="7"/>
      <c r="R56" s="11"/>
      <c r="S56" s="11"/>
      <c r="T56" s="11"/>
      <c r="U56" s="11"/>
      <c r="V56" s="11"/>
      <c r="W56" s="11"/>
      <c r="X56" s="11"/>
      <c r="Y56" s="11"/>
    </row>
    <row r="57" spans="2:27" ht="15" customHeight="1">
      <c r="B57" s="7"/>
      <c r="C57" s="126"/>
      <c r="D57" s="126"/>
      <c r="E57" s="19"/>
      <c r="F57" s="126"/>
      <c r="G57" s="20" t="s">
        <v>5</v>
      </c>
      <c r="H57" s="7"/>
      <c r="I57" s="11" t="s">
        <v>18</v>
      </c>
      <c r="J57" s="126"/>
      <c r="K57" s="11" t="s">
        <v>17</v>
      </c>
      <c r="L57" s="126"/>
      <c r="M57" s="126"/>
      <c r="N57" s="7"/>
      <c r="O57" s="7"/>
      <c r="P57" s="7"/>
      <c r="Q57" s="7"/>
      <c r="R57" s="11"/>
      <c r="S57" s="11"/>
      <c r="T57" s="11"/>
      <c r="U57" s="11"/>
      <c r="V57" s="11"/>
      <c r="W57" s="11"/>
      <c r="X57" s="11"/>
      <c r="Y57" s="11"/>
    </row>
    <row r="58" spans="2:27" ht="9.9499999999999993" customHeight="1">
      <c r="B58" s="7"/>
      <c r="C58" s="126"/>
      <c r="D58" s="126"/>
      <c r="E58" s="126"/>
      <c r="F58" s="193" t="s">
        <v>7</v>
      </c>
      <c r="G58" s="154">
        <f>L42</f>
        <v>0</v>
      </c>
      <c r="H58" s="157" t="s">
        <v>28</v>
      </c>
      <c r="I58" s="191" t="e">
        <f>K52</f>
        <v>#DIV/0!</v>
      </c>
      <c r="J58" s="157" t="s">
        <v>23</v>
      </c>
      <c r="K58" s="179">
        <f>L4</f>
        <v>0</v>
      </c>
      <c r="L58" s="180"/>
      <c r="M58" s="181"/>
      <c r="N58" s="178" t="s">
        <v>60</v>
      </c>
      <c r="O58" s="7"/>
      <c r="P58" s="154" t="e">
        <f>ROUND((G58-I58*K58/2)*2,3)</f>
        <v>#DIV/0!</v>
      </c>
      <c r="Q58" s="7"/>
      <c r="R58" s="11"/>
      <c r="S58" s="11"/>
      <c r="T58" s="11"/>
      <c r="U58" s="11"/>
      <c r="V58" s="11"/>
      <c r="W58" s="11"/>
      <c r="X58" s="11"/>
      <c r="Y58" s="11"/>
    </row>
    <row r="59" spans="2:27" ht="9.9499999999999993" customHeight="1">
      <c r="B59" s="7"/>
      <c r="C59" s="126"/>
      <c r="D59" s="126"/>
      <c r="E59" s="126"/>
      <c r="F59" s="193"/>
      <c r="G59" s="155"/>
      <c r="H59" s="157"/>
      <c r="I59" s="192"/>
      <c r="J59" s="157"/>
      <c r="K59" s="194"/>
      <c r="L59" s="195"/>
      <c r="M59" s="196"/>
      <c r="N59" s="178"/>
      <c r="O59" s="126" t="s">
        <v>7</v>
      </c>
      <c r="P59" s="155"/>
      <c r="Q59" s="7"/>
      <c r="R59" s="11"/>
      <c r="S59" s="11"/>
      <c r="T59" s="11"/>
      <c r="U59" s="11"/>
      <c r="V59" s="11"/>
      <c r="W59" s="11"/>
      <c r="X59" s="11"/>
      <c r="Y59" s="11"/>
    </row>
    <row r="60" spans="2:27" ht="9.9499999999999993" customHeight="1">
      <c r="B60" s="7"/>
      <c r="C60" s="126"/>
      <c r="D60" s="126"/>
      <c r="E60" s="126"/>
      <c r="F60" s="193"/>
      <c r="G60" s="156"/>
      <c r="H60" s="157"/>
      <c r="I60" s="189"/>
      <c r="J60" s="157"/>
      <c r="K60" s="182"/>
      <c r="L60" s="183"/>
      <c r="M60" s="184"/>
      <c r="N60" s="178"/>
      <c r="O60" s="7"/>
      <c r="P60" s="156"/>
      <c r="Q60" s="7"/>
      <c r="R60" s="11"/>
      <c r="S60" s="11"/>
      <c r="T60" s="11"/>
      <c r="U60" s="11"/>
      <c r="V60" s="11"/>
      <c r="W60" s="11"/>
      <c r="X60" s="11"/>
      <c r="Y60" s="11"/>
    </row>
    <row r="61" spans="2:27" ht="15" customHeight="1">
      <c r="B61" s="7"/>
      <c r="C61" s="131"/>
      <c r="D61" s="126"/>
      <c r="E61" s="131"/>
      <c r="F61" s="127"/>
      <c r="G61" s="7"/>
      <c r="H61" s="7"/>
      <c r="I61" s="7"/>
      <c r="J61" s="126"/>
      <c r="K61" s="127"/>
      <c r="L61" s="127"/>
      <c r="M61" s="127"/>
      <c r="N61" s="7"/>
      <c r="O61" s="7"/>
      <c r="P61" s="7"/>
      <c r="Q61" s="7"/>
      <c r="R61" s="11"/>
      <c r="S61" s="11"/>
      <c r="T61" s="11"/>
      <c r="U61" s="11"/>
      <c r="V61" s="11"/>
      <c r="W61" s="11"/>
      <c r="X61" s="11"/>
      <c r="Y61" s="11"/>
    </row>
    <row r="62" spans="2:27" ht="15" customHeight="1">
      <c r="B62" s="11"/>
      <c r="C62" s="138"/>
      <c r="D62" s="138"/>
      <c r="E62" s="138"/>
      <c r="F62" s="138"/>
      <c r="G62" s="11"/>
      <c r="H62" s="11"/>
      <c r="I62" s="11"/>
      <c r="J62" s="138"/>
      <c r="K62" s="138"/>
      <c r="L62" s="138"/>
      <c r="M62" s="13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2:27" ht="15" customHeight="1">
      <c r="B63" s="11"/>
      <c r="C63" s="138"/>
      <c r="D63" s="138"/>
      <c r="E63" s="138"/>
      <c r="F63" s="138"/>
      <c r="G63" s="11"/>
      <c r="H63" s="11"/>
      <c r="I63" s="11"/>
      <c r="J63" s="138"/>
      <c r="K63" s="138"/>
      <c r="L63" s="138"/>
      <c r="M63" s="13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2:27" ht="6.75" customHeight="1">
      <c r="B64" s="11"/>
      <c r="C64" s="138"/>
      <c r="D64" s="138"/>
      <c r="E64" s="138"/>
      <c r="F64" s="138"/>
      <c r="G64" s="11"/>
      <c r="H64" s="11"/>
      <c r="I64" s="11"/>
      <c r="J64" s="138"/>
      <c r="K64" s="138"/>
      <c r="L64" s="138"/>
      <c r="M64" s="13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5" customHeight="1">
      <c r="B65" s="11"/>
      <c r="C65" s="131" t="s">
        <v>29</v>
      </c>
      <c r="D65" s="138"/>
      <c r="E65" s="138"/>
      <c r="F65" s="138"/>
      <c r="G65" s="11"/>
      <c r="H65" s="11"/>
      <c r="I65" s="11"/>
      <c r="J65" s="138"/>
      <c r="K65" s="138"/>
      <c r="L65" s="138"/>
      <c r="M65" s="13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5.0999999999999996" customHeight="1">
      <c r="B66" s="11"/>
      <c r="C66" s="131"/>
      <c r="D66" s="138"/>
      <c r="E66" s="138"/>
      <c r="F66" s="138"/>
      <c r="G66" s="154" t="e">
        <f>P58</f>
        <v>#DIV/0!</v>
      </c>
      <c r="H66" s="11"/>
      <c r="I66" s="11"/>
      <c r="J66" s="138"/>
      <c r="K66" s="138"/>
      <c r="L66" s="138"/>
      <c r="M66" s="13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20.100000000000001" customHeight="1">
      <c r="B67" s="7"/>
      <c r="C67" s="159" t="s">
        <v>9</v>
      </c>
      <c r="D67" s="158" t="s">
        <v>7</v>
      </c>
      <c r="E67" s="127">
        <v>1</v>
      </c>
      <c r="F67" s="159" t="s">
        <v>10</v>
      </c>
      <c r="G67" s="156"/>
      <c r="H67" s="158" t="s">
        <v>12</v>
      </c>
      <c r="I67" s="158">
        <v>0.05</v>
      </c>
      <c r="J67" s="158" t="s">
        <v>7</v>
      </c>
      <c r="K67" s="208" t="e">
        <f>ROUND(1/(4*PI())*G66/G71+0.05,3)</f>
        <v>#DIV/0!</v>
      </c>
      <c r="L67" s="209"/>
      <c r="M67" s="210"/>
      <c r="N67" s="11"/>
      <c r="O67" s="197"/>
      <c r="P67" s="161"/>
      <c r="Q67" s="197"/>
      <c r="R67" s="7"/>
      <c r="S67" s="7"/>
      <c r="T67" s="7"/>
      <c r="U67" s="159"/>
      <c r="V67" s="159"/>
      <c r="W67" s="159"/>
      <c r="X67" s="159"/>
      <c r="Y67" s="159"/>
    </row>
    <row r="68" spans="1:25" ht="5.0999999999999996" customHeight="1">
      <c r="B68" s="7"/>
      <c r="C68" s="159"/>
      <c r="D68" s="158"/>
      <c r="E68" s="9"/>
      <c r="F68" s="159"/>
      <c r="G68" s="15"/>
      <c r="H68" s="158"/>
      <c r="I68" s="158"/>
      <c r="J68" s="158"/>
      <c r="K68" s="211"/>
      <c r="L68" s="212"/>
      <c r="M68" s="213"/>
      <c r="N68" s="129"/>
      <c r="O68" s="197"/>
      <c r="P68" s="161"/>
      <c r="Q68" s="197"/>
      <c r="R68" s="7"/>
      <c r="S68" s="7"/>
      <c r="T68" s="7"/>
      <c r="U68" s="7"/>
      <c r="V68" s="7"/>
      <c r="W68" s="7"/>
      <c r="X68" s="7"/>
      <c r="Y68" s="7"/>
    </row>
    <row r="69" spans="1:25" ht="1.5" customHeight="1">
      <c r="B69" s="7"/>
      <c r="C69" s="159"/>
      <c r="D69" s="158"/>
      <c r="E69" s="127"/>
      <c r="F69" s="159"/>
      <c r="G69" s="127"/>
      <c r="H69" s="158"/>
      <c r="I69" s="158"/>
      <c r="J69" s="158"/>
      <c r="K69" s="211"/>
      <c r="L69" s="212"/>
      <c r="M69" s="213"/>
      <c r="N69" s="18"/>
      <c r="O69" s="197"/>
      <c r="P69" s="161"/>
      <c r="Q69" s="197"/>
      <c r="R69" s="7"/>
      <c r="S69" s="7"/>
      <c r="T69" s="7"/>
      <c r="U69" s="7"/>
      <c r="V69" s="7"/>
      <c r="W69" s="7"/>
      <c r="X69" s="7"/>
      <c r="Y69" s="7"/>
    </row>
    <row r="70" spans="1:25" ht="5.0999999999999996" customHeight="1">
      <c r="B70" s="7"/>
      <c r="C70" s="159"/>
      <c r="D70" s="158"/>
      <c r="E70" s="127"/>
      <c r="F70" s="159"/>
      <c r="G70" s="126"/>
      <c r="H70" s="158"/>
      <c r="I70" s="158"/>
      <c r="J70" s="158"/>
      <c r="K70" s="211"/>
      <c r="L70" s="212"/>
      <c r="M70" s="213"/>
      <c r="N70" s="18"/>
      <c r="O70" s="197"/>
      <c r="P70" s="161"/>
      <c r="Q70" s="197"/>
      <c r="R70" s="7"/>
      <c r="S70" s="7"/>
      <c r="T70" s="7"/>
      <c r="U70" s="7"/>
      <c r="V70" s="7"/>
      <c r="W70" s="7"/>
      <c r="X70" s="7"/>
      <c r="Y70" s="7"/>
    </row>
    <row r="71" spans="1:25" ht="20.100000000000001" customHeight="1">
      <c r="B71" s="7"/>
      <c r="C71" s="159"/>
      <c r="D71" s="158"/>
      <c r="E71" s="126" t="s">
        <v>13</v>
      </c>
      <c r="F71" s="159"/>
      <c r="G71" s="154">
        <f>L42</f>
        <v>0</v>
      </c>
      <c r="H71" s="158"/>
      <c r="I71" s="158"/>
      <c r="J71" s="158"/>
      <c r="K71" s="214"/>
      <c r="L71" s="215"/>
      <c r="M71" s="216"/>
      <c r="N71" s="11"/>
      <c r="O71" s="197"/>
      <c r="P71" s="161"/>
      <c r="Q71" s="197"/>
      <c r="R71" s="7"/>
      <c r="S71" s="7"/>
      <c r="T71" s="7"/>
      <c r="U71" s="7"/>
      <c r="V71" s="7"/>
      <c r="W71" s="7"/>
      <c r="X71" s="7"/>
      <c r="Y71" s="7"/>
    </row>
    <row r="72" spans="1:25" ht="5.0999999999999996" customHeight="1">
      <c r="B72" s="11"/>
      <c r="C72" s="131"/>
      <c r="D72" s="138"/>
      <c r="E72" s="138"/>
      <c r="F72" s="138"/>
      <c r="G72" s="156"/>
      <c r="H72" s="11"/>
      <c r="I72" s="11"/>
      <c r="J72" s="138"/>
      <c r="K72" s="138"/>
      <c r="L72" s="138"/>
      <c r="M72" s="13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9" customHeight="1">
      <c r="B73" s="11"/>
      <c r="C73" s="138"/>
      <c r="D73" s="138"/>
      <c r="E73" s="138"/>
      <c r="F73" s="138"/>
      <c r="G73" s="11"/>
      <c r="H73" s="11"/>
      <c r="I73" s="11"/>
      <c r="J73" s="138"/>
      <c r="K73" s="138"/>
      <c r="L73" s="138"/>
      <c r="M73" s="13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53.45" customHeight="1">
      <c r="A74" s="134" t="s">
        <v>69</v>
      </c>
      <c r="B74" s="153" t="s">
        <v>70</v>
      </c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</row>
    <row r="75" spans="1:25" ht="16.899999999999999" customHeight="1"/>
  </sheetData>
  <sheetProtection algorithmName="SHA-512" hashValue="njnwopCy/+OgkTgG32LVBlnPfyfb/8GcO05QeL7Mw3VjRGWZbx2epYDiECwH5WI5BLnlbxVDwYHl2TjzVUrw7w==" saltValue="09a5r3YNv189aD925ekYxA==" spinCount="100000" sheet="1" objects="1" scenarios="1" formatCells="0"/>
  <mergeCells count="97">
    <mergeCell ref="G71:G72"/>
    <mergeCell ref="B74:Q74"/>
    <mergeCell ref="K67:M71"/>
    <mergeCell ref="O67:O71"/>
    <mergeCell ref="P67:P71"/>
    <mergeCell ref="Q67:Q71"/>
    <mergeCell ref="G66:G67"/>
    <mergeCell ref="C67:C71"/>
    <mergeCell ref="D67:D71"/>
    <mergeCell ref="F67:F71"/>
    <mergeCell ref="H67:H71"/>
    <mergeCell ref="I67:I71"/>
    <mergeCell ref="J67:J71"/>
    <mergeCell ref="U67:V67"/>
    <mergeCell ref="W67:Y67"/>
    <mergeCell ref="K58:M60"/>
    <mergeCell ref="N58:N60"/>
    <mergeCell ref="P58:P60"/>
    <mergeCell ref="C52:E55"/>
    <mergeCell ref="F52:F55"/>
    <mergeCell ref="H52:H55"/>
    <mergeCell ref="J52:J55"/>
    <mergeCell ref="K52:M55"/>
    <mergeCell ref="F58:F60"/>
    <mergeCell ref="G58:G60"/>
    <mergeCell ref="H58:H60"/>
    <mergeCell ref="I58:I60"/>
    <mergeCell ref="J58:J60"/>
    <mergeCell ref="L42:N44"/>
    <mergeCell ref="C47:E50"/>
    <mergeCell ref="F47:F50"/>
    <mergeCell ref="G47:H50"/>
    <mergeCell ref="I47:I50"/>
    <mergeCell ref="J47:N47"/>
    <mergeCell ref="J50:N50"/>
    <mergeCell ref="F42:F44"/>
    <mergeCell ref="G42:G44"/>
    <mergeCell ref="H42:H44"/>
    <mergeCell ref="I42:I44"/>
    <mergeCell ref="J42:J44"/>
    <mergeCell ref="K42:K44"/>
    <mergeCell ref="O34:O38"/>
    <mergeCell ref="P34:P38"/>
    <mergeCell ref="Q34:Q38"/>
    <mergeCell ref="U34:V34"/>
    <mergeCell ref="W34:Y34"/>
    <mergeCell ref="N38:N39"/>
    <mergeCell ref="N33:N34"/>
    <mergeCell ref="C34:C38"/>
    <mergeCell ref="D34:D38"/>
    <mergeCell ref="F34:F38"/>
    <mergeCell ref="H34:H38"/>
    <mergeCell ref="I34:I38"/>
    <mergeCell ref="B32:Y32"/>
    <mergeCell ref="B22:Y22"/>
    <mergeCell ref="L24:N25"/>
    <mergeCell ref="C25:C29"/>
    <mergeCell ref="D25:D29"/>
    <mergeCell ref="E25:E29"/>
    <mergeCell ref="F25:I25"/>
    <mergeCell ref="J25:J29"/>
    <mergeCell ref="K25:K29"/>
    <mergeCell ref="O25:O29"/>
    <mergeCell ref="P25:P29"/>
    <mergeCell ref="Q25:Q29"/>
    <mergeCell ref="U25:V25"/>
    <mergeCell ref="W25:Y25"/>
    <mergeCell ref="F29:I29"/>
    <mergeCell ref="L29:N30"/>
    <mergeCell ref="B13:Y13"/>
    <mergeCell ref="L14:N15"/>
    <mergeCell ref="C15:C19"/>
    <mergeCell ref="D15:D19"/>
    <mergeCell ref="E15:I15"/>
    <mergeCell ref="J15:J19"/>
    <mergeCell ref="O15:O19"/>
    <mergeCell ref="P15:P19"/>
    <mergeCell ref="Q15:Q19"/>
    <mergeCell ref="U15:V15"/>
    <mergeCell ref="W15:Y15"/>
    <mergeCell ref="E19:I19"/>
    <mergeCell ref="L19:L20"/>
    <mergeCell ref="M19:M20"/>
    <mergeCell ref="N19:N20"/>
    <mergeCell ref="D2:Q2"/>
    <mergeCell ref="B3:Y3"/>
    <mergeCell ref="L4:N5"/>
    <mergeCell ref="C5:C9"/>
    <mergeCell ref="D5:D9"/>
    <mergeCell ref="E5:I5"/>
    <mergeCell ref="J5:J9"/>
    <mergeCell ref="O5:O9"/>
    <mergeCell ref="P5:P9"/>
    <mergeCell ref="U5:V5"/>
    <mergeCell ref="W5:Y5"/>
    <mergeCell ref="E9:I9"/>
    <mergeCell ref="L9:N10"/>
  </mergeCells>
  <phoneticPr fontId="2"/>
  <pageMargins left="0.6692913385826772" right="0.39370078740157483" top="0.59055118110236227" bottom="0.39370078740157483" header="0.31496062992125984" footer="0.31496062992125984"/>
  <pageSetup paperSize="9" scale="93" orientation="portrait" blackAndWhite="1" verticalDpi="360" r:id="rId1"/>
  <headerFooter alignWithMargins="0">
    <oddFooter xml:space="preserve">&amp;C&amp;"Century,標準"9-2&amp;R&amp;12
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38CA9-8F07-4A7E-A4F9-51A5AD190D2C}">
  <dimension ref="A1:AA75"/>
  <sheetViews>
    <sheetView showGridLines="0" view="pageBreakPreview" zoomScaleNormal="100" zoomScaleSheetLayoutView="100" workbookViewId="0">
      <selection activeCell="B3" sqref="B3:Y3"/>
    </sheetView>
  </sheetViews>
  <sheetFormatPr defaultColWidth="9" defaultRowHeight="15" customHeight="1"/>
  <cols>
    <col min="1" max="1" width="5.25" style="1" customWidth="1"/>
    <col min="2" max="2" width="7.125" style="1" customWidth="1"/>
    <col min="3" max="3" width="3.625" style="2" customWidth="1"/>
    <col min="4" max="4" width="3.25" style="2" bestFit="1" customWidth="1"/>
    <col min="5" max="5" width="5.625" style="2" customWidth="1"/>
    <col min="6" max="6" width="3.625" style="2" customWidth="1"/>
    <col min="7" max="7" width="10.625" style="1" customWidth="1"/>
    <col min="8" max="8" width="3.625" style="1" customWidth="1"/>
    <col min="9" max="9" width="10.625" style="1" customWidth="1"/>
    <col min="10" max="10" width="3.625" style="2" customWidth="1"/>
    <col min="11" max="11" width="5.625" style="2" customWidth="1"/>
    <col min="12" max="12" width="6.5" style="2" customWidth="1"/>
    <col min="13" max="13" width="3.25" style="2" customWidth="1"/>
    <col min="14" max="14" width="6.625" style="1" customWidth="1"/>
    <col min="15" max="15" width="3.625" style="1" customWidth="1"/>
    <col min="16" max="16" width="10.625" style="1" customWidth="1"/>
    <col min="17" max="17" width="6.875" style="1" customWidth="1"/>
    <col min="18" max="25" width="3.625" style="1" customWidth="1"/>
    <col min="26" max="16384" width="9" style="1"/>
  </cols>
  <sheetData>
    <row r="1" spans="2:25" ht="20.25" customHeight="1">
      <c r="B1" s="4" t="s">
        <v>135</v>
      </c>
    </row>
    <row r="2" spans="2:25" ht="72" customHeight="1">
      <c r="B2" s="28" t="s">
        <v>68</v>
      </c>
      <c r="C2" s="74" t="s">
        <v>141</v>
      </c>
      <c r="D2" s="151" t="s">
        <v>160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2"/>
    </row>
    <row r="3" spans="2:25" ht="24" customHeight="1">
      <c r="B3" s="162" t="s">
        <v>20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</row>
    <row r="4" spans="2:25" ht="5.0999999999999996" customHeight="1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66"/>
      <c r="M4" s="167"/>
      <c r="N4" s="168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</row>
    <row r="5" spans="2:25" ht="20.100000000000001" customHeight="1">
      <c r="B5" s="7"/>
      <c r="C5" s="159" t="s">
        <v>42</v>
      </c>
      <c r="D5" s="158" t="s">
        <v>7</v>
      </c>
      <c r="E5" s="158" t="s">
        <v>71</v>
      </c>
      <c r="F5" s="158"/>
      <c r="G5" s="158"/>
      <c r="H5" s="158"/>
      <c r="I5" s="158"/>
      <c r="J5" s="158" t="s">
        <v>7</v>
      </c>
      <c r="K5" s="127"/>
      <c r="L5" s="169"/>
      <c r="M5" s="170"/>
      <c r="N5" s="171"/>
      <c r="O5" s="158" t="s">
        <v>7</v>
      </c>
      <c r="P5" s="154"/>
      <c r="Q5" s="7"/>
      <c r="R5" s="7"/>
      <c r="S5" s="7"/>
      <c r="T5" s="7"/>
      <c r="U5" s="159"/>
      <c r="V5" s="159"/>
      <c r="W5" s="159"/>
      <c r="X5" s="159"/>
      <c r="Y5" s="159"/>
    </row>
    <row r="6" spans="2:25" ht="5.0999999999999996" customHeight="1">
      <c r="B6" s="7"/>
      <c r="C6" s="159"/>
      <c r="D6" s="158"/>
      <c r="E6" s="9"/>
      <c r="F6" s="9"/>
      <c r="G6" s="9"/>
      <c r="H6" s="9"/>
      <c r="I6" s="9"/>
      <c r="J6" s="158"/>
      <c r="K6" s="127"/>
      <c r="L6" s="14"/>
      <c r="M6" s="15"/>
      <c r="N6" s="15"/>
      <c r="O6" s="158"/>
      <c r="P6" s="155"/>
      <c r="Q6" s="7"/>
      <c r="R6" s="7"/>
      <c r="S6" s="7"/>
      <c r="T6" s="7"/>
      <c r="U6" s="7"/>
      <c r="V6" s="7"/>
      <c r="W6" s="7"/>
      <c r="X6" s="7"/>
      <c r="Y6" s="7"/>
    </row>
    <row r="7" spans="2:25" ht="1.5" customHeight="1">
      <c r="B7" s="7"/>
      <c r="C7" s="159"/>
      <c r="D7" s="158"/>
      <c r="E7" s="127"/>
      <c r="F7" s="127"/>
      <c r="G7" s="127"/>
      <c r="H7" s="127"/>
      <c r="I7" s="127"/>
      <c r="J7" s="158"/>
      <c r="K7" s="127"/>
      <c r="L7" s="127"/>
      <c r="M7" s="127"/>
      <c r="N7" s="7"/>
      <c r="O7" s="158"/>
      <c r="P7" s="155"/>
      <c r="Q7" s="7"/>
      <c r="R7" s="7"/>
      <c r="S7" s="7"/>
      <c r="T7" s="7"/>
      <c r="U7" s="7"/>
      <c r="V7" s="7"/>
      <c r="W7" s="7"/>
      <c r="X7" s="7"/>
      <c r="Y7" s="7"/>
    </row>
    <row r="8" spans="2:25" ht="5.0999999999999996" customHeight="1">
      <c r="B8" s="7"/>
      <c r="C8" s="159"/>
      <c r="D8" s="158"/>
      <c r="E8" s="127"/>
      <c r="F8" s="127"/>
      <c r="G8" s="126"/>
      <c r="H8" s="126"/>
      <c r="I8" s="126"/>
      <c r="J8" s="158"/>
      <c r="K8" s="127"/>
      <c r="L8" s="127"/>
      <c r="M8" s="127"/>
      <c r="N8" s="7"/>
      <c r="O8" s="158"/>
      <c r="P8" s="155"/>
      <c r="Q8" s="7"/>
      <c r="R8" s="7"/>
      <c r="S8" s="7"/>
      <c r="T8" s="7"/>
      <c r="U8" s="7"/>
      <c r="V8" s="7"/>
      <c r="W8" s="7"/>
      <c r="X8" s="7"/>
      <c r="Y8" s="7"/>
    </row>
    <row r="9" spans="2:25" ht="20.100000000000001" customHeight="1">
      <c r="B9" s="7"/>
      <c r="C9" s="159"/>
      <c r="D9" s="158"/>
      <c r="E9" s="159" t="s">
        <v>0</v>
      </c>
      <c r="F9" s="159"/>
      <c r="G9" s="159"/>
      <c r="H9" s="159"/>
      <c r="I9" s="159"/>
      <c r="J9" s="158"/>
      <c r="K9" s="127"/>
      <c r="L9" s="172"/>
      <c r="M9" s="173"/>
      <c r="N9" s="174"/>
      <c r="O9" s="158"/>
      <c r="P9" s="156"/>
      <c r="Q9" s="7"/>
      <c r="R9" s="7"/>
      <c r="S9" s="7"/>
      <c r="T9" s="7"/>
      <c r="U9" s="7"/>
      <c r="V9" s="7"/>
      <c r="W9" s="7"/>
      <c r="X9" s="7"/>
      <c r="Y9" s="7"/>
    </row>
    <row r="10" spans="2:25" ht="5.0999999999999996" customHeight="1"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75"/>
      <c r="M10" s="176"/>
      <c r="N10" s="177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</row>
    <row r="11" spans="2:25" ht="18" customHeight="1">
      <c r="B11" s="11"/>
      <c r="C11" s="138"/>
      <c r="D11" s="138"/>
      <c r="E11" s="138"/>
      <c r="F11" s="138"/>
      <c r="G11" s="11" t="s">
        <v>8</v>
      </c>
      <c r="H11" s="11"/>
      <c r="I11" s="11"/>
      <c r="J11" s="138"/>
      <c r="K11" s="138"/>
      <c r="L11" s="138"/>
      <c r="M11" s="138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2:25" ht="11.25" customHeight="1">
      <c r="B12" s="11"/>
      <c r="C12" s="138"/>
      <c r="D12" s="138"/>
      <c r="E12" s="138"/>
      <c r="F12" s="138"/>
      <c r="G12" s="11"/>
      <c r="H12" s="11"/>
      <c r="I12" s="11"/>
      <c r="J12" s="138"/>
      <c r="K12" s="138"/>
      <c r="L12" s="138"/>
      <c r="M12" s="138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2:25" ht="18.75" customHeight="1">
      <c r="B13" s="160" t="s">
        <v>1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</row>
    <row r="14" spans="2:25" ht="5.0999999999999996" customHeight="1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79"/>
      <c r="M14" s="180"/>
      <c r="N14" s="18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</row>
    <row r="15" spans="2:25" ht="20.100000000000001" customHeight="1">
      <c r="B15" s="7"/>
      <c r="C15" s="159" t="s">
        <v>31</v>
      </c>
      <c r="D15" s="158" t="s">
        <v>7</v>
      </c>
      <c r="E15" s="158" t="s">
        <v>71</v>
      </c>
      <c r="F15" s="158"/>
      <c r="G15" s="158"/>
      <c r="H15" s="158"/>
      <c r="I15" s="158"/>
      <c r="J15" s="158" t="s">
        <v>7</v>
      </c>
      <c r="K15" s="127"/>
      <c r="L15" s="182"/>
      <c r="M15" s="183"/>
      <c r="N15" s="184"/>
      <c r="O15" s="158" t="s">
        <v>7</v>
      </c>
      <c r="P15" s="154"/>
      <c r="Q15" s="185" t="s">
        <v>33</v>
      </c>
      <c r="R15" s="7"/>
      <c r="S15" s="7"/>
      <c r="T15" s="7"/>
      <c r="U15" s="159"/>
      <c r="V15" s="159"/>
      <c r="W15" s="159"/>
      <c r="X15" s="159"/>
      <c r="Y15" s="159"/>
    </row>
    <row r="16" spans="2:25" ht="5.0999999999999996" customHeight="1">
      <c r="B16" s="7"/>
      <c r="C16" s="159"/>
      <c r="D16" s="158"/>
      <c r="E16" s="9"/>
      <c r="F16" s="9"/>
      <c r="G16" s="9"/>
      <c r="H16" s="9"/>
      <c r="I16" s="9"/>
      <c r="J16" s="158"/>
      <c r="K16" s="127"/>
      <c r="L16" s="10"/>
      <c r="M16" s="9"/>
      <c r="N16" s="9"/>
      <c r="O16" s="158"/>
      <c r="P16" s="155"/>
      <c r="Q16" s="185"/>
      <c r="R16" s="7"/>
      <c r="S16" s="7"/>
      <c r="T16" s="7"/>
      <c r="U16" s="7"/>
      <c r="V16" s="7"/>
      <c r="W16" s="7"/>
      <c r="X16" s="7"/>
      <c r="Y16" s="7"/>
    </row>
    <row r="17" spans="2:25" ht="1.5" customHeight="1">
      <c r="B17" s="7"/>
      <c r="C17" s="159"/>
      <c r="D17" s="158"/>
      <c r="E17" s="127"/>
      <c r="F17" s="127"/>
      <c r="G17" s="127"/>
      <c r="H17" s="127"/>
      <c r="I17" s="127"/>
      <c r="J17" s="158"/>
      <c r="K17" s="127"/>
      <c r="L17" s="127"/>
      <c r="M17" s="127"/>
      <c r="N17" s="7"/>
      <c r="O17" s="158"/>
      <c r="P17" s="155"/>
      <c r="Q17" s="185"/>
      <c r="R17" s="7"/>
      <c r="S17" s="7"/>
      <c r="T17" s="7"/>
      <c r="U17" s="7"/>
      <c r="V17" s="7"/>
      <c r="W17" s="7"/>
      <c r="X17" s="7"/>
      <c r="Y17" s="7"/>
    </row>
    <row r="18" spans="2:25" ht="5.0999999999999996" customHeight="1">
      <c r="B18" s="7"/>
      <c r="C18" s="159"/>
      <c r="D18" s="158"/>
      <c r="E18" s="127"/>
      <c r="F18" s="127"/>
      <c r="G18" s="126"/>
      <c r="H18" s="126"/>
      <c r="I18" s="126"/>
      <c r="J18" s="158"/>
      <c r="K18" s="127"/>
      <c r="L18" s="127"/>
      <c r="M18" s="127"/>
      <c r="N18" s="7"/>
      <c r="O18" s="158"/>
      <c r="P18" s="155"/>
      <c r="Q18" s="185"/>
      <c r="R18" s="7"/>
      <c r="S18" s="7"/>
      <c r="T18" s="7"/>
      <c r="U18" s="7"/>
      <c r="V18" s="7"/>
      <c r="W18" s="7"/>
      <c r="X18" s="7"/>
      <c r="Y18" s="7"/>
    </row>
    <row r="19" spans="2:25" ht="20.100000000000001" customHeight="1">
      <c r="B19" s="7"/>
      <c r="C19" s="159"/>
      <c r="D19" s="158"/>
      <c r="E19" s="159" t="s">
        <v>72</v>
      </c>
      <c r="F19" s="159"/>
      <c r="G19" s="159"/>
      <c r="H19" s="159"/>
      <c r="I19" s="159"/>
      <c r="J19" s="158"/>
      <c r="K19" s="127"/>
      <c r="L19" s="186"/>
      <c r="M19" s="190" t="s">
        <v>147</v>
      </c>
      <c r="N19" s="217"/>
      <c r="O19" s="158"/>
      <c r="P19" s="156"/>
      <c r="Q19" s="185"/>
      <c r="R19" s="7"/>
      <c r="S19" s="7"/>
      <c r="T19" s="7"/>
      <c r="U19" s="7"/>
      <c r="V19" s="7"/>
      <c r="W19" s="7"/>
      <c r="X19" s="7"/>
      <c r="Y19" s="7"/>
    </row>
    <row r="20" spans="2:25" ht="5.0999999999999996" customHeight="1"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87"/>
      <c r="M20" s="190"/>
      <c r="N20" s="218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</row>
    <row r="21" spans="2:25" ht="11.25" customHeight="1">
      <c r="B21" s="11"/>
      <c r="C21" s="138"/>
      <c r="D21" s="138"/>
      <c r="E21" s="138"/>
      <c r="F21" s="138"/>
      <c r="G21" s="11"/>
      <c r="H21" s="11"/>
      <c r="I21" s="11"/>
      <c r="J21" s="138"/>
      <c r="K21" s="138"/>
      <c r="L21" s="138"/>
      <c r="M21" s="13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2:25" ht="18.75" customHeight="1">
      <c r="B22" s="160" t="s">
        <v>73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</row>
    <row r="23" spans="2:25" ht="5.0999999999999996" customHeight="1"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</row>
    <row r="24" spans="2:25" ht="5.0999999999999996" customHeight="1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79"/>
      <c r="M24" s="180"/>
      <c r="N24" s="18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</row>
    <row r="25" spans="2:25" ht="20.100000000000001" customHeight="1">
      <c r="B25" s="7"/>
      <c r="C25" s="159" t="s">
        <v>36</v>
      </c>
      <c r="D25" s="158" t="s">
        <v>7</v>
      </c>
      <c r="E25" s="159" t="s">
        <v>38</v>
      </c>
      <c r="F25" s="158" t="s">
        <v>2</v>
      </c>
      <c r="G25" s="158"/>
      <c r="H25" s="158"/>
      <c r="I25" s="158"/>
      <c r="J25" s="158" t="s">
        <v>7</v>
      </c>
      <c r="K25" s="159" t="s">
        <v>38</v>
      </c>
      <c r="L25" s="182"/>
      <c r="M25" s="183"/>
      <c r="N25" s="184"/>
      <c r="O25" s="158" t="s">
        <v>7</v>
      </c>
      <c r="P25" s="154"/>
      <c r="Q25" s="178" t="s">
        <v>3</v>
      </c>
      <c r="R25" s="7"/>
      <c r="S25" s="7"/>
      <c r="T25" s="7"/>
      <c r="U25" s="159"/>
      <c r="V25" s="159"/>
      <c r="W25" s="159"/>
      <c r="X25" s="159"/>
      <c r="Y25" s="159"/>
    </row>
    <row r="26" spans="2:25" ht="5.0999999999999996" customHeight="1">
      <c r="B26" s="7"/>
      <c r="C26" s="159"/>
      <c r="D26" s="158"/>
      <c r="E26" s="159"/>
      <c r="F26" s="9"/>
      <c r="G26" s="9"/>
      <c r="H26" s="9"/>
      <c r="I26" s="9"/>
      <c r="J26" s="158"/>
      <c r="K26" s="159"/>
      <c r="L26" s="10"/>
      <c r="M26" s="10"/>
      <c r="N26" s="10"/>
      <c r="O26" s="158"/>
      <c r="P26" s="155"/>
      <c r="Q26" s="178"/>
      <c r="R26" s="7"/>
      <c r="S26" s="7"/>
      <c r="T26" s="7"/>
      <c r="U26" s="7"/>
      <c r="V26" s="7"/>
      <c r="W26" s="7"/>
      <c r="X26" s="7"/>
      <c r="Y26" s="7"/>
    </row>
    <row r="27" spans="2:25" ht="1.5" customHeight="1">
      <c r="B27" s="7"/>
      <c r="C27" s="159"/>
      <c r="D27" s="158"/>
      <c r="E27" s="159"/>
      <c r="F27" s="126"/>
      <c r="G27" s="127"/>
      <c r="H27" s="127"/>
      <c r="I27" s="127"/>
      <c r="J27" s="158"/>
      <c r="K27" s="159"/>
      <c r="L27" s="126"/>
      <c r="M27" s="126"/>
      <c r="N27" s="73"/>
      <c r="O27" s="158"/>
      <c r="P27" s="155"/>
      <c r="Q27" s="178"/>
      <c r="R27" s="7"/>
      <c r="S27" s="7"/>
      <c r="T27" s="7"/>
      <c r="U27" s="7"/>
      <c r="V27" s="7"/>
      <c r="W27" s="7"/>
      <c r="X27" s="7"/>
      <c r="Y27" s="7"/>
    </row>
    <row r="28" spans="2:25" ht="5.0999999999999996" customHeight="1">
      <c r="B28" s="7"/>
      <c r="C28" s="159"/>
      <c r="D28" s="158"/>
      <c r="E28" s="159"/>
      <c r="F28" s="126"/>
      <c r="G28" s="126"/>
      <c r="H28" s="126"/>
      <c r="I28" s="126"/>
      <c r="J28" s="158"/>
      <c r="K28" s="159"/>
      <c r="L28" s="126"/>
      <c r="M28" s="126"/>
      <c r="N28" s="7"/>
      <c r="O28" s="158"/>
      <c r="P28" s="155"/>
      <c r="Q28" s="178"/>
      <c r="R28" s="7"/>
      <c r="S28" s="7"/>
      <c r="T28" s="7"/>
      <c r="U28" s="7"/>
      <c r="V28" s="7"/>
      <c r="W28" s="7"/>
      <c r="X28" s="7"/>
      <c r="Y28" s="7"/>
    </row>
    <row r="29" spans="2:25" ht="20.100000000000001" customHeight="1">
      <c r="B29" s="7"/>
      <c r="C29" s="159"/>
      <c r="D29" s="158"/>
      <c r="E29" s="159"/>
      <c r="F29" s="159" t="s">
        <v>74</v>
      </c>
      <c r="G29" s="159"/>
      <c r="H29" s="159"/>
      <c r="I29" s="159"/>
      <c r="J29" s="158"/>
      <c r="K29" s="159"/>
      <c r="L29" s="179"/>
      <c r="M29" s="180"/>
      <c r="N29" s="181"/>
      <c r="O29" s="158"/>
      <c r="P29" s="156"/>
      <c r="Q29" s="178"/>
      <c r="R29" s="7"/>
      <c r="S29" s="7"/>
      <c r="T29" s="7"/>
      <c r="U29" s="7"/>
      <c r="V29" s="7"/>
      <c r="W29" s="7"/>
      <c r="X29" s="7"/>
      <c r="Y29" s="7"/>
    </row>
    <row r="30" spans="2:25" ht="5.0999999999999996" customHeight="1"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82"/>
      <c r="M30" s="183"/>
      <c r="N30" s="184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</row>
    <row r="31" spans="2:25" ht="11.25" customHeight="1">
      <c r="B31" s="11"/>
      <c r="C31" s="138"/>
      <c r="D31" s="138"/>
      <c r="E31" s="138"/>
      <c r="F31" s="138"/>
      <c r="G31" s="11"/>
      <c r="H31" s="11"/>
      <c r="I31" s="11"/>
      <c r="J31" s="138"/>
      <c r="K31" s="138"/>
      <c r="L31" s="138"/>
      <c r="M31" s="13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2:25" ht="18.75" customHeight="1">
      <c r="B32" s="160" t="s">
        <v>4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</row>
    <row r="33" spans="2:27" ht="9.9499999999999993" customHeight="1"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61"/>
      <c r="O33" s="16"/>
      <c r="P33" s="16"/>
      <c r="Q33" s="16"/>
      <c r="R33" s="131"/>
      <c r="S33" s="131"/>
      <c r="T33" s="131"/>
      <c r="U33" s="131"/>
      <c r="V33" s="131"/>
      <c r="W33" s="131"/>
      <c r="X33" s="131"/>
      <c r="Y33" s="131"/>
    </row>
    <row r="34" spans="2:27" ht="20.100000000000001" customHeight="1">
      <c r="B34" s="7"/>
      <c r="C34" s="159" t="s">
        <v>9</v>
      </c>
      <c r="D34" s="158" t="s">
        <v>7</v>
      </c>
      <c r="E34" s="127">
        <v>1</v>
      </c>
      <c r="F34" s="159" t="s">
        <v>10</v>
      </c>
      <c r="G34" s="127" t="s">
        <v>11</v>
      </c>
      <c r="H34" s="158" t="s">
        <v>12</v>
      </c>
      <c r="I34" s="158">
        <v>0.05</v>
      </c>
      <c r="J34" s="126"/>
      <c r="K34" s="126"/>
      <c r="L34" s="126"/>
      <c r="M34" s="126"/>
      <c r="N34" s="161"/>
      <c r="O34" s="197"/>
      <c r="P34" s="161"/>
      <c r="Q34" s="197"/>
      <c r="R34" s="7"/>
      <c r="S34" s="7"/>
      <c r="T34" s="7"/>
      <c r="U34" s="159"/>
      <c r="V34" s="159"/>
      <c r="W34" s="159"/>
      <c r="X34" s="159"/>
      <c r="Y34" s="159"/>
    </row>
    <row r="35" spans="2:27" ht="5.0999999999999996" customHeight="1">
      <c r="B35" s="7"/>
      <c r="C35" s="159"/>
      <c r="D35" s="158"/>
      <c r="E35" s="9"/>
      <c r="F35" s="159"/>
      <c r="G35" s="9"/>
      <c r="H35" s="158"/>
      <c r="I35" s="158"/>
      <c r="J35" s="126"/>
      <c r="K35" s="126"/>
      <c r="L35" s="126"/>
      <c r="M35" s="126"/>
      <c r="N35" s="129"/>
      <c r="O35" s="197"/>
      <c r="P35" s="161"/>
      <c r="Q35" s="197"/>
      <c r="R35" s="7"/>
      <c r="S35" s="7"/>
      <c r="T35" s="7"/>
      <c r="U35" s="7"/>
      <c r="V35" s="7"/>
      <c r="W35" s="7"/>
      <c r="X35" s="7"/>
      <c r="Y35" s="7"/>
    </row>
    <row r="36" spans="2:27" ht="1.5" customHeight="1">
      <c r="B36" s="7"/>
      <c r="C36" s="159"/>
      <c r="D36" s="158"/>
      <c r="E36" s="127"/>
      <c r="F36" s="159"/>
      <c r="G36" s="127"/>
      <c r="H36" s="158"/>
      <c r="I36" s="158"/>
      <c r="J36" s="126"/>
      <c r="K36" s="126"/>
      <c r="L36" s="126"/>
      <c r="M36" s="126"/>
      <c r="N36" s="18"/>
      <c r="O36" s="197"/>
      <c r="P36" s="161"/>
      <c r="Q36" s="197"/>
      <c r="R36" s="7"/>
      <c r="S36" s="7"/>
      <c r="T36" s="7"/>
      <c r="U36" s="7"/>
      <c r="V36" s="7"/>
      <c r="W36" s="7"/>
      <c r="X36" s="7"/>
      <c r="Y36" s="7"/>
    </row>
    <row r="37" spans="2:27" ht="5.0999999999999996" customHeight="1">
      <c r="B37" s="7"/>
      <c r="C37" s="159"/>
      <c r="D37" s="158"/>
      <c r="E37" s="127"/>
      <c r="F37" s="159"/>
      <c r="G37" s="126"/>
      <c r="H37" s="158"/>
      <c r="I37" s="158"/>
      <c r="J37" s="126"/>
      <c r="K37" s="126"/>
      <c r="L37" s="126"/>
      <c r="M37" s="126"/>
      <c r="N37" s="18"/>
      <c r="O37" s="197"/>
      <c r="P37" s="161"/>
      <c r="Q37" s="197"/>
      <c r="R37" s="7"/>
      <c r="S37" s="7"/>
      <c r="T37" s="7"/>
      <c r="U37" s="7"/>
      <c r="V37" s="7"/>
      <c r="W37" s="7"/>
      <c r="X37" s="7"/>
      <c r="Y37" s="7"/>
    </row>
    <row r="38" spans="2:27" ht="20.100000000000001" customHeight="1">
      <c r="B38" s="7"/>
      <c r="C38" s="159"/>
      <c r="D38" s="158"/>
      <c r="E38" s="126" t="s">
        <v>13</v>
      </c>
      <c r="F38" s="159"/>
      <c r="G38" s="126" t="s">
        <v>14</v>
      </c>
      <c r="H38" s="158"/>
      <c r="I38" s="158"/>
      <c r="J38" s="126"/>
      <c r="K38" s="126"/>
      <c r="L38" s="126"/>
      <c r="M38" s="126"/>
      <c r="N38" s="161"/>
      <c r="O38" s="197"/>
      <c r="P38" s="161"/>
      <c r="Q38" s="197"/>
      <c r="R38" s="7"/>
      <c r="S38" s="7"/>
      <c r="T38" s="7"/>
      <c r="U38" s="7"/>
      <c r="V38" s="7"/>
      <c r="W38" s="7"/>
      <c r="X38" s="7"/>
      <c r="Y38" s="7"/>
    </row>
    <row r="39" spans="2:27" ht="9.9499999999999993" customHeight="1"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61"/>
      <c r="O39" s="16"/>
      <c r="P39" s="16"/>
      <c r="Q39" s="16"/>
      <c r="R39" s="131"/>
      <c r="S39" s="131"/>
      <c r="T39" s="131"/>
      <c r="U39" s="131"/>
      <c r="V39" s="131"/>
      <c r="W39" s="131"/>
      <c r="X39" s="131"/>
      <c r="Y39" s="131"/>
    </row>
    <row r="40" spans="2:27" ht="15" customHeight="1">
      <c r="B40" s="7"/>
      <c r="C40" s="130" t="s">
        <v>21</v>
      </c>
      <c r="D40" s="126"/>
      <c r="E40" s="126"/>
      <c r="F40" s="126"/>
      <c r="G40" s="7"/>
      <c r="H40" s="7"/>
      <c r="I40" s="7"/>
      <c r="J40" s="126"/>
      <c r="K40" s="126"/>
      <c r="L40" s="126"/>
      <c r="M40" s="126"/>
      <c r="N40" s="7"/>
      <c r="O40" s="7"/>
      <c r="P40" s="7"/>
      <c r="Q40" s="7"/>
      <c r="R40" s="11"/>
      <c r="S40" s="11"/>
      <c r="T40" s="11"/>
      <c r="U40" s="11"/>
      <c r="V40" s="11"/>
      <c r="W40" s="11"/>
      <c r="X40" s="11"/>
      <c r="Y40" s="11"/>
    </row>
    <row r="41" spans="2:27" ht="15" customHeight="1">
      <c r="B41" s="7"/>
      <c r="C41" s="126"/>
      <c r="D41" s="126"/>
      <c r="E41" s="19" t="s">
        <v>22</v>
      </c>
      <c r="F41" s="126"/>
      <c r="G41" s="138" t="s">
        <v>15</v>
      </c>
      <c r="H41" s="11"/>
      <c r="I41" s="138" t="s">
        <v>16</v>
      </c>
      <c r="J41" s="126"/>
      <c r="K41" s="126"/>
      <c r="L41" s="126"/>
      <c r="M41" s="126"/>
      <c r="N41" s="7"/>
      <c r="O41" s="7"/>
      <c r="P41" s="7"/>
      <c r="Q41" s="7"/>
      <c r="R41" s="11"/>
      <c r="S41" s="11"/>
      <c r="T41" s="11"/>
      <c r="U41" s="11"/>
      <c r="V41" s="11"/>
      <c r="W41" s="11"/>
      <c r="X41" s="11"/>
      <c r="Y41" s="11"/>
    </row>
    <row r="42" spans="2:27" ht="9.9499999999999993" customHeight="1">
      <c r="B42" s="7"/>
      <c r="C42" s="126"/>
      <c r="D42" s="126"/>
      <c r="E42" s="126"/>
      <c r="F42" s="193" t="s">
        <v>7</v>
      </c>
      <c r="G42" s="154"/>
      <c r="H42" s="157" t="s">
        <v>23</v>
      </c>
      <c r="I42" s="154"/>
      <c r="J42" s="198" t="s">
        <v>24</v>
      </c>
      <c r="K42" s="158" t="s">
        <v>25</v>
      </c>
      <c r="L42" s="179"/>
      <c r="M42" s="180"/>
      <c r="N42" s="181"/>
      <c r="O42" s="7"/>
      <c r="P42" s="7"/>
      <c r="Q42" s="7"/>
      <c r="R42" s="11"/>
      <c r="S42" s="11"/>
      <c r="T42" s="11"/>
      <c r="U42" s="11"/>
      <c r="V42" s="11"/>
      <c r="W42" s="11"/>
      <c r="X42" s="11"/>
      <c r="Y42" s="11"/>
    </row>
    <row r="43" spans="2:27" ht="9.9499999999999993" customHeight="1">
      <c r="B43" s="7"/>
      <c r="C43" s="126"/>
      <c r="D43" s="126"/>
      <c r="E43" s="126"/>
      <c r="F43" s="193"/>
      <c r="G43" s="155"/>
      <c r="H43" s="157"/>
      <c r="I43" s="155"/>
      <c r="J43" s="198"/>
      <c r="K43" s="158"/>
      <c r="L43" s="194"/>
      <c r="M43" s="195"/>
      <c r="N43" s="196"/>
      <c r="O43" s="7"/>
      <c r="P43" s="7"/>
      <c r="Q43" s="7"/>
      <c r="R43" s="11"/>
      <c r="S43" s="11"/>
      <c r="T43" s="11"/>
      <c r="U43" s="11"/>
      <c r="V43" s="11"/>
      <c r="W43" s="11"/>
      <c r="X43" s="11"/>
      <c r="Y43" s="11"/>
    </row>
    <row r="44" spans="2:27" ht="9.9499999999999993" customHeight="1">
      <c r="B44" s="7"/>
      <c r="C44" s="126"/>
      <c r="D44" s="126"/>
      <c r="E44" s="126"/>
      <c r="F44" s="193"/>
      <c r="G44" s="156"/>
      <c r="H44" s="157"/>
      <c r="I44" s="156"/>
      <c r="J44" s="198"/>
      <c r="K44" s="158"/>
      <c r="L44" s="182"/>
      <c r="M44" s="183"/>
      <c r="N44" s="184"/>
      <c r="O44" s="7"/>
      <c r="P44" s="7"/>
      <c r="Q44" s="7"/>
      <c r="R44" s="11"/>
      <c r="S44" s="11"/>
      <c r="T44" s="11"/>
      <c r="U44" s="11"/>
      <c r="V44" s="11"/>
      <c r="W44" s="11"/>
      <c r="X44" s="11"/>
      <c r="Y44" s="11"/>
    </row>
    <row r="45" spans="2:27" ht="15" customHeight="1">
      <c r="B45" s="7"/>
      <c r="C45" s="131" t="s">
        <v>26</v>
      </c>
      <c r="D45" s="126"/>
      <c r="E45" s="19" t="s">
        <v>27</v>
      </c>
      <c r="F45" s="127"/>
      <c r="G45" s="7"/>
      <c r="H45" s="7"/>
      <c r="I45" s="7"/>
      <c r="J45" s="126"/>
      <c r="K45" s="127"/>
      <c r="L45" s="127"/>
      <c r="M45" s="127"/>
      <c r="N45" s="7"/>
      <c r="O45" s="7"/>
      <c r="P45" s="7"/>
      <c r="Q45" s="7"/>
      <c r="R45" s="11"/>
      <c r="S45" s="11"/>
      <c r="T45" s="11"/>
      <c r="U45" s="11"/>
      <c r="V45" s="11"/>
      <c r="W45" s="11"/>
      <c r="X45" s="11"/>
      <c r="Y45" s="11"/>
    </row>
    <row r="46" spans="2:27" ht="15" customHeight="1">
      <c r="B46" s="7"/>
      <c r="C46" s="126"/>
      <c r="D46" s="126"/>
      <c r="E46" s="19"/>
      <c r="F46" s="127"/>
      <c r="G46" s="7"/>
      <c r="H46" s="7"/>
      <c r="I46" s="7"/>
      <c r="J46" s="126"/>
      <c r="K46" s="127"/>
      <c r="L46" s="127"/>
      <c r="M46" s="127"/>
      <c r="N46" s="7"/>
      <c r="O46" s="7"/>
      <c r="P46" s="7"/>
      <c r="Q46" s="7"/>
      <c r="R46" s="11"/>
      <c r="S46" s="11"/>
      <c r="T46" s="11"/>
      <c r="U46" s="11"/>
      <c r="V46" s="11"/>
      <c r="W46" s="11"/>
      <c r="X46" s="11"/>
      <c r="Y46" s="11"/>
    </row>
    <row r="47" spans="2:27" ht="12" customHeight="1">
      <c r="B47" s="7"/>
      <c r="C47" s="148" t="s">
        <v>18</v>
      </c>
      <c r="D47" s="148"/>
      <c r="E47" s="148"/>
      <c r="F47" s="149" t="s">
        <v>7</v>
      </c>
      <c r="G47" s="150" t="s">
        <v>153</v>
      </c>
      <c r="H47" s="150"/>
      <c r="I47" s="148" t="s">
        <v>23</v>
      </c>
      <c r="J47" s="148" t="s">
        <v>158</v>
      </c>
      <c r="K47" s="148"/>
      <c r="L47" s="148"/>
      <c r="M47" s="148"/>
      <c r="N47" s="148"/>
      <c r="O47" s="133"/>
      <c r="P47" s="133"/>
      <c r="Q47" s="133"/>
      <c r="R47" s="7"/>
      <c r="S47" s="7"/>
      <c r="T47" s="11"/>
      <c r="U47" s="11"/>
      <c r="V47" s="11"/>
      <c r="W47" s="11"/>
      <c r="X47" s="11"/>
      <c r="Y47" s="11"/>
      <c r="Z47" s="11"/>
      <c r="AA47" s="11"/>
    </row>
    <row r="48" spans="2:27" ht="4.5" customHeight="1">
      <c r="B48" s="7"/>
      <c r="C48" s="148"/>
      <c r="D48" s="148"/>
      <c r="E48" s="148"/>
      <c r="F48" s="149"/>
      <c r="G48" s="150"/>
      <c r="H48" s="150"/>
      <c r="I48" s="148"/>
      <c r="J48" s="140" t="s">
        <v>159</v>
      </c>
      <c r="K48" s="141"/>
      <c r="L48" s="102"/>
      <c r="M48" s="103"/>
      <c r="N48" s="103"/>
      <c r="O48" s="104"/>
      <c r="P48" s="105"/>
      <c r="Q48" s="105"/>
      <c r="R48" s="7"/>
      <c r="S48" s="7"/>
      <c r="T48" s="11"/>
      <c r="U48" s="11"/>
      <c r="V48" s="11"/>
      <c r="W48" s="11"/>
      <c r="X48" s="11"/>
      <c r="Y48" s="11"/>
      <c r="Z48" s="11"/>
      <c r="AA48" s="11"/>
    </row>
    <row r="49" spans="2:27" ht="4.5" customHeight="1">
      <c r="B49" s="7"/>
      <c r="C49" s="148"/>
      <c r="D49" s="148"/>
      <c r="E49" s="148"/>
      <c r="F49" s="149"/>
      <c r="G49" s="150"/>
      <c r="H49" s="150"/>
      <c r="I49" s="148"/>
      <c r="J49" s="139"/>
      <c r="K49" s="1"/>
      <c r="L49" s="99"/>
      <c r="M49" s="104"/>
      <c r="N49" s="104"/>
      <c r="O49" s="104"/>
      <c r="P49" s="99"/>
      <c r="Q49" s="99"/>
      <c r="R49" s="7"/>
      <c r="S49" s="7"/>
      <c r="T49" s="11"/>
      <c r="U49" s="11"/>
      <c r="V49" s="11"/>
      <c r="W49" s="11"/>
      <c r="X49" s="11"/>
      <c r="Y49" s="11"/>
      <c r="Z49" s="11"/>
      <c r="AA49" s="11"/>
    </row>
    <row r="50" spans="2:27" ht="12" customHeight="1">
      <c r="B50" s="7"/>
      <c r="C50" s="148"/>
      <c r="D50" s="148"/>
      <c r="E50" s="148"/>
      <c r="F50" s="149"/>
      <c r="G50" s="150"/>
      <c r="H50" s="150"/>
      <c r="I50" s="148"/>
      <c r="J50" s="148" t="s">
        <v>154</v>
      </c>
      <c r="K50" s="148"/>
      <c r="L50" s="148"/>
      <c r="M50" s="148"/>
      <c r="N50" s="148"/>
      <c r="O50" s="133"/>
      <c r="P50" s="133"/>
      <c r="Q50" s="133"/>
      <c r="R50" s="7"/>
      <c r="S50" s="7"/>
      <c r="T50" s="11"/>
      <c r="U50" s="11"/>
      <c r="V50" s="11"/>
      <c r="W50" s="11"/>
      <c r="X50" s="11"/>
      <c r="Y50" s="11"/>
      <c r="Z50" s="11"/>
      <c r="AA50" s="11"/>
    </row>
    <row r="51" spans="2:27" ht="7.5" customHeight="1">
      <c r="B51" s="7"/>
      <c r="C51" s="131"/>
      <c r="D51" s="126"/>
      <c r="E51" s="19"/>
      <c r="F51" s="135"/>
      <c r="G51" s="7"/>
      <c r="H51" s="7"/>
      <c r="I51" s="7"/>
      <c r="J51" s="7"/>
      <c r="K51" s="7"/>
      <c r="L51" s="126"/>
      <c r="M51" s="127"/>
      <c r="N51" s="127"/>
      <c r="O51" s="127"/>
      <c r="P51" s="7"/>
      <c r="Q51" s="7"/>
      <c r="R51" s="7"/>
      <c r="S51" s="7"/>
      <c r="T51" s="11"/>
      <c r="U51" s="11"/>
      <c r="V51" s="11"/>
      <c r="W51" s="11"/>
      <c r="X51" s="11"/>
      <c r="Y51" s="11"/>
      <c r="Z51" s="11"/>
      <c r="AA51" s="11"/>
    </row>
    <row r="52" spans="2:27" ht="22.5" customHeight="1">
      <c r="B52" s="7"/>
      <c r="C52" s="145"/>
      <c r="D52" s="145"/>
      <c r="E52" s="145"/>
      <c r="F52" s="146" t="s">
        <v>7</v>
      </c>
      <c r="G52" s="114"/>
      <c r="H52" s="147" t="s">
        <v>23</v>
      </c>
      <c r="I52" s="114"/>
      <c r="J52" s="147" t="s">
        <v>25</v>
      </c>
      <c r="K52" s="199"/>
      <c r="L52" s="200"/>
      <c r="M52" s="201"/>
      <c r="Q52" s="133"/>
      <c r="R52" s="7"/>
      <c r="S52" s="7"/>
      <c r="T52" s="11"/>
      <c r="U52" s="11"/>
      <c r="V52" s="11"/>
      <c r="W52" s="11"/>
      <c r="X52" s="11"/>
      <c r="Y52" s="11"/>
      <c r="Z52" s="11"/>
      <c r="AA52" s="11"/>
    </row>
    <row r="53" spans="2:27" ht="4.5" customHeight="1">
      <c r="B53" s="7"/>
      <c r="C53" s="145"/>
      <c r="D53" s="145"/>
      <c r="E53" s="145"/>
      <c r="F53" s="146"/>
      <c r="G53" s="116"/>
      <c r="H53" s="147"/>
      <c r="I53" s="117"/>
      <c r="J53" s="147"/>
      <c r="K53" s="202"/>
      <c r="L53" s="203"/>
      <c r="M53" s="204"/>
      <c r="Q53" s="105"/>
      <c r="R53" s="7"/>
      <c r="S53" s="7"/>
      <c r="T53" s="11"/>
      <c r="U53" s="11"/>
      <c r="V53" s="11"/>
      <c r="W53" s="11"/>
      <c r="X53" s="11"/>
      <c r="Y53" s="11"/>
      <c r="Z53" s="11"/>
      <c r="AA53" s="11"/>
    </row>
    <row r="54" spans="2:27" ht="4.5" customHeight="1">
      <c r="B54" s="7"/>
      <c r="C54" s="145"/>
      <c r="D54" s="145"/>
      <c r="E54" s="145"/>
      <c r="F54" s="146"/>
      <c r="G54" s="119"/>
      <c r="H54" s="147"/>
      <c r="I54" s="120"/>
      <c r="J54" s="147"/>
      <c r="K54" s="202"/>
      <c r="L54" s="203"/>
      <c r="M54" s="204"/>
      <c r="Q54" s="99"/>
      <c r="R54" s="7"/>
      <c r="S54" s="7"/>
      <c r="T54" s="11"/>
      <c r="U54" s="11"/>
      <c r="V54" s="11"/>
      <c r="W54" s="11"/>
      <c r="X54" s="11"/>
      <c r="Y54" s="11"/>
      <c r="Z54" s="11"/>
      <c r="AA54" s="11"/>
    </row>
    <row r="55" spans="2:27" ht="22.5" customHeight="1">
      <c r="B55" s="7"/>
      <c r="C55" s="145"/>
      <c r="D55" s="145"/>
      <c r="E55" s="145"/>
      <c r="F55" s="146"/>
      <c r="G55" s="136">
        <v>120</v>
      </c>
      <c r="H55" s="147"/>
      <c r="I55" s="123"/>
      <c r="J55" s="147"/>
      <c r="K55" s="205"/>
      <c r="L55" s="206"/>
      <c r="M55" s="207"/>
      <c r="Q55" s="133"/>
      <c r="R55" s="7"/>
      <c r="S55" s="7"/>
      <c r="T55" s="11"/>
      <c r="U55" s="11"/>
      <c r="V55" s="11"/>
      <c r="W55" s="11"/>
      <c r="X55" s="11"/>
      <c r="Y55" s="11"/>
      <c r="Z55" s="11"/>
      <c r="AA55" s="11"/>
    </row>
    <row r="56" spans="2:27" ht="12" customHeight="1">
      <c r="B56" s="7"/>
      <c r="C56" s="130" t="s">
        <v>19</v>
      </c>
      <c r="D56" s="126"/>
      <c r="E56" s="126"/>
      <c r="F56" s="126"/>
      <c r="G56" s="7"/>
      <c r="H56" s="7"/>
      <c r="I56" s="7"/>
      <c r="J56" s="126"/>
      <c r="K56" s="126"/>
      <c r="L56" s="126"/>
      <c r="M56" s="126"/>
      <c r="N56" s="7"/>
      <c r="O56" s="7"/>
      <c r="P56" s="7"/>
      <c r="Q56" s="7"/>
      <c r="R56" s="11"/>
      <c r="S56" s="11"/>
      <c r="T56" s="11"/>
      <c r="U56" s="11"/>
      <c r="V56" s="11"/>
      <c r="W56" s="11"/>
      <c r="X56" s="11"/>
      <c r="Y56" s="11"/>
    </row>
    <row r="57" spans="2:27" ht="15" customHeight="1">
      <c r="B57" s="7"/>
      <c r="C57" s="126"/>
      <c r="D57" s="126"/>
      <c r="E57" s="19"/>
      <c r="F57" s="126"/>
      <c r="G57" s="20" t="s">
        <v>5</v>
      </c>
      <c r="H57" s="7"/>
      <c r="I57" s="11" t="s">
        <v>18</v>
      </c>
      <c r="J57" s="126"/>
      <c r="K57" s="11" t="s">
        <v>17</v>
      </c>
      <c r="L57" s="126"/>
      <c r="M57" s="126"/>
      <c r="N57" s="7"/>
      <c r="O57" s="7"/>
      <c r="P57" s="7"/>
      <c r="Q57" s="7"/>
      <c r="R57" s="11"/>
      <c r="S57" s="11"/>
      <c r="T57" s="11"/>
      <c r="U57" s="11"/>
      <c r="V57" s="11"/>
      <c r="W57" s="11"/>
      <c r="X57" s="11"/>
      <c r="Y57" s="11"/>
    </row>
    <row r="58" spans="2:27" ht="9.9499999999999993" customHeight="1">
      <c r="B58" s="7"/>
      <c r="C58" s="126"/>
      <c r="D58" s="126"/>
      <c r="E58" s="126"/>
      <c r="F58" s="193" t="s">
        <v>7</v>
      </c>
      <c r="G58" s="154"/>
      <c r="H58" s="157" t="s">
        <v>28</v>
      </c>
      <c r="I58" s="219"/>
      <c r="J58" s="157" t="s">
        <v>23</v>
      </c>
      <c r="K58" s="179"/>
      <c r="L58" s="180"/>
      <c r="M58" s="181"/>
      <c r="N58" s="178" t="s">
        <v>60</v>
      </c>
      <c r="O58" s="7"/>
      <c r="P58" s="154"/>
      <c r="Q58" s="7"/>
      <c r="R58" s="11"/>
      <c r="S58" s="11"/>
      <c r="T58" s="11"/>
      <c r="U58" s="11"/>
      <c r="V58" s="11"/>
      <c r="W58" s="11"/>
      <c r="X58" s="11"/>
      <c r="Y58" s="11"/>
    </row>
    <row r="59" spans="2:27" ht="9.9499999999999993" customHeight="1">
      <c r="B59" s="7"/>
      <c r="C59" s="126"/>
      <c r="D59" s="126"/>
      <c r="E59" s="126"/>
      <c r="F59" s="193"/>
      <c r="G59" s="155"/>
      <c r="H59" s="157"/>
      <c r="I59" s="220"/>
      <c r="J59" s="157"/>
      <c r="K59" s="194"/>
      <c r="L59" s="195"/>
      <c r="M59" s="196"/>
      <c r="N59" s="178"/>
      <c r="O59" s="126" t="s">
        <v>7</v>
      </c>
      <c r="P59" s="155"/>
      <c r="Q59" s="7"/>
      <c r="R59" s="11"/>
      <c r="S59" s="11"/>
      <c r="T59" s="11"/>
      <c r="U59" s="11"/>
      <c r="V59" s="11"/>
      <c r="W59" s="11"/>
      <c r="X59" s="11"/>
      <c r="Y59" s="11"/>
    </row>
    <row r="60" spans="2:27" ht="9.9499999999999993" customHeight="1">
      <c r="B60" s="7"/>
      <c r="C60" s="126"/>
      <c r="D60" s="126"/>
      <c r="E60" s="126"/>
      <c r="F60" s="193"/>
      <c r="G60" s="156"/>
      <c r="H60" s="157"/>
      <c r="I60" s="218"/>
      <c r="J60" s="157"/>
      <c r="K60" s="182"/>
      <c r="L60" s="183"/>
      <c r="M60" s="184"/>
      <c r="N60" s="178"/>
      <c r="O60" s="7"/>
      <c r="P60" s="156"/>
      <c r="Q60" s="7"/>
      <c r="R60" s="11"/>
      <c r="S60" s="11"/>
      <c r="T60" s="11"/>
      <c r="U60" s="11"/>
      <c r="V60" s="11"/>
      <c r="W60" s="11"/>
      <c r="X60" s="11"/>
      <c r="Y60" s="11"/>
    </row>
    <row r="61" spans="2:27" ht="15" customHeight="1">
      <c r="B61" s="7"/>
      <c r="C61" s="131"/>
      <c r="D61" s="126"/>
      <c r="E61" s="131"/>
      <c r="F61" s="127"/>
      <c r="G61" s="7"/>
      <c r="H61" s="7"/>
      <c r="I61" s="7"/>
      <c r="J61" s="126"/>
      <c r="K61" s="127"/>
      <c r="L61" s="127"/>
      <c r="M61" s="127"/>
      <c r="N61" s="7"/>
      <c r="O61" s="7"/>
      <c r="P61" s="7"/>
      <c r="Q61" s="7"/>
      <c r="R61" s="11"/>
      <c r="S61" s="11"/>
      <c r="T61" s="11"/>
      <c r="U61" s="11"/>
      <c r="V61" s="11"/>
      <c r="W61" s="11"/>
      <c r="X61" s="11"/>
      <c r="Y61" s="11"/>
    </row>
    <row r="62" spans="2:27" ht="15" customHeight="1">
      <c r="B62" s="11"/>
      <c r="C62" s="138"/>
      <c r="D62" s="138"/>
      <c r="E62" s="138"/>
      <c r="F62" s="138"/>
      <c r="G62" s="11"/>
      <c r="H62" s="11"/>
      <c r="I62" s="11"/>
      <c r="J62" s="138"/>
      <c r="K62" s="138"/>
      <c r="L62" s="138"/>
      <c r="M62" s="13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2:27" ht="15" customHeight="1">
      <c r="B63" s="11"/>
      <c r="C63" s="138"/>
      <c r="D63" s="138"/>
      <c r="E63" s="138"/>
      <c r="F63" s="138"/>
      <c r="G63" s="11"/>
      <c r="H63" s="11"/>
      <c r="I63" s="11"/>
      <c r="J63" s="138"/>
      <c r="K63" s="138"/>
      <c r="L63" s="138"/>
      <c r="M63" s="13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2:27" ht="6.75" customHeight="1">
      <c r="B64" s="11"/>
      <c r="C64" s="138"/>
      <c r="D64" s="138"/>
      <c r="E64" s="138"/>
      <c r="F64" s="138"/>
      <c r="G64" s="11"/>
      <c r="H64" s="11"/>
      <c r="I64" s="11"/>
      <c r="J64" s="138"/>
      <c r="K64" s="138"/>
      <c r="L64" s="138"/>
      <c r="M64" s="13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5" customHeight="1">
      <c r="B65" s="11"/>
      <c r="C65" s="131" t="s">
        <v>29</v>
      </c>
      <c r="D65" s="138"/>
      <c r="E65" s="138"/>
      <c r="F65" s="138"/>
      <c r="G65" s="11"/>
      <c r="H65" s="11"/>
      <c r="I65" s="11"/>
      <c r="J65" s="138"/>
      <c r="K65" s="138"/>
      <c r="L65" s="138"/>
      <c r="M65" s="13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5.0999999999999996" customHeight="1">
      <c r="B66" s="11"/>
      <c r="C66" s="131"/>
      <c r="D66" s="138"/>
      <c r="E66" s="138"/>
      <c r="F66" s="138"/>
      <c r="G66" s="154"/>
      <c r="H66" s="11"/>
      <c r="I66" s="11"/>
      <c r="J66" s="138"/>
      <c r="K66" s="138"/>
      <c r="L66" s="138"/>
      <c r="M66" s="13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20.100000000000001" customHeight="1">
      <c r="B67" s="7"/>
      <c r="C67" s="159" t="s">
        <v>9</v>
      </c>
      <c r="D67" s="158" t="s">
        <v>7</v>
      </c>
      <c r="E67" s="127">
        <v>1</v>
      </c>
      <c r="F67" s="159" t="s">
        <v>10</v>
      </c>
      <c r="G67" s="156"/>
      <c r="H67" s="158" t="s">
        <v>12</v>
      </c>
      <c r="I67" s="158">
        <v>0.05</v>
      </c>
      <c r="J67" s="158" t="s">
        <v>7</v>
      </c>
      <c r="K67" s="208"/>
      <c r="L67" s="209"/>
      <c r="M67" s="210"/>
      <c r="N67" s="11"/>
      <c r="O67" s="197"/>
      <c r="P67" s="161"/>
      <c r="Q67" s="197"/>
      <c r="R67" s="7"/>
      <c r="S67" s="7"/>
      <c r="T67" s="7"/>
      <c r="U67" s="159"/>
      <c r="V67" s="159"/>
      <c r="W67" s="159"/>
      <c r="X67" s="159"/>
      <c r="Y67" s="159"/>
    </row>
    <row r="68" spans="1:25" ht="5.0999999999999996" customHeight="1">
      <c r="B68" s="7"/>
      <c r="C68" s="159"/>
      <c r="D68" s="158"/>
      <c r="E68" s="9"/>
      <c r="F68" s="159"/>
      <c r="G68" s="15"/>
      <c r="H68" s="158"/>
      <c r="I68" s="158"/>
      <c r="J68" s="158"/>
      <c r="K68" s="211"/>
      <c r="L68" s="212"/>
      <c r="M68" s="213"/>
      <c r="N68" s="129"/>
      <c r="O68" s="197"/>
      <c r="P68" s="161"/>
      <c r="Q68" s="197"/>
      <c r="R68" s="7"/>
      <c r="S68" s="7"/>
      <c r="T68" s="7"/>
      <c r="U68" s="7"/>
      <c r="V68" s="7"/>
      <c r="W68" s="7"/>
      <c r="X68" s="7"/>
      <c r="Y68" s="7"/>
    </row>
    <row r="69" spans="1:25" ht="1.5" customHeight="1">
      <c r="B69" s="7"/>
      <c r="C69" s="159"/>
      <c r="D69" s="158"/>
      <c r="E69" s="127"/>
      <c r="F69" s="159"/>
      <c r="G69" s="127"/>
      <c r="H69" s="158"/>
      <c r="I69" s="158"/>
      <c r="J69" s="158"/>
      <c r="K69" s="211"/>
      <c r="L69" s="212"/>
      <c r="M69" s="213"/>
      <c r="N69" s="18"/>
      <c r="O69" s="197"/>
      <c r="P69" s="161"/>
      <c r="Q69" s="197"/>
      <c r="R69" s="7"/>
      <c r="S69" s="7"/>
      <c r="T69" s="7"/>
      <c r="U69" s="7"/>
      <c r="V69" s="7"/>
      <c r="W69" s="7"/>
      <c r="X69" s="7"/>
      <c r="Y69" s="7"/>
    </row>
    <row r="70" spans="1:25" ht="5.0999999999999996" customHeight="1">
      <c r="B70" s="7"/>
      <c r="C70" s="159"/>
      <c r="D70" s="158"/>
      <c r="E70" s="127"/>
      <c r="F70" s="159"/>
      <c r="G70" s="126"/>
      <c r="H70" s="158"/>
      <c r="I70" s="158"/>
      <c r="J70" s="158"/>
      <c r="K70" s="211"/>
      <c r="L70" s="212"/>
      <c r="M70" s="213"/>
      <c r="N70" s="18"/>
      <c r="O70" s="197"/>
      <c r="P70" s="161"/>
      <c r="Q70" s="197"/>
      <c r="R70" s="7"/>
      <c r="S70" s="7"/>
      <c r="T70" s="7"/>
      <c r="U70" s="7"/>
      <c r="V70" s="7"/>
      <c r="W70" s="7"/>
      <c r="X70" s="7"/>
      <c r="Y70" s="7"/>
    </row>
    <row r="71" spans="1:25" ht="20.100000000000001" customHeight="1">
      <c r="B71" s="7"/>
      <c r="C71" s="159"/>
      <c r="D71" s="158"/>
      <c r="E71" s="126" t="s">
        <v>13</v>
      </c>
      <c r="F71" s="159"/>
      <c r="G71" s="154"/>
      <c r="H71" s="158"/>
      <c r="I71" s="158"/>
      <c r="J71" s="158"/>
      <c r="K71" s="214"/>
      <c r="L71" s="215"/>
      <c r="M71" s="216"/>
      <c r="N71" s="11"/>
      <c r="O71" s="197"/>
      <c r="P71" s="161"/>
      <c r="Q71" s="197"/>
      <c r="R71" s="7"/>
      <c r="S71" s="7"/>
      <c r="T71" s="7"/>
      <c r="U71" s="7"/>
      <c r="V71" s="7"/>
      <c r="W71" s="7"/>
      <c r="X71" s="7"/>
      <c r="Y71" s="7"/>
    </row>
    <row r="72" spans="1:25" ht="5.0999999999999996" customHeight="1">
      <c r="B72" s="11"/>
      <c r="C72" s="131"/>
      <c r="D72" s="138"/>
      <c r="E72" s="138"/>
      <c r="F72" s="138"/>
      <c r="G72" s="156"/>
      <c r="H72" s="11"/>
      <c r="I72" s="11"/>
      <c r="J72" s="138"/>
      <c r="K72" s="138"/>
      <c r="L72" s="138"/>
      <c r="M72" s="13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9" customHeight="1">
      <c r="B73" s="11"/>
      <c r="C73" s="138"/>
      <c r="D73" s="138"/>
      <c r="E73" s="138"/>
      <c r="F73" s="138"/>
      <c r="G73" s="11"/>
      <c r="H73" s="11"/>
      <c r="I73" s="11"/>
      <c r="J73" s="138"/>
      <c r="K73" s="138"/>
      <c r="L73" s="138"/>
      <c r="M73" s="13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53.45" customHeight="1">
      <c r="A74" s="134" t="s">
        <v>69</v>
      </c>
      <c r="B74" s="153" t="s">
        <v>70</v>
      </c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</row>
    <row r="75" spans="1:25" ht="16.899999999999999" customHeight="1"/>
  </sheetData>
  <mergeCells count="97">
    <mergeCell ref="G71:G72"/>
    <mergeCell ref="B74:Q74"/>
    <mergeCell ref="K67:M71"/>
    <mergeCell ref="O67:O71"/>
    <mergeCell ref="P67:P71"/>
    <mergeCell ref="Q67:Q71"/>
    <mergeCell ref="G66:G67"/>
    <mergeCell ref="C67:C71"/>
    <mergeCell ref="D67:D71"/>
    <mergeCell ref="F67:F71"/>
    <mergeCell ref="H67:H71"/>
    <mergeCell ref="I67:I71"/>
    <mergeCell ref="J67:J71"/>
    <mergeCell ref="U67:V67"/>
    <mergeCell ref="W67:Y67"/>
    <mergeCell ref="K58:M60"/>
    <mergeCell ref="N58:N60"/>
    <mergeCell ref="P58:P60"/>
    <mergeCell ref="C52:E55"/>
    <mergeCell ref="F52:F55"/>
    <mergeCell ref="H52:H55"/>
    <mergeCell ref="J52:J55"/>
    <mergeCell ref="K52:M55"/>
    <mergeCell ref="F58:F60"/>
    <mergeCell ref="G58:G60"/>
    <mergeCell ref="H58:H60"/>
    <mergeCell ref="I58:I60"/>
    <mergeCell ref="J58:J60"/>
    <mergeCell ref="L42:N44"/>
    <mergeCell ref="C47:E50"/>
    <mergeCell ref="F47:F50"/>
    <mergeCell ref="G47:H50"/>
    <mergeCell ref="I47:I50"/>
    <mergeCell ref="J47:N47"/>
    <mergeCell ref="J50:N50"/>
    <mergeCell ref="F42:F44"/>
    <mergeCell ref="G42:G44"/>
    <mergeCell ref="H42:H44"/>
    <mergeCell ref="I42:I44"/>
    <mergeCell ref="J42:J44"/>
    <mergeCell ref="K42:K44"/>
    <mergeCell ref="O34:O38"/>
    <mergeCell ref="P34:P38"/>
    <mergeCell ref="Q34:Q38"/>
    <mergeCell ref="U34:V34"/>
    <mergeCell ref="W34:Y34"/>
    <mergeCell ref="N38:N39"/>
    <mergeCell ref="N33:N34"/>
    <mergeCell ref="C34:C38"/>
    <mergeCell ref="D34:D38"/>
    <mergeCell ref="F34:F38"/>
    <mergeCell ref="H34:H38"/>
    <mergeCell ref="I34:I38"/>
    <mergeCell ref="B32:Y32"/>
    <mergeCell ref="B22:Y22"/>
    <mergeCell ref="L24:N25"/>
    <mergeCell ref="C25:C29"/>
    <mergeCell ref="D25:D29"/>
    <mergeCell ref="E25:E29"/>
    <mergeCell ref="F25:I25"/>
    <mergeCell ref="J25:J29"/>
    <mergeCell ref="K25:K29"/>
    <mergeCell ref="O25:O29"/>
    <mergeCell ref="P25:P29"/>
    <mergeCell ref="Q25:Q29"/>
    <mergeCell ref="U25:V25"/>
    <mergeCell ref="W25:Y25"/>
    <mergeCell ref="F29:I29"/>
    <mergeCell ref="L29:N30"/>
    <mergeCell ref="B13:Y13"/>
    <mergeCell ref="L14:N15"/>
    <mergeCell ref="C15:C19"/>
    <mergeCell ref="D15:D19"/>
    <mergeCell ref="E15:I15"/>
    <mergeCell ref="J15:J19"/>
    <mergeCell ref="O15:O19"/>
    <mergeCell ref="P15:P19"/>
    <mergeCell ref="Q15:Q19"/>
    <mergeCell ref="U15:V15"/>
    <mergeCell ref="W15:Y15"/>
    <mergeCell ref="E19:I19"/>
    <mergeCell ref="L19:L20"/>
    <mergeCell ref="M19:M20"/>
    <mergeCell ref="N19:N20"/>
    <mergeCell ref="D2:Q2"/>
    <mergeCell ref="B3:Y3"/>
    <mergeCell ref="L4:N5"/>
    <mergeCell ref="C5:C9"/>
    <mergeCell ref="D5:D9"/>
    <mergeCell ref="E5:I5"/>
    <mergeCell ref="J5:J9"/>
    <mergeCell ref="O5:O9"/>
    <mergeCell ref="P5:P9"/>
    <mergeCell ref="U5:V5"/>
    <mergeCell ref="W5:Y5"/>
    <mergeCell ref="E9:I9"/>
    <mergeCell ref="L9:N10"/>
  </mergeCells>
  <phoneticPr fontId="2"/>
  <pageMargins left="0.6692913385826772" right="0.39370078740157483" top="0.59055118110236227" bottom="0.39370078740157483" header="0.31496062992125984" footer="0.31496062992125984"/>
  <pageSetup paperSize="9" scale="93" orientation="portrait" blackAndWhite="1" verticalDpi="360" r:id="rId1"/>
  <headerFooter alignWithMargins="0">
    <oddFooter xml:space="preserve">&amp;C&amp;"Century,標準"9-2&amp;R&amp;12
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D398A-6AD8-42A1-83C0-8A642D752095}">
  <sheetPr>
    <tabColor rgb="FF0070C0"/>
  </sheetPr>
  <dimension ref="A1:AA78"/>
  <sheetViews>
    <sheetView showGridLines="0" view="pageBreakPreview" topLeftCell="A2" zoomScale="90" zoomScaleNormal="100" zoomScaleSheetLayoutView="90" workbookViewId="0">
      <selection activeCell="L23" sqref="L23:M24"/>
    </sheetView>
  </sheetViews>
  <sheetFormatPr defaultColWidth="9" defaultRowHeight="15" customHeight="1"/>
  <cols>
    <col min="1" max="1" width="5.25" style="1" customWidth="1"/>
    <col min="2" max="2" width="7.125" style="1" customWidth="1"/>
    <col min="3" max="3" width="3.625" style="2" customWidth="1"/>
    <col min="4" max="4" width="3.25" style="2" bestFit="1" customWidth="1"/>
    <col min="5" max="5" width="5.625" style="2" customWidth="1"/>
    <col min="6" max="6" width="3.625" style="2" customWidth="1"/>
    <col min="7" max="10" width="3.75" style="1" customWidth="1"/>
    <col min="11" max="11" width="10.5" style="1" customWidth="1"/>
    <col min="12" max="12" width="3.625" style="2" customWidth="1"/>
    <col min="13" max="13" width="5.625" style="2" customWidth="1"/>
    <col min="14" max="14" width="6.25" style="2" customWidth="1"/>
    <col min="15" max="15" width="3.875" style="2" customWidth="1"/>
    <col min="16" max="16" width="3.875" style="1" customWidth="1"/>
    <col min="17" max="17" width="3.625" style="1" customWidth="1"/>
    <col min="18" max="18" width="10.625" style="1" customWidth="1"/>
    <col min="19" max="19" width="7.125" style="1" customWidth="1"/>
    <col min="20" max="27" width="3.625" style="1" customWidth="1"/>
    <col min="28" max="16384" width="9" style="1"/>
  </cols>
  <sheetData>
    <row r="1" spans="2:27" ht="20.25" customHeight="1">
      <c r="B1" s="4" t="s">
        <v>135</v>
      </c>
      <c r="F1" s="93" t="s">
        <v>150</v>
      </c>
    </row>
    <row r="2" spans="2:27" ht="72" customHeight="1">
      <c r="B2" s="28" t="s">
        <v>68</v>
      </c>
      <c r="C2" s="74" t="s">
        <v>141</v>
      </c>
      <c r="D2" s="151" t="s">
        <v>142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2"/>
    </row>
    <row r="3" spans="2:27" ht="9" customHeight="1">
      <c r="B3" s="94"/>
      <c r="C3" s="95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2:27" ht="16.899999999999999" customHeight="1">
      <c r="B4" s="246" t="s">
        <v>152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</row>
    <row r="5" spans="2:27" ht="24.75" customHeight="1">
      <c r="C5" s="87" t="s">
        <v>151</v>
      </c>
      <c r="D5"/>
      <c r="E5"/>
      <c r="F5"/>
      <c r="G5"/>
      <c r="H5"/>
      <c r="I5"/>
      <c r="J5"/>
      <c r="K5"/>
      <c r="L5" s="247" t="s">
        <v>124</v>
      </c>
      <c r="M5" s="247"/>
      <c r="N5" s="132">
        <v>1</v>
      </c>
      <c r="O5" s="221" t="s">
        <v>147</v>
      </c>
      <c r="P5" s="222"/>
      <c r="Q5" s="248">
        <v>15</v>
      </c>
      <c r="R5" s="249"/>
      <c r="S5" s="97"/>
    </row>
    <row r="6" spans="2:27" ht="10.5" customHeight="1">
      <c r="B6" s="94"/>
      <c r="C6" s="95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</row>
    <row r="7" spans="2:27" ht="24" customHeight="1">
      <c r="B7" s="162" t="s">
        <v>20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</row>
    <row r="8" spans="2:27" ht="5.0999999999999996" customHeight="1"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66"/>
      <c r="O8" s="167"/>
      <c r="P8" s="168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</row>
    <row r="9" spans="2:27" ht="20.100000000000001" customHeight="1">
      <c r="B9" s="7"/>
      <c r="C9" s="159" t="s">
        <v>42</v>
      </c>
      <c r="D9" s="158" t="s">
        <v>7</v>
      </c>
      <c r="E9" s="158" t="str">
        <f>"Q1（1階の1/"&amp;$Q$5&amp;"rad時の耐力"</f>
        <v>Q1（1階の1/15rad時の耐力</v>
      </c>
      <c r="F9" s="158"/>
      <c r="G9" s="158"/>
      <c r="H9" s="158"/>
      <c r="I9" s="158"/>
      <c r="J9" s="158"/>
      <c r="K9" s="158"/>
      <c r="L9" s="158" t="s">
        <v>7</v>
      </c>
      <c r="M9" s="127"/>
      <c r="N9" s="169"/>
      <c r="O9" s="170"/>
      <c r="P9" s="171"/>
      <c r="Q9" s="158" t="s">
        <v>7</v>
      </c>
      <c r="R9" s="243" t="e">
        <f>ROUND(N8/N13,3)</f>
        <v>#DIV/0!</v>
      </c>
      <c r="S9" s="7"/>
      <c r="T9" s="7"/>
      <c r="U9" s="7"/>
      <c r="V9" s="7"/>
      <c r="W9" s="159"/>
      <c r="X9" s="159"/>
      <c r="Y9" s="159"/>
      <c r="Z9" s="159"/>
      <c r="AA9" s="159"/>
    </row>
    <row r="10" spans="2:27" ht="5.0999999999999996" customHeight="1">
      <c r="B10" s="7"/>
      <c r="C10" s="159"/>
      <c r="D10" s="158"/>
      <c r="E10" s="9"/>
      <c r="F10" s="9"/>
      <c r="G10" s="9"/>
      <c r="H10" s="9"/>
      <c r="I10" s="9"/>
      <c r="J10" s="9"/>
      <c r="K10" s="9"/>
      <c r="L10" s="158"/>
      <c r="M10" s="127"/>
      <c r="N10" s="14"/>
      <c r="O10" s="15"/>
      <c r="P10" s="15"/>
      <c r="Q10" s="158"/>
      <c r="R10" s="244"/>
      <c r="S10" s="7"/>
      <c r="T10" s="7"/>
      <c r="U10" s="7"/>
      <c r="V10" s="7"/>
      <c r="W10" s="7"/>
      <c r="X10" s="7"/>
      <c r="Y10" s="7"/>
      <c r="Z10" s="7"/>
      <c r="AA10" s="7"/>
    </row>
    <row r="11" spans="2:27" ht="1.5" customHeight="1">
      <c r="B11" s="7"/>
      <c r="C11" s="159"/>
      <c r="D11" s="158"/>
      <c r="E11" s="127"/>
      <c r="F11" s="127"/>
      <c r="G11" s="127"/>
      <c r="H11" s="127"/>
      <c r="I11" s="127"/>
      <c r="J11" s="127"/>
      <c r="K11" s="127"/>
      <c r="L11" s="158"/>
      <c r="M11" s="127"/>
      <c r="N11" s="127"/>
      <c r="O11" s="127"/>
      <c r="P11" s="7"/>
      <c r="Q11" s="158"/>
      <c r="R11" s="244"/>
      <c r="S11" s="7"/>
      <c r="T11" s="7"/>
      <c r="U11" s="7"/>
      <c r="V11" s="7"/>
      <c r="W11" s="7"/>
      <c r="X11" s="7"/>
      <c r="Y11" s="7"/>
      <c r="Z11" s="7"/>
      <c r="AA11" s="7"/>
    </row>
    <row r="12" spans="2:27" ht="5.0999999999999996" customHeight="1">
      <c r="B12" s="7"/>
      <c r="C12" s="159"/>
      <c r="D12" s="158"/>
      <c r="E12" s="127"/>
      <c r="F12" s="127"/>
      <c r="G12" s="126"/>
      <c r="H12" s="126"/>
      <c r="I12" s="126"/>
      <c r="J12" s="126"/>
      <c r="K12" s="126"/>
      <c r="L12" s="158"/>
      <c r="M12" s="127"/>
      <c r="N12" s="127"/>
      <c r="O12" s="127"/>
      <c r="P12" s="7"/>
      <c r="Q12" s="158"/>
      <c r="R12" s="244"/>
      <c r="S12" s="7"/>
      <c r="T12" s="7"/>
      <c r="U12" s="7"/>
      <c r="V12" s="7"/>
      <c r="W12" s="7"/>
      <c r="X12" s="7"/>
      <c r="Y12" s="7"/>
      <c r="Z12" s="7"/>
      <c r="AA12" s="7"/>
    </row>
    <row r="13" spans="2:27" ht="20.100000000000001" customHeight="1">
      <c r="B13" s="7"/>
      <c r="C13" s="159"/>
      <c r="D13" s="158"/>
      <c r="E13" s="159" t="s">
        <v>0</v>
      </c>
      <c r="F13" s="159"/>
      <c r="G13" s="159"/>
      <c r="H13" s="159"/>
      <c r="I13" s="159"/>
      <c r="J13" s="159"/>
      <c r="K13" s="159"/>
      <c r="L13" s="158"/>
      <c r="M13" s="127"/>
      <c r="N13" s="280">
        <f>'p.9-2書式 '!L9</f>
        <v>0</v>
      </c>
      <c r="O13" s="281"/>
      <c r="P13" s="282"/>
      <c r="Q13" s="158"/>
      <c r="R13" s="245"/>
      <c r="S13" s="7"/>
      <c r="T13" s="7"/>
      <c r="U13" s="7"/>
      <c r="V13" s="7"/>
      <c r="W13" s="7"/>
      <c r="X13" s="7"/>
      <c r="Y13" s="7"/>
      <c r="Z13" s="7"/>
      <c r="AA13" s="7"/>
    </row>
    <row r="14" spans="2:27" ht="5.0999999999999996" customHeight="1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283"/>
      <c r="O14" s="284"/>
      <c r="P14" s="285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</row>
    <row r="15" spans="2:27" ht="18" customHeight="1">
      <c r="B15" s="11"/>
      <c r="C15" s="138"/>
      <c r="D15" s="138"/>
      <c r="E15" s="138"/>
      <c r="F15" s="138"/>
      <c r="G15" s="11" t="s">
        <v>8</v>
      </c>
      <c r="H15" s="11"/>
      <c r="I15" s="11"/>
      <c r="J15" s="11"/>
      <c r="K15" s="11"/>
      <c r="L15" s="138"/>
      <c r="M15" s="138"/>
      <c r="N15" s="138"/>
      <c r="O15" s="138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2:27" ht="11.25" customHeight="1">
      <c r="B16" s="11"/>
      <c r="C16" s="138"/>
      <c r="D16" s="138"/>
      <c r="E16" s="138"/>
      <c r="F16" s="138"/>
      <c r="G16" s="11"/>
      <c r="H16" s="11"/>
      <c r="I16" s="11"/>
      <c r="J16" s="11"/>
      <c r="K16" s="11"/>
      <c r="L16" s="138"/>
      <c r="M16" s="138"/>
      <c r="N16" s="138"/>
      <c r="O16" s="138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2:27" ht="18.75" customHeight="1">
      <c r="B17" s="160" t="s">
        <v>1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</row>
    <row r="18" spans="2:27" ht="5.0999999999999996" customHeight="1"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M18" s="179">
        <f>N8</f>
        <v>0</v>
      </c>
      <c r="N18" s="180"/>
      <c r="O18" s="181"/>
      <c r="P18" s="10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</row>
    <row r="19" spans="2:27" ht="20.100000000000001" customHeight="1">
      <c r="B19" s="7"/>
      <c r="C19" s="159" t="s">
        <v>31</v>
      </c>
      <c r="D19" s="158" t="s">
        <v>7</v>
      </c>
      <c r="E19" s="124" t="str">
        <f>"Q1（1階の1/"&amp;$Q$5&amp;"rad時の耐力）"</f>
        <v>Q1（1階の1/15rad時の耐力）</v>
      </c>
      <c r="F19" s="124"/>
      <c r="G19" s="124"/>
      <c r="H19" s="124"/>
      <c r="I19" s="124"/>
      <c r="J19" s="124"/>
      <c r="K19" s="158" t="s">
        <v>7</v>
      </c>
      <c r="L19" s="101"/>
      <c r="M19" s="182"/>
      <c r="N19" s="183"/>
      <c r="O19" s="184"/>
      <c r="P19" s="101"/>
      <c r="Q19" s="158" t="s">
        <v>7</v>
      </c>
      <c r="R19" s="154" t="e">
        <f>ROUND(M18/(L23/O23),3)</f>
        <v>#DIV/0!</v>
      </c>
      <c r="S19" s="185" t="s">
        <v>33</v>
      </c>
      <c r="T19" s="7"/>
      <c r="U19" s="7"/>
      <c r="V19" s="7"/>
      <c r="W19" s="159"/>
      <c r="X19" s="159"/>
      <c r="Y19" s="159"/>
      <c r="Z19" s="159"/>
      <c r="AA19" s="159"/>
    </row>
    <row r="20" spans="2:27" ht="5.0999999999999996" customHeight="1">
      <c r="B20" s="7"/>
      <c r="C20" s="159"/>
      <c r="D20" s="158"/>
      <c r="E20" s="9"/>
      <c r="F20" s="9"/>
      <c r="G20" s="9"/>
      <c r="H20" s="9"/>
      <c r="I20" s="9"/>
      <c r="J20" s="9"/>
      <c r="K20" s="158"/>
      <c r="L20" s="100"/>
      <c r="M20" s="9"/>
      <c r="N20" s="9"/>
      <c r="O20" s="9"/>
      <c r="P20" s="9"/>
      <c r="Q20" s="158"/>
      <c r="R20" s="155"/>
      <c r="S20" s="185"/>
      <c r="T20" s="7"/>
      <c r="U20" s="7"/>
      <c r="V20" s="7"/>
      <c r="W20" s="7"/>
      <c r="X20" s="7"/>
      <c r="Y20" s="7"/>
      <c r="Z20" s="7"/>
      <c r="AA20" s="7"/>
    </row>
    <row r="21" spans="2:27" ht="1.5" customHeight="1">
      <c r="B21" s="7"/>
      <c r="C21" s="159"/>
      <c r="D21" s="158"/>
      <c r="E21" s="127"/>
      <c r="F21" s="127"/>
      <c r="G21" s="127"/>
      <c r="H21" s="127"/>
      <c r="I21" s="127"/>
      <c r="J21" s="127"/>
      <c r="K21" s="158"/>
      <c r="M21" s="127"/>
      <c r="N21" s="127"/>
      <c r="O21" s="127"/>
      <c r="P21" s="7"/>
      <c r="Q21" s="158"/>
      <c r="R21" s="155"/>
      <c r="S21" s="185"/>
      <c r="T21" s="7"/>
      <c r="U21" s="7"/>
      <c r="V21" s="7"/>
      <c r="W21" s="7"/>
      <c r="X21" s="7"/>
      <c r="Y21" s="7"/>
      <c r="Z21" s="7"/>
      <c r="AA21" s="7"/>
    </row>
    <row r="22" spans="2:27" ht="5.0999999999999996" customHeight="1">
      <c r="B22" s="7"/>
      <c r="C22" s="159"/>
      <c r="D22" s="158"/>
      <c r="E22" s="127"/>
      <c r="F22" s="127"/>
      <c r="G22" s="126"/>
      <c r="H22" s="126"/>
      <c r="I22" s="126"/>
      <c r="J22" s="126"/>
      <c r="K22" s="158"/>
      <c r="M22" s="127"/>
      <c r="N22" s="127"/>
      <c r="O22" s="127"/>
      <c r="P22" s="7"/>
      <c r="Q22" s="158"/>
      <c r="R22" s="155"/>
      <c r="S22" s="185"/>
      <c r="T22" s="7"/>
      <c r="U22" s="7"/>
      <c r="V22" s="7"/>
      <c r="W22" s="7"/>
      <c r="X22" s="7"/>
      <c r="Y22" s="7"/>
      <c r="Z22" s="7"/>
      <c r="AA22" s="7"/>
    </row>
    <row r="23" spans="2:27" ht="20.100000000000001" customHeight="1">
      <c r="B23" s="7"/>
      <c r="C23" s="159"/>
      <c r="D23" s="158"/>
      <c r="E23" s="125" t="str">
        <f>"δ（1/"&amp;Q5&amp;"rad時の1階の変位）"</f>
        <v>δ（1/15rad時の1階の変位）</v>
      </c>
      <c r="F23" s="125"/>
      <c r="G23" s="125"/>
      <c r="H23" s="125"/>
      <c r="I23" s="125"/>
      <c r="J23" s="125"/>
      <c r="K23" s="158"/>
      <c r="L23" s="290">
        <f>'p.9-2書式 '!L19</f>
        <v>0</v>
      </c>
      <c r="M23" s="291"/>
      <c r="N23" s="223" t="s">
        <v>147</v>
      </c>
      <c r="O23" s="224">
        <f>$Q$5</f>
        <v>15</v>
      </c>
      <c r="P23" s="225"/>
      <c r="Q23" s="158"/>
      <c r="R23" s="156"/>
      <c r="S23" s="185"/>
      <c r="T23" s="7"/>
      <c r="U23" s="7"/>
      <c r="V23" s="7"/>
      <c r="W23" s="7"/>
      <c r="X23" s="7"/>
      <c r="Y23" s="7"/>
      <c r="Z23" s="7"/>
      <c r="AA23" s="7"/>
    </row>
    <row r="24" spans="2:27" ht="5.0999999999999996" customHeight="1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292"/>
      <c r="M24" s="293"/>
      <c r="N24" s="223"/>
      <c r="O24" s="226"/>
      <c r="P24" s="227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</row>
    <row r="25" spans="2:27" ht="11.25" customHeight="1">
      <c r="B25" s="11"/>
      <c r="C25" s="138"/>
      <c r="D25" s="138"/>
      <c r="E25" s="138"/>
      <c r="F25" s="138"/>
      <c r="G25" s="11"/>
      <c r="H25" s="11"/>
      <c r="I25" s="11"/>
      <c r="J25" s="11"/>
      <c r="K25" s="11"/>
      <c r="L25" s="138"/>
      <c r="M25" s="138"/>
      <c r="N25" s="138"/>
      <c r="O25" s="138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2:27" ht="18.75" customHeight="1">
      <c r="B26" s="160" t="str">
        <f>"●　等価周期　Te　（1階の変形角が1/"&amp;Q5&amp;"rad時の剛性）"</f>
        <v>●　等価周期　Te　（1階の変形角が1/15rad時の剛性）</v>
      </c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</row>
    <row r="27" spans="2:27" ht="5.0999999999999996" customHeight="1"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</row>
    <row r="28" spans="2:27" ht="5.0999999999999996" customHeight="1"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79">
        <f>ROUND(N13/9.8,3)</f>
        <v>0</v>
      </c>
      <c r="O28" s="180"/>
      <c r="P28" s="18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</row>
    <row r="29" spans="2:27" ht="20.100000000000001" customHeight="1">
      <c r="B29" s="7"/>
      <c r="C29" s="159" t="s">
        <v>36</v>
      </c>
      <c r="D29" s="158" t="s">
        <v>7</v>
      </c>
      <c r="E29" s="159" t="s">
        <v>38</v>
      </c>
      <c r="F29" s="158" t="s">
        <v>2</v>
      </c>
      <c r="G29" s="158"/>
      <c r="H29" s="158"/>
      <c r="I29" s="158"/>
      <c r="J29" s="158"/>
      <c r="K29" s="158"/>
      <c r="L29" s="158" t="s">
        <v>7</v>
      </c>
      <c r="M29" s="159" t="s">
        <v>38</v>
      </c>
      <c r="N29" s="182"/>
      <c r="O29" s="183"/>
      <c r="P29" s="184"/>
      <c r="Q29" s="158" t="s">
        <v>7</v>
      </c>
      <c r="R29" s="154" t="e">
        <f>ROUND(2*PI()*SQRT(N28/N33),3)</f>
        <v>#DIV/0!</v>
      </c>
      <c r="S29" s="178" t="s">
        <v>3</v>
      </c>
      <c r="T29" s="7"/>
      <c r="U29" s="7"/>
      <c r="V29" s="7"/>
      <c r="W29" s="159"/>
      <c r="X29" s="159"/>
      <c r="Y29" s="159"/>
      <c r="Z29" s="159"/>
      <c r="AA29" s="159"/>
    </row>
    <row r="30" spans="2:27" ht="5.0999999999999996" customHeight="1">
      <c r="B30" s="7"/>
      <c r="C30" s="159"/>
      <c r="D30" s="158"/>
      <c r="E30" s="159"/>
      <c r="F30" s="9"/>
      <c r="G30" s="9"/>
      <c r="H30" s="9"/>
      <c r="I30" s="9"/>
      <c r="J30" s="9"/>
      <c r="K30" s="9"/>
      <c r="L30" s="158"/>
      <c r="M30" s="159"/>
      <c r="N30" s="10"/>
      <c r="O30" s="10"/>
      <c r="P30" s="10"/>
      <c r="Q30" s="158"/>
      <c r="R30" s="155"/>
      <c r="S30" s="178"/>
      <c r="T30" s="7"/>
      <c r="U30" s="7"/>
      <c r="V30" s="7"/>
      <c r="W30" s="7"/>
      <c r="X30" s="7"/>
      <c r="Y30" s="7"/>
      <c r="Z30" s="7"/>
      <c r="AA30" s="7"/>
    </row>
    <row r="31" spans="2:27" ht="1.5" customHeight="1">
      <c r="B31" s="7"/>
      <c r="C31" s="159"/>
      <c r="D31" s="158"/>
      <c r="E31" s="159"/>
      <c r="F31" s="126"/>
      <c r="G31" s="127"/>
      <c r="H31" s="127"/>
      <c r="I31" s="127"/>
      <c r="J31" s="127"/>
      <c r="K31" s="127"/>
      <c r="L31" s="158"/>
      <c r="M31" s="159"/>
      <c r="N31" s="126"/>
      <c r="O31" s="126"/>
      <c r="P31" s="73"/>
      <c r="Q31" s="158"/>
      <c r="R31" s="155"/>
      <c r="S31" s="178"/>
      <c r="T31" s="7"/>
      <c r="U31" s="7"/>
      <c r="V31" s="7"/>
      <c r="W31" s="7"/>
      <c r="X31" s="7"/>
      <c r="Y31" s="7"/>
      <c r="Z31" s="7"/>
      <c r="AA31" s="7"/>
    </row>
    <row r="32" spans="2:27" ht="5.0999999999999996" customHeight="1">
      <c r="B32" s="7"/>
      <c r="C32" s="159"/>
      <c r="D32" s="158"/>
      <c r="E32" s="159"/>
      <c r="F32" s="126"/>
      <c r="G32" s="126"/>
      <c r="H32" s="126"/>
      <c r="I32" s="126"/>
      <c r="J32" s="126"/>
      <c r="K32" s="126"/>
      <c r="L32" s="158"/>
      <c r="M32" s="159"/>
      <c r="N32" s="126"/>
      <c r="O32" s="126"/>
      <c r="P32" s="7"/>
      <c r="Q32" s="158"/>
      <c r="R32" s="155"/>
      <c r="S32" s="178"/>
      <c r="T32" s="7"/>
      <c r="U32" s="7"/>
      <c r="V32" s="7"/>
      <c r="W32" s="7"/>
      <c r="X32" s="7"/>
      <c r="Y32" s="7"/>
      <c r="Z32" s="7"/>
      <c r="AA32" s="7"/>
    </row>
    <row r="33" spans="2:27" ht="20.100000000000001" customHeight="1">
      <c r="B33" s="7"/>
      <c r="C33" s="159"/>
      <c r="D33" s="158"/>
      <c r="E33" s="159"/>
      <c r="F33" s="159" t="str">
        <f>"Ke（1/"&amp;Q5&amp;"rad時の1階の等価剛性）"</f>
        <v>Ke（1/15rad時の1階の等価剛性）</v>
      </c>
      <c r="G33" s="159"/>
      <c r="H33" s="159"/>
      <c r="I33" s="159"/>
      <c r="J33" s="159"/>
      <c r="K33" s="159"/>
      <c r="L33" s="158"/>
      <c r="M33" s="159"/>
      <c r="N33" s="179" t="e">
        <f>R19</f>
        <v>#DIV/0!</v>
      </c>
      <c r="O33" s="180"/>
      <c r="P33" s="181"/>
      <c r="Q33" s="158"/>
      <c r="R33" s="156"/>
      <c r="S33" s="178"/>
      <c r="T33" s="7"/>
      <c r="U33" s="7"/>
      <c r="V33" s="7"/>
      <c r="W33" s="7"/>
      <c r="X33" s="7"/>
      <c r="Y33" s="7"/>
      <c r="Z33" s="7"/>
      <c r="AA33" s="7"/>
    </row>
    <row r="34" spans="2:27" ht="5.0999999999999996" customHeight="1"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82"/>
      <c r="O34" s="183"/>
      <c r="P34" s="184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</row>
    <row r="35" spans="2:27" ht="11.25" customHeight="1">
      <c r="B35" s="11"/>
      <c r="C35" s="138"/>
      <c r="D35" s="138"/>
      <c r="E35" s="138"/>
      <c r="F35" s="138"/>
      <c r="G35" s="11"/>
      <c r="H35" s="11"/>
      <c r="I35" s="11"/>
      <c r="J35" s="11"/>
      <c r="K35" s="11"/>
      <c r="L35" s="138"/>
      <c r="M35" s="138"/>
      <c r="N35" s="138"/>
      <c r="O35" s="138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2:27" ht="18.75" customHeight="1">
      <c r="B36" s="160" t="s">
        <v>4</v>
      </c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</row>
    <row r="37" spans="2:27" ht="15" customHeight="1">
      <c r="B37" s="7"/>
      <c r="C37" s="159" t="s">
        <v>9</v>
      </c>
      <c r="D37" s="158" t="s">
        <v>7</v>
      </c>
      <c r="E37" s="127">
        <v>1</v>
      </c>
      <c r="F37" s="159" t="s">
        <v>10</v>
      </c>
      <c r="G37" s="158" t="s">
        <v>11</v>
      </c>
      <c r="H37" s="158"/>
      <c r="I37" s="158"/>
      <c r="J37" s="158" t="s">
        <v>12</v>
      </c>
      <c r="K37" s="158">
        <v>0.05</v>
      </c>
      <c r="L37" s="126"/>
      <c r="M37" s="126"/>
      <c r="N37" s="126"/>
      <c r="O37" s="126"/>
      <c r="P37" s="128"/>
      <c r="Q37" s="197"/>
      <c r="R37" s="161"/>
      <c r="S37" s="197"/>
      <c r="T37" s="7"/>
      <c r="U37" s="7"/>
      <c r="V37" s="7"/>
      <c r="W37" s="159"/>
      <c r="X37" s="159"/>
      <c r="Y37" s="159"/>
      <c r="Z37" s="159"/>
      <c r="AA37" s="159"/>
    </row>
    <row r="38" spans="2:27" ht="5.0999999999999996" customHeight="1">
      <c r="B38" s="7"/>
      <c r="C38" s="159"/>
      <c r="D38" s="158"/>
      <c r="E38" s="9"/>
      <c r="F38" s="159"/>
      <c r="G38" s="9"/>
      <c r="H38" s="9"/>
      <c r="I38" s="9"/>
      <c r="J38" s="158"/>
      <c r="K38" s="158"/>
      <c r="L38" s="126"/>
      <c r="M38" s="126"/>
      <c r="N38" s="126"/>
      <c r="O38" s="126"/>
      <c r="P38" s="129"/>
      <c r="Q38" s="197"/>
      <c r="R38" s="161"/>
      <c r="S38" s="197"/>
      <c r="T38" s="7"/>
      <c r="U38" s="7"/>
      <c r="V38" s="7"/>
      <c r="W38" s="7"/>
      <c r="X38" s="7"/>
      <c r="Y38" s="7"/>
      <c r="Z38" s="7"/>
      <c r="AA38" s="7"/>
    </row>
    <row r="39" spans="2:27" ht="1.5" customHeight="1">
      <c r="B39" s="7"/>
      <c r="C39" s="159"/>
      <c r="D39" s="158"/>
      <c r="E39" s="127"/>
      <c r="F39" s="159"/>
      <c r="G39" s="158"/>
      <c r="H39" s="158"/>
      <c r="I39" s="158"/>
      <c r="J39" s="158"/>
      <c r="K39" s="158"/>
      <c r="L39" s="126"/>
      <c r="M39" s="126"/>
      <c r="N39" s="126"/>
      <c r="O39" s="126"/>
      <c r="P39" s="18"/>
      <c r="Q39" s="197"/>
      <c r="R39" s="161"/>
      <c r="S39" s="197"/>
      <c r="T39" s="7"/>
      <c r="U39" s="7"/>
      <c r="V39" s="7"/>
      <c r="W39" s="7"/>
      <c r="X39" s="7"/>
      <c r="Y39" s="7"/>
      <c r="Z39" s="7"/>
      <c r="AA39" s="7"/>
    </row>
    <row r="40" spans="2:27" ht="5.0999999999999996" customHeight="1">
      <c r="B40" s="7"/>
      <c r="C40" s="159"/>
      <c r="D40" s="158"/>
      <c r="E40" s="127"/>
      <c r="F40" s="159"/>
      <c r="G40" s="126"/>
      <c r="H40" s="126"/>
      <c r="I40" s="126"/>
      <c r="J40" s="158"/>
      <c r="K40" s="158"/>
      <c r="L40" s="126"/>
      <c r="M40" s="126"/>
      <c r="N40" s="126"/>
      <c r="O40" s="126"/>
      <c r="P40" s="18"/>
      <c r="Q40" s="197"/>
      <c r="R40" s="161"/>
      <c r="S40" s="197"/>
      <c r="T40" s="7"/>
      <c r="U40" s="7"/>
      <c r="V40" s="7"/>
      <c r="W40" s="7"/>
      <c r="X40" s="7"/>
      <c r="Y40" s="7"/>
      <c r="Z40" s="7"/>
      <c r="AA40" s="7"/>
    </row>
    <row r="41" spans="2:27" ht="15" customHeight="1">
      <c r="B41" s="7"/>
      <c r="C41" s="159"/>
      <c r="D41" s="158"/>
      <c r="E41" s="126" t="s">
        <v>13</v>
      </c>
      <c r="F41" s="159"/>
      <c r="G41" s="159" t="s">
        <v>14</v>
      </c>
      <c r="H41" s="159"/>
      <c r="I41" s="159"/>
      <c r="J41" s="158"/>
      <c r="K41" s="158"/>
      <c r="L41" s="126"/>
      <c r="M41" s="126"/>
      <c r="N41" s="126"/>
      <c r="O41" s="126"/>
      <c r="P41" s="161"/>
      <c r="Q41" s="197"/>
      <c r="R41" s="161"/>
      <c r="S41" s="197"/>
      <c r="T41" s="7"/>
      <c r="U41" s="7"/>
      <c r="V41" s="7"/>
      <c r="W41" s="7"/>
      <c r="X41" s="7"/>
      <c r="Y41" s="7"/>
      <c r="Z41" s="7"/>
      <c r="AA41" s="7"/>
    </row>
    <row r="42" spans="2:27" ht="9.9499999999999993" customHeight="1"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61"/>
      <c r="Q42" s="16"/>
      <c r="R42" s="16"/>
      <c r="S42" s="16"/>
      <c r="T42" s="131"/>
      <c r="U42" s="131"/>
      <c r="V42" s="131"/>
      <c r="W42" s="131"/>
      <c r="X42" s="131"/>
      <c r="Y42" s="131"/>
      <c r="Z42" s="131"/>
      <c r="AA42" s="131"/>
    </row>
    <row r="43" spans="2:27" ht="15" customHeight="1">
      <c r="B43" s="7"/>
      <c r="C43" s="130" t="s">
        <v>21</v>
      </c>
      <c r="D43" s="126"/>
      <c r="E43" s="126"/>
      <c r="F43" s="126"/>
      <c r="G43" s="7"/>
      <c r="H43" s="7"/>
      <c r="I43" s="7"/>
      <c r="J43" s="7"/>
      <c r="K43" s="7"/>
      <c r="L43" s="126"/>
      <c r="M43" s="126"/>
      <c r="N43" s="126"/>
      <c r="O43" s="126"/>
      <c r="P43" s="7"/>
      <c r="Q43" s="7"/>
      <c r="R43" s="7"/>
      <c r="S43" s="7"/>
      <c r="T43" s="11"/>
      <c r="U43" s="11"/>
      <c r="V43" s="11"/>
      <c r="W43" s="11"/>
      <c r="X43" s="11"/>
      <c r="Y43" s="11"/>
      <c r="Z43" s="11"/>
      <c r="AA43" s="11"/>
    </row>
    <row r="44" spans="2:27" ht="15" customHeight="1">
      <c r="B44" s="7"/>
      <c r="C44" s="126"/>
      <c r="D44" s="126"/>
      <c r="E44" s="19" t="s">
        <v>22</v>
      </c>
      <c r="F44" s="126"/>
      <c r="G44" s="20" t="str">
        <f>"（底辺）=δ 1/"&amp;Q5</f>
        <v>（底辺）=δ 1/15</v>
      </c>
      <c r="H44" s="138"/>
      <c r="I44" s="138"/>
      <c r="J44" s="11"/>
      <c r="K44" s="138" t="str">
        <f>"（高さ）=Q 1/"&amp;Q5</f>
        <v>（高さ）=Q 1/15</v>
      </c>
      <c r="L44" s="126"/>
      <c r="M44" s="126"/>
      <c r="N44" s="126"/>
      <c r="O44" s="126"/>
      <c r="P44" s="7"/>
      <c r="Q44" s="7"/>
      <c r="R44" s="7"/>
      <c r="S44" s="7"/>
      <c r="T44" s="11"/>
      <c r="U44" s="11"/>
      <c r="V44" s="11"/>
      <c r="W44" s="11"/>
      <c r="X44" s="11"/>
      <c r="Y44" s="11"/>
      <c r="Z44" s="11"/>
      <c r="AA44" s="11"/>
    </row>
    <row r="45" spans="2:27" ht="9.9499999999999993" customHeight="1">
      <c r="B45" s="7"/>
      <c r="C45" s="126"/>
      <c r="D45" s="126"/>
      <c r="E45" s="126"/>
      <c r="F45" s="193" t="s">
        <v>7</v>
      </c>
      <c r="G45" s="179">
        <f>L23/O23</f>
        <v>0</v>
      </c>
      <c r="H45" s="180"/>
      <c r="I45" s="181"/>
      <c r="J45" s="157" t="s">
        <v>23</v>
      </c>
      <c r="K45" s="154">
        <f>N8</f>
        <v>0</v>
      </c>
      <c r="L45" s="198" t="s">
        <v>24</v>
      </c>
      <c r="M45" s="158" t="s">
        <v>25</v>
      </c>
      <c r="N45" s="179">
        <f>ROUND(G45*K45/2,3)</f>
        <v>0</v>
      </c>
      <c r="O45" s="180"/>
      <c r="P45" s="181"/>
      <c r="Q45" s="7"/>
      <c r="R45" s="7"/>
      <c r="S45" s="7"/>
      <c r="T45" s="11"/>
      <c r="U45" s="11"/>
      <c r="V45" s="11"/>
      <c r="W45" s="11"/>
      <c r="X45" s="11"/>
      <c r="Y45" s="11"/>
      <c r="Z45" s="11"/>
      <c r="AA45" s="11"/>
    </row>
    <row r="46" spans="2:27" ht="9.9499999999999993" customHeight="1">
      <c r="B46" s="7"/>
      <c r="C46" s="126"/>
      <c r="D46" s="126"/>
      <c r="E46" s="126"/>
      <c r="F46" s="193"/>
      <c r="G46" s="194"/>
      <c r="H46" s="195"/>
      <c r="I46" s="196"/>
      <c r="J46" s="157"/>
      <c r="K46" s="155"/>
      <c r="L46" s="198"/>
      <c r="M46" s="158"/>
      <c r="N46" s="194"/>
      <c r="O46" s="195"/>
      <c r="P46" s="196"/>
      <c r="Q46" s="7"/>
      <c r="R46" s="7"/>
      <c r="S46" s="7"/>
      <c r="T46" s="11"/>
      <c r="U46" s="11"/>
      <c r="V46" s="11"/>
      <c r="W46" s="11"/>
      <c r="X46" s="11"/>
      <c r="Y46" s="11"/>
      <c r="Z46" s="11"/>
      <c r="AA46" s="11"/>
    </row>
    <row r="47" spans="2:27" ht="9.9499999999999993" customHeight="1">
      <c r="B47" s="7"/>
      <c r="C47" s="126"/>
      <c r="D47" s="126"/>
      <c r="E47" s="126"/>
      <c r="F47" s="193"/>
      <c r="G47" s="182"/>
      <c r="H47" s="183"/>
      <c r="I47" s="184"/>
      <c r="J47" s="157"/>
      <c r="K47" s="156"/>
      <c r="L47" s="198"/>
      <c r="M47" s="158"/>
      <c r="N47" s="182"/>
      <c r="O47" s="183"/>
      <c r="P47" s="184"/>
      <c r="Q47" s="7"/>
      <c r="R47" s="7"/>
      <c r="S47" s="7"/>
      <c r="T47" s="11"/>
      <c r="U47" s="11"/>
      <c r="V47" s="11"/>
      <c r="W47" s="11"/>
      <c r="X47" s="11"/>
      <c r="Y47" s="11"/>
      <c r="Z47" s="11"/>
      <c r="AA47" s="11"/>
    </row>
    <row r="48" spans="2:27" ht="15" customHeight="1">
      <c r="B48" s="7"/>
      <c r="C48" s="131" t="s">
        <v>26</v>
      </c>
      <c r="D48" s="126"/>
      <c r="E48" s="19" t="s">
        <v>27</v>
      </c>
      <c r="F48" s="127"/>
      <c r="G48" s="7"/>
      <c r="H48" s="7"/>
      <c r="I48" s="7"/>
      <c r="J48" s="7"/>
      <c r="K48" s="7"/>
      <c r="L48" s="126"/>
      <c r="M48" s="127"/>
      <c r="N48" s="127"/>
      <c r="O48" s="127"/>
      <c r="P48" s="7"/>
      <c r="Q48" s="7"/>
      <c r="R48" s="7"/>
      <c r="S48" s="7"/>
      <c r="T48" s="11"/>
      <c r="U48" s="11"/>
      <c r="V48" s="11"/>
      <c r="W48" s="11"/>
      <c r="X48" s="11"/>
      <c r="Y48" s="11"/>
      <c r="Z48" s="11"/>
      <c r="AA48" s="11"/>
    </row>
    <row r="49" spans="2:27" ht="12" customHeight="1">
      <c r="B49" s="7"/>
      <c r="C49" s="148" t="s">
        <v>18</v>
      </c>
      <c r="D49" s="148"/>
      <c r="E49" s="148"/>
      <c r="F49" s="149" t="s">
        <v>7</v>
      </c>
      <c r="G49" s="150" t="s">
        <v>153</v>
      </c>
      <c r="H49" s="150"/>
      <c r="I49" s="150"/>
      <c r="J49" s="150"/>
      <c r="K49" s="148" t="s">
        <v>23</v>
      </c>
      <c r="L49" s="148" t="str">
        <f>E19</f>
        <v>Q1（1階の1/15rad時の耐力）</v>
      </c>
      <c r="M49" s="148"/>
      <c r="N49" s="148"/>
      <c r="O49" s="148"/>
      <c r="P49" s="148"/>
      <c r="Q49" s="148"/>
      <c r="R49" s="7"/>
      <c r="S49" s="7"/>
      <c r="T49" s="11"/>
      <c r="U49" s="11"/>
      <c r="V49" s="11"/>
      <c r="W49" s="11"/>
      <c r="X49" s="11"/>
      <c r="Y49" s="11"/>
      <c r="Z49" s="11"/>
      <c r="AA49" s="11"/>
    </row>
    <row r="50" spans="2:27" ht="4.5" customHeight="1">
      <c r="B50" s="7"/>
      <c r="C50" s="148"/>
      <c r="D50" s="148"/>
      <c r="E50" s="148"/>
      <c r="F50" s="149"/>
      <c r="G50" s="150"/>
      <c r="H50" s="150"/>
      <c r="I50" s="150"/>
      <c r="J50" s="150"/>
      <c r="K50" s="148"/>
      <c r="L50" s="102"/>
      <c r="M50" s="103"/>
      <c r="N50" s="103"/>
      <c r="O50" s="103"/>
      <c r="P50" s="102"/>
      <c r="Q50" s="102"/>
      <c r="R50" s="7"/>
      <c r="S50" s="7"/>
      <c r="T50" s="11"/>
      <c r="U50" s="11"/>
      <c r="V50" s="11"/>
      <c r="W50" s="11"/>
      <c r="X50" s="11"/>
      <c r="Y50" s="11"/>
      <c r="Z50" s="11"/>
      <c r="AA50" s="11"/>
    </row>
    <row r="51" spans="2:27" ht="4.5" customHeight="1">
      <c r="B51" s="7"/>
      <c r="C51" s="148"/>
      <c r="D51" s="148"/>
      <c r="E51" s="148"/>
      <c r="F51" s="149"/>
      <c r="G51" s="150"/>
      <c r="H51" s="150"/>
      <c r="I51" s="150"/>
      <c r="J51" s="150"/>
      <c r="K51" s="148"/>
      <c r="L51" s="99"/>
      <c r="M51" s="104"/>
      <c r="N51" s="104"/>
      <c r="O51" s="104"/>
      <c r="P51" s="99"/>
      <c r="Q51" s="99"/>
      <c r="R51" s="7"/>
      <c r="S51" s="7"/>
      <c r="T51" s="11"/>
      <c r="U51" s="11"/>
      <c r="V51" s="11"/>
      <c r="W51" s="11"/>
      <c r="X51" s="11"/>
      <c r="Y51" s="11"/>
      <c r="Z51" s="11"/>
      <c r="AA51" s="11"/>
    </row>
    <row r="52" spans="2:27" ht="12" customHeight="1">
      <c r="B52" s="7"/>
      <c r="C52" s="148"/>
      <c r="D52" s="148"/>
      <c r="E52" s="148"/>
      <c r="F52" s="149"/>
      <c r="G52" s="150"/>
      <c r="H52" s="150"/>
      <c r="I52" s="150"/>
      <c r="J52" s="150"/>
      <c r="K52" s="148"/>
      <c r="L52" s="148" t="s">
        <v>154</v>
      </c>
      <c r="M52" s="148"/>
      <c r="N52" s="148"/>
      <c r="O52" s="148"/>
      <c r="P52" s="148"/>
      <c r="Q52" s="148"/>
      <c r="R52" s="7"/>
      <c r="S52" s="7"/>
      <c r="T52" s="11"/>
      <c r="U52" s="11"/>
      <c r="V52" s="11"/>
      <c r="W52" s="11"/>
      <c r="X52" s="11"/>
      <c r="Y52" s="11"/>
      <c r="Z52" s="11"/>
      <c r="AA52" s="11"/>
    </row>
    <row r="53" spans="2:27" ht="7.5" customHeight="1">
      <c r="B53" s="7"/>
      <c r="C53" s="131"/>
      <c r="D53" s="126"/>
      <c r="E53" s="19"/>
      <c r="F53" s="135"/>
      <c r="G53" s="7"/>
      <c r="H53" s="7"/>
      <c r="I53" s="7"/>
      <c r="J53" s="7"/>
      <c r="K53" s="7"/>
      <c r="L53" s="126"/>
      <c r="M53" s="127"/>
      <c r="N53" s="127"/>
      <c r="O53" s="127"/>
      <c r="P53" s="7"/>
      <c r="Q53" s="7"/>
      <c r="R53" s="7"/>
      <c r="S53" s="7"/>
      <c r="T53" s="11"/>
      <c r="U53" s="11"/>
      <c r="V53" s="11"/>
      <c r="W53" s="11"/>
      <c r="X53" s="11"/>
      <c r="Y53" s="11"/>
      <c r="Z53" s="11"/>
      <c r="AA53" s="11"/>
    </row>
    <row r="54" spans="2:27" ht="22.5" customHeight="1">
      <c r="B54" s="7"/>
      <c r="C54" s="145"/>
      <c r="D54" s="145"/>
      <c r="E54" s="145"/>
      <c r="F54" s="146" t="s">
        <v>7</v>
      </c>
      <c r="G54" s="230">
        <f>L23</f>
        <v>0</v>
      </c>
      <c r="H54" s="231"/>
      <c r="I54" s="232"/>
      <c r="J54" s="147" t="s">
        <v>23</v>
      </c>
      <c r="K54" s="114">
        <f>M18</f>
        <v>0</v>
      </c>
      <c r="L54" s="137"/>
      <c r="M54" s="147" t="s">
        <v>25</v>
      </c>
      <c r="N54" s="199" t="e">
        <f>G54/G57*K54/K57</f>
        <v>#DIV/0!</v>
      </c>
      <c r="O54" s="200"/>
      <c r="P54" s="201"/>
      <c r="Q54" s="133"/>
      <c r="R54" s="7"/>
      <c r="S54" s="7"/>
      <c r="T54" s="11"/>
      <c r="U54" s="11"/>
      <c r="V54" s="11"/>
      <c r="W54" s="11"/>
      <c r="X54" s="11"/>
      <c r="Y54" s="11"/>
      <c r="Z54" s="11"/>
      <c r="AA54" s="11"/>
    </row>
    <row r="55" spans="2:27" ht="4.5" customHeight="1">
      <c r="B55" s="7"/>
      <c r="C55" s="145"/>
      <c r="D55" s="145"/>
      <c r="E55" s="145"/>
      <c r="F55" s="146"/>
      <c r="G55" s="116"/>
      <c r="H55" s="116"/>
      <c r="I55" s="116"/>
      <c r="J55" s="147"/>
      <c r="K55" s="117"/>
      <c r="L55" s="118"/>
      <c r="M55" s="147"/>
      <c r="N55" s="202"/>
      <c r="O55" s="203"/>
      <c r="P55" s="204"/>
      <c r="Q55" s="105"/>
      <c r="R55" s="7"/>
      <c r="S55" s="7"/>
      <c r="T55" s="11"/>
      <c r="U55" s="11"/>
      <c r="V55" s="11"/>
      <c r="W55" s="11"/>
      <c r="X55" s="11"/>
      <c r="Y55" s="11"/>
      <c r="Z55" s="11"/>
      <c r="AA55" s="11"/>
    </row>
    <row r="56" spans="2:27" ht="4.5" customHeight="1">
      <c r="B56" s="7"/>
      <c r="C56" s="145"/>
      <c r="D56" s="145"/>
      <c r="E56" s="145"/>
      <c r="F56" s="146"/>
      <c r="G56" s="119"/>
      <c r="H56" s="119"/>
      <c r="I56" s="119"/>
      <c r="J56" s="147"/>
      <c r="K56" s="120"/>
      <c r="L56" s="121"/>
      <c r="M56" s="147"/>
      <c r="N56" s="202"/>
      <c r="O56" s="203"/>
      <c r="P56" s="204"/>
      <c r="Q56" s="99"/>
      <c r="R56" s="7"/>
      <c r="S56" s="7"/>
      <c r="T56" s="11"/>
      <c r="U56" s="11"/>
      <c r="V56" s="11"/>
      <c r="W56" s="11"/>
      <c r="X56" s="11"/>
      <c r="Y56" s="11"/>
      <c r="Z56" s="11"/>
      <c r="AA56" s="11"/>
    </row>
    <row r="57" spans="2:27" ht="22.5" customHeight="1">
      <c r="B57" s="7"/>
      <c r="C57" s="145"/>
      <c r="D57" s="145"/>
      <c r="E57" s="145"/>
      <c r="F57" s="146"/>
      <c r="G57" s="233">
        <v>120</v>
      </c>
      <c r="H57" s="233"/>
      <c r="I57" s="233"/>
      <c r="J57" s="147"/>
      <c r="K57" s="144"/>
      <c r="L57" s="137"/>
      <c r="M57" s="147"/>
      <c r="N57" s="205"/>
      <c r="O57" s="206"/>
      <c r="P57" s="207"/>
      <c r="Q57" s="133"/>
      <c r="R57" s="7"/>
      <c r="S57" s="7"/>
      <c r="T57" s="11"/>
      <c r="U57" s="11"/>
      <c r="V57" s="11"/>
      <c r="W57" s="11"/>
      <c r="X57" s="11"/>
      <c r="Y57" s="11"/>
      <c r="Z57" s="11"/>
      <c r="AA57" s="11"/>
    </row>
    <row r="58" spans="2:27" ht="9.75" customHeight="1">
      <c r="B58" s="7"/>
      <c r="C58" s="126"/>
      <c r="D58" s="126"/>
      <c r="E58" s="1"/>
      <c r="F58" s="127"/>
      <c r="G58" s="7"/>
      <c r="H58" s="7"/>
      <c r="I58" s="7"/>
      <c r="J58" s="7"/>
      <c r="K58" s="7"/>
      <c r="L58" s="126"/>
      <c r="M58" s="127"/>
      <c r="N58" s="127"/>
      <c r="O58" s="127"/>
      <c r="P58" s="7"/>
      <c r="Q58" s="7"/>
      <c r="R58" s="7"/>
      <c r="S58" s="7"/>
      <c r="T58" s="11"/>
      <c r="U58" s="11"/>
      <c r="V58" s="11"/>
      <c r="W58" s="11"/>
      <c r="X58" s="11"/>
      <c r="Y58" s="11"/>
      <c r="Z58" s="11"/>
      <c r="AA58" s="11"/>
    </row>
    <row r="59" spans="2:27" ht="12" customHeight="1">
      <c r="B59" s="7"/>
      <c r="C59" s="130" t="s">
        <v>19</v>
      </c>
      <c r="D59" s="126"/>
      <c r="E59" s="126"/>
      <c r="F59" s="126"/>
      <c r="G59" s="7"/>
      <c r="H59" s="7"/>
      <c r="I59" s="7"/>
      <c r="J59" s="7"/>
      <c r="K59" s="7"/>
      <c r="L59" s="126"/>
      <c r="M59" s="126"/>
      <c r="N59" s="126"/>
      <c r="O59" s="126"/>
      <c r="P59" s="7"/>
      <c r="Q59" s="7"/>
      <c r="R59" s="7"/>
      <c r="S59" s="7"/>
      <c r="T59" s="11"/>
      <c r="U59" s="11"/>
      <c r="V59" s="11"/>
      <c r="W59" s="11"/>
      <c r="X59" s="11"/>
      <c r="Y59" s="11"/>
      <c r="Z59" s="11"/>
      <c r="AA59" s="11"/>
    </row>
    <row r="60" spans="2:27" ht="15" customHeight="1">
      <c r="B60" s="7"/>
      <c r="C60" s="126"/>
      <c r="D60" s="126"/>
      <c r="E60" s="19"/>
      <c r="F60" s="126"/>
      <c r="G60" s="20" t="s">
        <v>5</v>
      </c>
      <c r="H60" s="20"/>
      <c r="I60" s="20"/>
      <c r="J60" s="7"/>
      <c r="K60" s="11" t="s">
        <v>18</v>
      </c>
      <c r="L60" s="126"/>
      <c r="M60" s="11" t="s">
        <v>17</v>
      </c>
      <c r="N60" s="126"/>
      <c r="O60" s="126"/>
      <c r="P60" s="7"/>
      <c r="Q60" s="7"/>
      <c r="R60" s="7"/>
      <c r="S60" s="7"/>
      <c r="T60" s="11"/>
      <c r="U60" s="11"/>
      <c r="V60" s="11"/>
      <c r="W60" s="11"/>
      <c r="X60" s="11"/>
      <c r="Y60" s="11"/>
      <c r="Z60" s="11"/>
      <c r="AA60" s="11"/>
    </row>
    <row r="61" spans="2:27" ht="9.9499999999999993" customHeight="1">
      <c r="B61" s="7"/>
      <c r="C61" s="126"/>
      <c r="D61" s="126"/>
      <c r="E61" s="126"/>
      <c r="F61" s="193" t="s">
        <v>7</v>
      </c>
      <c r="G61" s="179">
        <f>N45</f>
        <v>0</v>
      </c>
      <c r="H61" s="180"/>
      <c r="I61" s="181"/>
      <c r="J61" s="157" t="s">
        <v>28</v>
      </c>
      <c r="K61" s="240" t="e">
        <f>N54</f>
        <v>#DIV/0!</v>
      </c>
      <c r="L61" s="157" t="s">
        <v>23</v>
      </c>
      <c r="M61" s="179">
        <f>N8</f>
        <v>0</v>
      </c>
      <c r="N61" s="181"/>
      <c r="O61" s="178" t="s">
        <v>155</v>
      </c>
      <c r="P61" s="146"/>
      <c r="Q61" s="7"/>
      <c r="R61" s="154" t="e">
        <f>ROUND((G61-K61*M61/2)*2,3)</f>
        <v>#DIV/0!</v>
      </c>
      <c r="S61" s="7"/>
      <c r="T61" s="11"/>
      <c r="U61" s="11"/>
      <c r="V61" s="11"/>
      <c r="W61" s="11"/>
      <c r="X61" s="11"/>
      <c r="Y61" s="11"/>
      <c r="Z61" s="11"/>
      <c r="AA61" s="11"/>
    </row>
    <row r="62" spans="2:27" ht="9.9499999999999993" customHeight="1">
      <c r="B62" s="7"/>
      <c r="C62" s="126"/>
      <c r="D62" s="126"/>
      <c r="E62" s="126"/>
      <c r="F62" s="193"/>
      <c r="G62" s="194"/>
      <c r="H62" s="195"/>
      <c r="I62" s="196"/>
      <c r="J62" s="157"/>
      <c r="K62" s="241"/>
      <c r="L62" s="157"/>
      <c r="M62" s="194"/>
      <c r="N62" s="196"/>
      <c r="O62" s="178"/>
      <c r="P62" s="146"/>
      <c r="Q62" s="126" t="s">
        <v>7</v>
      </c>
      <c r="R62" s="155"/>
      <c r="S62" s="7"/>
      <c r="T62" s="11"/>
      <c r="U62" s="11"/>
      <c r="V62" s="11"/>
      <c r="W62" s="11"/>
      <c r="X62" s="11"/>
      <c r="Y62" s="11"/>
      <c r="Z62" s="11"/>
      <c r="AA62" s="11"/>
    </row>
    <row r="63" spans="2:27" ht="9.9499999999999993" customHeight="1">
      <c r="B63" s="7"/>
      <c r="C63" s="126"/>
      <c r="D63" s="126"/>
      <c r="E63" s="126"/>
      <c r="F63" s="193"/>
      <c r="G63" s="182"/>
      <c r="H63" s="183"/>
      <c r="I63" s="184"/>
      <c r="J63" s="157"/>
      <c r="K63" s="242"/>
      <c r="L63" s="157"/>
      <c r="M63" s="182"/>
      <c r="N63" s="184"/>
      <c r="O63" s="178"/>
      <c r="P63" s="146"/>
      <c r="Q63" s="7"/>
      <c r="R63" s="156"/>
      <c r="S63" s="7"/>
      <c r="T63" s="11"/>
      <c r="U63" s="11"/>
      <c r="V63" s="11"/>
      <c r="W63" s="11"/>
      <c r="X63" s="11"/>
      <c r="Y63" s="11"/>
      <c r="Z63" s="11"/>
      <c r="AA63" s="11"/>
    </row>
    <row r="64" spans="2:27" ht="15" customHeight="1">
      <c r="B64" s="7"/>
      <c r="C64" s="131"/>
      <c r="D64" s="126"/>
      <c r="E64" s="131"/>
      <c r="F64" s="127"/>
      <c r="G64" s="7"/>
      <c r="H64" s="7"/>
      <c r="I64" s="7"/>
      <c r="J64" s="7"/>
      <c r="K64" s="7"/>
      <c r="L64" s="126"/>
      <c r="M64" s="127"/>
      <c r="N64" s="127"/>
      <c r="O64" s="127"/>
      <c r="P64" s="7"/>
      <c r="Q64" s="7"/>
      <c r="R64" s="7"/>
      <c r="S64" s="7"/>
      <c r="T64" s="11"/>
      <c r="U64" s="11"/>
      <c r="V64" s="11"/>
      <c r="W64" s="11"/>
      <c r="X64" s="11"/>
      <c r="Y64" s="11"/>
      <c r="Z64" s="11"/>
      <c r="AA64" s="11"/>
    </row>
    <row r="65" spans="1:27" ht="15" customHeight="1" thickBot="1">
      <c r="B65" s="11"/>
      <c r="C65" s="138"/>
      <c r="D65" s="138"/>
      <c r="E65" s="138"/>
      <c r="F65" s="138"/>
      <c r="G65" s="11"/>
      <c r="H65" s="11"/>
      <c r="I65" s="11"/>
      <c r="J65" s="11"/>
      <c r="K65" s="11"/>
      <c r="L65" s="138"/>
      <c r="M65" s="138"/>
      <c r="N65" s="138"/>
      <c r="O65" s="138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5" customHeight="1" thickBot="1">
      <c r="B66" s="11"/>
      <c r="C66" s="138"/>
      <c r="D66" s="138"/>
      <c r="E66" s="138"/>
      <c r="F66" s="228" t="str">
        <f>"δ 1/"&amp;Q5</f>
        <v>δ 1/15</v>
      </c>
      <c r="G66" s="229"/>
      <c r="H66" s="11"/>
      <c r="I66" s="11"/>
      <c r="J66" s="11"/>
      <c r="K66" s="11"/>
      <c r="L66" s="138"/>
      <c r="M66" s="138"/>
      <c r="N66" s="138"/>
      <c r="O66" s="138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6.75" customHeight="1">
      <c r="B67" s="11"/>
      <c r="C67" s="138"/>
      <c r="D67" s="138"/>
      <c r="E67" s="138"/>
      <c r="F67" s="138"/>
      <c r="G67" s="11"/>
      <c r="H67" s="11"/>
      <c r="I67" s="11"/>
      <c r="J67" s="11"/>
      <c r="K67" s="11"/>
      <c r="L67" s="138"/>
      <c r="M67" s="138"/>
      <c r="N67" s="138"/>
      <c r="O67" s="138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5" customHeight="1">
      <c r="B68" s="11"/>
      <c r="C68" s="131" t="s">
        <v>29</v>
      </c>
      <c r="D68" s="138"/>
      <c r="E68" s="138"/>
      <c r="F68" s="138"/>
      <c r="G68" s="11"/>
      <c r="H68" s="11"/>
      <c r="I68" s="11"/>
      <c r="J68" s="11"/>
      <c r="K68" s="11"/>
      <c r="L68" s="138"/>
      <c r="M68" s="138"/>
      <c r="N68" s="138"/>
      <c r="O68" s="138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5.0999999999999996" customHeight="1">
      <c r="B69" s="11"/>
      <c r="C69" s="131"/>
      <c r="D69" s="138"/>
      <c r="E69" s="138"/>
      <c r="F69" s="138"/>
      <c r="G69" s="179" t="e">
        <f>R61</f>
        <v>#DIV/0!</v>
      </c>
      <c r="H69" s="180"/>
      <c r="I69" s="181"/>
      <c r="J69" s="11"/>
      <c r="K69" s="11"/>
      <c r="L69" s="138"/>
      <c r="M69" s="138"/>
      <c r="N69" s="138"/>
      <c r="O69" s="138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20.100000000000001" customHeight="1">
      <c r="B70" s="7"/>
      <c r="C70" s="159" t="s">
        <v>9</v>
      </c>
      <c r="D70" s="158" t="s">
        <v>7</v>
      </c>
      <c r="E70" s="127">
        <v>1</v>
      </c>
      <c r="F70" s="159" t="s">
        <v>10</v>
      </c>
      <c r="G70" s="182"/>
      <c r="H70" s="183"/>
      <c r="I70" s="184"/>
      <c r="J70" s="158" t="s">
        <v>12</v>
      </c>
      <c r="K70" s="158">
        <v>0.05</v>
      </c>
      <c r="L70" s="158" t="s">
        <v>7</v>
      </c>
      <c r="M70" s="234" t="e">
        <f>ROUND(1/(4*PI())*G69/G74+0.05,3)</f>
        <v>#DIV/0!</v>
      </c>
      <c r="N70" s="235"/>
      <c r="O70" s="107"/>
      <c r="P70" s="11"/>
      <c r="Q70" s="197"/>
      <c r="R70" s="161"/>
      <c r="S70" s="197"/>
      <c r="T70" s="7"/>
      <c r="U70" s="7"/>
      <c r="V70" s="7"/>
      <c r="W70" s="159"/>
      <c r="X70" s="159"/>
      <c r="Y70" s="159"/>
      <c r="Z70" s="159"/>
      <c r="AA70" s="159"/>
    </row>
    <row r="71" spans="1:27" ht="5.0999999999999996" customHeight="1">
      <c r="B71" s="7"/>
      <c r="C71" s="159"/>
      <c r="D71" s="158"/>
      <c r="E71" s="9"/>
      <c r="F71" s="159"/>
      <c r="G71" s="14"/>
      <c r="H71" s="14"/>
      <c r="I71" s="14"/>
      <c r="J71" s="158"/>
      <c r="K71" s="158"/>
      <c r="L71" s="158"/>
      <c r="M71" s="236"/>
      <c r="N71" s="237"/>
      <c r="O71" s="107"/>
      <c r="P71" s="129"/>
      <c r="Q71" s="197"/>
      <c r="R71" s="161"/>
      <c r="S71" s="197"/>
      <c r="T71" s="7"/>
      <c r="U71" s="7"/>
      <c r="V71" s="7"/>
      <c r="W71" s="7"/>
      <c r="X71" s="7"/>
      <c r="Y71" s="7"/>
      <c r="Z71" s="7"/>
      <c r="AA71" s="7"/>
    </row>
    <row r="72" spans="1:27" ht="1.5" customHeight="1">
      <c r="B72" s="7"/>
      <c r="C72" s="159"/>
      <c r="D72" s="158"/>
      <c r="E72" s="127"/>
      <c r="F72" s="159"/>
      <c r="G72" s="127"/>
      <c r="H72" s="127"/>
      <c r="I72" s="127"/>
      <c r="J72" s="158"/>
      <c r="K72" s="158"/>
      <c r="L72" s="158"/>
      <c r="M72" s="236"/>
      <c r="N72" s="237"/>
      <c r="O72" s="107"/>
      <c r="P72" s="18"/>
      <c r="Q72" s="197"/>
      <c r="R72" s="161"/>
      <c r="S72" s="197"/>
      <c r="T72" s="7"/>
      <c r="U72" s="7"/>
      <c r="V72" s="7"/>
      <c r="W72" s="7"/>
      <c r="X72" s="7"/>
      <c r="Y72" s="7"/>
      <c r="Z72" s="7"/>
      <c r="AA72" s="7"/>
    </row>
    <row r="73" spans="1:27" ht="5.0999999999999996" customHeight="1">
      <c r="B73" s="7"/>
      <c r="C73" s="159"/>
      <c r="D73" s="158"/>
      <c r="E73" s="127"/>
      <c r="F73" s="159"/>
      <c r="G73" s="126"/>
      <c r="H73" s="126"/>
      <c r="I73" s="126"/>
      <c r="J73" s="158"/>
      <c r="K73" s="158"/>
      <c r="L73" s="158"/>
      <c r="M73" s="236"/>
      <c r="N73" s="237"/>
      <c r="O73" s="107"/>
      <c r="P73" s="18"/>
      <c r="Q73" s="197"/>
      <c r="R73" s="161"/>
      <c r="S73" s="19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>
      <c r="B74" s="7"/>
      <c r="C74" s="159"/>
      <c r="D74" s="158"/>
      <c r="E74" s="126" t="s">
        <v>13</v>
      </c>
      <c r="F74" s="159"/>
      <c r="G74" s="179">
        <f>N45</f>
        <v>0</v>
      </c>
      <c r="H74" s="180"/>
      <c r="I74" s="181"/>
      <c r="J74" s="158"/>
      <c r="K74" s="158"/>
      <c r="L74" s="158"/>
      <c r="M74" s="238"/>
      <c r="N74" s="239"/>
      <c r="O74" s="107"/>
      <c r="P74" s="11"/>
      <c r="Q74" s="197"/>
      <c r="R74" s="161"/>
      <c r="S74" s="197"/>
      <c r="T74" s="7"/>
      <c r="U74" s="7"/>
      <c r="V74" s="7"/>
      <c r="W74" s="7"/>
      <c r="X74" s="7"/>
      <c r="Y74" s="7"/>
      <c r="Z74" s="7"/>
      <c r="AA74" s="7"/>
    </row>
    <row r="75" spans="1:27" ht="5.0999999999999996" customHeight="1">
      <c r="B75" s="11"/>
      <c r="C75" s="131"/>
      <c r="D75" s="138"/>
      <c r="E75" s="138"/>
      <c r="F75" s="138"/>
      <c r="G75" s="182"/>
      <c r="H75" s="183"/>
      <c r="I75" s="184"/>
      <c r="J75" s="11"/>
      <c r="K75" s="11"/>
      <c r="L75" s="138"/>
      <c r="M75" s="138"/>
      <c r="N75" s="138"/>
      <c r="O75" s="138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9" customHeight="1">
      <c r="B76" s="11"/>
      <c r="C76" s="138"/>
      <c r="D76" s="138"/>
      <c r="E76" s="138"/>
      <c r="F76" s="138"/>
      <c r="G76" s="11"/>
      <c r="H76" s="11"/>
      <c r="I76" s="11"/>
      <c r="J76" s="11"/>
      <c r="K76" s="11"/>
      <c r="L76" s="138"/>
      <c r="M76" s="138"/>
      <c r="N76" s="138"/>
      <c r="O76" s="138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53.45" customHeight="1">
      <c r="A77" s="134" t="s">
        <v>69</v>
      </c>
      <c r="B77" s="153" t="s">
        <v>70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</row>
    <row r="78" spans="1:27" ht="16.899999999999999" customHeight="1"/>
  </sheetData>
  <sheetProtection algorithmName="SHA-512" hashValue="4+6bDc4RYNA8ZmY+92hFmevvuWu1k03464LhYK0eCBzgXsv1B3UHhHfY7Try9m2Skb6P8MlQ3KdyVhbrvCgHvA==" saltValue="jCnv2d1QCiYAZ5lu8UpHsg==" spinCount="100000" sheet="1" objects="1" scenarios="1"/>
  <mergeCells count="104">
    <mergeCell ref="G74:I75"/>
    <mergeCell ref="B77:S77"/>
    <mergeCell ref="M70:N74"/>
    <mergeCell ref="Q70:Q74"/>
    <mergeCell ref="R70:R74"/>
    <mergeCell ref="S70:S74"/>
    <mergeCell ref="W70:X70"/>
    <mergeCell ref="Y70:AA70"/>
    <mergeCell ref="O61:P63"/>
    <mergeCell ref="R61:R63"/>
    <mergeCell ref="F66:G66"/>
    <mergeCell ref="G69:I70"/>
    <mergeCell ref="C70:C74"/>
    <mergeCell ref="D70:D74"/>
    <mergeCell ref="F70:F74"/>
    <mergeCell ref="J70:J74"/>
    <mergeCell ref="K70:K74"/>
    <mergeCell ref="L70:L74"/>
    <mergeCell ref="F61:F63"/>
    <mergeCell ref="G61:I63"/>
    <mergeCell ref="J61:J63"/>
    <mergeCell ref="K61:K63"/>
    <mergeCell ref="L61:L63"/>
    <mergeCell ref="M61:N63"/>
    <mergeCell ref="C54:E57"/>
    <mergeCell ref="F54:F57"/>
    <mergeCell ref="G54:I54"/>
    <mergeCell ref="J54:J57"/>
    <mergeCell ref="M54:M57"/>
    <mergeCell ref="N54:P57"/>
    <mergeCell ref="G57:I57"/>
    <mergeCell ref="N45:P47"/>
    <mergeCell ref="C49:E52"/>
    <mergeCell ref="F49:F52"/>
    <mergeCell ref="G49:J52"/>
    <mergeCell ref="K49:K52"/>
    <mergeCell ref="L49:Q49"/>
    <mergeCell ref="L52:Q52"/>
    <mergeCell ref="F45:F47"/>
    <mergeCell ref="G45:I47"/>
    <mergeCell ref="J45:J47"/>
    <mergeCell ref="K45:K47"/>
    <mergeCell ref="L45:L47"/>
    <mergeCell ref="M45:M47"/>
    <mergeCell ref="Q37:Q41"/>
    <mergeCell ref="R37:R41"/>
    <mergeCell ref="S37:S41"/>
    <mergeCell ref="W37:X37"/>
    <mergeCell ref="Y37:AA37"/>
    <mergeCell ref="G39:I39"/>
    <mergeCell ref="G41:I41"/>
    <mergeCell ref="P41:P42"/>
    <mergeCell ref="C37:C41"/>
    <mergeCell ref="D37:D41"/>
    <mergeCell ref="F37:F41"/>
    <mergeCell ref="G37:I37"/>
    <mergeCell ref="J37:J41"/>
    <mergeCell ref="K37:K41"/>
    <mergeCell ref="S29:S33"/>
    <mergeCell ref="W29:X29"/>
    <mergeCell ref="Y29:AA29"/>
    <mergeCell ref="F33:K33"/>
    <mergeCell ref="N33:P34"/>
    <mergeCell ref="B36:AA36"/>
    <mergeCell ref="B26:AA26"/>
    <mergeCell ref="N28:P29"/>
    <mergeCell ref="C29:C33"/>
    <mergeCell ref="D29:D33"/>
    <mergeCell ref="E29:E33"/>
    <mergeCell ref="F29:K29"/>
    <mergeCell ref="L29:L33"/>
    <mergeCell ref="M29:M33"/>
    <mergeCell ref="Q29:Q33"/>
    <mergeCell ref="R29:R33"/>
    <mergeCell ref="B17:AA17"/>
    <mergeCell ref="N8:P9"/>
    <mergeCell ref="C9:C13"/>
    <mergeCell ref="D9:D13"/>
    <mergeCell ref="E9:K9"/>
    <mergeCell ref="L9:L13"/>
    <mergeCell ref="Q9:Q13"/>
    <mergeCell ref="S19:S23"/>
    <mergeCell ref="W19:X19"/>
    <mergeCell ref="Y19:AA19"/>
    <mergeCell ref="L23:M24"/>
    <mergeCell ref="N23:N24"/>
    <mergeCell ref="O23:P24"/>
    <mergeCell ref="M18:O19"/>
    <mergeCell ref="C19:C23"/>
    <mergeCell ref="D19:D23"/>
    <mergeCell ref="K19:K23"/>
    <mergeCell ref="Q19:Q23"/>
    <mergeCell ref="R19:R23"/>
    <mergeCell ref="D2:S2"/>
    <mergeCell ref="B4:S4"/>
    <mergeCell ref="L5:M5"/>
    <mergeCell ref="O5:P5"/>
    <mergeCell ref="Q5:R5"/>
    <mergeCell ref="B7:AA7"/>
    <mergeCell ref="R9:R13"/>
    <mergeCell ref="W9:X9"/>
    <mergeCell ref="Y9:AA9"/>
    <mergeCell ref="E13:K13"/>
    <mergeCell ref="N13:P14"/>
  </mergeCells>
  <phoneticPr fontId="2"/>
  <pageMargins left="0.59055118110236227" right="0.39370078740157483" top="0.39370078740157483" bottom="0.39370078740157483" header="0.31496062992125984" footer="0.31496062992125984"/>
  <pageSetup paperSize="9" scale="94" orientation="portrait" blackAndWhite="1" verticalDpi="360" r:id="rId1"/>
  <headerFooter alignWithMargins="0">
    <oddFooter xml:space="preserve">&amp;C&amp;"Century,標準"9-3&amp;R&amp;12
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385EE-A487-4683-9A91-302F70903B78}">
  <sheetPr>
    <tabColor rgb="FF0070C0"/>
  </sheetPr>
  <dimension ref="A1:X59"/>
  <sheetViews>
    <sheetView view="pageBreakPreview" zoomScale="90" zoomScaleNormal="100" zoomScaleSheetLayoutView="90" workbookViewId="0">
      <selection activeCell="O20" sqref="O20"/>
    </sheetView>
  </sheetViews>
  <sheetFormatPr defaultRowHeight="13.5"/>
  <cols>
    <col min="1" max="2" width="5.25" customWidth="1"/>
    <col min="3" max="4" width="5.5" customWidth="1"/>
    <col min="5" max="8" width="6.125" customWidth="1"/>
    <col min="9" max="12" width="5.25" customWidth="1"/>
    <col min="13" max="16" width="5.5" customWidth="1"/>
    <col min="17" max="22" width="6.875" customWidth="1"/>
    <col min="23" max="256" width="5.5" customWidth="1"/>
  </cols>
  <sheetData>
    <row r="1" spans="1:24" ht="21.6" customHeight="1">
      <c r="A1" s="4" t="s">
        <v>136</v>
      </c>
      <c r="J1" s="65" t="s">
        <v>97</v>
      </c>
      <c r="N1" s="250" t="s">
        <v>144</v>
      </c>
      <c r="O1" s="250"/>
      <c r="P1" s="250"/>
      <c r="Q1" t="s">
        <v>98</v>
      </c>
    </row>
    <row r="2" spans="1:24" ht="9" customHeight="1">
      <c r="A2" s="4"/>
      <c r="J2" s="80"/>
      <c r="N2" s="80"/>
      <c r="O2" s="80"/>
      <c r="P2" s="80"/>
    </row>
    <row r="3" spans="1:24" ht="21.6" customHeight="1">
      <c r="A3" s="4"/>
      <c r="B3" s="87" t="s">
        <v>146</v>
      </c>
      <c r="J3" s="247" t="s">
        <v>124</v>
      </c>
      <c r="K3" s="247"/>
      <c r="L3" s="89">
        <v>1</v>
      </c>
      <c r="M3" s="89" t="s">
        <v>147</v>
      </c>
      <c r="N3" s="294">
        <f>p.8書式!N3</f>
        <v>15</v>
      </c>
      <c r="O3" s="295"/>
      <c r="P3" s="80"/>
      <c r="Q3" s="75" t="b">
        <v>0</v>
      </c>
      <c r="R3" t="s">
        <v>97</v>
      </c>
    </row>
    <row r="4" spans="1:24" ht="9" customHeight="1"/>
    <row r="5" spans="1:24" ht="19.899999999999999" customHeight="1">
      <c r="B5" s="64" t="s">
        <v>87</v>
      </c>
      <c r="C5" s="64" t="s">
        <v>89</v>
      </c>
      <c r="D5" s="296">
        <f>p.8書式!D5</f>
        <v>2.0249999999999999</v>
      </c>
      <c r="E5" s="296"/>
      <c r="F5" s="63"/>
      <c r="G5" s="64" t="s">
        <v>93</v>
      </c>
      <c r="H5" s="63" t="s">
        <v>95</v>
      </c>
      <c r="I5" s="63"/>
      <c r="J5" s="63"/>
      <c r="K5" s="63"/>
      <c r="L5" s="63"/>
      <c r="M5" s="63"/>
      <c r="N5" s="63"/>
      <c r="O5" s="63"/>
      <c r="P5" s="63"/>
      <c r="Q5" s="76" t="b">
        <v>1</v>
      </c>
      <c r="R5" s="88" t="s">
        <v>145</v>
      </c>
      <c r="S5" s="63"/>
      <c r="T5" s="63"/>
      <c r="U5" s="63"/>
      <c r="V5" s="63"/>
      <c r="W5" s="63"/>
      <c r="X5" s="63"/>
    </row>
    <row r="6" spans="1:24" ht="9" customHeight="1">
      <c r="B6" s="64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</row>
    <row r="7" spans="1:24" ht="19.899999999999999" customHeight="1">
      <c r="B7" s="64" t="s">
        <v>88</v>
      </c>
      <c r="C7" s="64" t="s">
        <v>89</v>
      </c>
      <c r="D7" s="296">
        <f>p.8書式!D7</f>
        <v>0.8</v>
      </c>
      <c r="E7" s="296"/>
      <c r="F7" s="63"/>
      <c r="G7" s="64" t="s">
        <v>93</v>
      </c>
      <c r="H7" s="63" t="s">
        <v>94</v>
      </c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</row>
    <row r="8" spans="1:24" ht="9" customHeight="1">
      <c r="B8" s="64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</row>
    <row r="9" spans="1:24" ht="19.899999999999999" customHeight="1">
      <c r="B9" s="64" t="s">
        <v>90</v>
      </c>
      <c r="C9" s="64" t="s">
        <v>89</v>
      </c>
      <c r="D9" s="296">
        <f>p.8書式!D9</f>
        <v>3</v>
      </c>
      <c r="E9" s="296"/>
      <c r="F9" s="64" t="s">
        <v>92</v>
      </c>
      <c r="G9" s="64" t="s">
        <v>93</v>
      </c>
      <c r="H9" s="63" t="s">
        <v>91</v>
      </c>
      <c r="I9" s="63"/>
      <c r="J9" s="63"/>
      <c r="K9" s="63"/>
      <c r="L9" s="63"/>
      <c r="M9" s="63"/>
      <c r="N9" s="63"/>
      <c r="O9" s="254" t="str">
        <f>IF(Q5=TRUE,"(補強前)","")</f>
        <v>(補強前)</v>
      </c>
      <c r="P9" s="254"/>
      <c r="Q9" s="63"/>
      <c r="R9" s="63"/>
      <c r="S9" s="63"/>
      <c r="T9" s="63"/>
      <c r="U9" s="63"/>
      <c r="V9" s="63"/>
      <c r="W9" s="63"/>
      <c r="X9" s="63"/>
    </row>
    <row r="10" spans="1:24" ht="9" customHeight="1">
      <c r="B10" s="64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</row>
    <row r="11" spans="1:24" ht="19.899999999999999" customHeight="1">
      <c r="B11" s="64" t="s">
        <v>84</v>
      </c>
      <c r="C11" s="64" t="s">
        <v>89</v>
      </c>
      <c r="D11" s="253"/>
      <c r="E11" s="253"/>
      <c r="F11" s="63"/>
      <c r="G11" s="64" t="s">
        <v>93</v>
      </c>
      <c r="H11" s="63" t="s">
        <v>137</v>
      </c>
      <c r="I11" s="63"/>
      <c r="J11" s="63"/>
      <c r="K11" s="63"/>
      <c r="L11" s="63"/>
      <c r="M11" s="63"/>
      <c r="N11" s="63"/>
      <c r="O11" s="255"/>
      <c r="P11" s="255"/>
      <c r="Q11" s="63"/>
      <c r="R11" s="63"/>
      <c r="S11" s="63"/>
      <c r="T11" s="63"/>
      <c r="U11" s="63"/>
      <c r="V11" s="63"/>
      <c r="W11" s="63"/>
      <c r="X11" s="63"/>
    </row>
    <row r="12" spans="1:24" ht="9" customHeight="1">
      <c r="B12" s="64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</row>
    <row r="13" spans="1:24" ht="19.899999999999999" customHeight="1" thickBot="1">
      <c r="B13" s="64" t="s">
        <v>9</v>
      </c>
      <c r="C13" s="64" t="s">
        <v>89</v>
      </c>
      <c r="D13" s="253"/>
      <c r="E13" s="253"/>
      <c r="F13" s="63"/>
      <c r="G13" s="64" t="s">
        <v>93</v>
      </c>
      <c r="H13" s="63" t="s">
        <v>138</v>
      </c>
      <c r="I13" s="63"/>
      <c r="J13" s="63"/>
      <c r="K13" s="63"/>
      <c r="L13" s="63"/>
      <c r="M13" s="63"/>
      <c r="N13" s="63"/>
      <c r="O13" s="255"/>
      <c r="P13" s="255"/>
      <c r="Q13" s="63"/>
      <c r="R13" s="63"/>
      <c r="T13" s="63"/>
      <c r="U13" s="63"/>
      <c r="V13" s="63"/>
      <c r="W13" s="63"/>
      <c r="X13" s="63"/>
    </row>
    <row r="14" spans="1:24" ht="24" customHeight="1"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32"/>
      <c r="S14" s="64" t="str">
        <f>IF(Q3=TRUE,"現況",IF(Q5=TRUE,"補強後",""))</f>
        <v>補強後</v>
      </c>
      <c r="T14" s="32" t="str">
        <f>IF($Q$5=TRUE,U14,"-")</f>
        <v>補強前</v>
      </c>
      <c r="U14" s="35" t="s">
        <v>103</v>
      </c>
      <c r="W14" s="63"/>
      <c r="X14" s="63"/>
    </row>
    <row r="15" spans="1:24" ht="14.25">
      <c r="R15" s="64" t="s">
        <v>84</v>
      </c>
      <c r="S15" s="33">
        <f>D11</f>
        <v>0</v>
      </c>
      <c r="T15" s="32">
        <f>IF($Q$5=TRUE,U15,"")</f>
        <v>0</v>
      </c>
      <c r="U15" s="36">
        <f>O11</f>
        <v>0</v>
      </c>
    </row>
    <row r="16" spans="1:24" ht="15" thickBot="1">
      <c r="R16" s="64" t="s">
        <v>9</v>
      </c>
      <c r="S16" s="33">
        <f>D13</f>
        <v>0</v>
      </c>
      <c r="T16" s="32">
        <f>IF($Q$5=TRUE,U16,"")</f>
        <v>0</v>
      </c>
      <c r="U16" s="37">
        <f>O13</f>
        <v>0</v>
      </c>
    </row>
    <row r="19" spans="1:23">
      <c r="R19" t="s">
        <v>87</v>
      </c>
      <c r="S19">
        <f>D5</f>
        <v>2.0249999999999999</v>
      </c>
      <c r="T19" t="str">
        <f>"Gs = "&amp;S19</f>
        <v>Gs = 2.025</v>
      </c>
    </row>
    <row r="20" spans="1:23">
      <c r="R20" t="s">
        <v>88</v>
      </c>
      <c r="S20">
        <f>D7</f>
        <v>0.8</v>
      </c>
      <c r="T20" t="str">
        <f>"p = "&amp;S20</f>
        <v>p = 0.8</v>
      </c>
    </row>
    <row r="21" spans="1:23">
      <c r="R21" t="s">
        <v>102</v>
      </c>
      <c r="S21" s="31">
        <f>D9</f>
        <v>3</v>
      </c>
      <c r="T21" t="str">
        <f>"H1 = "&amp;S21</f>
        <v>H1 = 3</v>
      </c>
    </row>
    <row r="25" spans="1:23"/>
    <row r="30" spans="1:23" s="1" customFormat="1" ht="24" customHeight="1">
      <c r="A30" s="162" t="s">
        <v>105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</row>
    <row r="31" spans="1:23" ht="57.6" customHeight="1">
      <c r="A31" s="143" t="s">
        <v>68</v>
      </c>
      <c r="B31" s="38" t="s">
        <v>106</v>
      </c>
      <c r="C31" s="256" t="s">
        <v>107</v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7"/>
    </row>
    <row r="32" spans="1:23" ht="10.9" customHeight="1"/>
    <row r="33" spans="1:19" s="142" customFormat="1" ht="18.75" customHeight="1">
      <c r="A33" s="43" t="s">
        <v>109</v>
      </c>
      <c r="B33" s="43"/>
      <c r="C33" s="43"/>
      <c r="D33" s="43"/>
      <c r="E33" s="43"/>
      <c r="F33" s="43"/>
      <c r="G33" s="43"/>
    </row>
    <row r="34" spans="1:19" s="65" customFormat="1" ht="18.75" customHeight="1">
      <c r="B34" s="65" t="s">
        <v>108</v>
      </c>
      <c r="J34" s="247" t="s">
        <v>124</v>
      </c>
      <c r="K34" s="247"/>
      <c r="L34" s="90" t="s">
        <v>148</v>
      </c>
      <c r="M34" s="91">
        <f>R35</f>
        <v>15</v>
      </c>
      <c r="Q34" t="s">
        <v>98</v>
      </c>
    </row>
    <row r="35" spans="1:19" s="142" customFormat="1" ht="18.75" customHeight="1">
      <c r="C35" s="262" t="s">
        <v>161</v>
      </c>
      <c r="D35" s="262"/>
      <c r="E35" s="262"/>
      <c r="G35" s="263" t="s">
        <v>162</v>
      </c>
      <c r="H35" s="263"/>
      <c r="J35" s="273" t="s">
        <v>163</v>
      </c>
      <c r="K35" s="273"/>
      <c r="L35" s="273"/>
      <c r="M35" s="273"/>
      <c r="N35" s="273"/>
      <c r="O35" s="273"/>
      <c r="P35" s="273"/>
      <c r="Q35" s="77" t="b">
        <v>1</v>
      </c>
      <c r="R35" s="45">
        <f>N3</f>
        <v>15</v>
      </c>
    </row>
    <row r="36" spans="1:19" s="65" customFormat="1" ht="18.75" customHeight="1">
      <c r="B36" s="65" t="s">
        <v>123</v>
      </c>
      <c r="J36" s="247" t="s">
        <v>124</v>
      </c>
      <c r="K36" s="247"/>
      <c r="L36" s="90" t="s">
        <v>148</v>
      </c>
      <c r="M36" s="79">
        <f>R36</f>
        <v>30</v>
      </c>
      <c r="Q36" s="77" t="b">
        <v>0</v>
      </c>
      <c r="R36" s="45">
        <v>30</v>
      </c>
    </row>
    <row r="37" spans="1:19" ht="11.45" customHeight="1"/>
    <row r="38" spans="1:19" s="65" customFormat="1" ht="19.5" customHeight="1">
      <c r="A38" s="43" t="s">
        <v>132</v>
      </c>
    </row>
    <row r="39" spans="1:19">
      <c r="A39" s="29" t="s">
        <v>133</v>
      </c>
    </row>
    <row r="41" spans="1:19" s="65" customFormat="1" ht="18" customHeight="1">
      <c r="A41" s="247"/>
      <c r="B41" s="258" t="s">
        <v>118</v>
      </c>
      <c r="C41" s="258"/>
      <c r="D41" s="247" t="s">
        <v>125</v>
      </c>
      <c r="E41" s="266" t="s">
        <v>126</v>
      </c>
      <c r="F41" s="266"/>
      <c r="G41" s="266"/>
      <c r="H41" s="266"/>
      <c r="I41" s="247" t="s">
        <v>25</v>
      </c>
      <c r="J41" s="260" t="s">
        <v>112</v>
      </c>
      <c r="K41" s="260"/>
      <c r="L41" s="260"/>
      <c r="M41" s="40">
        <f>$S$16</f>
        <v>0</v>
      </c>
      <c r="N41" s="66" t="s">
        <v>113</v>
      </c>
      <c r="O41" s="40">
        <f>MAX($S$19*$S$20,1.35)</f>
        <v>1.62</v>
      </c>
      <c r="S41" s="45"/>
    </row>
    <row r="42" spans="1:19" s="65" customFormat="1" ht="3" customHeight="1">
      <c r="A42" s="247"/>
      <c r="B42" s="258"/>
      <c r="C42" s="258"/>
      <c r="D42" s="247"/>
      <c r="E42" s="48"/>
      <c r="F42" s="48"/>
      <c r="G42" s="48"/>
      <c r="H42" s="48"/>
      <c r="I42" s="247"/>
      <c r="J42" s="66"/>
      <c r="K42" s="66"/>
      <c r="L42" s="66"/>
      <c r="M42" s="49"/>
      <c r="N42" s="66"/>
      <c r="O42" s="49"/>
      <c r="S42" s="45"/>
    </row>
    <row r="43" spans="1:19" s="65" customFormat="1" ht="3" customHeight="1">
      <c r="A43" s="247"/>
      <c r="B43" s="258"/>
      <c r="C43" s="258"/>
      <c r="D43" s="247"/>
      <c r="E43" s="67"/>
      <c r="F43" s="67"/>
      <c r="G43" s="67"/>
      <c r="H43" s="67"/>
      <c r="I43" s="247"/>
      <c r="J43" s="41"/>
      <c r="K43" s="41"/>
      <c r="L43" s="49"/>
      <c r="M43" s="42"/>
      <c r="N43" s="42"/>
      <c r="O43" s="49"/>
      <c r="Q43" s="45"/>
      <c r="R43" s="45"/>
      <c r="S43" s="45"/>
    </row>
    <row r="44" spans="1:19" s="65" customFormat="1" ht="18" customHeight="1">
      <c r="A44" s="247"/>
      <c r="B44" s="258"/>
      <c r="C44" s="258"/>
      <c r="D44" s="247"/>
      <c r="E44" s="247" t="s">
        <v>110</v>
      </c>
      <c r="F44" s="247"/>
      <c r="G44" s="247"/>
      <c r="H44" s="247"/>
      <c r="I44" s="247"/>
      <c r="J44" s="259">
        <v>9.8000000000000007</v>
      </c>
      <c r="K44" s="259"/>
      <c r="L44" s="259"/>
      <c r="M44" s="259"/>
      <c r="N44" s="259"/>
      <c r="O44" s="259"/>
      <c r="Q44" s="45"/>
      <c r="R44" s="45"/>
      <c r="S44" s="45"/>
    </row>
    <row r="45" spans="1:19" s="65" customFormat="1" ht="18.75" customHeight="1">
      <c r="I45" s="66" t="s">
        <v>25</v>
      </c>
      <c r="J45" s="274">
        <f>8*1.5/(1+10*M41)*O41/9.8</f>
        <v>1.9836734693877551</v>
      </c>
      <c r="K45" s="275"/>
      <c r="Q45" t="s">
        <v>98</v>
      </c>
      <c r="R45" s="45"/>
      <c r="S45" s="45"/>
    </row>
    <row r="46" spans="1:19" s="65" customFormat="1" ht="7.5" customHeight="1">
      <c r="J46" s="26"/>
      <c r="S46" s="45"/>
    </row>
    <row r="47" spans="1:19" s="65" customFormat="1" ht="18" customHeight="1">
      <c r="A47" s="247"/>
      <c r="B47" s="258" t="s">
        <v>116</v>
      </c>
      <c r="C47" s="258"/>
      <c r="D47" s="247" t="s">
        <v>125</v>
      </c>
      <c r="E47" s="266" t="s">
        <v>127</v>
      </c>
      <c r="F47" s="266"/>
      <c r="G47" s="266"/>
      <c r="H47" s="266"/>
      <c r="I47" s="247" t="s">
        <v>25</v>
      </c>
      <c r="J47" s="276" t="s">
        <v>119</v>
      </c>
      <c r="K47" s="276"/>
      <c r="L47" s="39">
        <f>$S$16</f>
        <v>0</v>
      </c>
      <c r="M47" s="266" t="s">
        <v>129</v>
      </c>
      <c r="N47" s="266"/>
      <c r="O47" s="39">
        <f>O41</f>
        <v>1.62</v>
      </c>
      <c r="P47" s="65" t="s">
        <v>120</v>
      </c>
      <c r="Q47" s="65" t="s">
        <v>140</v>
      </c>
      <c r="S47" s="45"/>
    </row>
    <row r="48" spans="1:19" s="65" customFormat="1" ht="3" customHeight="1">
      <c r="A48" s="247"/>
      <c r="B48" s="258"/>
      <c r="C48" s="258"/>
      <c r="D48" s="247"/>
      <c r="E48" s="48"/>
      <c r="F48" s="48"/>
      <c r="G48" s="48"/>
      <c r="H48" s="48"/>
      <c r="I48" s="247"/>
      <c r="J48" s="68"/>
      <c r="K48" s="68"/>
      <c r="L48" s="51"/>
      <c r="M48" s="67"/>
      <c r="N48" s="67"/>
      <c r="O48" s="51"/>
      <c r="S48" s="45"/>
    </row>
    <row r="49" spans="1:19" s="65" customFormat="1" ht="3" customHeight="1">
      <c r="A49" s="247"/>
      <c r="B49" s="258"/>
      <c r="C49" s="258"/>
      <c r="D49" s="247"/>
      <c r="E49" s="67"/>
      <c r="F49" s="67"/>
      <c r="G49" s="67"/>
      <c r="H49" s="67"/>
      <c r="I49" s="247"/>
      <c r="J49" s="41"/>
      <c r="K49" s="41"/>
      <c r="L49" s="49"/>
      <c r="M49" s="42"/>
      <c r="N49" s="42"/>
      <c r="O49" s="49"/>
      <c r="S49" s="45"/>
    </row>
    <row r="50" spans="1:19" s="65" customFormat="1" ht="18" customHeight="1">
      <c r="A50" s="247"/>
      <c r="B50" s="258"/>
      <c r="C50" s="258"/>
      <c r="D50" s="247"/>
      <c r="E50" s="247" t="s">
        <v>114</v>
      </c>
      <c r="F50" s="247"/>
      <c r="G50" s="247"/>
      <c r="H50" s="247"/>
      <c r="I50" s="247"/>
      <c r="J50" s="52" t="s">
        <v>122</v>
      </c>
      <c r="K50" s="46">
        <f>IF(Q35=TRUE,R35,R36)</f>
        <v>15</v>
      </c>
      <c r="L50" s="67" t="s">
        <v>10</v>
      </c>
      <c r="M50" s="39">
        <f>$S$21</f>
        <v>3</v>
      </c>
      <c r="N50" s="259" t="s">
        <v>143</v>
      </c>
      <c r="O50" s="259"/>
      <c r="Q50" s="77" t="b">
        <v>0</v>
      </c>
      <c r="R50" s="45" t="s">
        <v>117</v>
      </c>
      <c r="S50" s="45"/>
    </row>
    <row r="51" spans="1:19" s="65" customFormat="1" ht="3" customHeight="1">
      <c r="A51" s="66"/>
      <c r="D51" s="66"/>
      <c r="E51" s="66"/>
      <c r="F51" s="66"/>
      <c r="G51" s="66"/>
      <c r="H51" s="66"/>
      <c r="I51" s="66"/>
      <c r="J51" s="52"/>
      <c r="K51" s="55"/>
      <c r="L51" s="56"/>
      <c r="M51" s="51"/>
      <c r="N51" s="67"/>
      <c r="O51" s="67"/>
      <c r="Q51" s="45"/>
      <c r="R51" s="45"/>
      <c r="S51" s="45"/>
    </row>
    <row r="52" spans="1:19" s="65" customFormat="1" ht="19.5" customHeight="1">
      <c r="I52" s="66" t="s">
        <v>25</v>
      </c>
      <c r="J52" s="274">
        <f>1/(1/K50)*1/M50*(1.5/(1+10*L47))^2*(5.12*O47)^2/(4*PI()^2*9.8)</f>
        <v>2.000491272700708</v>
      </c>
      <c r="K52" s="275"/>
      <c r="Q52" s="77" t="b">
        <v>1</v>
      </c>
      <c r="R52" s="45" t="s">
        <v>115</v>
      </c>
    </row>
    <row r="53" spans="1:19" s="65" customFormat="1" ht="9.75" customHeight="1"/>
    <row r="54" spans="1:19" s="65" customFormat="1" ht="22.5" customHeight="1">
      <c r="A54" s="247" t="s">
        <v>128</v>
      </c>
      <c r="B54" s="247"/>
      <c r="C54" s="247" t="s">
        <v>25</v>
      </c>
      <c r="D54" s="266" t="s">
        <v>139</v>
      </c>
      <c r="E54" s="266"/>
      <c r="F54" s="266"/>
      <c r="G54" s="266"/>
      <c r="H54" s="266"/>
      <c r="I54" s="259" t="s">
        <v>25</v>
      </c>
      <c r="J54" s="264">
        <f>D11</f>
        <v>0</v>
      </c>
      <c r="K54" s="265"/>
      <c r="L54" s="247" t="s">
        <v>25</v>
      </c>
      <c r="M54" s="267">
        <f>J54/J57</f>
        <v>0</v>
      </c>
      <c r="N54" s="268"/>
    </row>
    <row r="55" spans="1:19" s="65" customFormat="1" ht="3" customHeight="1">
      <c r="A55" s="247"/>
      <c r="B55" s="247"/>
      <c r="C55" s="247"/>
      <c r="D55" s="48"/>
      <c r="E55" s="48"/>
      <c r="F55" s="48"/>
      <c r="G55" s="48"/>
      <c r="H55" s="48"/>
      <c r="I55" s="259"/>
      <c r="J55" s="54"/>
      <c r="K55" s="54"/>
      <c r="L55" s="247"/>
      <c r="M55" s="269"/>
      <c r="N55" s="270"/>
    </row>
    <row r="56" spans="1:19" s="65" customFormat="1" ht="3" customHeight="1">
      <c r="A56" s="247"/>
      <c r="B56" s="247"/>
      <c r="C56" s="247"/>
      <c r="D56" s="67"/>
      <c r="E56" s="67"/>
      <c r="F56" s="67"/>
      <c r="G56" s="67"/>
      <c r="H56" s="67"/>
      <c r="I56" s="259"/>
      <c r="J56" s="53"/>
      <c r="K56" s="53"/>
      <c r="L56" s="247"/>
      <c r="M56" s="269"/>
      <c r="N56" s="270"/>
    </row>
    <row r="57" spans="1:19" s="65" customFormat="1" ht="22.5" customHeight="1">
      <c r="A57" s="247"/>
      <c r="B57" s="247"/>
      <c r="C57" s="247"/>
      <c r="D57" s="259" t="s">
        <v>131</v>
      </c>
      <c r="E57" s="259"/>
      <c r="F57" s="259"/>
      <c r="G57" s="259"/>
      <c r="H57" s="259"/>
      <c r="I57" s="259"/>
      <c r="J57" s="264">
        <f>IF(Q50=TRUE,J45,J52)</f>
        <v>2.000491272700708</v>
      </c>
      <c r="K57" s="265"/>
      <c r="L57" s="247"/>
      <c r="M57" s="271"/>
      <c r="N57" s="272"/>
    </row>
    <row r="58" spans="1:19" ht="19.5" customHeight="1"/>
    <row r="59" spans="1:19" ht="19.5" customHeight="1"/>
  </sheetData>
  <sheetProtection algorithmName="SHA-512" hashValue="gH3aJIQGjYaT2NLGX7uE6Vms+ZIdNTlWPn496XHc29dbHhri0ElzaMjpyZd9OGF24jPDMkXT2HWARtbgdqjIIw==" saltValue="SaZDg6vUgOvrBsggasa3/A==" spinCount="100000" sheet="1"/>
  <mergeCells count="46">
    <mergeCell ref="C35:E35"/>
    <mergeCell ref="G35:H35"/>
    <mergeCell ref="N3:O3"/>
    <mergeCell ref="J3:K3"/>
    <mergeCell ref="D5:E5"/>
    <mergeCell ref="D7:E7"/>
    <mergeCell ref="D9:E9"/>
    <mergeCell ref="O9:P9"/>
    <mergeCell ref="D11:E11"/>
    <mergeCell ref="O11:P11"/>
    <mergeCell ref="A30:W30"/>
    <mergeCell ref="C31:P31"/>
    <mergeCell ref="J34:K34"/>
    <mergeCell ref="J35:P35"/>
    <mergeCell ref="J36:K36"/>
    <mergeCell ref="A41:A44"/>
    <mergeCell ref="B41:C44"/>
    <mergeCell ref="D41:D44"/>
    <mergeCell ref="E41:H41"/>
    <mergeCell ref="I41:I44"/>
    <mergeCell ref="A47:A50"/>
    <mergeCell ref="B47:C50"/>
    <mergeCell ref="D47:D50"/>
    <mergeCell ref="E47:H47"/>
    <mergeCell ref="I47:I50"/>
    <mergeCell ref="A54:B57"/>
    <mergeCell ref="C54:C57"/>
    <mergeCell ref="D54:H54"/>
    <mergeCell ref="I54:I57"/>
    <mergeCell ref="J54:K54"/>
    <mergeCell ref="N1:P1"/>
    <mergeCell ref="M54:N57"/>
    <mergeCell ref="D57:H57"/>
    <mergeCell ref="J57:K57"/>
    <mergeCell ref="M47:N47"/>
    <mergeCell ref="E50:H50"/>
    <mergeCell ref="N50:O50"/>
    <mergeCell ref="J52:K52"/>
    <mergeCell ref="L54:L57"/>
    <mergeCell ref="J45:K45"/>
    <mergeCell ref="J47:K47"/>
    <mergeCell ref="J41:L41"/>
    <mergeCell ref="E44:H44"/>
    <mergeCell ref="J44:O44"/>
    <mergeCell ref="D13:E13"/>
    <mergeCell ref="O13:P13"/>
  </mergeCells>
  <phoneticPr fontId="2"/>
  <conditionalFormatting sqref="O11:P11 O13:P13">
    <cfRule type="expression" dxfId="2" priority="4">
      <formula>$Q$5=TRUE</formula>
    </cfRule>
  </conditionalFormatting>
  <dataValidations count="1">
    <dataValidation type="list" allowBlank="1" showInputMessage="1" showErrorMessage="1" sqref="N1:P2" xr:uid="{E5742CB5-A0F4-4F99-B40B-CABE12D10A88}">
      <formula1>"基本計画作成,補強設計"</formula1>
    </dataValidation>
  </dataValidations>
  <pageMargins left="0.70866141732283472" right="0.70866141732283472" top="0.47244094488188981" bottom="0.35433070866141736" header="0.31496062992125984" footer="0.31496062992125984"/>
  <pageSetup paperSize="9" orientation="portrait" blackAndWhite="1" r:id="rId1"/>
  <headerFooter>
    <oddFooter>&amp;C&amp;"Century,標準"10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Check Box 1">
              <controlPr locked="0" defaultSize="0" autoFill="0" autoLine="0" autoPict="0">
                <anchor moveWithCells="1">
                  <from>
                    <xdr:col>12</xdr:col>
                    <xdr:colOff>104775</xdr:colOff>
                    <xdr:row>0</xdr:row>
                    <xdr:rowOff>19050</xdr:rowOff>
                  </from>
                  <to>
                    <xdr:col>12</xdr:col>
                    <xdr:colOff>361950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Check Box 2">
              <controlPr locked="0" defaultSize="0" autoFill="0" autoLine="0" autoPict="0">
                <anchor moveWithCells="1">
                  <from>
                    <xdr:col>8</xdr:col>
                    <xdr:colOff>104775</xdr:colOff>
                    <xdr:row>0</xdr:row>
                    <xdr:rowOff>19050</xdr:rowOff>
                  </from>
                  <to>
                    <xdr:col>8</xdr:col>
                    <xdr:colOff>361950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6" name="Check Box 3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32</xdr:row>
                    <xdr:rowOff>209550</xdr:rowOff>
                  </from>
                  <to>
                    <xdr:col>1</xdr:col>
                    <xdr:colOff>19050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7" name="Check Box 4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34</xdr:row>
                    <xdr:rowOff>228600</xdr:rowOff>
                  </from>
                  <to>
                    <xdr:col>1</xdr:col>
                    <xdr:colOff>19050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9" r:id="rId8" name="Check Box 5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40</xdr:row>
                    <xdr:rowOff>85725</xdr:rowOff>
                  </from>
                  <to>
                    <xdr:col>1</xdr:col>
                    <xdr:colOff>19050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0" r:id="rId9" name="Check Box 6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46</xdr:row>
                    <xdr:rowOff>85725</xdr:rowOff>
                  </from>
                  <to>
                    <xdr:col>1</xdr:col>
                    <xdr:colOff>19050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5" r:id="rId10" name="Check Box 11">
              <controlPr defaultSize="0" autoFill="0" autoLine="0" autoPict="0">
                <anchor moveWithCells="1">
                  <from>
                    <xdr:col>1</xdr:col>
                    <xdr:colOff>95250</xdr:colOff>
                    <xdr:row>33</xdr:row>
                    <xdr:rowOff>219075</xdr:rowOff>
                  </from>
                  <to>
                    <xdr:col>2</xdr:col>
                    <xdr:colOff>95250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6" r:id="rId11" name="Check Box 12">
              <controlPr defaultSize="0" autoFill="0" autoLine="0" autoPict="0">
                <anchor moveWithCells="1">
                  <from>
                    <xdr:col>5</xdr:col>
                    <xdr:colOff>190500</xdr:colOff>
                    <xdr:row>33</xdr:row>
                    <xdr:rowOff>219075</xdr:rowOff>
                  </from>
                  <to>
                    <xdr:col>6</xdr:col>
                    <xdr:colOff>19050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7" r:id="rId12" name="Check Box 13">
              <controlPr defaultSize="0" autoFill="0" autoLine="0" autoPict="0">
                <anchor moveWithCells="1">
                  <from>
                    <xdr:col>8</xdr:col>
                    <xdr:colOff>152400</xdr:colOff>
                    <xdr:row>33</xdr:row>
                    <xdr:rowOff>219075</xdr:rowOff>
                  </from>
                  <to>
                    <xdr:col>9</xdr:col>
                    <xdr:colOff>0</xdr:colOff>
                    <xdr:row>35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6696-AF7F-49FA-A00E-EF3242D6A67C}">
  <dimension ref="A1:X57"/>
  <sheetViews>
    <sheetView view="pageBreakPreview" zoomScale="90" zoomScaleNormal="100" zoomScaleSheetLayoutView="90" workbookViewId="0">
      <selection activeCell="V21" sqref="V21"/>
    </sheetView>
  </sheetViews>
  <sheetFormatPr defaultRowHeight="13.5"/>
  <cols>
    <col min="1" max="2" width="5.25" customWidth="1"/>
    <col min="3" max="4" width="5.5" customWidth="1"/>
    <col min="5" max="8" width="6.125" customWidth="1"/>
    <col min="9" max="12" width="5.25" customWidth="1"/>
    <col min="13" max="16" width="5.5" customWidth="1"/>
    <col min="17" max="22" width="6.875" customWidth="1"/>
    <col min="23" max="256" width="5.5" customWidth="1"/>
  </cols>
  <sheetData>
    <row r="1" spans="1:24" ht="21.6" customHeight="1">
      <c r="A1" s="4" t="s">
        <v>136</v>
      </c>
      <c r="J1" s="65" t="s">
        <v>97</v>
      </c>
      <c r="N1" s="65" t="s">
        <v>96</v>
      </c>
      <c r="Q1" t="s">
        <v>98</v>
      </c>
    </row>
    <row r="2" spans="1:24" ht="15" customHeight="1">
      <c r="Q2" s="30" t="b">
        <v>1</v>
      </c>
      <c r="R2" t="s">
        <v>97</v>
      </c>
    </row>
    <row r="3" spans="1:24" ht="22.5" customHeight="1">
      <c r="B3" s="64" t="s">
        <v>87</v>
      </c>
      <c r="C3" s="64" t="s">
        <v>89</v>
      </c>
      <c r="D3" s="277"/>
      <c r="E3" s="277"/>
      <c r="F3" s="63"/>
      <c r="G3" s="64" t="s">
        <v>93</v>
      </c>
      <c r="H3" s="63" t="s">
        <v>95</v>
      </c>
      <c r="I3" s="63"/>
      <c r="J3" s="63"/>
      <c r="K3" s="63"/>
      <c r="L3" s="63"/>
      <c r="M3" s="63"/>
      <c r="N3" s="63"/>
      <c r="O3" s="63"/>
      <c r="P3" s="63"/>
      <c r="Q3" s="2" t="b">
        <v>0</v>
      </c>
      <c r="R3" s="63" t="s">
        <v>96</v>
      </c>
      <c r="S3" s="63"/>
      <c r="T3" s="63"/>
      <c r="U3" s="63"/>
      <c r="V3" s="63"/>
      <c r="W3" s="63"/>
      <c r="X3" s="63"/>
    </row>
    <row r="4" spans="1:24" ht="9" customHeight="1">
      <c r="B4" s="64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</row>
    <row r="5" spans="1:24" ht="22.5" customHeight="1">
      <c r="B5" s="64" t="s">
        <v>88</v>
      </c>
      <c r="C5" s="64" t="s">
        <v>89</v>
      </c>
      <c r="D5" s="277"/>
      <c r="E5" s="277"/>
      <c r="F5" s="63"/>
      <c r="G5" s="64" t="s">
        <v>93</v>
      </c>
      <c r="H5" s="63" t="s">
        <v>94</v>
      </c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</row>
    <row r="6" spans="1:24" ht="9" customHeight="1">
      <c r="B6" s="64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</row>
    <row r="7" spans="1:24" ht="21.75" customHeight="1">
      <c r="B7" s="64" t="s">
        <v>90</v>
      </c>
      <c r="C7" s="64" t="s">
        <v>89</v>
      </c>
      <c r="D7" s="278"/>
      <c r="E7" s="278"/>
      <c r="F7" s="64" t="s">
        <v>92</v>
      </c>
      <c r="G7" s="64" t="s">
        <v>93</v>
      </c>
      <c r="H7" s="63" t="s">
        <v>91</v>
      </c>
      <c r="I7" s="63"/>
      <c r="J7" s="63"/>
      <c r="K7" s="63"/>
      <c r="L7" s="63"/>
      <c r="M7" s="63"/>
      <c r="N7" s="63"/>
      <c r="O7" s="254" t="str">
        <f>IF(Q3=TRUE,"(補強前)","")</f>
        <v/>
      </c>
      <c r="P7" s="254"/>
      <c r="Q7" s="63"/>
      <c r="R7" s="63"/>
      <c r="S7" s="63"/>
      <c r="T7" s="63"/>
      <c r="U7" s="63"/>
      <c r="V7" s="63"/>
      <c r="W7" s="63"/>
      <c r="X7" s="63"/>
    </row>
    <row r="8" spans="1:24" ht="9" customHeight="1">
      <c r="B8" s="64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</row>
    <row r="9" spans="1:24" ht="22.5" customHeight="1">
      <c r="B9" s="64" t="s">
        <v>84</v>
      </c>
      <c r="C9" s="64" t="s">
        <v>89</v>
      </c>
      <c r="D9" s="278"/>
      <c r="E9" s="278"/>
      <c r="F9" s="63"/>
      <c r="G9" s="64" t="s">
        <v>93</v>
      </c>
      <c r="H9" s="63" t="s">
        <v>137</v>
      </c>
      <c r="I9" s="63"/>
      <c r="J9" s="63"/>
      <c r="K9" s="63"/>
      <c r="L9" s="63"/>
      <c r="M9" s="63"/>
      <c r="N9" s="63"/>
      <c r="O9" s="254"/>
      <c r="P9" s="254"/>
      <c r="Q9" s="63"/>
      <c r="R9" s="63"/>
      <c r="S9" s="63"/>
      <c r="T9" s="63"/>
      <c r="U9" s="63"/>
      <c r="V9" s="63"/>
      <c r="W9" s="63"/>
      <c r="X9" s="63"/>
    </row>
    <row r="10" spans="1:24" ht="9" customHeight="1">
      <c r="B10" s="64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</row>
    <row r="11" spans="1:24" ht="22.5" customHeight="1">
      <c r="B11" s="64" t="s">
        <v>9</v>
      </c>
      <c r="C11" s="64" t="s">
        <v>89</v>
      </c>
      <c r="D11" s="278"/>
      <c r="E11" s="278"/>
      <c r="F11" s="63"/>
      <c r="G11" s="64" t="s">
        <v>93</v>
      </c>
      <c r="H11" s="63" t="s">
        <v>138</v>
      </c>
      <c r="I11" s="63"/>
      <c r="J11" s="63"/>
      <c r="K11" s="63"/>
      <c r="L11" s="63"/>
      <c r="M11" s="63"/>
      <c r="N11" s="63"/>
      <c r="O11" s="254"/>
      <c r="P11" s="254"/>
      <c r="Q11" s="63"/>
      <c r="R11" s="63"/>
      <c r="T11" s="69"/>
      <c r="U11" s="69"/>
      <c r="V11" s="69"/>
      <c r="W11" s="63"/>
      <c r="X11" s="63"/>
    </row>
    <row r="12" spans="1:24" ht="24" customHeight="1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32"/>
      <c r="S12" s="64"/>
      <c r="T12" s="70"/>
      <c r="U12" s="71"/>
      <c r="V12" s="72"/>
      <c r="W12" s="63"/>
      <c r="X12" s="63"/>
    </row>
    <row r="13" spans="1:24" ht="14.25">
      <c r="R13" s="64"/>
      <c r="S13" s="33"/>
      <c r="T13" s="70"/>
      <c r="U13" s="70"/>
      <c r="V13" s="72"/>
    </row>
    <row r="14" spans="1:24" ht="14.25">
      <c r="R14" s="64"/>
      <c r="S14" s="33"/>
      <c r="T14" s="70"/>
      <c r="U14" s="70"/>
      <c r="V14" s="72"/>
    </row>
    <row r="15" spans="1:24">
      <c r="T15" s="72"/>
      <c r="U15" s="72"/>
      <c r="V15" s="72"/>
    </row>
    <row r="16" spans="1:24">
      <c r="T16" s="72"/>
      <c r="U16" s="72"/>
      <c r="V16" s="72"/>
    </row>
    <row r="19" spans="1:23">
      <c r="S19" s="31"/>
    </row>
    <row r="29" spans="1:23" s="1" customFormat="1" ht="24" customHeight="1">
      <c r="A29" s="162" t="s">
        <v>105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</row>
    <row r="30" spans="1:23" ht="58.5" customHeight="1">
      <c r="A30" s="28" t="s">
        <v>68</v>
      </c>
      <c r="B30" s="38" t="s">
        <v>106</v>
      </c>
      <c r="C30" s="256" t="s">
        <v>107</v>
      </c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7"/>
    </row>
    <row r="32" spans="1:23" s="65" customFormat="1" ht="18.75" customHeight="1">
      <c r="A32" s="43" t="s">
        <v>109</v>
      </c>
      <c r="B32" s="43"/>
      <c r="C32" s="43"/>
      <c r="D32" s="43"/>
      <c r="E32" s="43"/>
      <c r="F32" s="43"/>
      <c r="G32" s="43"/>
      <c r="Q32" t="s">
        <v>98</v>
      </c>
    </row>
    <row r="33" spans="1:19" s="65" customFormat="1" ht="18.75" customHeight="1">
      <c r="B33" s="65" t="s">
        <v>108</v>
      </c>
      <c r="J33" s="247" t="s">
        <v>124</v>
      </c>
      <c r="K33" s="247"/>
      <c r="L33" s="44" t="str">
        <f>"1/15"</f>
        <v>1/15</v>
      </c>
      <c r="Q33" s="45" t="b">
        <v>0</v>
      </c>
      <c r="R33" s="45">
        <v>15</v>
      </c>
    </row>
    <row r="34" spans="1:19" s="65" customFormat="1" ht="18.75" customHeight="1">
      <c r="B34" s="65" t="s">
        <v>123</v>
      </c>
      <c r="J34" s="247" t="s">
        <v>124</v>
      </c>
      <c r="K34" s="247"/>
      <c r="L34" s="44" t="str">
        <f>"1/30"</f>
        <v>1/30</v>
      </c>
      <c r="Q34" s="45" t="b">
        <v>0</v>
      </c>
      <c r="R34" s="45">
        <v>30</v>
      </c>
    </row>
    <row r="36" spans="1:19" s="65" customFormat="1" ht="19.5" customHeight="1">
      <c r="A36" s="43" t="s">
        <v>132</v>
      </c>
    </row>
    <row r="37" spans="1:19">
      <c r="A37" s="29" t="s">
        <v>133</v>
      </c>
    </row>
    <row r="39" spans="1:19" s="65" customFormat="1" ht="18" customHeight="1">
      <c r="A39" s="247"/>
      <c r="B39" s="258" t="s">
        <v>118</v>
      </c>
      <c r="C39" s="258"/>
      <c r="D39" s="247" t="s">
        <v>125</v>
      </c>
      <c r="E39" s="259" t="s">
        <v>126</v>
      </c>
      <c r="F39" s="259"/>
      <c r="G39" s="259"/>
      <c r="H39" s="259"/>
      <c r="I39" s="247" t="s">
        <v>25</v>
      </c>
      <c r="J39" s="247" t="s">
        <v>112</v>
      </c>
      <c r="K39" s="247"/>
      <c r="L39" s="247"/>
      <c r="M39" s="40"/>
      <c r="N39" s="66" t="s">
        <v>113</v>
      </c>
      <c r="O39" s="40"/>
      <c r="S39" s="45"/>
    </row>
    <row r="40" spans="1:19" s="65" customFormat="1" ht="3" customHeight="1">
      <c r="A40" s="247"/>
      <c r="B40" s="258"/>
      <c r="C40" s="258"/>
      <c r="D40" s="247"/>
      <c r="E40" s="48"/>
      <c r="F40" s="48"/>
      <c r="G40" s="48"/>
      <c r="H40" s="48"/>
      <c r="I40" s="247"/>
      <c r="J40" s="66"/>
      <c r="K40" s="66"/>
      <c r="L40" s="66"/>
      <c r="M40" s="49"/>
      <c r="N40" s="66"/>
      <c r="O40" s="49"/>
      <c r="S40" s="45"/>
    </row>
    <row r="41" spans="1:19" s="65" customFormat="1" ht="3" customHeight="1">
      <c r="A41" s="247"/>
      <c r="B41" s="258"/>
      <c r="C41" s="258"/>
      <c r="D41" s="247"/>
      <c r="E41" s="67"/>
      <c r="F41" s="67"/>
      <c r="G41" s="67"/>
      <c r="H41" s="67"/>
      <c r="I41" s="247"/>
      <c r="J41" s="41"/>
      <c r="K41" s="41"/>
      <c r="L41" s="49"/>
      <c r="M41" s="42"/>
      <c r="N41" s="42"/>
      <c r="O41" s="49"/>
      <c r="Q41" s="45"/>
      <c r="R41" s="45"/>
      <c r="S41" s="45"/>
    </row>
    <row r="42" spans="1:19" s="65" customFormat="1" ht="18" customHeight="1">
      <c r="A42" s="247"/>
      <c r="B42" s="258"/>
      <c r="C42" s="258"/>
      <c r="D42" s="247"/>
      <c r="E42" s="247" t="s">
        <v>110</v>
      </c>
      <c r="F42" s="247"/>
      <c r="G42" s="247"/>
      <c r="H42" s="247"/>
      <c r="I42" s="247"/>
      <c r="J42" s="259">
        <v>9.8000000000000007</v>
      </c>
      <c r="K42" s="259"/>
      <c r="L42" s="259"/>
      <c r="M42" s="259"/>
      <c r="N42" s="259"/>
      <c r="O42" s="259"/>
      <c r="Q42" s="45"/>
      <c r="R42" s="45"/>
      <c r="S42" s="45"/>
    </row>
    <row r="43" spans="1:19" s="65" customFormat="1" ht="18.75" customHeight="1">
      <c r="I43" s="66" t="s">
        <v>25</v>
      </c>
      <c r="J43" s="274"/>
      <c r="K43" s="275"/>
      <c r="Q43" t="s">
        <v>98</v>
      </c>
      <c r="R43" s="45"/>
      <c r="S43" s="45"/>
    </row>
    <row r="44" spans="1:19" s="65" customFormat="1" ht="7.5" customHeight="1">
      <c r="J44" s="26"/>
      <c r="S44" s="45"/>
    </row>
    <row r="45" spans="1:19" s="65" customFormat="1" ht="18" customHeight="1">
      <c r="A45" s="247"/>
      <c r="B45" s="258" t="s">
        <v>116</v>
      </c>
      <c r="C45" s="258"/>
      <c r="D45" s="247" t="s">
        <v>125</v>
      </c>
      <c r="E45" s="259" t="s">
        <v>127</v>
      </c>
      <c r="F45" s="259"/>
      <c r="G45" s="259"/>
      <c r="H45" s="259"/>
      <c r="I45" s="247" t="s">
        <v>25</v>
      </c>
      <c r="J45" s="279" t="s">
        <v>119</v>
      </c>
      <c r="K45" s="279"/>
      <c r="L45" s="39"/>
      <c r="M45" s="259" t="s">
        <v>129</v>
      </c>
      <c r="N45" s="259"/>
      <c r="O45" s="39"/>
      <c r="P45" s="65" t="s">
        <v>120</v>
      </c>
      <c r="Q45" s="65" t="s">
        <v>140</v>
      </c>
      <c r="S45" s="45"/>
    </row>
    <row r="46" spans="1:19" s="65" customFormat="1" ht="3" customHeight="1">
      <c r="A46" s="247"/>
      <c r="B46" s="258"/>
      <c r="C46" s="258"/>
      <c r="D46" s="247"/>
      <c r="E46" s="48"/>
      <c r="F46" s="48"/>
      <c r="G46" s="48"/>
      <c r="H46" s="48"/>
      <c r="I46" s="247"/>
      <c r="J46" s="68"/>
      <c r="K46" s="68"/>
      <c r="L46" s="51"/>
      <c r="M46" s="67"/>
      <c r="N46" s="67"/>
      <c r="O46" s="51"/>
      <c r="S46" s="45"/>
    </row>
    <row r="47" spans="1:19" s="65" customFormat="1" ht="3" customHeight="1">
      <c r="A47" s="247"/>
      <c r="B47" s="258"/>
      <c r="C47" s="258"/>
      <c r="D47" s="247"/>
      <c r="E47" s="67"/>
      <c r="F47" s="67"/>
      <c r="G47" s="67"/>
      <c r="H47" s="67"/>
      <c r="I47" s="247"/>
      <c r="J47" s="41"/>
      <c r="K47" s="41"/>
      <c r="L47" s="49"/>
      <c r="M47" s="42"/>
      <c r="N47" s="42"/>
      <c r="O47" s="49"/>
      <c r="S47" s="45"/>
    </row>
    <row r="48" spans="1:19" s="65" customFormat="1" ht="18" customHeight="1">
      <c r="A48" s="247"/>
      <c r="B48" s="258"/>
      <c r="C48" s="258"/>
      <c r="D48" s="247"/>
      <c r="E48" s="247" t="s">
        <v>114</v>
      </c>
      <c r="F48" s="247"/>
      <c r="G48" s="247"/>
      <c r="H48" s="247"/>
      <c r="I48" s="247"/>
      <c r="J48" s="52" t="s">
        <v>122</v>
      </c>
      <c r="K48" s="46"/>
      <c r="L48" s="67" t="s">
        <v>10</v>
      </c>
      <c r="M48" s="39"/>
      <c r="N48" s="259" t="s">
        <v>143</v>
      </c>
      <c r="O48" s="259"/>
      <c r="Q48" s="45" t="b">
        <v>0</v>
      </c>
      <c r="R48" s="45" t="s">
        <v>117</v>
      </c>
      <c r="S48" s="45"/>
    </row>
    <row r="49" spans="1:19" s="65" customFormat="1" ht="3" customHeight="1">
      <c r="A49" s="66"/>
      <c r="D49" s="66"/>
      <c r="E49" s="66"/>
      <c r="F49" s="66"/>
      <c r="G49" s="66"/>
      <c r="H49" s="66"/>
      <c r="I49" s="66"/>
      <c r="J49" s="52"/>
      <c r="K49" s="55"/>
      <c r="L49" s="56"/>
      <c r="M49" s="51"/>
      <c r="N49" s="67"/>
      <c r="O49" s="67"/>
      <c r="Q49" s="45"/>
      <c r="R49" s="45"/>
      <c r="S49" s="45"/>
    </row>
    <row r="50" spans="1:19" s="65" customFormat="1" ht="19.5" customHeight="1">
      <c r="I50" s="66" t="s">
        <v>25</v>
      </c>
      <c r="J50" s="274"/>
      <c r="K50" s="275"/>
      <c r="Q50" s="45" t="b">
        <v>0</v>
      </c>
      <c r="R50" s="45" t="s">
        <v>115</v>
      </c>
    </row>
    <row r="51" spans="1:19" s="65" customFormat="1" ht="9.75" customHeight="1"/>
    <row r="52" spans="1:19" s="65" customFormat="1" ht="22.5" customHeight="1">
      <c r="A52" s="247" t="s">
        <v>128</v>
      </c>
      <c r="B52" s="247"/>
      <c r="C52" s="247" t="s">
        <v>25</v>
      </c>
      <c r="D52" s="259" t="s">
        <v>139</v>
      </c>
      <c r="E52" s="259"/>
      <c r="F52" s="259"/>
      <c r="G52" s="259"/>
      <c r="H52" s="259"/>
      <c r="I52" s="259" t="s">
        <v>25</v>
      </c>
      <c r="J52" s="264"/>
      <c r="K52" s="265"/>
      <c r="L52" s="247" t="s">
        <v>25</v>
      </c>
      <c r="M52" s="267"/>
      <c r="N52" s="268"/>
    </row>
    <row r="53" spans="1:19" s="65" customFormat="1" ht="3" customHeight="1">
      <c r="A53" s="247"/>
      <c r="B53" s="247"/>
      <c r="C53" s="247"/>
      <c r="D53" s="48"/>
      <c r="E53" s="48"/>
      <c r="F53" s="48"/>
      <c r="G53" s="48"/>
      <c r="H53" s="48"/>
      <c r="I53" s="259"/>
      <c r="J53" s="54"/>
      <c r="K53" s="54"/>
      <c r="L53" s="247"/>
      <c r="M53" s="269"/>
      <c r="N53" s="270"/>
    </row>
    <row r="54" spans="1:19" s="65" customFormat="1" ht="3" customHeight="1">
      <c r="A54" s="247"/>
      <c r="B54" s="247"/>
      <c r="C54" s="247"/>
      <c r="D54" s="67"/>
      <c r="E54" s="67"/>
      <c r="F54" s="67"/>
      <c r="G54" s="67"/>
      <c r="H54" s="67"/>
      <c r="I54" s="259"/>
      <c r="J54" s="53"/>
      <c r="K54" s="53"/>
      <c r="L54" s="247"/>
      <c r="M54" s="269"/>
      <c r="N54" s="270"/>
    </row>
    <row r="55" spans="1:19" s="65" customFormat="1" ht="22.5" customHeight="1">
      <c r="A55" s="247"/>
      <c r="B55" s="247"/>
      <c r="C55" s="247"/>
      <c r="D55" s="259" t="s">
        <v>131</v>
      </c>
      <c r="E55" s="259"/>
      <c r="F55" s="259"/>
      <c r="G55" s="259"/>
      <c r="H55" s="259"/>
      <c r="I55" s="259"/>
      <c r="J55" s="264"/>
      <c r="K55" s="265"/>
      <c r="L55" s="247"/>
      <c r="M55" s="271"/>
      <c r="N55" s="272"/>
    </row>
    <row r="56" spans="1:19" ht="19.5" customHeight="1"/>
    <row r="57" spans="1:19" ht="19.5" customHeight="1"/>
  </sheetData>
  <mergeCells count="40">
    <mergeCell ref="D3:E3"/>
    <mergeCell ref="D5:E5"/>
    <mergeCell ref="D7:E7"/>
    <mergeCell ref="O7:P7"/>
    <mergeCell ref="D9:E9"/>
    <mergeCell ref="O9:P9"/>
    <mergeCell ref="J39:L39"/>
    <mergeCell ref="E42:H42"/>
    <mergeCell ref="J42:O42"/>
    <mergeCell ref="D11:E11"/>
    <mergeCell ref="O11:P11"/>
    <mergeCell ref="A29:W29"/>
    <mergeCell ref="C30:P30"/>
    <mergeCell ref="J33:K33"/>
    <mergeCell ref="J34:K34"/>
    <mergeCell ref="A39:A42"/>
    <mergeCell ref="B39:C42"/>
    <mergeCell ref="D39:D42"/>
    <mergeCell ref="E39:H39"/>
    <mergeCell ref="I39:I42"/>
    <mergeCell ref="J43:K43"/>
    <mergeCell ref="A45:A48"/>
    <mergeCell ref="B45:C48"/>
    <mergeCell ref="D45:D48"/>
    <mergeCell ref="E45:H45"/>
    <mergeCell ref="I45:I48"/>
    <mergeCell ref="J45:K45"/>
    <mergeCell ref="A52:B55"/>
    <mergeCell ref="C52:C55"/>
    <mergeCell ref="D52:H52"/>
    <mergeCell ref="I52:I55"/>
    <mergeCell ref="J52:K52"/>
    <mergeCell ref="M52:N55"/>
    <mergeCell ref="D55:H55"/>
    <mergeCell ref="J55:K55"/>
    <mergeCell ref="M45:N45"/>
    <mergeCell ref="E48:H48"/>
    <mergeCell ref="N48:O48"/>
    <mergeCell ref="J50:K50"/>
    <mergeCell ref="L52:L55"/>
  </mergeCells>
  <phoneticPr fontId="2"/>
  <conditionalFormatting sqref="O9:P9">
    <cfRule type="expression" dxfId="1" priority="2">
      <formula>$Q$3=TRUE</formula>
    </cfRule>
  </conditionalFormatting>
  <conditionalFormatting sqref="O11:P11">
    <cfRule type="expression" dxfId="0" priority="1">
      <formula>$Q$3=TRUE</formula>
    </cfRule>
  </conditionalFormatting>
  <pageMargins left="0.70866141732283472" right="0.70866141732283472" top="0.55118110236220474" bottom="0.35433070866141736" header="0.31496062992125984" footer="0.31496062992125984"/>
  <pageSetup paperSize="9" orientation="portrait" blackAndWhite="1" r:id="rId1"/>
  <headerFooter>
    <oddFooter>&amp;C10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Check Box 1">
              <controlPr defaultSize="0" autoFill="0" autoLine="0" autoPict="0">
                <anchor moveWithCells="1">
                  <from>
                    <xdr:col>12</xdr:col>
                    <xdr:colOff>104775</xdr:colOff>
                    <xdr:row>0</xdr:row>
                    <xdr:rowOff>19050</xdr:rowOff>
                  </from>
                  <to>
                    <xdr:col>12</xdr:col>
                    <xdr:colOff>361950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Check Box 2">
              <controlPr defaultSize="0" autoFill="0" autoLine="0" autoPict="0">
                <anchor moveWithCells="1">
                  <from>
                    <xdr:col>8</xdr:col>
                    <xdr:colOff>104775</xdr:colOff>
                    <xdr:row>0</xdr:row>
                    <xdr:rowOff>19050</xdr:rowOff>
                  </from>
                  <to>
                    <xdr:col>8</xdr:col>
                    <xdr:colOff>361950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6" name="Check Box 3">
              <controlPr defaultSize="0" autoFill="0" autoLine="0" autoPict="0">
                <anchor moveWithCells="1">
                  <from>
                    <xdr:col>0</xdr:col>
                    <xdr:colOff>104775</xdr:colOff>
                    <xdr:row>31</xdr:row>
                    <xdr:rowOff>209550</xdr:rowOff>
                  </from>
                  <to>
                    <xdr:col>1</xdr:col>
                    <xdr:colOff>19050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7" name="Check Box 4">
              <controlPr defaultSize="0" autoFill="0" autoLine="0" autoPict="0">
                <anchor moveWithCells="1">
                  <from>
                    <xdr:col>0</xdr:col>
                    <xdr:colOff>104775</xdr:colOff>
                    <xdr:row>32</xdr:row>
                    <xdr:rowOff>209550</xdr:rowOff>
                  </from>
                  <to>
                    <xdr:col>1</xdr:col>
                    <xdr:colOff>19050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8" name="Check Box 5">
              <controlPr defaultSize="0" autoFill="0" autoLine="0" autoPict="0">
                <anchor moveWithCells="1">
                  <from>
                    <xdr:col>0</xdr:col>
                    <xdr:colOff>104775</xdr:colOff>
                    <xdr:row>38</xdr:row>
                    <xdr:rowOff>85725</xdr:rowOff>
                  </from>
                  <to>
                    <xdr:col>1</xdr:col>
                    <xdr:colOff>19050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9" name="Check Box 6">
              <controlPr defaultSize="0" autoFill="0" autoLine="0" autoPict="0">
                <anchor moveWithCells="1">
                  <from>
                    <xdr:col>0</xdr:col>
                    <xdr:colOff>104775</xdr:colOff>
                    <xdr:row>44</xdr:row>
                    <xdr:rowOff>85725</xdr:rowOff>
                  </from>
                  <to>
                    <xdr:col>1</xdr:col>
                    <xdr:colOff>19050</xdr:colOff>
                    <xdr:row>47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46"/>
  <sheetViews>
    <sheetView workbookViewId="0">
      <selection activeCell="E7" sqref="E7"/>
    </sheetView>
  </sheetViews>
  <sheetFormatPr defaultColWidth="9" defaultRowHeight="13.5"/>
  <cols>
    <col min="1" max="16384" width="9" style="22"/>
  </cols>
  <sheetData>
    <row r="1" spans="2:13">
      <c r="B1" s="22" t="s">
        <v>75</v>
      </c>
      <c r="C1" s="22">
        <f>p.8書式!S19</f>
        <v>2.0249999999999999</v>
      </c>
      <c r="D1" s="22" t="s">
        <v>104</v>
      </c>
      <c r="E1" s="22">
        <f>p.8書式!S20</f>
        <v>0.8</v>
      </c>
      <c r="G1" s="22" t="s">
        <v>149</v>
      </c>
    </row>
    <row r="2" spans="2:13">
      <c r="B2" s="22" t="s">
        <v>76</v>
      </c>
      <c r="C2" s="22">
        <f>p.8書式!S21</f>
        <v>3</v>
      </c>
      <c r="D2" s="22" t="s">
        <v>77</v>
      </c>
      <c r="E2" s="22">
        <f>MAX(C1*E1,1.35)</f>
        <v>1.62</v>
      </c>
      <c r="G2" s="92" t="s">
        <v>148</v>
      </c>
      <c r="H2" s="22">
        <f>p.8書式!R35</f>
        <v>15</v>
      </c>
    </row>
    <row r="5" spans="2:13">
      <c r="C5" s="22" t="s">
        <v>78</v>
      </c>
    </row>
    <row r="6" spans="2:13">
      <c r="B6" s="22" t="s">
        <v>82</v>
      </c>
      <c r="C6" s="22" t="s">
        <v>79</v>
      </c>
      <c r="D6" s="22" t="s">
        <v>80</v>
      </c>
      <c r="E6" s="22" t="s">
        <v>81</v>
      </c>
      <c r="F6" s="23">
        <f>1/H2</f>
        <v>6.6666666666666666E-2</v>
      </c>
      <c r="G6" s="22" t="s">
        <v>80</v>
      </c>
      <c r="H6" s="22" t="s">
        <v>81</v>
      </c>
      <c r="I6" s="23">
        <f>1/30</f>
        <v>3.3333333333333333E-2</v>
      </c>
    </row>
    <row r="7" spans="2:13">
      <c r="B7" s="22">
        <v>0.05</v>
      </c>
      <c r="C7" s="22">
        <f>8*1.5/(1+10*$B7)*$E$2/9.8</f>
        <v>1.3224489795918368</v>
      </c>
      <c r="D7" s="24">
        <f t="shared" ref="D7:D46" si="0">2*PI()*SQRT($F$6*$C$2/(C7*9.8))</f>
        <v>0.78053497011563622</v>
      </c>
      <c r="E7" s="24">
        <f>1/F$6*1/$C$2*(1.5/(1+10*$B7))^2*(5.12*$E$2)^2/(4*PI()^2*9.8)</f>
        <v>0.88910723231142585</v>
      </c>
      <c r="F7" s="24">
        <f>IF(D7&gt;0.64,E7,C7)</f>
        <v>0.88910723231142585</v>
      </c>
      <c r="G7" s="24">
        <f>2*PI()*SQRT($I$6*$C$2/(C7*9.8))</f>
        <v>0.55192157032200551</v>
      </c>
      <c r="H7" s="24">
        <f>1/I$6*1/$C$2*(1.5/(1+10*$B7))^2*(5.12*$E$2)^2/(4*PI()^2*9.8)</f>
        <v>1.7782144646228517</v>
      </c>
      <c r="I7" s="24">
        <f t="shared" ref="I7:I46" si="1">IF(G7&lt;0.64,C7,H7)</f>
        <v>1.3224489795918368</v>
      </c>
    </row>
    <row r="8" spans="2:13">
      <c r="B8" s="22">
        <f>B7+0.002</f>
        <v>5.2000000000000005E-2</v>
      </c>
      <c r="C8" s="22">
        <f t="shared" ref="C8:C46" si="2">8*1.5/(1+10*$B8)*$E$2/9.8</f>
        <v>1.3050483351235231</v>
      </c>
      <c r="D8" s="24">
        <f t="shared" si="0"/>
        <v>0.78572130604160739</v>
      </c>
      <c r="E8" s="24">
        <f t="shared" ref="E8:E46" si="3">1/F$6*1/$C$2*(1.5/(1+10*$B8))^2*(5.12*$E$2)^2/(4*PI()^2*9.8)</f>
        <v>0.86586360487392133</v>
      </c>
      <c r="F8" s="24">
        <f t="shared" ref="F8:F46" si="4">IF(D8&gt;0.64,E8,C8)</f>
        <v>0.86586360487392133</v>
      </c>
      <c r="G8" s="24">
        <f t="shared" ref="G8:G46" si="5">2*PI()*SQRT($I$6*$C$2/(C8*9.8))</f>
        <v>0.55558886362477133</v>
      </c>
      <c r="H8" s="24">
        <f t="shared" ref="H8:H46" si="6">1/I$6*1/$C$2*(1.5/(1+10*$B8))^2*(5.12*$E$2)^2/(4*PI()^2*9.8)</f>
        <v>1.7317272097478427</v>
      </c>
      <c r="I8" s="24">
        <f t="shared" si="1"/>
        <v>1.3050483351235231</v>
      </c>
      <c r="L8" s="25"/>
      <c r="M8" s="25"/>
    </row>
    <row r="9" spans="2:13">
      <c r="B9" s="22">
        <f t="shared" ref="B9:B11" si="7">B8+0.002</f>
        <v>5.4000000000000006E-2</v>
      </c>
      <c r="C9" s="22">
        <f t="shared" si="2"/>
        <v>1.2880996554465942</v>
      </c>
      <c r="D9" s="24">
        <f t="shared" si="0"/>
        <v>0.7908736321069515</v>
      </c>
      <c r="E9" s="24">
        <f t="shared" si="3"/>
        <v>0.84351967983669596</v>
      </c>
      <c r="F9" s="24">
        <f t="shared" si="4"/>
        <v>0.84351967983669596</v>
      </c>
      <c r="G9" s="24">
        <f t="shared" si="5"/>
        <v>0.55923210832446024</v>
      </c>
      <c r="H9" s="24">
        <f t="shared" si="6"/>
        <v>1.6870393596733919</v>
      </c>
      <c r="I9" s="24">
        <f t="shared" si="1"/>
        <v>1.2880996554465942</v>
      </c>
      <c r="M9" s="25"/>
    </row>
    <row r="10" spans="2:13">
      <c r="B10" s="22">
        <f t="shared" si="7"/>
        <v>5.6000000000000008E-2</v>
      </c>
      <c r="C10" s="22">
        <f t="shared" si="2"/>
        <v>1.2715855572998429</v>
      </c>
      <c r="D10" s="24">
        <f t="shared" si="0"/>
        <v>0.7959926087322382</v>
      </c>
      <c r="E10" s="24">
        <f t="shared" si="3"/>
        <v>0.82202961567254584</v>
      </c>
      <c r="F10" s="24">
        <f t="shared" si="4"/>
        <v>0.82202961567254584</v>
      </c>
      <c r="G10" s="24">
        <f t="shared" si="5"/>
        <v>0.56285177140893583</v>
      </c>
      <c r="H10" s="24">
        <f t="shared" si="6"/>
        <v>1.6440592313450917</v>
      </c>
      <c r="I10" s="24">
        <f t="shared" si="1"/>
        <v>1.2715855572998429</v>
      </c>
    </row>
    <row r="11" spans="2:13">
      <c r="B11" s="22">
        <f t="shared" si="7"/>
        <v>5.800000000000001E-2</v>
      </c>
      <c r="C11" s="22">
        <f t="shared" si="2"/>
        <v>1.2554895375871866</v>
      </c>
      <c r="D11" s="24">
        <f t="shared" si="0"/>
        <v>0.80107887523680588</v>
      </c>
      <c r="E11" s="24">
        <f t="shared" si="3"/>
        <v>0.80135045373365965</v>
      </c>
      <c r="F11" s="24">
        <f t="shared" si="4"/>
        <v>0.80135045373365965</v>
      </c>
      <c r="G11" s="24">
        <f t="shared" si="5"/>
        <v>0.56644830494523779</v>
      </c>
      <c r="H11" s="24">
        <f t="shared" si="6"/>
        <v>1.6027009074673193</v>
      </c>
      <c r="I11" s="24">
        <f t="shared" si="1"/>
        <v>1.2554895375871866</v>
      </c>
    </row>
    <row r="12" spans="2:13">
      <c r="B12" s="22">
        <f>B7+0.01</f>
        <v>6.0000000000000005E-2</v>
      </c>
      <c r="C12" s="22">
        <f t="shared" si="2"/>
        <v>1.2397959183673468</v>
      </c>
      <c r="D12" s="24">
        <f t="shared" si="0"/>
        <v>0.80613305077076358</v>
      </c>
      <c r="E12" s="24">
        <f t="shared" si="3"/>
        <v>0.78144190339871411</v>
      </c>
      <c r="F12" s="24">
        <f t="shared" si="4"/>
        <v>0.78144190339871411</v>
      </c>
      <c r="G12" s="24">
        <f t="shared" si="5"/>
        <v>0.57002214673860629</v>
      </c>
      <c r="H12" s="24">
        <f t="shared" si="6"/>
        <v>1.5628838067974282</v>
      </c>
      <c r="I12" s="24">
        <f t="shared" si="1"/>
        <v>1.2397959183673468</v>
      </c>
    </row>
    <row r="13" spans="2:13">
      <c r="B13" s="22">
        <f t="shared" ref="B13:B46" si="8">B12+0.01</f>
        <v>7.0000000000000007E-2</v>
      </c>
      <c r="C13" s="22">
        <f t="shared" si="2"/>
        <v>1.1668667466986793</v>
      </c>
      <c r="D13" s="24">
        <f t="shared" si="0"/>
        <v>0.8309429291573156</v>
      </c>
      <c r="E13" s="24">
        <f t="shared" si="3"/>
        <v>0.69221151304522754</v>
      </c>
      <c r="F13" s="24">
        <f t="shared" si="4"/>
        <v>0.69221151304522754</v>
      </c>
      <c r="G13" s="24">
        <f t="shared" si="5"/>
        <v>0.58756537998615077</v>
      </c>
      <c r="H13" s="24">
        <f t="shared" si="6"/>
        <v>1.3844230260904551</v>
      </c>
      <c r="I13" s="24">
        <f t="shared" si="1"/>
        <v>1.1668667466986793</v>
      </c>
    </row>
    <row r="14" spans="2:13">
      <c r="B14" s="22">
        <f t="shared" si="8"/>
        <v>0.08</v>
      </c>
      <c r="C14" s="22">
        <f t="shared" si="2"/>
        <v>1.1020408163265305</v>
      </c>
      <c r="D14" s="24">
        <f t="shared" si="0"/>
        <v>0.85503322010790939</v>
      </c>
      <c r="E14" s="24">
        <f t="shared" si="3"/>
        <v>0.61743557799404558</v>
      </c>
      <c r="F14" s="24">
        <f t="shared" si="4"/>
        <v>0.61743557799404558</v>
      </c>
      <c r="G14" s="24">
        <f t="shared" si="5"/>
        <v>0.60459978807807258</v>
      </c>
      <c r="H14" s="24">
        <f t="shared" si="6"/>
        <v>1.2348711559880912</v>
      </c>
      <c r="I14" s="24">
        <f t="shared" si="1"/>
        <v>1.1020408163265305</v>
      </c>
    </row>
    <row r="15" spans="2:13">
      <c r="B15" s="22">
        <f t="shared" si="8"/>
        <v>0.09</v>
      </c>
      <c r="C15" s="22">
        <f t="shared" si="2"/>
        <v>1.0440386680988185</v>
      </c>
      <c r="D15" s="24">
        <f t="shared" si="0"/>
        <v>0.87846312583947517</v>
      </c>
      <c r="E15" s="24">
        <f t="shared" si="3"/>
        <v>0.55415270711930975</v>
      </c>
      <c r="F15" s="24">
        <f t="shared" si="4"/>
        <v>0.55415270711930975</v>
      </c>
      <c r="G15" s="24">
        <f t="shared" si="5"/>
        <v>0.62116723330342438</v>
      </c>
      <c r="H15" s="24">
        <f t="shared" si="6"/>
        <v>1.1083054142386195</v>
      </c>
      <c r="I15" s="24">
        <f t="shared" si="1"/>
        <v>1.0440386680988185</v>
      </c>
    </row>
    <row r="16" spans="2:13">
      <c r="B16" s="22">
        <f t="shared" si="8"/>
        <v>9.9999999999999992E-2</v>
      </c>
      <c r="C16" s="22">
        <f t="shared" si="2"/>
        <v>0.99183673469387756</v>
      </c>
      <c r="D16" s="24">
        <f t="shared" si="0"/>
        <v>0.9012841502163581</v>
      </c>
      <c r="E16" s="24">
        <f t="shared" si="3"/>
        <v>0.50012281817517701</v>
      </c>
      <c r="F16" s="24">
        <f t="shared" si="4"/>
        <v>0.50012281817517701</v>
      </c>
      <c r="G16" s="24">
        <f t="shared" si="5"/>
        <v>0.63730413439394185</v>
      </c>
      <c r="H16" s="24">
        <f t="shared" si="6"/>
        <v>1.000245636350354</v>
      </c>
      <c r="I16" s="24">
        <f t="shared" si="1"/>
        <v>0.99183673469387756</v>
      </c>
    </row>
    <row r="17" spans="2:13">
      <c r="B17" s="22">
        <f t="shared" si="8"/>
        <v>0.10999999999999999</v>
      </c>
      <c r="C17" s="22">
        <f t="shared" si="2"/>
        <v>0.94460641399416934</v>
      </c>
      <c r="D17" s="24">
        <f t="shared" si="0"/>
        <v>0.92354143134067557</v>
      </c>
      <c r="E17" s="24">
        <f t="shared" si="3"/>
        <v>0.45362613893440118</v>
      </c>
      <c r="F17" s="24">
        <f t="shared" si="4"/>
        <v>0.45362613893440118</v>
      </c>
      <c r="G17" s="24">
        <f t="shared" si="5"/>
        <v>0.65304240880772202</v>
      </c>
      <c r="H17" s="24">
        <f t="shared" si="6"/>
        <v>0.90725227786880236</v>
      </c>
      <c r="I17" s="24">
        <f t="shared" si="1"/>
        <v>0.90725227786880236</v>
      </c>
    </row>
    <row r="18" spans="2:13">
      <c r="B18" s="22">
        <f t="shared" si="8"/>
        <v>0.11999999999999998</v>
      </c>
      <c r="C18" s="22">
        <f t="shared" si="2"/>
        <v>0.90166975881261602</v>
      </c>
      <c r="D18" s="24">
        <f t="shared" si="0"/>
        <v>0.94527479146243243</v>
      </c>
      <c r="E18" s="24">
        <f t="shared" si="3"/>
        <v>0.41332464311998113</v>
      </c>
      <c r="F18" s="24">
        <f t="shared" si="4"/>
        <v>0.41332464311998113</v>
      </c>
      <c r="G18" s="24">
        <f t="shared" si="5"/>
        <v>0.66841021512778553</v>
      </c>
      <c r="H18" s="24">
        <f t="shared" si="6"/>
        <v>0.82664928623996226</v>
      </c>
      <c r="I18" s="24">
        <f t="shared" si="1"/>
        <v>0.82664928623996226</v>
      </c>
    </row>
    <row r="19" spans="2:13">
      <c r="B19" s="22">
        <f t="shared" si="8"/>
        <v>0.12999999999999998</v>
      </c>
      <c r="C19" s="22">
        <f t="shared" si="2"/>
        <v>0.86246672582076311</v>
      </c>
      <c r="D19" s="24">
        <f t="shared" si="0"/>
        <v>0.96651957421766999</v>
      </c>
      <c r="E19" s="24">
        <f t="shared" si="3"/>
        <v>0.37816470183378226</v>
      </c>
      <c r="F19" s="24">
        <f t="shared" si="4"/>
        <v>0.37816470183378226</v>
      </c>
      <c r="G19" s="24">
        <f t="shared" si="5"/>
        <v>0.6834325450788491</v>
      </c>
      <c r="H19" s="24">
        <f t="shared" si="6"/>
        <v>0.75632940366756451</v>
      </c>
      <c r="I19" s="24">
        <f t="shared" si="1"/>
        <v>0.75632940366756451</v>
      </c>
    </row>
    <row r="20" spans="2:13">
      <c r="B20" s="22">
        <f t="shared" si="8"/>
        <v>0.13999999999999999</v>
      </c>
      <c r="C20" s="22">
        <f t="shared" si="2"/>
        <v>0.8265306122448981</v>
      </c>
      <c r="D20" s="24">
        <f t="shared" si="0"/>
        <v>0.98730731959074791</v>
      </c>
      <c r="E20" s="24">
        <f t="shared" si="3"/>
        <v>0.34730751262165072</v>
      </c>
      <c r="F20" s="24">
        <f t="shared" si="4"/>
        <v>0.34730751262165072</v>
      </c>
      <c r="G20" s="24">
        <f t="shared" si="5"/>
        <v>0.69813170079773179</v>
      </c>
      <c r="H20" s="24">
        <f t="shared" si="6"/>
        <v>0.69461502524330143</v>
      </c>
      <c r="I20" s="24">
        <f t="shared" si="1"/>
        <v>0.69461502524330143</v>
      </c>
    </row>
    <row r="21" spans="2:13">
      <c r="B21" s="22">
        <f t="shared" si="8"/>
        <v>0.15</v>
      </c>
      <c r="C21" s="22">
        <f t="shared" si="2"/>
        <v>0.79346938775510201</v>
      </c>
      <c r="D21" s="24">
        <f t="shared" si="0"/>
        <v>1.0076663134634543</v>
      </c>
      <c r="E21" s="24">
        <f t="shared" si="3"/>
        <v>0.32007860363211327</v>
      </c>
      <c r="F21" s="24">
        <f t="shared" si="4"/>
        <v>0.32007860363211327</v>
      </c>
      <c r="G21" s="24">
        <f t="shared" si="5"/>
        <v>0.71252768342325778</v>
      </c>
      <c r="H21" s="24">
        <f t="shared" si="6"/>
        <v>0.64015720726422654</v>
      </c>
      <c r="I21" s="24">
        <f t="shared" si="1"/>
        <v>0.64015720726422654</v>
      </c>
    </row>
    <row r="22" spans="2:13">
      <c r="B22" s="22">
        <f t="shared" si="8"/>
        <v>0.16</v>
      </c>
      <c r="C22" s="22">
        <f t="shared" si="2"/>
        <v>0.76295133437990581</v>
      </c>
      <c r="D22" s="24">
        <f t="shared" si="0"/>
        <v>1.0276220391080515</v>
      </c>
      <c r="E22" s="24">
        <f t="shared" si="3"/>
        <v>0.29593066164211651</v>
      </c>
      <c r="F22" s="24">
        <f t="shared" si="4"/>
        <v>0.29593066164211651</v>
      </c>
      <c r="G22" s="24">
        <f t="shared" si="5"/>
        <v>0.72663851235005072</v>
      </c>
      <c r="H22" s="24">
        <f t="shared" si="6"/>
        <v>0.59186132328423302</v>
      </c>
      <c r="I22" s="24">
        <f t="shared" si="1"/>
        <v>0.59186132328423302</v>
      </c>
    </row>
    <row r="23" spans="2:13">
      <c r="B23" s="22">
        <f t="shared" si="8"/>
        <v>0.17</v>
      </c>
      <c r="C23" s="22">
        <f t="shared" si="2"/>
        <v>0.73469387755102034</v>
      </c>
      <c r="D23" s="24">
        <f t="shared" si="0"/>
        <v>1.0471975511965979</v>
      </c>
      <c r="E23" s="24">
        <f t="shared" si="3"/>
        <v>0.27441581244179802</v>
      </c>
      <c r="F23" s="24">
        <f t="shared" si="4"/>
        <v>0.27441581244179802</v>
      </c>
      <c r="G23" s="24">
        <f t="shared" si="5"/>
        <v>0.74048048969306102</v>
      </c>
      <c r="H23" s="24">
        <f t="shared" si="6"/>
        <v>0.54883162488359605</v>
      </c>
      <c r="I23" s="24">
        <f t="shared" si="1"/>
        <v>0.54883162488359605</v>
      </c>
    </row>
    <row r="24" spans="2:13">
      <c r="B24" s="22">
        <f t="shared" si="8"/>
        <v>0.18000000000000002</v>
      </c>
      <c r="C24" s="22">
        <f t="shared" si="2"/>
        <v>0.70845481049562675</v>
      </c>
      <c r="D24" s="24">
        <f t="shared" si="0"/>
        <v>1.0664137879846229</v>
      </c>
      <c r="E24" s="24">
        <f t="shared" si="3"/>
        <v>0.25516470315060047</v>
      </c>
      <c r="F24" s="24">
        <f t="shared" si="4"/>
        <v>0.25516470315060047</v>
      </c>
      <c r="G24" s="24">
        <f t="shared" si="5"/>
        <v>0.75406842103476002</v>
      </c>
      <c r="H24" s="24">
        <f t="shared" si="6"/>
        <v>0.51032940630120094</v>
      </c>
      <c r="I24" s="24">
        <f t="shared" si="1"/>
        <v>0.51032940630120094</v>
      </c>
    </row>
    <row r="25" spans="2:13">
      <c r="B25" s="22">
        <f t="shared" si="8"/>
        <v>0.19000000000000003</v>
      </c>
      <c r="C25" s="22">
        <f t="shared" si="2"/>
        <v>0.68402533427163958</v>
      </c>
      <c r="D25" s="24">
        <f t="shared" si="0"/>
        <v>1.0852898337196721</v>
      </c>
      <c r="E25" s="24">
        <f t="shared" si="3"/>
        <v>0.23787054372184394</v>
      </c>
      <c r="F25" s="24">
        <f t="shared" si="4"/>
        <v>0.23787054372184394</v>
      </c>
      <c r="G25" s="24">
        <f t="shared" si="5"/>
        <v>0.76741580097600071</v>
      </c>
      <c r="H25" s="24">
        <f t="shared" si="6"/>
        <v>0.47574108744368787</v>
      </c>
      <c r="I25" s="24">
        <f t="shared" si="1"/>
        <v>0.47574108744368787</v>
      </c>
      <c r="L25" s="25"/>
      <c r="M25" s="26"/>
    </row>
    <row r="26" spans="2:13">
      <c r="B26" s="22">
        <f t="shared" si="8"/>
        <v>0.20000000000000004</v>
      </c>
      <c r="C26" s="22">
        <f t="shared" si="2"/>
        <v>0.6612244897959183</v>
      </c>
      <c r="D26" s="24">
        <f t="shared" si="0"/>
        <v>1.1038431406440112</v>
      </c>
      <c r="E26" s="24">
        <f t="shared" si="3"/>
        <v>0.22227680807785641</v>
      </c>
      <c r="F26" s="24">
        <f t="shared" si="4"/>
        <v>0.22227680807785641</v>
      </c>
      <c r="G26" s="24">
        <f t="shared" si="5"/>
        <v>0.78053497011563633</v>
      </c>
      <c r="H26" s="24">
        <f t="shared" si="6"/>
        <v>0.44455361615571282</v>
      </c>
      <c r="I26" s="24">
        <f t="shared" si="1"/>
        <v>0.44455361615571282</v>
      </c>
      <c r="L26" s="25"/>
      <c r="M26" s="26"/>
    </row>
    <row r="27" spans="2:13">
      <c r="B27" s="22">
        <f t="shared" si="8"/>
        <v>0.21000000000000005</v>
      </c>
      <c r="C27" s="22">
        <f t="shared" si="2"/>
        <v>0.63989466754443702</v>
      </c>
      <c r="D27" s="24">
        <f t="shared" si="0"/>
        <v>1.1220897179452254</v>
      </c>
      <c r="E27" s="24">
        <f t="shared" si="3"/>
        <v>0.20816766625397576</v>
      </c>
      <c r="F27" s="24">
        <f t="shared" si="4"/>
        <v>0.20816766625397576</v>
      </c>
      <c r="G27" s="24">
        <f t="shared" si="5"/>
        <v>0.79343724865876941</v>
      </c>
      <c r="H27" s="24">
        <f t="shared" si="6"/>
        <v>0.41633533250795152</v>
      </c>
      <c r="I27" s="24">
        <f t="shared" si="1"/>
        <v>0.41633533250795152</v>
      </c>
      <c r="L27" s="25"/>
      <c r="M27" s="26"/>
    </row>
    <row r="28" spans="2:13">
      <c r="B28" s="22">
        <f t="shared" si="8"/>
        <v>0.22000000000000006</v>
      </c>
      <c r="C28" s="22">
        <f t="shared" si="2"/>
        <v>0.6198979591836733</v>
      </c>
      <c r="D28" s="24">
        <f t="shared" si="0"/>
        <v>1.1400442934772126</v>
      </c>
      <c r="E28" s="24">
        <f t="shared" si="3"/>
        <v>0.19536047584967847</v>
      </c>
      <c r="F28" s="24">
        <f t="shared" si="4"/>
        <v>0.19536047584967847</v>
      </c>
      <c r="G28" s="24">
        <f t="shared" si="5"/>
        <v>0.80613305077076358</v>
      </c>
      <c r="H28" s="24">
        <f t="shared" si="6"/>
        <v>0.39072095169935694</v>
      </c>
      <c r="I28" s="24">
        <f t="shared" si="1"/>
        <v>0.39072095169935694</v>
      </c>
    </row>
    <row r="29" spans="2:13">
      <c r="B29" s="22">
        <f t="shared" si="8"/>
        <v>0.23000000000000007</v>
      </c>
      <c r="C29" s="22">
        <f t="shared" si="2"/>
        <v>0.6011131725417439</v>
      </c>
      <c r="D29" s="24">
        <f t="shared" si="0"/>
        <v>1.1577204528993681</v>
      </c>
      <c r="E29" s="24">
        <f t="shared" si="3"/>
        <v>0.18369984138665815</v>
      </c>
      <c r="F29" s="24">
        <f t="shared" si="4"/>
        <v>0.18369984138665815</v>
      </c>
      <c r="G29" s="24">
        <f t="shared" si="5"/>
        <v>0.81863198296350415</v>
      </c>
      <c r="H29" s="24">
        <f t="shared" si="6"/>
        <v>0.36739968277331631</v>
      </c>
      <c r="I29" s="24">
        <f t="shared" si="1"/>
        <v>0.36739968277331631</v>
      </c>
    </row>
    <row r="30" spans="2:13">
      <c r="B30" s="22">
        <f t="shared" si="8"/>
        <v>0.24000000000000007</v>
      </c>
      <c r="C30" s="22">
        <f t="shared" si="2"/>
        <v>0.58343337334933953</v>
      </c>
      <c r="D30" s="24">
        <f t="shared" si="0"/>
        <v>1.1751307599723018</v>
      </c>
      <c r="E30" s="24">
        <f t="shared" si="3"/>
        <v>0.17305287826130683</v>
      </c>
      <c r="F30" s="24">
        <f t="shared" si="4"/>
        <v>0.17305287826130683</v>
      </c>
      <c r="G30" s="24">
        <f t="shared" si="5"/>
        <v>0.8309429291573156</v>
      </c>
      <c r="H30" s="24">
        <f t="shared" si="6"/>
        <v>0.34610575652261366</v>
      </c>
      <c r="I30" s="24">
        <f t="shared" si="1"/>
        <v>0.34610575652261366</v>
      </c>
    </row>
    <row r="31" spans="2:13">
      <c r="B31" s="22">
        <f t="shared" si="8"/>
        <v>0.25000000000000006</v>
      </c>
      <c r="C31" s="22">
        <f t="shared" si="2"/>
        <v>0.56676384839650129</v>
      </c>
      <c r="D31" s="24">
        <f t="shared" si="0"/>
        <v>1.1922868610383328</v>
      </c>
      <c r="E31" s="24">
        <f t="shared" si="3"/>
        <v>0.16330541001638429</v>
      </c>
      <c r="F31" s="24">
        <f t="shared" si="4"/>
        <v>0.16330541001638429</v>
      </c>
      <c r="G31" s="24">
        <f t="shared" si="5"/>
        <v>0.843074124559828</v>
      </c>
      <c r="H31" s="24">
        <f t="shared" si="6"/>
        <v>0.32661082003276859</v>
      </c>
      <c r="I31" s="24">
        <f t="shared" si="1"/>
        <v>0.32661082003276859</v>
      </c>
    </row>
    <row r="32" spans="2:13">
      <c r="B32" s="22">
        <f t="shared" si="8"/>
        <v>0.26000000000000006</v>
      </c>
      <c r="C32" s="22">
        <f t="shared" si="2"/>
        <v>0.55102040816326525</v>
      </c>
      <c r="D32" s="24">
        <f t="shared" si="0"/>
        <v>1.2091995761561452</v>
      </c>
      <c r="E32" s="24">
        <f t="shared" si="3"/>
        <v>0.1543588944985114</v>
      </c>
      <c r="F32" s="24">
        <f t="shared" si="4"/>
        <v>0.1543588944985114</v>
      </c>
      <c r="G32" s="24">
        <f t="shared" si="5"/>
        <v>0.85503322010790939</v>
      </c>
      <c r="H32" s="24">
        <f t="shared" si="6"/>
        <v>0.30871778899702279</v>
      </c>
      <c r="I32" s="24">
        <f t="shared" si="1"/>
        <v>0.30871778899702279</v>
      </c>
    </row>
    <row r="33" spans="2:9">
      <c r="B33" s="22">
        <f t="shared" si="8"/>
        <v>0.27000000000000007</v>
      </c>
      <c r="C33" s="22">
        <f t="shared" si="2"/>
        <v>0.53612796469939317</v>
      </c>
      <c r="D33" s="24">
        <f t="shared" si="0"/>
        <v>1.2258789789158482</v>
      </c>
      <c r="E33" s="24">
        <f t="shared" si="3"/>
        <v>0.14612792349895598</v>
      </c>
      <c r="F33" s="24">
        <f t="shared" si="4"/>
        <v>0.14612792349895598</v>
      </c>
      <c r="G33" s="24">
        <f t="shared" si="5"/>
        <v>0.86682733890543695</v>
      </c>
      <c r="H33" s="24">
        <f t="shared" si="6"/>
        <v>0.29225584699791196</v>
      </c>
      <c r="I33" s="24">
        <f t="shared" si="1"/>
        <v>0.29225584699791196</v>
      </c>
    </row>
    <row r="34" spans="2:9">
      <c r="B34" s="22">
        <f t="shared" si="8"/>
        <v>0.28000000000000008</v>
      </c>
      <c r="C34" s="22">
        <f t="shared" si="2"/>
        <v>0.52201933404940914</v>
      </c>
      <c r="D34" s="24">
        <f t="shared" si="0"/>
        <v>1.242334466606849</v>
      </c>
      <c r="E34" s="24">
        <f t="shared" si="3"/>
        <v>0.13853817677982741</v>
      </c>
      <c r="F34" s="24">
        <f t="shared" si="4"/>
        <v>0.13853817677982741</v>
      </c>
      <c r="G34" s="24">
        <f t="shared" si="5"/>
        <v>0.87846312583947539</v>
      </c>
      <c r="H34" s="24">
        <f t="shared" si="6"/>
        <v>0.27707635355965482</v>
      </c>
      <c r="I34" s="24">
        <f t="shared" si="1"/>
        <v>0.27707635355965482</v>
      </c>
    </row>
    <row r="35" spans="2:9">
      <c r="B35" s="22">
        <f t="shared" si="8"/>
        <v>0.29000000000000009</v>
      </c>
      <c r="C35" s="22">
        <f t="shared" si="2"/>
        <v>0.5086342229199371</v>
      </c>
      <c r="D35" s="24">
        <f t="shared" si="0"/>
        <v>1.2585748221265534</v>
      </c>
      <c r="E35" s="24">
        <f t="shared" si="3"/>
        <v>0.13152473850760729</v>
      </c>
      <c r="F35" s="24">
        <f t="shared" si="4"/>
        <v>0.13152473850760729</v>
      </c>
      <c r="G35" s="24">
        <f t="shared" si="5"/>
        <v>0.8899467913563387</v>
      </c>
      <c r="H35" s="24">
        <f t="shared" si="6"/>
        <v>0.26304947701521458</v>
      </c>
      <c r="I35" s="24">
        <f t="shared" si="1"/>
        <v>0.26304947701521458</v>
      </c>
    </row>
    <row r="36" spans="2:9">
      <c r="B36" s="22">
        <f t="shared" si="8"/>
        <v>0.3000000000000001</v>
      </c>
      <c r="C36" s="22">
        <f t="shared" si="2"/>
        <v>0.49591836734693867</v>
      </c>
      <c r="D36" s="24">
        <f t="shared" si="0"/>
        <v>1.2746082687878837</v>
      </c>
      <c r="E36" s="24">
        <f t="shared" si="3"/>
        <v>0.1250307045437942</v>
      </c>
      <c r="F36" s="24">
        <f t="shared" si="4"/>
        <v>0.1250307045437942</v>
      </c>
      <c r="G36" s="24">
        <f t="shared" si="5"/>
        <v>0.90128415021635833</v>
      </c>
      <c r="H36" s="24">
        <f t="shared" si="6"/>
        <v>0.25006140908758839</v>
      </c>
      <c r="I36" s="24">
        <f t="shared" si="1"/>
        <v>0.25006140908758839</v>
      </c>
    </row>
    <row r="37" spans="2:9">
      <c r="B37" s="22">
        <f t="shared" si="8"/>
        <v>0.31000000000000011</v>
      </c>
      <c r="C37" s="22">
        <f t="shared" si="2"/>
        <v>0.48382279741164741</v>
      </c>
      <c r="D37" s="24">
        <f t="shared" si="0"/>
        <v>1.2904425189964903</v>
      </c>
      <c r="E37" s="24">
        <f t="shared" si="3"/>
        <v>0.11900602455090464</v>
      </c>
      <c r="F37" s="24">
        <f t="shared" si="4"/>
        <v>0.11900602455090464</v>
      </c>
      <c r="G37" s="24">
        <f t="shared" si="5"/>
        <v>0.91248065591386851</v>
      </c>
      <c r="H37" s="24">
        <f t="shared" si="6"/>
        <v>0.23801204910180929</v>
      </c>
      <c r="I37" s="24">
        <f t="shared" si="1"/>
        <v>0.23801204910180929</v>
      </c>
    </row>
    <row r="38" spans="2:9">
      <c r="B38" s="22">
        <f t="shared" si="8"/>
        <v>0.32000000000000012</v>
      </c>
      <c r="C38" s="22">
        <f t="shared" si="2"/>
        <v>0.47230320699708439</v>
      </c>
      <c r="D38" s="24">
        <f t="shared" si="0"/>
        <v>1.3060848176154443</v>
      </c>
      <c r="E38" s="24">
        <f t="shared" si="3"/>
        <v>0.11340653473360014</v>
      </c>
      <c r="F38" s="24">
        <f t="shared" si="4"/>
        <v>0.11340653473360014</v>
      </c>
      <c r="G38" s="24">
        <f t="shared" si="5"/>
        <v>0.9235414313406759</v>
      </c>
      <c r="H38" s="24">
        <f t="shared" si="6"/>
        <v>0.22681306946720028</v>
      </c>
      <c r="I38" s="24">
        <f t="shared" si="1"/>
        <v>0.22681306946720028</v>
      </c>
    </row>
    <row r="39" spans="2:9">
      <c r="B39" s="22">
        <f t="shared" si="8"/>
        <v>0.33000000000000013</v>
      </c>
      <c r="C39" s="22">
        <f t="shared" si="2"/>
        <v>0.46131941148552436</v>
      </c>
      <c r="D39" s="24">
        <f t="shared" si="0"/>
        <v>1.3215419807093263</v>
      </c>
      <c r="E39" s="24">
        <f t="shared" si="3"/>
        <v>0.10819314617094145</v>
      </c>
      <c r="F39" s="24">
        <f t="shared" si="4"/>
        <v>0.10819314617094145</v>
      </c>
      <c r="G39" s="24">
        <f t="shared" si="5"/>
        <v>0.93447129618226621</v>
      </c>
      <c r="H39" s="24">
        <f t="shared" si="6"/>
        <v>0.21638629234188289</v>
      </c>
      <c r="I39" s="24">
        <f t="shared" si="1"/>
        <v>0.21638629234188289</v>
      </c>
    </row>
    <row r="40" spans="2:9">
      <c r="B40" s="22">
        <f t="shared" si="8"/>
        <v>0.34000000000000014</v>
      </c>
      <c r="C40" s="22">
        <f t="shared" si="2"/>
        <v>0.45083487940630784</v>
      </c>
      <c r="D40" s="24">
        <f t="shared" si="0"/>
        <v>1.3368204302555713</v>
      </c>
      <c r="E40" s="24">
        <f t="shared" si="3"/>
        <v>0.10333116077999521</v>
      </c>
      <c r="F40" s="24">
        <f t="shared" si="4"/>
        <v>0.10333116077999521</v>
      </c>
      <c r="G40" s="24">
        <f t="shared" si="5"/>
        <v>0.94527479146243265</v>
      </c>
      <c r="H40" s="24">
        <f t="shared" si="6"/>
        <v>0.20666232155999043</v>
      </c>
      <c r="I40" s="24">
        <f t="shared" si="1"/>
        <v>0.20666232155999043</v>
      </c>
    </row>
    <row r="41" spans="2:9">
      <c r="B41" s="22">
        <f t="shared" si="8"/>
        <v>0.35000000000000014</v>
      </c>
      <c r="C41" s="22">
        <f t="shared" si="2"/>
        <v>0.44081632653061203</v>
      </c>
      <c r="D41" s="24">
        <f t="shared" si="0"/>
        <v>1.3519262253245374</v>
      </c>
      <c r="E41" s="24">
        <f t="shared" si="3"/>
        <v>9.8789692479047245E-2</v>
      </c>
      <c r="F41" s="24">
        <f t="shared" si="4"/>
        <v>9.8789692479047245E-2</v>
      </c>
      <c r="G41" s="24">
        <f t="shared" si="5"/>
        <v>0.95595620159091288</v>
      </c>
      <c r="H41" s="24">
        <f t="shared" si="6"/>
        <v>0.19757938495809449</v>
      </c>
      <c r="I41" s="24">
        <f t="shared" si="1"/>
        <v>0.19757938495809449</v>
      </c>
    </row>
    <row r="42" spans="2:9">
      <c r="B42" s="22">
        <f t="shared" si="8"/>
        <v>0.36000000000000015</v>
      </c>
      <c r="C42" s="22">
        <f t="shared" si="2"/>
        <v>0.43123336291038139</v>
      </c>
      <c r="D42" s="24">
        <f t="shared" si="0"/>
        <v>1.3668650901576986</v>
      </c>
      <c r="E42" s="24">
        <f t="shared" si="3"/>
        <v>9.4541175458445509E-2</v>
      </c>
      <c r="F42" s="24">
        <f t="shared" si="4"/>
        <v>9.4541175458445509E-2</v>
      </c>
      <c r="G42" s="24">
        <f t="shared" si="5"/>
        <v>0.96651957421767043</v>
      </c>
      <c r="H42" s="24">
        <f t="shared" si="6"/>
        <v>0.18908235091689102</v>
      </c>
      <c r="I42" s="24">
        <f t="shared" si="1"/>
        <v>0.18908235091689102</v>
      </c>
    </row>
    <row r="43" spans="2:9">
      <c r="B43" s="22">
        <f t="shared" si="8"/>
        <v>0.37000000000000016</v>
      </c>
      <c r="C43" s="22">
        <f t="shared" si="2"/>
        <v>0.42205818497611802</v>
      </c>
      <c r="D43" s="24">
        <f t="shared" si="0"/>
        <v>1.3816424395129785</v>
      </c>
      <c r="E43" s="24">
        <f t="shared" si="3"/>
        <v>9.056094489364902E-2</v>
      </c>
      <c r="F43" s="24">
        <f t="shared" si="4"/>
        <v>9.056094489364902E-2</v>
      </c>
      <c r="G43" s="24">
        <f t="shared" si="5"/>
        <v>0.97696873815475127</v>
      </c>
      <c r="H43" s="24">
        <f t="shared" si="6"/>
        <v>0.18112188978729804</v>
      </c>
      <c r="I43" s="24">
        <f t="shared" si="1"/>
        <v>0.18112188978729804</v>
      </c>
    </row>
    <row r="44" spans="2:9">
      <c r="B44" s="22">
        <f t="shared" si="8"/>
        <v>0.38000000000000017</v>
      </c>
      <c r="C44" s="22">
        <f t="shared" si="2"/>
        <v>0.41326530612244883</v>
      </c>
      <c r="D44" s="24">
        <f t="shared" si="0"/>
        <v>1.3962634015954638</v>
      </c>
      <c r="E44" s="24">
        <f t="shared" si="3"/>
        <v>8.6826878155412623E-2</v>
      </c>
      <c r="F44" s="24">
        <f t="shared" si="4"/>
        <v>8.6826878155412623E-2</v>
      </c>
      <c r="G44" s="24">
        <f t="shared" si="5"/>
        <v>0.98730731959074813</v>
      </c>
      <c r="H44" s="24">
        <f t="shared" si="6"/>
        <v>0.17365375631082525</v>
      </c>
      <c r="I44" s="24">
        <f t="shared" si="1"/>
        <v>0.17365375631082525</v>
      </c>
    </row>
    <row r="45" spans="2:9">
      <c r="B45" s="22">
        <f t="shared" si="8"/>
        <v>0.39000000000000018</v>
      </c>
      <c r="C45" s="22">
        <f t="shared" si="2"/>
        <v>0.40483132028321511</v>
      </c>
      <c r="D45" s="24">
        <f t="shared" si="0"/>
        <v>1.4107328388488365</v>
      </c>
      <c r="E45" s="24">
        <f t="shared" si="3"/>
        <v>8.3319086743053147E-2</v>
      </c>
      <c r="F45" s="24">
        <f t="shared" si="4"/>
        <v>8.3319086743053147E-2</v>
      </c>
      <c r="G45" s="24">
        <f t="shared" si="5"/>
        <v>0.99753875679256132</v>
      </c>
      <c r="H45" s="24">
        <f t="shared" si="6"/>
        <v>0.16663817348610629</v>
      </c>
      <c r="I45" s="24">
        <f t="shared" si="1"/>
        <v>0.16663817348610629</v>
      </c>
    </row>
    <row r="46" spans="2:9">
      <c r="B46" s="22">
        <f t="shared" si="8"/>
        <v>0.40000000000000019</v>
      </c>
      <c r="C46" s="22">
        <f t="shared" si="2"/>
        <v>0.39673469387755084</v>
      </c>
      <c r="D46" s="24">
        <f t="shared" si="0"/>
        <v>1.425055366846516</v>
      </c>
      <c r="E46" s="24">
        <f t="shared" si="3"/>
        <v>8.0019650908028248E-2</v>
      </c>
      <c r="F46" s="24">
        <f t="shared" si="4"/>
        <v>8.0019650908028248E-2</v>
      </c>
      <c r="G46" s="24">
        <f t="shared" si="5"/>
        <v>1.0076663134634545</v>
      </c>
      <c r="H46" s="24">
        <f t="shared" si="6"/>
        <v>0.1600393018160565</v>
      </c>
      <c r="I46" s="24">
        <f t="shared" si="1"/>
        <v>0.1600393018160565</v>
      </c>
    </row>
  </sheetData>
  <sheetProtection algorithmName="SHA-512" hashValue="tCG6zj2px3fmBsYcq+Rja0ypG6kkM3d9czv2W7C63JAQC0j+VvqRMp+h5mUPSRm4T61/aoT1spLS1UT1r+6nJw==" saltValue="pyMiSTBYhoPNK8gcjQ4tTQ==" spinCount="100000" sheet="1" objects="1" scenarios="1"/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12E4B-5AB2-4BB7-A3A3-D9D719598905}">
  <dimension ref="A1:AA75"/>
  <sheetViews>
    <sheetView showGridLines="0" view="pageBreakPreview" zoomScaleNormal="100" zoomScaleSheetLayoutView="100" workbookViewId="0">
      <selection activeCell="G71" sqref="G71:G72"/>
    </sheetView>
  </sheetViews>
  <sheetFormatPr defaultColWidth="9" defaultRowHeight="15" customHeight="1"/>
  <cols>
    <col min="1" max="1" width="5.25" style="1" customWidth="1"/>
    <col min="2" max="2" width="7.125" style="1" customWidth="1"/>
    <col min="3" max="3" width="3.625" style="2" customWidth="1"/>
    <col min="4" max="4" width="3.25" style="2" bestFit="1" customWidth="1"/>
    <col min="5" max="5" width="5.625" style="2" customWidth="1"/>
    <col min="6" max="6" width="3.625" style="2" customWidth="1"/>
    <col min="7" max="7" width="10.625" style="1" customWidth="1"/>
    <col min="8" max="8" width="3.625" style="1" customWidth="1"/>
    <col min="9" max="9" width="10.625" style="1" customWidth="1"/>
    <col min="10" max="10" width="3.625" style="2" customWidth="1"/>
    <col min="11" max="11" width="5.625" style="2" customWidth="1"/>
    <col min="12" max="12" width="6.5" style="2" customWidth="1"/>
    <col min="13" max="13" width="3.25" style="2" customWidth="1"/>
    <col min="14" max="14" width="6.625" style="1" customWidth="1"/>
    <col min="15" max="15" width="3.625" style="1" customWidth="1"/>
    <col min="16" max="16" width="10.625" style="1" customWidth="1"/>
    <col min="17" max="17" width="6.875" style="1" customWidth="1"/>
    <col min="18" max="25" width="3.625" style="1" customWidth="1"/>
    <col min="26" max="16384" width="9" style="1"/>
  </cols>
  <sheetData>
    <row r="1" spans="2:25" ht="20.25" customHeight="1">
      <c r="B1" s="4" t="s">
        <v>6</v>
      </c>
    </row>
    <row r="2" spans="2:25" ht="72" customHeight="1">
      <c r="B2" s="28" t="s">
        <v>68</v>
      </c>
      <c r="C2" s="74" t="s">
        <v>141</v>
      </c>
      <c r="D2" s="151" t="s">
        <v>142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2"/>
    </row>
    <row r="3" spans="2:25" ht="24" customHeight="1">
      <c r="B3" s="162" t="s">
        <v>20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</row>
    <row r="4" spans="2:25" ht="5.0999999999999996" customHeight="1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66"/>
      <c r="M4" s="167"/>
      <c r="N4" s="168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</row>
    <row r="5" spans="2:25" ht="20.100000000000001" customHeight="1">
      <c r="B5" s="7"/>
      <c r="C5" s="159" t="s">
        <v>42</v>
      </c>
      <c r="D5" s="158" t="s">
        <v>7</v>
      </c>
      <c r="E5" s="158" t="s">
        <v>30</v>
      </c>
      <c r="F5" s="158"/>
      <c r="G5" s="158"/>
      <c r="H5" s="158"/>
      <c r="I5" s="158"/>
      <c r="J5" s="158" t="s">
        <v>7</v>
      </c>
      <c r="K5" s="127"/>
      <c r="L5" s="169"/>
      <c r="M5" s="170"/>
      <c r="N5" s="171"/>
      <c r="O5" s="158" t="s">
        <v>7</v>
      </c>
      <c r="P5" s="154"/>
      <c r="Q5" s="7"/>
      <c r="R5" s="7"/>
      <c r="S5" s="7"/>
      <c r="T5" s="7"/>
      <c r="U5" s="159"/>
      <c r="V5" s="159"/>
      <c r="W5" s="159"/>
      <c r="X5" s="159"/>
      <c r="Y5" s="159"/>
    </row>
    <row r="6" spans="2:25" ht="5.0999999999999996" customHeight="1">
      <c r="B6" s="7"/>
      <c r="C6" s="159"/>
      <c r="D6" s="158"/>
      <c r="E6" s="9"/>
      <c r="F6" s="9"/>
      <c r="G6" s="9"/>
      <c r="H6" s="9"/>
      <c r="I6" s="9"/>
      <c r="J6" s="158"/>
      <c r="K6" s="127"/>
      <c r="L6" s="14"/>
      <c r="M6" s="15"/>
      <c r="N6" s="15"/>
      <c r="O6" s="158"/>
      <c r="P6" s="155"/>
      <c r="Q6" s="7"/>
      <c r="R6" s="7"/>
      <c r="S6" s="7"/>
      <c r="T6" s="7"/>
      <c r="U6" s="7"/>
      <c r="V6" s="7"/>
      <c r="W6" s="7"/>
      <c r="X6" s="7"/>
      <c r="Y6" s="7"/>
    </row>
    <row r="7" spans="2:25" ht="1.5" customHeight="1">
      <c r="B7" s="7"/>
      <c r="C7" s="159"/>
      <c r="D7" s="158"/>
      <c r="E7" s="127"/>
      <c r="F7" s="127"/>
      <c r="G7" s="127"/>
      <c r="H7" s="127"/>
      <c r="I7" s="127"/>
      <c r="J7" s="158"/>
      <c r="K7" s="127"/>
      <c r="L7" s="127"/>
      <c r="M7" s="127"/>
      <c r="N7" s="7"/>
      <c r="O7" s="158"/>
      <c r="P7" s="155"/>
      <c r="Q7" s="7"/>
      <c r="R7" s="7"/>
      <c r="S7" s="7"/>
      <c r="T7" s="7"/>
      <c r="U7" s="7"/>
      <c r="V7" s="7"/>
      <c r="W7" s="7"/>
      <c r="X7" s="7"/>
      <c r="Y7" s="7"/>
    </row>
    <row r="8" spans="2:25" ht="5.0999999999999996" customHeight="1">
      <c r="B8" s="7"/>
      <c r="C8" s="159"/>
      <c r="D8" s="158"/>
      <c r="E8" s="127"/>
      <c r="F8" s="127"/>
      <c r="G8" s="126"/>
      <c r="H8" s="126"/>
      <c r="I8" s="126"/>
      <c r="J8" s="158"/>
      <c r="K8" s="127"/>
      <c r="L8" s="127"/>
      <c r="M8" s="127"/>
      <c r="N8" s="7"/>
      <c r="O8" s="158"/>
      <c r="P8" s="155"/>
      <c r="Q8" s="7"/>
      <c r="R8" s="7"/>
      <c r="S8" s="7"/>
      <c r="T8" s="7"/>
      <c r="U8" s="7"/>
      <c r="V8" s="7"/>
      <c r="W8" s="7"/>
      <c r="X8" s="7"/>
      <c r="Y8" s="7"/>
    </row>
    <row r="9" spans="2:25" ht="20.100000000000001" customHeight="1">
      <c r="B9" s="7"/>
      <c r="C9" s="159"/>
      <c r="D9" s="158"/>
      <c r="E9" s="159" t="s">
        <v>0</v>
      </c>
      <c r="F9" s="159"/>
      <c r="G9" s="159"/>
      <c r="H9" s="159"/>
      <c r="I9" s="159"/>
      <c r="J9" s="158"/>
      <c r="K9" s="127"/>
      <c r="L9" s="172"/>
      <c r="M9" s="173"/>
      <c r="N9" s="174"/>
      <c r="O9" s="158"/>
      <c r="P9" s="156"/>
      <c r="Q9" s="7"/>
      <c r="R9" s="7"/>
      <c r="S9" s="7"/>
      <c r="T9" s="7"/>
      <c r="U9" s="7"/>
      <c r="V9" s="7"/>
      <c r="W9" s="7"/>
      <c r="X9" s="7"/>
      <c r="Y9" s="7"/>
    </row>
    <row r="10" spans="2:25" ht="5.0999999999999996" customHeight="1"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75"/>
      <c r="M10" s="176"/>
      <c r="N10" s="177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</row>
    <row r="11" spans="2:25" ht="18" customHeight="1">
      <c r="B11" s="11"/>
      <c r="C11" s="138"/>
      <c r="D11" s="138"/>
      <c r="E11" s="138"/>
      <c r="F11" s="138"/>
      <c r="G11" s="11" t="s">
        <v>8</v>
      </c>
      <c r="H11" s="11"/>
      <c r="I11" s="11"/>
      <c r="J11" s="138"/>
      <c r="K11" s="138"/>
      <c r="L11" s="138"/>
      <c r="M11" s="138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2:25" ht="11.25" customHeight="1">
      <c r="B12" s="11"/>
      <c r="C12" s="138"/>
      <c r="D12" s="138"/>
      <c r="E12" s="138"/>
      <c r="F12" s="138"/>
      <c r="G12" s="11"/>
      <c r="H12" s="11"/>
      <c r="I12" s="11"/>
      <c r="J12" s="138"/>
      <c r="K12" s="138"/>
      <c r="L12" s="138"/>
      <c r="M12" s="138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2:25" ht="18.75" customHeight="1">
      <c r="B13" s="160" t="s">
        <v>1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</row>
    <row r="14" spans="2:25" ht="5.0999999999999996" customHeight="1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79"/>
      <c r="M14" s="180"/>
      <c r="N14" s="18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</row>
    <row r="15" spans="2:25" ht="20.100000000000001" customHeight="1">
      <c r="B15" s="7"/>
      <c r="C15" s="159" t="s">
        <v>31</v>
      </c>
      <c r="D15" s="158" t="s">
        <v>7</v>
      </c>
      <c r="E15" s="158" t="s">
        <v>30</v>
      </c>
      <c r="F15" s="158"/>
      <c r="G15" s="158"/>
      <c r="H15" s="158"/>
      <c r="I15" s="158"/>
      <c r="J15" s="158" t="s">
        <v>7</v>
      </c>
      <c r="K15" s="127"/>
      <c r="L15" s="182"/>
      <c r="M15" s="183"/>
      <c r="N15" s="184"/>
      <c r="O15" s="158" t="s">
        <v>7</v>
      </c>
      <c r="P15" s="154"/>
      <c r="Q15" s="185" t="s">
        <v>33</v>
      </c>
      <c r="R15" s="7"/>
      <c r="S15" s="7"/>
      <c r="T15" s="7"/>
      <c r="U15" s="159"/>
      <c r="V15" s="159"/>
      <c r="W15" s="159"/>
      <c r="X15" s="159"/>
      <c r="Y15" s="159"/>
    </row>
    <row r="16" spans="2:25" ht="5.0999999999999996" customHeight="1">
      <c r="B16" s="7"/>
      <c r="C16" s="159"/>
      <c r="D16" s="158"/>
      <c r="E16" s="9"/>
      <c r="F16" s="9"/>
      <c r="G16" s="9"/>
      <c r="H16" s="9"/>
      <c r="I16" s="9"/>
      <c r="J16" s="158"/>
      <c r="K16" s="127"/>
      <c r="L16" s="10"/>
      <c r="M16" s="9"/>
      <c r="N16" s="9"/>
      <c r="O16" s="158"/>
      <c r="P16" s="155"/>
      <c r="Q16" s="185"/>
      <c r="R16" s="7"/>
      <c r="S16" s="7"/>
      <c r="T16" s="7"/>
      <c r="U16" s="7"/>
      <c r="V16" s="7"/>
      <c r="W16" s="7"/>
      <c r="X16" s="7"/>
      <c r="Y16" s="7"/>
    </row>
    <row r="17" spans="2:25" ht="1.5" customHeight="1">
      <c r="B17" s="7"/>
      <c r="C17" s="159"/>
      <c r="D17" s="158"/>
      <c r="E17" s="127"/>
      <c r="F17" s="127"/>
      <c r="G17" s="127"/>
      <c r="H17" s="127"/>
      <c r="I17" s="127"/>
      <c r="J17" s="158"/>
      <c r="K17" s="127"/>
      <c r="L17" s="127"/>
      <c r="M17" s="127"/>
      <c r="N17" s="7"/>
      <c r="O17" s="158"/>
      <c r="P17" s="155"/>
      <c r="Q17" s="185"/>
      <c r="R17" s="7"/>
      <c r="S17" s="7"/>
      <c r="T17" s="7"/>
      <c r="U17" s="7"/>
      <c r="V17" s="7"/>
      <c r="W17" s="7"/>
      <c r="X17" s="7"/>
      <c r="Y17" s="7"/>
    </row>
    <row r="18" spans="2:25" ht="5.0999999999999996" customHeight="1">
      <c r="B18" s="7"/>
      <c r="C18" s="159"/>
      <c r="D18" s="158"/>
      <c r="E18" s="127"/>
      <c r="F18" s="127"/>
      <c r="G18" s="126"/>
      <c r="H18" s="126"/>
      <c r="I18" s="126"/>
      <c r="J18" s="158"/>
      <c r="K18" s="127"/>
      <c r="L18" s="127"/>
      <c r="M18" s="127"/>
      <c r="N18" s="7"/>
      <c r="O18" s="158"/>
      <c r="P18" s="155"/>
      <c r="Q18" s="185"/>
      <c r="R18" s="7"/>
      <c r="S18" s="7"/>
      <c r="T18" s="7"/>
      <c r="U18" s="7"/>
      <c r="V18" s="7"/>
      <c r="W18" s="7"/>
      <c r="X18" s="7"/>
      <c r="Y18" s="7"/>
    </row>
    <row r="19" spans="2:25" ht="20.100000000000001" customHeight="1">
      <c r="B19" s="7"/>
      <c r="C19" s="159"/>
      <c r="D19" s="158"/>
      <c r="E19" s="159" t="s">
        <v>34</v>
      </c>
      <c r="F19" s="159"/>
      <c r="G19" s="159"/>
      <c r="H19" s="159"/>
      <c r="I19" s="159"/>
      <c r="J19" s="158"/>
      <c r="K19" s="127"/>
      <c r="L19" s="186"/>
      <c r="M19" s="190" t="s">
        <v>147</v>
      </c>
      <c r="N19" s="217"/>
      <c r="O19" s="158"/>
      <c r="P19" s="156"/>
      <c r="Q19" s="185"/>
      <c r="R19" s="7"/>
      <c r="S19" s="7"/>
      <c r="T19" s="7"/>
      <c r="U19" s="7"/>
      <c r="V19" s="7"/>
      <c r="W19" s="7"/>
      <c r="X19" s="7"/>
      <c r="Y19" s="7"/>
    </row>
    <row r="20" spans="2:25" ht="5.0999999999999996" customHeight="1"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87"/>
      <c r="M20" s="190"/>
      <c r="N20" s="218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</row>
    <row r="21" spans="2:25" ht="11.25" customHeight="1">
      <c r="B21" s="11"/>
      <c r="C21" s="138"/>
      <c r="D21" s="138"/>
      <c r="E21" s="138"/>
      <c r="F21" s="138"/>
      <c r="G21" s="11"/>
      <c r="H21" s="11"/>
      <c r="I21" s="11"/>
      <c r="J21" s="138"/>
      <c r="K21" s="138"/>
      <c r="L21" s="138"/>
      <c r="M21" s="13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2:25" ht="18.75" customHeight="1">
      <c r="B22" s="160" t="s">
        <v>35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</row>
    <row r="23" spans="2:25" ht="5.0999999999999996" customHeight="1"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</row>
    <row r="24" spans="2:25" ht="5.0999999999999996" customHeight="1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79"/>
      <c r="M24" s="180"/>
      <c r="N24" s="18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</row>
    <row r="25" spans="2:25" ht="20.100000000000001" customHeight="1">
      <c r="B25" s="7"/>
      <c r="C25" s="159" t="s">
        <v>36</v>
      </c>
      <c r="D25" s="158" t="s">
        <v>7</v>
      </c>
      <c r="E25" s="159" t="s">
        <v>38</v>
      </c>
      <c r="F25" s="158" t="s">
        <v>2</v>
      </c>
      <c r="G25" s="158"/>
      <c r="H25" s="158"/>
      <c r="I25" s="158"/>
      <c r="J25" s="158" t="s">
        <v>7</v>
      </c>
      <c r="K25" s="159" t="s">
        <v>38</v>
      </c>
      <c r="L25" s="182"/>
      <c r="M25" s="183"/>
      <c r="N25" s="184"/>
      <c r="O25" s="158" t="s">
        <v>7</v>
      </c>
      <c r="P25" s="154"/>
      <c r="Q25" s="178" t="s">
        <v>3</v>
      </c>
      <c r="R25" s="7"/>
      <c r="S25" s="7"/>
      <c r="T25" s="7"/>
      <c r="U25" s="159"/>
      <c r="V25" s="159"/>
      <c r="W25" s="159"/>
      <c r="X25" s="159"/>
      <c r="Y25" s="159"/>
    </row>
    <row r="26" spans="2:25" ht="5.0999999999999996" customHeight="1">
      <c r="B26" s="7"/>
      <c r="C26" s="159"/>
      <c r="D26" s="158"/>
      <c r="E26" s="159"/>
      <c r="F26" s="9"/>
      <c r="G26" s="9"/>
      <c r="H26" s="9"/>
      <c r="I26" s="9"/>
      <c r="J26" s="158"/>
      <c r="K26" s="159"/>
      <c r="L26" s="10"/>
      <c r="M26" s="10"/>
      <c r="N26" s="10"/>
      <c r="O26" s="158"/>
      <c r="P26" s="155"/>
      <c r="Q26" s="178"/>
      <c r="R26" s="7"/>
      <c r="S26" s="7"/>
      <c r="T26" s="7"/>
      <c r="U26" s="7"/>
      <c r="V26" s="7"/>
      <c r="W26" s="7"/>
      <c r="X26" s="7"/>
      <c r="Y26" s="7"/>
    </row>
    <row r="27" spans="2:25" ht="1.5" customHeight="1">
      <c r="B27" s="7"/>
      <c r="C27" s="159"/>
      <c r="D27" s="158"/>
      <c r="E27" s="159"/>
      <c r="F27" s="126"/>
      <c r="G27" s="127"/>
      <c r="H27" s="127"/>
      <c r="I27" s="127"/>
      <c r="J27" s="158"/>
      <c r="K27" s="159"/>
      <c r="L27" s="126"/>
      <c r="M27" s="126"/>
      <c r="N27" s="73"/>
      <c r="O27" s="158"/>
      <c r="P27" s="155"/>
      <c r="Q27" s="178"/>
      <c r="R27" s="7"/>
      <c r="S27" s="7"/>
      <c r="T27" s="7"/>
      <c r="U27" s="7"/>
      <c r="V27" s="7"/>
      <c r="W27" s="7"/>
      <c r="X27" s="7"/>
      <c r="Y27" s="7"/>
    </row>
    <row r="28" spans="2:25" ht="5.0999999999999996" customHeight="1">
      <c r="B28" s="7"/>
      <c r="C28" s="159"/>
      <c r="D28" s="158"/>
      <c r="E28" s="159"/>
      <c r="F28" s="126"/>
      <c r="G28" s="126"/>
      <c r="H28" s="126"/>
      <c r="I28" s="126"/>
      <c r="J28" s="158"/>
      <c r="K28" s="159"/>
      <c r="L28" s="126"/>
      <c r="M28" s="126"/>
      <c r="N28" s="7"/>
      <c r="O28" s="158"/>
      <c r="P28" s="155"/>
      <c r="Q28" s="178"/>
      <c r="R28" s="7"/>
      <c r="S28" s="7"/>
      <c r="T28" s="7"/>
      <c r="U28" s="7"/>
      <c r="V28" s="7"/>
      <c r="W28" s="7"/>
      <c r="X28" s="7"/>
      <c r="Y28" s="7"/>
    </row>
    <row r="29" spans="2:25" ht="20.100000000000001" customHeight="1">
      <c r="B29" s="7"/>
      <c r="C29" s="159"/>
      <c r="D29" s="158"/>
      <c r="E29" s="159"/>
      <c r="F29" s="159" t="s">
        <v>41</v>
      </c>
      <c r="G29" s="159"/>
      <c r="H29" s="159"/>
      <c r="I29" s="159"/>
      <c r="J29" s="158"/>
      <c r="K29" s="159"/>
      <c r="L29" s="179"/>
      <c r="M29" s="180"/>
      <c r="N29" s="181"/>
      <c r="O29" s="158"/>
      <c r="P29" s="156"/>
      <c r="Q29" s="178"/>
      <c r="R29" s="7"/>
      <c r="S29" s="7"/>
      <c r="T29" s="7"/>
      <c r="U29" s="7"/>
      <c r="V29" s="7"/>
      <c r="W29" s="7"/>
      <c r="X29" s="7"/>
      <c r="Y29" s="7"/>
    </row>
    <row r="30" spans="2:25" ht="5.0999999999999996" customHeight="1"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82"/>
      <c r="M30" s="183"/>
      <c r="N30" s="184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</row>
    <row r="31" spans="2:25" ht="11.25" customHeight="1">
      <c r="B31" s="11"/>
      <c r="C31" s="138"/>
      <c r="D31" s="138"/>
      <c r="E31" s="138"/>
      <c r="F31" s="138"/>
      <c r="G31" s="11"/>
      <c r="H31" s="11"/>
      <c r="I31" s="11"/>
      <c r="J31" s="138"/>
      <c r="K31" s="138"/>
      <c r="L31" s="138"/>
      <c r="M31" s="13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2:25" ht="18.75" customHeight="1">
      <c r="B32" s="160" t="s">
        <v>4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</row>
    <row r="33" spans="2:27" ht="9.9499999999999993" customHeight="1"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61"/>
      <c r="O33" s="16"/>
      <c r="P33" s="16"/>
      <c r="Q33" s="16"/>
      <c r="R33" s="131"/>
      <c r="S33" s="131"/>
      <c r="T33" s="131"/>
      <c r="U33" s="131"/>
      <c r="V33" s="131"/>
      <c r="W33" s="131"/>
      <c r="X33" s="131"/>
      <c r="Y33" s="131"/>
    </row>
    <row r="34" spans="2:27" ht="20.100000000000001" customHeight="1">
      <c r="B34" s="7"/>
      <c r="C34" s="159" t="s">
        <v>9</v>
      </c>
      <c r="D34" s="158" t="s">
        <v>7</v>
      </c>
      <c r="E34" s="127">
        <v>1</v>
      </c>
      <c r="F34" s="159" t="s">
        <v>10</v>
      </c>
      <c r="G34" s="127" t="s">
        <v>11</v>
      </c>
      <c r="H34" s="158" t="s">
        <v>12</v>
      </c>
      <c r="I34" s="158">
        <v>0.05</v>
      </c>
      <c r="J34" s="126"/>
      <c r="K34" s="126"/>
      <c r="L34" s="126"/>
      <c r="M34" s="126"/>
      <c r="N34" s="161"/>
      <c r="O34" s="197"/>
      <c r="P34" s="161"/>
      <c r="Q34" s="197"/>
      <c r="R34" s="7"/>
      <c r="S34" s="7"/>
      <c r="T34" s="7"/>
      <c r="U34" s="159"/>
      <c r="V34" s="159"/>
      <c r="W34" s="159"/>
      <c r="X34" s="159"/>
      <c r="Y34" s="159"/>
    </row>
    <row r="35" spans="2:27" ht="5.0999999999999996" customHeight="1">
      <c r="B35" s="7"/>
      <c r="C35" s="159"/>
      <c r="D35" s="158"/>
      <c r="E35" s="9"/>
      <c r="F35" s="159"/>
      <c r="G35" s="9"/>
      <c r="H35" s="158"/>
      <c r="I35" s="158"/>
      <c r="J35" s="126"/>
      <c r="K35" s="126"/>
      <c r="L35" s="126"/>
      <c r="M35" s="126"/>
      <c r="N35" s="129"/>
      <c r="O35" s="197"/>
      <c r="P35" s="161"/>
      <c r="Q35" s="197"/>
      <c r="R35" s="7"/>
      <c r="S35" s="7"/>
      <c r="T35" s="7"/>
      <c r="U35" s="7"/>
      <c r="V35" s="7"/>
      <c r="W35" s="7"/>
      <c r="X35" s="7"/>
      <c r="Y35" s="7"/>
    </row>
    <row r="36" spans="2:27" ht="1.5" customHeight="1">
      <c r="B36" s="7"/>
      <c r="C36" s="159"/>
      <c r="D36" s="158"/>
      <c r="E36" s="127"/>
      <c r="F36" s="159"/>
      <c r="G36" s="127"/>
      <c r="H36" s="158"/>
      <c r="I36" s="158"/>
      <c r="J36" s="126"/>
      <c r="K36" s="126"/>
      <c r="L36" s="126"/>
      <c r="M36" s="126"/>
      <c r="N36" s="18"/>
      <c r="O36" s="197"/>
      <c r="P36" s="161"/>
      <c r="Q36" s="197"/>
      <c r="R36" s="7"/>
      <c r="S36" s="7"/>
      <c r="T36" s="7"/>
      <c r="U36" s="7"/>
      <c r="V36" s="7"/>
      <c r="W36" s="7"/>
      <c r="X36" s="7"/>
      <c r="Y36" s="7"/>
    </row>
    <row r="37" spans="2:27" ht="5.0999999999999996" customHeight="1">
      <c r="B37" s="7"/>
      <c r="C37" s="159"/>
      <c r="D37" s="158"/>
      <c r="E37" s="127"/>
      <c r="F37" s="159"/>
      <c r="G37" s="126"/>
      <c r="H37" s="158"/>
      <c r="I37" s="158"/>
      <c r="J37" s="126"/>
      <c r="K37" s="126"/>
      <c r="L37" s="126"/>
      <c r="M37" s="126"/>
      <c r="N37" s="18"/>
      <c r="O37" s="197"/>
      <c r="P37" s="161"/>
      <c r="Q37" s="197"/>
      <c r="R37" s="7"/>
      <c r="S37" s="7"/>
      <c r="T37" s="7"/>
      <c r="U37" s="7"/>
      <c r="V37" s="7"/>
      <c r="W37" s="7"/>
      <c r="X37" s="7"/>
      <c r="Y37" s="7"/>
    </row>
    <row r="38" spans="2:27" ht="20.100000000000001" customHeight="1">
      <c r="B38" s="7"/>
      <c r="C38" s="159"/>
      <c r="D38" s="158"/>
      <c r="E38" s="126" t="s">
        <v>13</v>
      </c>
      <c r="F38" s="159"/>
      <c r="G38" s="126" t="s">
        <v>14</v>
      </c>
      <c r="H38" s="158"/>
      <c r="I38" s="158"/>
      <c r="J38" s="126"/>
      <c r="K38" s="126"/>
      <c r="L38" s="126"/>
      <c r="M38" s="126"/>
      <c r="N38" s="161"/>
      <c r="O38" s="197"/>
      <c r="P38" s="161"/>
      <c r="Q38" s="197"/>
      <c r="R38" s="7"/>
      <c r="S38" s="7"/>
      <c r="T38" s="7"/>
      <c r="U38" s="7"/>
      <c r="V38" s="7"/>
      <c r="W38" s="7"/>
      <c r="X38" s="7"/>
      <c r="Y38" s="7"/>
    </row>
    <row r="39" spans="2:27" ht="9.9499999999999993" customHeight="1"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61"/>
      <c r="O39" s="16"/>
      <c r="P39" s="16"/>
      <c r="Q39" s="16"/>
      <c r="R39" s="131"/>
      <c r="S39" s="131"/>
      <c r="T39" s="131"/>
      <c r="U39" s="131"/>
      <c r="V39" s="131"/>
      <c r="W39" s="131"/>
      <c r="X39" s="131"/>
      <c r="Y39" s="131"/>
    </row>
    <row r="40" spans="2:27" ht="15" customHeight="1">
      <c r="B40" s="7"/>
      <c r="C40" s="130" t="s">
        <v>21</v>
      </c>
      <c r="D40" s="126"/>
      <c r="E40" s="126"/>
      <c r="F40" s="126"/>
      <c r="G40" s="7"/>
      <c r="H40" s="7"/>
      <c r="I40" s="7"/>
      <c r="J40" s="126"/>
      <c r="K40" s="126"/>
      <c r="L40" s="126"/>
      <c r="M40" s="126"/>
      <c r="N40" s="7"/>
      <c r="O40" s="7"/>
      <c r="P40" s="7"/>
      <c r="Q40" s="7"/>
      <c r="R40" s="11"/>
      <c r="S40" s="11"/>
      <c r="T40" s="11"/>
      <c r="U40" s="11"/>
      <c r="V40" s="11"/>
      <c r="W40" s="11"/>
      <c r="X40" s="11"/>
      <c r="Y40" s="11"/>
    </row>
    <row r="41" spans="2:27" ht="15" customHeight="1">
      <c r="B41" s="7"/>
      <c r="C41" s="126"/>
      <c r="D41" s="126"/>
      <c r="E41" s="19" t="s">
        <v>22</v>
      </c>
      <c r="F41" s="126"/>
      <c r="G41" s="138" t="s">
        <v>15</v>
      </c>
      <c r="H41" s="11"/>
      <c r="I41" s="138" t="s">
        <v>16</v>
      </c>
      <c r="J41" s="126"/>
      <c r="K41" s="126"/>
      <c r="L41" s="126"/>
      <c r="M41" s="126"/>
      <c r="N41" s="7"/>
      <c r="O41" s="7"/>
      <c r="P41" s="7"/>
      <c r="Q41" s="7"/>
      <c r="R41" s="11"/>
      <c r="S41" s="11"/>
      <c r="T41" s="11"/>
      <c r="U41" s="11"/>
      <c r="V41" s="11"/>
      <c r="W41" s="11"/>
      <c r="X41" s="11"/>
      <c r="Y41" s="11"/>
    </row>
    <row r="42" spans="2:27" ht="9.9499999999999993" customHeight="1">
      <c r="B42" s="7"/>
      <c r="C42" s="126"/>
      <c r="D42" s="126"/>
      <c r="E42" s="126"/>
      <c r="F42" s="193" t="s">
        <v>7</v>
      </c>
      <c r="G42" s="154"/>
      <c r="H42" s="157" t="s">
        <v>23</v>
      </c>
      <c r="I42" s="154"/>
      <c r="J42" s="198" t="s">
        <v>24</v>
      </c>
      <c r="K42" s="158" t="s">
        <v>25</v>
      </c>
      <c r="L42" s="179"/>
      <c r="M42" s="180"/>
      <c r="N42" s="181"/>
      <c r="O42" s="7"/>
      <c r="P42" s="7"/>
      <c r="Q42" s="7"/>
      <c r="R42" s="11"/>
      <c r="S42" s="11"/>
      <c r="T42" s="11"/>
      <c r="U42" s="11"/>
      <c r="V42" s="11"/>
      <c r="W42" s="11"/>
      <c r="X42" s="11"/>
      <c r="Y42" s="11"/>
    </row>
    <row r="43" spans="2:27" ht="9.9499999999999993" customHeight="1">
      <c r="B43" s="7"/>
      <c r="C43" s="126"/>
      <c r="D43" s="126"/>
      <c r="E43" s="126"/>
      <c r="F43" s="193"/>
      <c r="G43" s="155"/>
      <c r="H43" s="157"/>
      <c r="I43" s="155"/>
      <c r="J43" s="198"/>
      <c r="K43" s="158"/>
      <c r="L43" s="194"/>
      <c r="M43" s="195"/>
      <c r="N43" s="196"/>
      <c r="O43" s="7"/>
      <c r="P43" s="7"/>
      <c r="Q43" s="7"/>
      <c r="R43" s="11"/>
      <c r="S43" s="11"/>
      <c r="T43" s="11"/>
      <c r="U43" s="11"/>
      <c r="V43" s="11"/>
      <c r="W43" s="11"/>
      <c r="X43" s="11"/>
      <c r="Y43" s="11"/>
    </row>
    <row r="44" spans="2:27" ht="9.9499999999999993" customHeight="1">
      <c r="B44" s="7"/>
      <c r="C44" s="126"/>
      <c r="D44" s="126"/>
      <c r="E44" s="126"/>
      <c r="F44" s="193"/>
      <c r="G44" s="156"/>
      <c r="H44" s="157"/>
      <c r="I44" s="156"/>
      <c r="J44" s="198"/>
      <c r="K44" s="158"/>
      <c r="L44" s="182"/>
      <c r="M44" s="183"/>
      <c r="N44" s="184"/>
      <c r="O44" s="7"/>
      <c r="P44" s="7"/>
      <c r="Q44" s="7"/>
      <c r="R44" s="11"/>
      <c r="S44" s="11"/>
      <c r="T44" s="11"/>
      <c r="U44" s="11"/>
      <c r="V44" s="11"/>
      <c r="W44" s="11"/>
      <c r="X44" s="11"/>
      <c r="Y44" s="11"/>
    </row>
    <row r="45" spans="2:27" ht="15" customHeight="1">
      <c r="B45" s="7"/>
      <c r="C45" s="131" t="s">
        <v>26</v>
      </c>
      <c r="D45" s="126"/>
      <c r="E45" s="19" t="s">
        <v>27</v>
      </c>
      <c r="F45" s="127"/>
      <c r="G45" s="7"/>
      <c r="H45" s="7"/>
      <c r="I45" s="7"/>
      <c r="J45" s="126"/>
      <c r="K45" s="127"/>
      <c r="L45" s="127"/>
      <c r="M45" s="127"/>
      <c r="N45" s="7"/>
      <c r="O45" s="7"/>
      <c r="P45" s="7"/>
      <c r="Q45" s="7"/>
      <c r="R45" s="11"/>
      <c r="S45" s="11"/>
      <c r="T45" s="11"/>
      <c r="U45" s="11"/>
      <c r="V45" s="11"/>
      <c r="W45" s="11"/>
      <c r="X45" s="11"/>
      <c r="Y45" s="11"/>
    </row>
    <row r="46" spans="2:27" ht="15" customHeight="1">
      <c r="B46" s="7"/>
      <c r="C46" s="126"/>
      <c r="D46" s="126"/>
      <c r="E46" s="19"/>
      <c r="F46" s="127"/>
      <c r="G46" s="7"/>
      <c r="H46" s="7"/>
      <c r="I46" s="7"/>
      <c r="J46" s="126"/>
      <c r="K46" s="127"/>
      <c r="L46" s="127"/>
      <c r="M46" s="127"/>
      <c r="N46" s="7"/>
      <c r="O46" s="7"/>
      <c r="P46" s="7"/>
      <c r="Q46" s="7"/>
      <c r="R46" s="11"/>
      <c r="S46" s="11"/>
      <c r="T46" s="11"/>
      <c r="U46" s="11"/>
      <c r="V46" s="11"/>
      <c r="W46" s="11"/>
      <c r="X46" s="11"/>
      <c r="Y46" s="11"/>
    </row>
    <row r="47" spans="2:27" ht="12" customHeight="1">
      <c r="B47" s="7"/>
      <c r="C47" s="148" t="s">
        <v>18</v>
      </c>
      <c r="D47" s="148"/>
      <c r="E47" s="148"/>
      <c r="F47" s="149" t="s">
        <v>7</v>
      </c>
      <c r="G47" s="150" t="s">
        <v>153</v>
      </c>
      <c r="H47" s="150"/>
      <c r="I47" s="148" t="s">
        <v>23</v>
      </c>
      <c r="J47" s="148" t="s">
        <v>157</v>
      </c>
      <c r="K47" s="148"/>
      <c r="L47" s="148"/>
      <c r="M47" s="148"/>
      <c r="N47" s="148"/>
      <c r="O47" s="133"/>
      <c r="P47" s="133"/>
      <c r="Q47" s="133"/>
      <c r="R47" s="7"/>
      <c r="S47" s="7"/>
      <c r="T47" s="11"/>
      <c r="U47" s="11"/>
      <c r="V47" s="11"/>
      <c r="W47" s="11"/>
      <c r="X47" s="11"/>
      <c r="Y47" s="11"/>
      <c r="Z47" s="11"/>
      <c r="AA47" s="11"/>
    </row>
    <row r="48" spans="2:27" ht="4.5" customHeight="1">
      <c r="B48" s="7"/>
      <c r="C48" s="148"/>
      <c r="D48" s="148"/>
      <c r="E48" s="148"/>
      <c r="F48" s="149"/>
      <c r="G48" s="150"/>
      <c r="H48" s="150"/>
      <c r="I48" s="148"/>
      <c r="J48" s="140"/>
      <c r="K48" s="141"/>
      <c r="L48" s="102"/>
      <c r="M48" s="103"/>
      <c r="N48" s="103"/>
      <c r="O48" s="104"/>
      <c r="P48" s="105"/>
      <c r="Q48" s="105"/>
      <c r="R48" s="7"/>
      <c r="S48" s="7"/>
      <c r="T48" s="11"/>
      <c r="U48" s="11"/>
      <c r="V48" s="11"/>
      <c r="W48" s="11"/>
      <c r="X48" s="11"/>
      <c r="Y48" s="11"/>
      <c r="Z48" s="11"/>
      <c r="AA48" s="11"/>
    </row>
    <row r="49" spans="2:27" ht="4.5" customHeight="1">
      <c r="B49" s="7"/>
      <c r="C49" s="148"/>
      <c r="D49" s="148"/>
      <c r="E49" s="148"/>
      <c r="F49" s="149"/>
      <c r="G49" s="150"/>
      <c r="H49" s="150"/>
      <c r="I49" s="148"/>
      <c r="J49" s="139"/>
      <c r="K49" s="1"/>
      <c r="L49" s="99"/>
      <c r="M49" s="104"/>
      <c r="N49" s="104"/>
      <c r="O49" s="104"/>
      <c r="P49" s="99"/>
      <c r="Q49" s="99"/>
      <c r="R49" s="7"/>
      <c r="S49" s="7"/>
      <c r="T49" s="11"/>
      <c r="U49" s="11"/>
      <c r="V49" s="11"/>
      <c r="W49" s="11"/>
      <c r="X49" s="11"/>
      <c r="Y49" s="11"/>
      <c r="Z49" s="11"/>
      <c r="AA49" s="11"/>
    </row>
    <row r="50" spans="2:27" ht="12" customHeight="1">
      <c r="B50" s="7"/>
      <c r="C50" s="148"/>
      <c r="D50" s="148"/>
      <c r="E50" s="148"/>
      <c r="F50" s="149"/>
      <c r="G50" s="150"/>
      <c r="H50" s="150"/>
      <c r="I50" s="148"/>
      <c r="J50" s="148" t="s">
        <v>154</v>
      </c>
      <c r="K50" s="148"/>
      <c r="L50" s="148"/>
      <c r="M50" s="148"/>
      <c r="N50" s="148"/>
      <c r="O50" s="133"/>
      <c r="P50" s="133"/>
      <c r="Q50" s="133"/>
      <c r="R50" s="7"/>
      <c r="S50" s="7"/>
      <c r="T50" s="11"/>
      <c r="U50" s="11"/>
      <c r="V50" s="11"/>
      <c r="W50" s="11"/>
      <c r="X50" s="11"/>
      <c r="Y50" s="11"/>
      <c r="Z50" s="11"/>
      <c r="AA50" s="11"/>
    </row>
    <row r="51" spans="2:27" ht="7.5" customHeight="1">
      <c r="B51" s="7"/>
      <c r="C51" s="131"/>
      <c r="D51" s="126"/>
      <c r="E51" s="19"/>
      <c r="F51" s="135"/>
      <c r="G51" s="7"/>
      <c r="H51" s="7"/>
      <c r="I51" s="7"/>
      <c r="J51" s="7"/>
      <c r="K51" s="7"/>
      <c r="L51" s="126"/>
      <c r="M51" s="127"/>
      <c r="N51" s="127"/>
      <c r="O51" s="127"/>
      <c r="P51" s="7"/>
      <c r="Q51" s="7"/>
      <c r="R51" s="7"/>
      <c r="S51" s="7"/>
      <c r="T51" s="11"/>
      <c r="U51" s="11"/>
      <c r="V51" s="11"/>
      <c r="W51" s="11"/>
      <c r="X51" s="11"/>
      <c r="Y51" s="11"/>
      <c r="Z51" s="11"/>
      <c r="AA51" s="11"/>
    </row>
    <row r="52" spans="2:27" ht="22.5" customHeight="1">
      <c r="B52" s="7"/>
      <c r="C52" s="145"/>
      <c r="D52" s="145"/>
      <c r="E52" s="145"/>
      <c r="F52" s="146" t="s">
        <v>7</v>
      </c>
      <c r="G52" s="114">
        <f>L19</f>
        <v>0</v>
      </c>
      <c r="H52" s="147" t="s">
        <v>23</v>
      </c>
      <c r="I52" s="114"/>
      <c r="J52" s="147" t="s">
        <v>25</v>
      </c>
      <c r="K52" s="199"/>
      <c r="L52" s="200"/>
      <c r="M52" s="201"/>
      <c r="Q52" s="133"/>
      <c r="R52" s="7"/>
      <c r="S52" s="7"/>
      <c r="T52" s="11"/>
      <c r="U52" s="11"/>
      <c r="V52" s="11"/>
      <c r="W52" s="11"/>
      <c r="X52" s="11"/>
      <c r="Y52" s="11"/>
      <c r="Z52" s="11"/>
      <c r="AA52" s="11"/>
    </row>
    <row r="53" spans="2:27" ht="4.5" customHeight="1">
      <c r="B53" s="7"/>
      <c r="C53" s="145"/>
      <c r="D53" s="145"/>
      <c r="E53" s="145"/>
      <c r="F53" s="146"/>
      <c r="G53" s="116"/>
      <c r="H53" s="147"/>
      <c r="I53" s="117"/>
      <c r="J53" s="147"/>
      <c r="K53" s="202"/>
      <c r="L53" s="203"/>
      <c r="M53" s="204"/>
      <c r="Q53" s="105"/>
      <c r="R53" s="7"/>
      <c r="S53" s="7"/>
      <c r="T53" s="11"/>
      <c r="U53" s="11"/>
      <c r="V53" s="11"/>
      <c r="W53" s="11"/>
      <c r="X53" s="11"/>
      <c r="Y53" s="11"/>
      <c r="Z53" s="11"/>
      <c r="AA53" s="11"/>
    </row>
    <row r="54" spans="2:27" ht="4.5" customHeight="1">
      <c r="B54" s="7"/>
      <c r="C54" s="145"/>
      <c r="D54" s="145"/>
      <c r="E54" s="145"/>
      <c r="F54" s="146"/>
      <c r="G54" s="119"/>
      <c r="H54" s="147"/>
      <c r="I54" s="120"/>
      <c r="J54" s="147"/>
      <c r="K54" s="202"/>
      <c r="L54" s="203"/>
      <c r="M54" s="204"/>
      <c r="Q54" s="99"/>
      <c r="R54" s="7"/>
      <c r="S54" s="7"/>
      <c r="T54" s="11"/>
      <c r="U54" s="11"/>
      <c r="V54" s="11"/>
      <c r="W54" s="11"/>
      <c r="X54" s="11"/>
      <c r="Y54" s="11"/>
      <c r="Z54" s="11"/>
      <c r="AA54" s="11"/>
    </row>
    <row r="55" spans="2:27" ht="22.5" customHeight="1">
      <c r="B55" s="7"/>
      <c r="C55" s="145"/>
      <c r="D55" s="145"/>
      <c r="E55" s="145"/>
      <c r="F55" s="146"/>
      <c r="G55" s="136">
        <v>120</v>
      </c>
      <c r="H55" s="147"/>
      <c r="I55" s="123"/>
      <c r="J55" s="147"/>
      <c r="K55" s="205"/>
      <c r="L55" s="206"/>
      <c r="M55" s="207"/>
      <c r="Q55" s="133"/>
      <c r="R55" s="7"/>
      <c r="S55" s="7"/>
      <c r="T55" s="11"/>
      <c r="U55" s="11"/>
      <c r="V55" s="11"/>
      <c r="W55" s="11"/>
      <c r="X55" s="11"/>
      <c r="Y55" s="11"/>
      <c r="Z55" s="11"/>
      <c r="AA55" s="11"/>
    </row>
    <row r="56" spans="2:27" ht="12" customHeight="1">
      <c r="B56" s="7"/>
      <c r="C56" s="130" t="s">
        <v>19</v>
      </c>
      <c r="D56" s="126"/>
      <c r="E56" s="126"/>
      <c r="F56" s="126"/>
      <c r="G56" s="7"/>
      <c r="H56" s="7"/>
      <c r="I56" s="7"/>
      <c r="J56" s="126"/>
      <c r="K56" s="126"/>
      <c r="L56" s="126"/>
      <c r="M56" s="126"/>
      <c r="N56" s="7"/>
      <c r="O56" s="7"/>
      <c r="P56" s="7"/>
      <c r="Q56" s="7"/>
      <c r="R56" s="11"/>
      <c r="S56" s="11"/>
      <c r="T56" s="11"/>
      <c r="U56" s="11"/>
      <c r="V56" s="11"/>
      <c r="W56" s="11"/>
      <c r="X56" s="11"/>
      <c r="Y56" s="11"/>
    </row>
    <row r="57" spans="2:27" ht="15" customHeight="1">
      <c r="B57" s="7"/>
      <c r="C57" s="126"/>
      <c r="D57" s="126"/>
      <c r="E57" s="19"/>
      <c r="F57" s="126"/>
      <c r="G57" s="20" t="s">
        <v>5</v>
      </c>
      <c r="H57" s="7"/>
      <c r="I57" s="11" t="s">
        <v>18</v>
      </c>
      <c r="J57" s="126"/>
      <c r="K57" s="11" t="s">
        <v>17</v>
      </c>
      <c r="L57" s="126"/>
      <c r="M57" s="126"/>
      <c r="N57" s="7"/>
      <c r="O57" s="7"/>
      <c r="P57" s="7"/>
      <c r="Q57" s="7"/>
      <c r="R57" s="11"/>
      <c r="S57" s="11"/>
      <c r="T57" s="11"/>
      <c r="U57" s="11"/>
      <c r="V57" s="11"/>
      <c r="W57" s="11"/>
      <c r="X57" s="11"/>
      <c r="Y57" s="11"/>
    </row>
    <row r="58" spans="2:27" ht="9.9499999999999993" customHeight="1">
      <c r="B58" s="7"/>
      <c r="C58" s="126"/>
      <c r="D58" s="126"/>
      <c r="E58" s="126"/>
      <c r="F58" s="193" t="s">
        <v>7</v>
      </c>
      <c r="G58" s="154"/>
      <c r="H58" s="157" t="s">
        <v>28</v>
      </c>
      <c r="I58" s="219"/>
      <c r="J58" s="157" t="s">
        <v>23</v>
      </c>
      <c r="K58" s="179"/>
      <c r="L58" s="180"/>
      <c r="M58" s="181"/>
      <c r="N58" s="178" t="s">
        <v>60</v>
      </c>
      <c r="O58" s="7"/>
      <c r="P58" s="154"/>
      <c r="Q58" s="7"/>
      <c r="R58" s="11"/>
      <c r="S58" s="11"/>
      <c r="T58" s="11"/>
      <c r="U58" s="11"/>
      <c r="V58" s="11"/>
      <c r="W58" s="11"/>
      <c r="X58" s="11"/>
      <c r="Y58" s="11"/>
    </row>
    <row r="59" spans="2:27" ht="9.9499999999999993" customHeight="1">
      <c r="B59" s="7"/>
      <c r="C59" s="126"/>
      <c r="D59" s="126"/>
      <c r="E59" s="126"/>
      <c r="F59" s="193"/>
      <c r="G59" s="155"/>
      <c r="H59" s="157"/>
      <c r="I59" s="220"/>
      <c r="J59" s="157"/>
      <c r="K59" s="194"/>
      <c r="L59" s="195"/>
      <c r="M59" s="196"/>
      <c r="N59" s="178"/>
      <c r="O59" s="126" t="s">
        <v>7</v>
      </c>
      <c r="P59" s="155"/>
      <c r="Q59" s="7"/>
      <c r="R59" s="11"/>
      <c r="S59" s="11"/>
      <c r="T59" s="11"/>
      <c r="U59" s="11"/>
      <c r="V59" s="11"/>
      <c r="W59" s="11"/>
      <c r="X59" s="11"/>
      <c r="Y59" s="11"/>
    </row>
    <row r="60" spans="2:27" ht="9.9499999999999993" customHeight="1">
      <c r="B60" s="7"/>
      <c r="C60" s="126"/>
      <c r="D60" s="126"/>
      <c r="E60" s="126"/>
      <c r="F60" s="193"/>
      <c r="G60" s="156"/>
      <c r="H60" s="157"/>
      <c r="I60" s="218"/>
      <c r="J60" s="157"/>
      <c r="K60" s="182"/>
      <c r="L60" s="183"/>
      <c r="M60" s="184"/>
      <c r="N60" s="178"/>
      <c r="O60" s="7"/>
      <c r="P60" s="156"/>
      <c r="Q60" s="7"/>
      <c r="R60" s="11"/>
      <c r="S60" s="11"/>
      <c r="T60" s="11"/>
      <c r="U60" s="11"/>
      <c r="V60" s="11"/>
      <c r="W60" s="11"/>
      <c r="X60" s="11"/>
      <c r="Y60" s="11"/>
    </row>
    <row r="61" spans="2:27" ht="15" customHeight="1">
      <c r="B61" s="7"/>
      <c r="C61" s="131"/>
      <c r="D61" s="126"/>
      <c r="E61" s="131"/>
      <c r="F61" s="127"/>
      <c r="G61" s="7"/>
      <c r="H61" s="7"/>
      <c r="I61" s="7"/>
      <c r="J61" s="126"/>
      <c r="K61" s="127"/>
      <c r="L61" s="127"/>
      <c r="M61" s="127"/>
      <c r="N61" s="7"/>
      <c r="O61" s="7"/>
      <c r="P61" s="7"/>
      <c r="Q61" s="7"/>
      <c r="R61" s="11"/>
      <c r="S61" s="11"/>
      <c r="T61" s="11"/>
      <c r="U61" s="11"/>
      <c r="V61" s="11"/>
      <c r="W61" s="11"/>
      <c r="X61" s="11"/>
      <c r="Y61" s="11"/>
    </row>
    <row r="62" spans="2:27" ht="15" customHeight="1">
      <c r="B62" s="11"/>
      <c r="C62" s="138"/>
      <c r="D62" s="138"/>
      <c r="E62" s="138"/>
      <c r="F62" s="138"/>
      <c r="G62" s="11"/>
      <c r="H62" s="11"/>
      <c r="I62" s="11"/>
      <c r="J62" s="138"/>
      <c r="K62" s="138"/>
      <c r="L62" s="138"/>
      <c r="M62" s="13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2:27" ht="15" customHeight="1">
      <c r="B63" s="11"/>
      <c r="C63" s="138"/>
      <c r="D63" s="138"/>
      <c r="E63" s="138"/>
      <c r="F63" s="138"/>
      <c r="G63" s="11"/>
      <c r="H63" s="11"/>
      <c r="I63" s="11"/>
      <c r="J63" s="138"/>
      <c r="K63" s="138"/>
      <c r="L63" s="138"/>
      <c r="M63" s="13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2:27" ht="6.75" customHeight="1">
      <c r="B64" s="11"/>
      <c r="C64" s="138"/>
      <c r="D64" s="138"/>
      <c r="E64" s="138"/>
      <c r="F64" s="138"/>
      <c r="G64" s="11"/>
      <c r="H64" s="11"/>
      <c r="I64" s="11"/>
      <c r="J64" s="138"/>
      <c r="K64" s="138"/>
      <c r="L64" s="138"/>
      <c r="M64" s="13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5" customHeight="1">
      <c r="B65" s="11"/>
      <c r="C65" s="131" t="s">
        <v>29</v>
      </c>
      <c r="D65" s="138"/>
      <c r="E65" s="138"/>
      <c r="F65" s="138"/>
      <c r="G65" s="11"/>
      <c r="H65" s="11"/>
      <c r="I65" s="11"/>
      <c r="J65" s="138"/>
      <c r="K65" s="138"/>
      <c r="L65" s="138"/>
      <c r="M65" s="13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5.0999999999999996" customHeight="1">
      <c r="B66" s="11"/>
      <c r="C66" s="131"/>
      <c r="D66" s="138"/>
      <c r="E66" s="138"/>
      <c r="F66" s="138"/>
      <c r="G66" s="154"/>
      <c r="H66" s="11"/>
      <c r="I66" s="11"/>
      <c r="J66" s="138"/>
      <c r="K66" s="138"/>
      <c r="L66" s="138"/>
      <c r="M66" s="13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20.100000000000001" customHeight="1">
      <c r="B67" s="7"/>
      <c r="C67" s="159" t="s">
        <v>9</v>
      </c>
      <c r="D67" s="158" t="s">
        <v>7</v>
      </c>
      <c r="E67" s="127">
        <v>1</v>
      </c>
      <c r="F67" s="159" t="s">
        <v>10</v>
      </c>
      <c r="G67" s="156"/>
      <c r="H67" s="158" t="s">
        <v>12</v>
      </c>
      <c r="I67" s="158">
        <v>0.05</v>
      </c>
      <c r="J67" s="158" t="s">
        <v>7</v>
      </c>
      <c r="K67" s="208"/>
      <c r="L67" s="209"/>
      <c r="M67" s="210"/>
      <c r="N67" s="11"/>
      <c r="O67" s="197"/>
      <c r="P67" s="161"/>
      <c r="Q67" s="197"/>
      <c r="R67" s="7"/>
      <c r="S67" s="7"/>
      <c r="T67" s="7"/>
      <c r="U67" s="159"/>
      <c r="V67" s="159"/>
      <c r="W67" s="159"/>
      <c r="X67" s="159"/>
      <c r="Y67" s="159"/>
    </row>
    <row r="68" spans="1:25" ht="5.0999999999999996" customHeight="1">
      <c r="B68" s="7"/>
      <c r="C68" s="159"/>
      <c r="D68" s="158"/>
      <c r="E68" s="9"/>
      <c r="F68" s="159"/>
      <c r="G68" s="15"/>
      <c r="H68" s="158"/>
      <c r="I68" s="158"/>
      <c r="J68" s="158"/>
      <c r="K68" s="211"/>
      <c r="L68" s="212"/>
      <c r="M68" s="213"/>
      <c r="N68" s="129"/>
      <c r="O68" s="197"/>
      <c r="P68" s="161"/>
      <c r="Q68" s="197"/>
      <c r="R68" s="7"/>
      <c r="S68" s="7"/>
      <c r="T68" s="7"/>
      <c r="U68" s="7"/>
      <c r="V68" s="7"/>
      <c r="W68" s="7"/>
      <c r="X68" s="7"/>
      <c r="Y68" s="7"/>
    </row>
    <row r="69" spans="1:25" ht="1.5" customHeight="1">
      <c r="B69" s="7"/>
      <c r="C69" s="159"/>
      <c r="D69" s="158"/>
      <c r="E69" s="127"/>
      <c r="F69" s="159"/>
      <c r="G69" s="127"/>
      <c r="H69" s="158"/>
      <c r="I69" s="158"/>
      <c r="J69" s="158"/>
      <c r="K69" s="211"/>
      <c r="L69" s="212"/>
      <c r="M69" s="213"/>
      <c r="N69" s="18"/>
      <c r="O69" s="197"/>
      <c r="P69" s="161"/>
      <c r="Q69" s="197"/>
      <c r="R69" s="7"/>
      <c r="S69" s="7"/>
      <c r="T69" s="7"/>
      <c r="U69" s="7"/>
      <c r="V69" s="7"/>
      <c r="W69" s="7"/>
      <c r="X69" s="7"/>
      <c r="Y69" s="7"/>
    </row>
    <row r="70" spans="1:25" ht="5.0999999999999996" customHeight="1">
      <c r="B70" s="7"/>
      <c r="C70" s="159"/>
      <c r="D70" s="158"/>
      <c r="E70" s="127"/>
      <c r="F70" s="159"/>
      <c r="G70" s="126"/>
      <c r="H70" s="158"/>
      <c r="I70" s="158"/>
      <c r="J70" s="158"/>
      <c r="K70" s="211"/>
      <c r="L70" s="212"/>
      <c r="M70" s="213"/>
      <c r="N70" s="18"/>
      <c r="O70" s="197"/>
      <c r="P70" s="161"/>
      <c r="Q70" s="197"/>
      <c r="R70" s="7"/>
      <c r="S70" s="7"/>
      <c r="T70" s="7"/>
      <c r="U70" s="7"/>
      <c r="V70" s="7"/>
      <c r="W70" s="7"/>
      <c r="X70" s="7"/>
      <c r="Y70" s="7"/>
    </row>
    <row r="71" spans="1:25" ht="20.100000000000001" customHeight="1">
      <c r="B71" s="7"/>
      <c r="C71" s="159"/>
      <c r="D71" s="158"/>
      <c r="E71" s="126" t="s">
        <v>13</v>
      </c>
      <c r="F71" s="159"/>
      <c r="G71" s="154"/>
      <c r="H71" s="158"/>
      <c r="I71" s="158"/>
      <c r="J71" s="158"/>
      <c r="K71" s="214"/>
      <c r="L71" s="215"/>
      <c r="M71" s="216"/>
      <c r="N71" s="11"/>
      <c r="O71" s="197"/>
      <c r="P71" s="161"/>
      <c r="Q71" s="197"/>
      <c r="R71" s="7"/>
      <c r="S71" s="7"/>
      <c r="T71" s="7"/>
      <c r="U71" s="7"/>
      <c r="V71" s="7"/>
      <c r="W71" s="7"/>
      <c r="X71" s="7"/>
      <c r="Y71" s="7"/>
    </row>
    <row r="72" spans="1:25" ht="5.0999999999999996" customHeight="1">
      <c r="B72" s="11"/>
      <c r="C72" s="131"/>
      <c r="D72" s="138"/>
      <c r="E72" s="138"/>
      <c r="F72" s="138"/>
      <c r="G72" s="156"/>
      <c r="H72" s="11"/>
      <c r="I72" s="11"/>
      <c r="J72" s="138"/>
      <c r="K72" s="138"/>
      <c r="L72" s="138"/>
      <c r="M72" s="13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9" customHeight="1">
      <c r="B73" s="11"/>
      <c r="C73" s="138"/>
      <c r="D73" s="138"/>
      <c r="E73" s="138"/>
      <c r="F73" s="138"/>
      <c r="G73" s="11"/>
      <c r="H73" s="11"/>
      <c r="I73" s="11"/>
      <c r="J73" s="138"/>
      <c r="K73" s="138"/>
      <c r="L73" s="138"/>
      <c r="M73" s="13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53.45" customHeight="1">
      <c r="A74" s="134" t="s">
        <v>69</v>
      </c>
      <c r="B74" s="153" t="s">
        <v>70</v>
      </c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</row>
    <row r="75" spans="1:25" ht="16.899999999999999" customHeight="1"/>
  </sheetData>
  <mergeCells count="97">
    <mergeCell ref="G71:G72"/>
    <mergeCell ref="B74:Q74"/>
    <mergeCell ref="K67:M71"/>
    <mergeCell ref="O67:O71"/>
    <mergeCell ref="P67:P71"/>
    <mergeCell ref="Q67:Q71"/>
    <mergeCell ref="G66:G67"/>
    <mergeCell ref="C67:C71"/>
    <mergeCell ref="D67:D71"/>
    <mergeCell ref="F67:F71"/>
    <mergeCell ref="H67:H71"/>
    <mergeCell ref="I67:I71"/>
    <mergeCell ref="J67:J71"/>
    <mergeCell ref="U67:V67"/>
    <mergeCell ref="W67:Y67"/>
    <mergeCell ref="K58:M60"/>
    <mergeCell ref="N58:N60"/>
    <mergeCell ref="P58:P60"/>
    <mergeCell ref="C52:E55"/>
    <mergeCell ref="F52:F55"/>
    <mergeCell ref="H52:H55"/>
    <mergeCell ref="J52:J55"/>
    <mergeCell ref="K52:M55"/>
    <mergeCell ref="F58:F60"/>
    <mergeCell ref="G58:G60"/>
    <mergeCell ref="H58:H60"/>
    <mergeCell ref="I58:I60"/>
    <mergeCell ref="J58:J60"/>
    <mergeCell ref="L42:N44"/>
    <mergeCell ref="C47:E50"/>
    <mergeCell ref="F47:F50"/>
    <mergeCell ref="G47:H50"/>
    <mergeCell ref="I47:I50"/>
    <mergeCell ref="J47:N47"/>
    <mergeCell ref="J50:N50"/>
    <mergeCell ref="F42:F44"/>
    <mergeCell ref="G42:G44"/>
    <mergeCell ref="H42:H44"/>
    <mergeCell ref="I42:I44"/>
    <mergeCell ref="J42:J44"/>
    <mergeCell ref="K42:K44"/>
    <mergeCell ref="O34:O38"/>
    <mergeCell ref="P34:P38"/>
    <mergeCell ref="Q34:Q38"/>
    <mergeCell ref="U34:V34"/>
    <mergeCell ref="W34:Y34"/>
    <mergeCell ref="N38:N39"/>
    <mergeCell ref="N33:N34"/>
    <mergeCell ref="C34:C38"/>
    <mergeCell ref="D34:D38"/>
    <mergeCell ref="F34:F38"/>
    <mergeCell ref="H34:H38"/>
    <mergeCell ref="I34:I38"/>
    <mergeCell ref="B32:Y32"/>
    <mergeCell ref="B22:Y22"/>
    <mergeCell ref="L24:N25"/>
    <mergeCell ref="C25:C29"/>
    <mergeCell ref="D25:D29"/>
    <mergeCell ref="E25:E29"/>
    <mergeCell ref="F25:I25"/>
    <mergeCell ref="J25:J29"/>
    <mergeCell ref="K25:K29"/>
    <mergeCell ref="O25:O29"/>
    <mergeCell ref="P25:P29"/>
    <mergeCell ref="Q25:Q29"/>
    <mergeCell ref="U25:V25"/>
    <mergeCell ref="W25:Y25"/>
    <mergeCell ref="F29:I29"/>
    <mergeCell ref="L29:N30"/>
    <mergeCell ref="B13:Y13"/>
    <mergeCell ref="L14:N15"/>
    <mergeCell ref="C15:C19"/>
    <mergeCell ref="D15:D19"/>
    <mergeCell ref="E15:I15"/>
    <mergeCell ref="J15:J19"/>
    <mergeCell ref="O15:O19"/>
    <mergeCell ref="P15:P19"/>
    <mergeCell ref="Q15:Q19"/>
    <mergeCell ref="U15:V15"/>
    <mergeCell ref="W15:Y15"/>
    <mergeCell ref="E19:I19"/>
    <mergeCell ref="L19:L20"/>
    <mergeCell ref="M19:M20"/>
    <mergeCell ref="N19:N20"/>
    <mergeCell ref="D2:Q2"/>
    <mergeCell ref="B3:Y3"/>
    <mergeCell ref="L4:N5"/>
    <mergeCell ref="C5:C9"/>
    <mergeCell ref="D5:D9"/>
    <mergeCell ref="E5:I5"/>
    <mergeCell ref="J5:J9"/>
    <mergeCell ref="O5:O9"/>
    <mergeCell ref="P5:P9"/>
    <mergeCell ref="U5:V5"/>
    <mergeCell ref="W5:Y5"/>
    <mergeCell ref="E9:I9"/>
    <mergeCell ref="L9:N10"/>
  </mergeCells>
  <phoneticPr fontId="2"/>
  <pageMargins left="0.6692913385826772" right="0.39370078740157483" top="0.59055118110236227" bottom="0.39370078740157483" header="0.31496062992125984" footer="0.31496062992125984"/>
  <pageSetup paperSize="9" scale="93" orientation="portrait" blackAndWhite="1" verticalDpi="360" r:id="rId1"/>
  <headerFooter alignWithMargins="0">
    <oddFooter xml:space="preserve">&amp;C&amp;"Century,標準"7&amp;R&amp;12
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25EEA-0074-4769-B2DE-DB63AD9BD638}">
  <sheetPr>
    <tabColor indexed="10"/>
  </sheetPr>
  <dimension ref="A1:AA75"/>
  <sheetViews>
    <sheetView showGridLines="0" view="pageBreakPreview" zoomScaleNormal="100" zoomScaleSheetLayoutView="100" workbookViewId="0">
      <selection activeCell="L4" sqref="L4:N5"/>
    </sheetView>
  </sheetViews>
  <sheetFormatPr defaultColWidth="9" defaultRowHeight="15" customHeight="1"/>
  <cols>
    <col min="1" max="1" width="5.25" style="1" customWidth="1"/>
    <col min="2" max="2" width="7.125" style="1" customWidth="1"/>
    <col min="3" max="3" width="3.625" style="2" customWidth="1"/>
    <col min="4" max="4" width="3.25" style="2" bestFit="1" customWidth="1"/>
    <col min="5" max="5" width="5.625" style="2" customWidth="1"/>
    <col min="6" max="6" width="3.625" style="2" customWidth="1"/>
    <col min="7" max="7" width="10.625" style="1" customWidth="1"/>
    <col min="8" max="8" width="3.625" style="1" customWidth="1"/>
    <col min="9" max="9" width="10.625" style="1" customWidth="1"/>
    <col min="10" max="10" width="3.625" style="2" customWidth="1"/>
    <col min="11" max="11" width="5.625" style="2" customWidth="1"/>
    <col min="12" max="12" width="6.5" style="2" customWidth="1"/>
    <col min="13" max="13" width="3.25" style="2" customWidth="1"/>
    <col min="14" max="14" width="6.625" style="1" customWidth="1"/>
    <col min="15" max="15" width="3.625" style="1" customWidth="1"/>
    <col min="16" max="16" width="10.625" style="1" customWidth="1"/>
    <col min="17" max="17" width="6.875" style="1" customWidth="1"/>
    <col min="18" max="25" width="3.625" style="1" customWidth="1"/>
    <col min="26" max="16384" width="9" style="1"/>
  </cols>
  <sheetData>
    <row r="1" spans="2:25" ht="20.25" customHeight="1">
      <c r="B1" s="4" t="s">
        <v>6</v>
      </c>
    </row>
    <row r="2" spans="2:25" ht="72" customHeight="1">
      <c r="B2" s="28" t="s">
        <v>68</v>
      </c>
      <c r="C2" s="74" t="s">
        <v>141</v>
      </c>
      <c r="D2" s="151" t="s">
        <v>142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2"/>
    </row>
    <row r="3" spans="2:25" ht="24" customHeight="1">
      <c r="B3" s="162" t="s">
        <v>20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</row>
    <row r="4" spans="2:25" ht="5.0999999999999996" customHeight="1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66"/>
      <c r="M4" s="167"/>
      <c r="N4" s="168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</row>
    <row r="5" spans="2:25" ht="20.100000000000001" customHeight="1">
      <c r="B5" s="7"/>
      <c r="C5" s="159" t="s">
        <v>42</v>
      </c>
      <c r="D5" s="158" t="s">
        <v>7</v>
      </c>
      <c r="E5" s="158" t="s">
        <v>71</v>
      </c>
      <c r="F5" s="158"/>
      <c r="G5" s="158"/>
      <c r="H5" s="158"/>
      <c r="I5" s="158"/>
      <c r="J5" s="158" t="s">
        <v>7</v>
      </c>
      <c r="K5" s="127"/>
      <c r="L5" s="169"/>
      <c r="M5" s="170"/>
      <c r="N5" s="171"/>
      <c r="O5" s="158" t="s">
        <v>7</v>
      </c>
      <c r="P5" s="163" t="e">
        <f>ROUND(L4/L9,3)</f>
        <v>#DIV/0!</v>
      </c>
      <c r="Q5" s="7"/>
      <c r="R5" s="7"/>
      <c r="S5" s="7"/>
      <c r="T5" s="7"/>
      <c r="U5" s="159"/>
      <c r="V5" s="159"/>
      <c r="W5" s="159"/>
      <c r="X5" s="159"/>
      <c r="Y5" s="159"/>
    </row>
    <row r="6" spans="2:25" ht="5.0999999999999996" customHeight="1">
      <c r="B6" s="7"/>
      <c r="C6" s="159"/>
      <c r="D6" s="158"/>
      <c r="E6" s="9"/>
      <c r="F6" s="9"/>
      <c r="G6" s="9"/>
      <c r="H6" s="9"/>
      <c r="I6" s="9"/>
      <c r="J6" s="158"/>
      <c r="K6" s="127"/>
      <c r="L6" s="14"/>
      <c r="M6" s="15"/>
      <c r="N6" s="15"/>
      <c r="O6" s="158"/>
      <c r="P6" s="164"/>
      <c r="Q6" s="7"/>
      <c r="R6" s="7"/>
      <c r="S6" s="7"/>
      <c r="T6" s="7"/>
      <c r="U6" s="7"/>
      <c r="V6" s="7"/>
      <c r="W6" s="7"/>
      <c r="X6" s="7"/>
      <c r="Y6" s="7"/>
    </row>
    <row r="7" spans="2:25" ht="1.5" customHeight="1">
      <c r="B7" s="7"/>
      <c r="C7" s="159"/>
      <c r="D7" s="158"/>
      <c r="E7" s="127"/>
      <c r="F7" s="127"/>
      <c r="G7" s="127"/>
      <c r="H7" s="127"/>
      <c r="I7" s="127"/>
      <c r="J7" s="158"/>
      <c r="K7" s="127"/>
      <c r="L7" s="127"/>
      <c r="M7" s="127"/>
      <c r="N7" s="7"/>
      <c r="O7" s="158"/>
      <c r="P7" s="164"/>
      <c r="Q7" s="7"/>
      <c r="R7" s="7"/>
      <c r="S7" s="7"/>
      <c r="T7" s="7"/>
      <c r="U7" s="7"/>
      <c r="V7" s="7"/>
      <c r="W7" s="7"/>
      <c r="X7" s="7"/>
      <c r="Y7" s="7"/>
    </row>
    <row r="8" spans="2:25" ht="5.0999999999999996" customHeight="1">
      <c r="B8" s="7"/>
      <c r="C8" s="159"/>
      <c r="D8" s="158"/>
      <c r="E8" s="127"/>
      <c r="F8" s="127"/>
      <c r="G8" s="126"/>
      <c r="H8" s="126"/>
      <c r="I8" s="126"/>
      <c r="J8" s="158"/>
      <c r="K8" s="127"/>
      <c r="L8" s="127"/>
      <c r="M8" s="127"/>
      <c r="N8" s="7"/>
      <c r="O8" s="158"/>
      <c r="P8" s="164"/>
      <c r="Q8" s="7"/>
      <c r="R8" s="7"/>
      <c r="S8" s="7"/>
      <c r="T8" s="7"/>
      <c r="U8" s="7"/>
      <c r="V8" s="7"/>
      <c r="W8" s="7"/>
      <c r="X8" s="7"/>
      <c r="Y8" s="7"/>
    </row>
    <row r="9" spans="2:25" ht="20.100000000000001" customHeight="1">
      <c r="B9" s="7"/>
      <c r="C9" s="159"/>
      <c r="D9" s="158"/>
      <c r="E9" s="159" t="s">
        <v>0</v>
      </c>
      <c r="F9" s="159"/>
      <c r="G9" s="159"/>
      <c r="H9" s="159"/>
      <c r="I9" s="159"/>
      <c r="J9" s="158"/>
      <c r="K9" s="127"/>
      <c r="L9" s="172"/>
      <c r="M9" s="173"/>
      <c r="N9" s="174"/>
      <c r="O9" s="158"/>
      <c r="P9" s="165"/>
      <c r="Q9" s="7"/>
      <c r="R9" s="7"/>
      <c r="S9" s="7"/>
      <c r="T9" s="7"/>
      <c r="U9" s="7"/>
      <c r="V9" s="7"/>
      <c r="W9" s="7"/>
      <c r="X9" s="7"/>
      <c r="Y9" s="7"/>
    </row>
    <row r="10" spans="2:25" ht="5.0999999999999996" customHeight="1"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75"/>
      <c r="M10" s="176"/>
      <c r="N10" s="177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</row>
    <row r="11" spans="2:25" ht="18" customHeight="1">
      <c r="B11" s="11"/>
      <c r="C11" s="138"/>
      <c r="D11" s="138"/>
      <c r="E11" s="138"/>
      <c r="F11" s="138"/>
      <c r="G11" s="11" t="s">
        <v>8</v>
      </c>
      <c r="H11" s="11"/>
      <c r="I11" s="11"/>
      <c r="J11" s="138"/>
      <c r="K11" s="138"/>
      <c r="L11" s="138"/>
      <c r="M11" s="138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2:25" ht="11.25" customHeight="1">
      <c r="B12" s="11"/>
      <c r="C12" s="138"/>
      <c r="D12" s="138"/>
      <c r="E12" s="138"/>
      <c r="F12" s="138"/>
      <c r="G12" s="11"/>
      <c r="H12" s="11"/>
      <c r="I12" s="11"/>
      <c r="J12" s="138"/>
      <c r="K12" s="138"/>
      <c r="L12" s="138"/>
      <c r="M12" s="138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2:25" ht="18.75" customHeight="1">
      <c r="B13" s="160" t="s">
        <v>1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</row>
    <row r="14" spans="2:25" ht="5.0999999999999996" customHeight="1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79">
        <f>L4</f>
        <v>0</v>
      </c>
      <c r="M14" s="180"/>
      <c r="N14" s="18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</row>
    <row r="15" spans="2:25" ht="20.100000000000001" customHeight="1">
      <c r="B15" s="7"/>
      <c r="C15" s="159" t="s">
        <v>31</v>
      </c>
      <c r="D15" s="158" t="s">
        <v>7</v>
      </c>
      <c r="E15" s="158" t="s">
        <v>71</v>
      </c>
      <c r="F15" s="158"/>
      <c r="G15" s="158"/>
      <c r="H15" s="158"/>
      <c r="I15" s="158"/>
      <c r="J15" s="158" t="s">
        <v>7</v>
      </c>
      <c r="K15" s="127"/>
      <c r="L15" s="182"/>
      <c r="M15" s="183"/>
      <c r="N15" s="184"/>
      <c r="O15" s="158" t="s">
        <v>7</v>
      </c>
      <c r="P15" s="154" t="e">
        <f>ROUND(L14/(L19/N19),3)</f>
        <v>#DIV/0!</v>
      </c>
      <c r="Q15" s="185" t="s">
        <v>33</v>
      </c>
      <c r="R15" s="7"/>
      <c r="S15" s="7"/>
      <c r="T15" s="7"/>
      <c r="U15" s="159"/>
      <c r="V15" s="159"/>
      <c r="W15" s="159"/>
      <c r="X15" s="159"/>
      <c r="Y15" s="159"/>
    </row>
    <row r="16" spans="2:25" ht="5.0999999999999996" customHeight="1">
      <c r="B16" s="7"/>
      <c r="C16" s="159"/>
      <c r="D16" s="158"/>
      <c r="E16" s="9"/>
      <c r="F16" s="9"/>
      <c r="G16" s="9"/>
      <c r="H16" s="9"/>
      <c r="I16" s="9"/>
      <c r="J16" s="158"/>
      <c r="K16" s="127"/>
      <c r="L16" s="10"/>
      <c r="M16" s="9"/>
      <c r="N16" s="9"/>
      <c r="O16" s="158"/>
      <c r="P16" s="155"/>
      <c r="Q16" s="185"/>
      <c r="R16" s="7"/>
      <c r="S16" s="7"/>
      <c r="T16" s="7"/>
      <c r="U16" s="7"/>
      <c r="V16" s="7"/>
      <c r="W16" s="7"/>
      <c r="X16" s="7"/>
      <c r="Y16" s="7"/>
    </row>
    <row r="17" spans="2:25" ht="1.5" customHeight="1">
      <c r="B17" s="7"/>
      <c r="C17" s="159"/>
      <c r="D17" s="158"/>
      <c r="E17" s="127"/>
      <c r="F17" s="127"/>
      <c r="G17" s="127"/>
      <c r="H17" s="127"/>
      <c r="I17" s="127"/>
      <c r="J17" s="158"/>
      <c r="K17" s="127"/>
      <c r="L17" s="127"/>
      <c r="M17" s="127"/>
      <c r="N17" s="7"/>
      <c r="O17" s="158"/>
      <c r="P17" s="155"/>
      <c r="Q17" s="185"/>
      <c r="R17" s="7"/>
      <c r="S17" s="7"/>
      <c r="T17" s="7"/>
      <c r="U17" s="7"/>
      <c r="V17" s="7"/>
      <c r="W17" s="7"/>
      <c r="X17" s="7"/>
      <c r="Y17" s="7"/>
    </row>
    <row r="18" spans="2:25" ht="5.0999999999999996" customHeight="1">
      <c r="B18" s="7"/>
      <c r="C18" s="159"/>
      <c r="D18" s="158"/>
      <c r="E18" s="127"/>
      <c r="F18" s="127"/>
      <c r="G18" s="126"/>
      <c r="H18" s="126"/>
      <c r="I18" s="126"/>
      <c r="J18" s="158"/>
      <c r="K18" s="127"/>
      <c r="L18" s="127"/>
      <c r="M18" s="127"/>
      <c r="N18" s="7"/>
      <c r="O18" s="158"/>
      <c r="P18" s="155"/>
      <c r="Q18" s="185"/>
      <c r="R18" s="7"/>
      <c r="S18" s="7"/>
      <c r="T18" s="7"/>
      <c r="U18" s="7"/>
      <c r="V18" s="7"/>
      <c r="W18" s="7"/>
      <c r="X18" s="7"/>
      <c r="Y18" s="7"/>
    </row>
    <row r="19" spans="2:25" ht="20.100000000000001" customHeight="1">
      <c r="B19" s="7"/>
      <c r="C19" s="159"/>
      <c r="D19" s="158"/>
      <c r="E19" s="159" t="s">
        <v>72</v>
      </c>
      <c r="F19" s="159"/>
      <c r="G19" s="159"/>
      <c r="H19" s="159"/>
      <c r="I19" s="159"/>
      <c r="J19" s="158"/>
      <c r="K19" s="127"/>
      <c r="L19" s="186"/>
      <c r="M19" s="190" t="s">
        <v>147</v>
      </c>
      <c r="N19" s="188">
        <v>15</v>
      </c>
      <c r="O19" s="158"/>
      <c r="P19" s="156"/>
      <c r="Q19" s="185"/>
      <c r="R19" s="7"/>
      <c r="S19" s="7"/>
      <c r="T19" s="7"/>
      <c r="U19" s="7"/>
      <c r="V19" s="7"/>
      <c r="W19" s="7"/>
      <c r="X19" s="7"/>
      <c r="Y19" s="7"/>
    </row>
    <row r="20" spans="2:25" ht="5.0999999999999996" customHeight="1"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87"/>
      <c r="M20" s="190"/>
      <c r="N20" s="189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</row>
    <row r="21" spans="2:25" ht="11.25" customHeight="1">
      <c r="B21" s="11"/>
      <c r="C21" s="138"/>
      <c r="D21" s="138"/>
      <c r="E21" s="138"/>
      <c r="F21" s="138"/>
      <c r="G21" s="11"/>
      <c r="H21" s="11"/>
      <c r="I21" s="11"/>
      <c r="J21" s="138"/>
      <c r="K21" s="138"/>
      <c r="L21" s="138"/>
      <c r="M21" s="13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2:25" ht="18.75" customHeight="1">
      <c r="B22" s="160" t="s">
        <v>73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</row>
    <row r="23" spans="2:25" ht="5.0999999999999996" customHeight="1"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</row>
    <row r="24" spans="2:25" ht="5.0999999999999996" customHeight="1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79">
        <f>ROUND(L9/9.8,3)</f>
        <v>0</v>
      </c>
      <c r="M24" s="180"/>
      <c r="N24" s="18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</row>
    <row r="25" spans="2:25" ht="20.100000000000001" customHeight="1">
      <c r="B25" s="7"/>
      <c r="C25" s="159" t="s">
        <v>36</v>
      </c>
      <c r="D25" s="158" t="s">
        <v>7</v>
      </c>
      <c r="E25" s="159" t="s">
        <v>38</v>
      </c>
      <c r="F25" s="158" t="s">
        <v>2</v>
      </c>
      <c r="G25" s="158"/>
      <c r="H25" s="158"/>
      <c r="I25" s="158"/>
      <c r="J25" s="158" t="s">
        <v>7</v>
      </c>
      <c r="K25" s="159" t="s">
        <v>38</v>
      </c>
      <c r="L25" s="182"/>
      <c r="M25" s="183"/>
      <c r="N25" s="184"/>
      <c r="O25" s="158" t="s">
        <v>7</v>
      </c>
      <c r="P25" s="154" t="e">
        <f>ROUND(2*PI()*SQRT(L24/L29),3)</f>
        <v>#DIV/0!</v>
      </c>
      <c r="Q25" s="178" t="s">
        <v>3</v>
      </c>
      <c r="R25" s="7"/>
      <c r="S25" s="7"/>
      <c r="T25" s="7"/>
      <c r="U25" s="159"/>
      <c r="V25" s="159"/>
      <c r="W25" s="159"/>
      <c r="X25" s="159"/>
      <c r="Y25" s="159"/>
    </row>
    <row r="26" spans="2:25" ht="5.0999999999999996" customHeight="1">
      <c r="B26" s="7"/>
      <c r="C26" s="159"/>
      <c r="D26" s="158"/>
      <c r="E26" s="159"/>
      <c r="F26" s="9"/>
      <c r="G26" s="9"/>
      <c r="H26" s="9"/>
      <c r="I26" s="9"/>
      <c r="J26" s="158"/>
      <c r="K26" s="159"/>
      <c r="L26" s="10"/>
      <c r="M26" s="10"/>
      <c r="N26" s="10"/>
      <c r="O26" s="158"/>
      <c r="P26" s="155"/>
      <c r="Q26" s="178"/>
      <c r="R26" s="7"/>
      <c r="S26" s="7"/>
      <c r="T26" s="7"/>
      <c r="U26" s="7"/>
      <c r="V26" s="7"/>
      <c r="W26" s="7"/>
      <c r="X26" s="7"/>
      <c r="Y26" s="7"/>
    </row>
    <row r="27" spans="2:25" ht="1.5" customHeight="1">
      <c r="B27" s="7"/>
      <c r="C27" s="159"/>
      <c r="D27" s="158"/>
      <c r="E27" s="159"/>
      <c r="F27" s="126"/>
      <c r="G27" s="127"/>
      <c r="H27" s="127"/>
      <c r="I27" s="127"/>
      <c r="J27" s="158"/>
      <c r="K27" s="159"/>
      <c r="L27" s="126"/>
      <c r="M27" s="126"/>
      <c r="N27" s="73"/>
      <c r="O27" s="158"/>
      <c r="P27" s="155"/>
      <c r="Q27" s="178"/>
      <c r="R27" s="7"/>
      <c r="S27" s="7"/>
      <c r="T27" s="7"/>
      <c r="U27" s="7"/>
      <c r="V27" s="7"/>
      <c r="W27" s="7"/>
      <c r="X27" s="7"/>
      <c r="Y27" s="7"/>
    </row>
    <row r="28" spans="2:25" ht="5.0999999999999996" customHeight="1">
      <c r="B28" s="7"/>
      <c r="C28" s="159"/>
      <c r="D28" s="158"/>
      <c r="E28" s="159"/>
      <c r="F28" s="126"/>
      <c r="G28" s="126"/>
      <c r="H28" s="126"/>
      <c r="I28" s="126"/>
      <c r="J28" s="158"/>
      <c r="K28" s="159"/>
      <c r="L28" s="126"/>
      <c r="M28" s="126"/>
      <c r="N28" s="7"/>
      <c r="O28" s="158"/>
      <c r="P28" s="155"/>
      <c r="Q28" s="178"/>
      <c r="R28" s="7"/>
      <c r="S28" s="7"/>
      <c r="T28" s="7"/>
      <c r="U28" s="7"/>
      <c r="V28" s="7"/>
      <c r="W28" s="7"/>
      <c r="X28" s="7"/>
      <c r="Y28" s="7"/>
    </row>
    <row r="29" spans="2:25" ht="20.100000000000001" customHeight="1">
      <c r="B29" s="7"/>
      <c r="C29" s="159"/>
      <c r="D29" s="158"/>
      <c r="E29" s="159"/>
      <c r="F29" s="159" t="s">
        <v>74</v>
      </c>
      <c r="G29" s="159"/>
      <c r="H29" s="159"/>
      <c r="I29" s="159"/>
      <c r="J29" s="158"/>
      <c r="K29" s="159"/>
      <c r="L29" s="179" t="e">
        <f>P15</f>
        <v>#DIV/0!</v>
      </c>
      <c r="M29" s="180"/>
      <c r="N29" s="181"/>
      <c r="O29" s="158"/>
      <c r="P29" s="156"/>
      <c r="Q29" s="178"/>
      <c r="R29" s="7"/>
      <c r="S29" s="7"/>
      <c r="T29" s="7"/>
      <c r="U29" s="7"/>
      <c r="V29" s="7"/>
      <c r="W29" s="7"/>
      <c r="X29" s="7"/>
      <c r="Y29" s="7"/>
    </row>
    <row r="30" spans="2:25" ht="5.0999999999999996" customHeight="1"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82"/>
      <c r="M30" s="183"/>
      <c r="N30" s="184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</row>
    <row r="31" spans="2:25" ht="11.25" customHeight="1">
      <c r="B31" s="11"/>
      <c r="C31" s="138"/>
      <c r="D31" s="138"/>
      <c r="E31" s="138"/>
      <c r="F31" s="138"/>
      <c r="G31" s="11"/>
      <c r="H31" s="11"/>
      <c r="I31" s="11"/>
      <c r="J31" s="138"/>
      <c r="K31" s="138"/>
      <c r="L31" s="138"/>
      <c r="M31" s="13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2:25" ht="18.75" customHeight="1">
      <c r="B32" s="160" t="s">
        <v>4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</row>
    <row r="33" spans="2:27" ht="9.9499999999999993" customHeight="1"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61"/>
      <c r="O33" s="16"/>
      <c r="P33" s="16"/>
      <c r="Q33" s="16"/>
      <c r="R33" s="131"/>
      <c r="S33" s="131"/>
      <c r="T33" s="131"/>
      <c r="U33" s="131"/>
      <c r="V33" s="131"/>
      <c r="W33" s="131"/>
      <c r="X33" s="131"/>
      <c r="Y33" s="131"/>
    </row>
    <row r="34" spans="2:27" ht="20.100000000000001" customHeight="1">
      <c r="B34" s="7"/>
      <c r="C34" s="159" t="s">
        <v>9</v>
      </c>
      <c r="D34" s="158" t="s">
        <v>7</v>
      </c>
      <c r="E34" s="127">
        <v>1</v>
      </c>
      <c r="F34" s="159" t="s">
        <v>10</v>
      </c>
      <c r="G34" s="127" t="s">
        <v>11</v>
      </c>
      <c r="H34" s="158" t="s">
        <v>12</v>
      </c>
      <c r="I34" s="158">
        <v>0.05</v>
      </c>
      <c r="J34" s="126"/>
      <c r="K34" s="126"/>
      <c r="L34" s="126"/>
      <c r="M34" s="126"/>
      <c r="N34" s="161"/>
      <c r="O34" s="197"/>
      <c r="P34" s="161"/>
      <c r="Q34" s="197"/>
      <c r="R34" s="7"/>
      <c r="S34" s="7"/>
      <c r="T34" s="7"/>
      <c r="U34" s="159"/>
      <c r="V34" s="159"/>
      <c r="W34" s="159"/>
      <c r="X34" s="159"/>
      <c r="Y34" s="159"/>
    </row>
    <row r="35" spans="2:27" ht="5.0999999999999996" customHeight="1">
      <c r="B35" s="7"/>
      <c r="C35" s="159"/>
      <c r="D35" s="158"/>
      <c r="E35" s="9"/>
      <c r="F35" s="159"/>
      <c r="G35" s="9"/>
      <c r="H35" s="158"/>
      <c r="I35" s="158"/>
      <c r="J35" s="126"/>
      <c r="K35" s="126"/>
      <c r="L35" s="126"/>
      <c r="M35" s="126"/>
      <c r="N35" s="129"/>
      <c r="O35" s="197"/>
      <c r="P35" s="161"/>
      <c r="Q35" s="197"/>
      <c r="R35" s="7"/>
      <c r="S35" s="7"/>
      <c r="T35" s="7"/>
      <c r="U35" s="7"/>
      <c r="V35" s="7"/>
      <c r="W35" s="7"/>
      <c r="X35" s="7"/>
      <c r="Y35" s="7"/>
    </row>
    <row r="36" spans="2:27" ht="1.5" customHeight="1">
      <c r="B36" s="7"/>
      <c r="C36" s="159"/>
      <c r="D36" s="158"/>
      <c r="E36" s="127"/>
      <c r="F36" s="159"/>
      <c r="G36" s="127"/>
      <c r="H36" s="158"/>
      <c r="I36" s="158"/>
      <c r="J36" s="126"/>
      <c r="K36" s="126"/>
      <c r="L36" s="126"/>
      <c r="M36" s="126"/>
      <c r="N36" s="18"/>
      <c r="O36" s="197"/>
      <c r="P36" s="161"/>
      <c r="Q36" s="197"/>
      <c r="R36" s="7"/>
      <c r="S36" s="7"/>
      <c r="T36" s="7"/>
      <c r="U36" s="7"/>
      <c r="V36" s="7"/>
      <c r="W36" s="7"/>
      <c r="X36" s="7"/>
      <c r="Y36" s="7"/>
    </row>
    <row r="37" spans="2:27" ht="5.0999999999999996" customHeight="1">
      <c r="B37" s="7"/>
      <c r="C37" s="159"/>
      <c r="D37" s="158"/>
      <c r="E37" s="127"/>
      <c r="F37" s="159"/>
      <c r="G37" s="126"/>
      <c r="H37" s="158"/>
      <c r="I37" s="158"/>
      <c r="J37" s="126"/>
      <c r="K37" s="126"/>
      <c r="L37" s="126"/>
      <c r="M37" s="126"/>
      <c r="N37" s="18"/>
      <c r="O37" s="197"/>
      <c r="P37" s="161"/>
      <c r="Q37" s="197"/>
      <c r="R37" s="7"/>
      <c r="S37" s="7"/>
      <c r="T37" s="7"/>
      <c r="U37" s="7"/>
      <c r="V37" s="7"/>
      <c r="W37" s="7"/>
      <c r="X37" s="7"/>
      <c r="Y37" s="7"/>
    </row>
    <row r="38" spans="2:27" ht="20.100000000000001" customHeight="1">
      <c r="B38" s="7"/>
      <c r="C38" s="159"/>
      <c r="D38" s="158"/>
      <c r="E38" s="126" t="s">
        <v>13</v>
      </c>
      <c r="F38" s="159"/>
      <c r="G38" s="126" t="s">
        <v>14</v>
      </c>
      <c r="H38" s="158"/>
      <c r="I38" s="158"/>
      <c r="J38" s="126"/>
      <c r="K38" s="126"/>
      <c r="L38" s="126"/>
      <c r="M38" s="126"/>
      <c r="N38" s="161"/>
      <c r="O38" s="197"/>
      <c r="P38" s="161"/>
      <c r="Q38" s="197"/>
      <c r="R38" s="7"/>
      <c r="S38" s="7"/>
      <c r="T38" s="7"/>
      <c r="U38" s="7"/>
      <c r="V38" s="7"/>
      <c r="W38" s="7"/>
      <c r="X38" s="7"/>
      <c r="Y38" s="7"/>
    </row>
    <row r="39" spans="2:27" ht="9.9499999999999993" customHeight="1"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61"/>
      <c r="O39" s="16"/>
      <c r="P39" s="16"/>
      <c r="Q39" s="16"/>
      <c r="R39" s="131"/>
      <c r="S39" s="131"/>
      <c r="T39" s="131"/>
      <c r="U39" s="131"/>
      <c r="V39" s="131"/>
      <c r="W39" s="131"/>
      <c r="X39" s="131"/>
      <c r="Y39" s="131"/>
    </row>
    <row r="40" spans="2:27" ht="15" customHeight="1">
      <c r="B40" s="7"/>
      <c r="C40" s="130" t="s">
        <v>21</v>
      </c>
      <c r="D40" s="126"/>
      <c r="E40" s="126"/>
      <c r="F40" s="126"/>
      <c r="G40" s="7"/>
      <c r="H40" s="7"/>
      <c r="I40" s="7"/>
      <c r="J40" s="126"/>
      <c r="K40" s="126"/>
      <c r="L40" s="126"/>
      <c r="M40" s="126"/>
      <c r="N40" s="7"/>
      <c r="O40" s="7"/>
      <c r="P40" s="7"/>
      <c r="Q40" s="7"/>
      <c r="R40" s="11"/>
      <c r="S40" s="11"/>
      <c r="T40" s="11"/>
      <c r="U40" s="11"/>
      <c r="V40" s="11"/>
      <c r="W40" s="11"/>
      <c r="X40" s="11"/>
      <c r="Y40" s="11"/>
    </row>
    <row r="41" spans="2:27" ht="15" customHeight="1">
      <c r="B41" s="7"/>
      <c r="C41" s="126"/>
      <c r="D41" s="126"/>
      <c r="E41" s="19" t="s">
        <v>22</v>
      </c>
      <c r="F41" s="126"/>
      <c r="G41" s="138" t="s">
        <v>15</v>
      </c>
      <c r="H41" s="11"/>
      <c r="I41" s="138" t="s">
        <v>16</v>
      </c>
      <c r="J41" s="126"/>
      <c r="K41" s="126"/>
      <c r="L41" s="126"/>
      <c r="M41" s="126"/>
      <c r="N41" s="7"/>
      <c r="O41" s="7"/>
      <c r="P41" s="7"/>
      <c r="Q41" s="7"/>
      <c r="R41" s="11"/>
      <c r="S41" s="11"/>
      <c r="T41" s="11"/>
      <c r="U41" s="11"/>
      <c r="V41" s="11"/>
      <c r="W41" s="11"/>
      <c r="X41" s="11"/>
      <c r="Y41" s="11"/>
    </row>
    <row r="42" spans="2:27" ht="9.9499999999999993" customHeight="1">
      <c r="B42" s="7"/>
      <c r="C42" s="126"/>
      <c r="D42" s="126"/>
      <c r="E42" s="126"/>
      <c r="F42" s="193" t="s">
        <v>7</v>
      </c>
      <c r="G42" s="154">
        <f>L19/N19</f>
        <v>0</v>
      </c>
      <c r="H42" s="157" t="s">
        <v>23</v>
      </c>
      <c r="I42" s="154">
        <f>L4</f>
        <v>0</v>
      </c>
      <c r="J42" s="198" t="s">
        <v>24</v>
      </c>
      <c r="K42" s="158" t="s">
        <v>25</v>
      </c>
      <c r="L42" s="179">
        <f>ROUND(G42*I42/2,3)</f>
        <v>0</v>
      </c>
      <c r="M42" s="180"/>
      <c r="N42" s="181"/>
      <c r="O42" s="7"/>
      <c r="P42" s="7"/>
      <c r="Q42" s="7"/>
      <c r="R42" s="11"/>
      <c r="S42" s="11"/>
      <c r="T42" s="11"/>
      <c r="U42" s="11"/>
      <c r="V42" s="11"/>
      <c r="W42" s="11"/>
      <c r="X42" s="11"/>
      <c r="Y42" s="11"/>
    </row>
    <row r="43" spans="2:27" ht="9.9499999999999993" customHeight="1">
      <c r="B43" s="7"/>
      <c r="C43" s="126"/>
      <c r="D43" s="126"/>
      <c r="E43" s="126"/>
      <c r="F43" s="193"/>
      <c r="G43" s="155"/>
      <c r="H43" s="157"/>
      <c r="I43" s="155"/>
      <c r="J43" s="198"/>
      <c r="K43" s="158"/>
      <c r="L43" s="194"/>
      <c r="M43" s="195"/>
      <c r="N43" s="196"/>
      <c r="O43" s="7"/>
      <c r="P43" s="7"/>
      <c r="Q43" s="7"/>
      <c r="R43" s="11"/>
      <c r="S43" s="11"/>
      <c r="T43" s="11"/>
      <c r="U43" s="11"/>
      <c r="V43" s="11"/>
      <c r="W43" s="11"/>
      <c r="X43" s="11"/>
      <c r="Y43" s="11"/>
    </row>
    <row r="44" spans="2:27" ht="9.9499999999999993" customHeight="1">
      <c r="B44" s="7"/>
      <c r="C44" s="126"/>
      <c r="D44" s="126"/>
      <c r="E44" s="126"/>
      <c r="F44" s="193"/>
      <c r="G44" s="156"/>
      <c r="H44" s="157"/>
      <c r="I44" s="156"/>
      <c r="J44" s="198"/>
      <c r="K44" s="158"/>
      <c r="L44" s="182"/>
      <c r="M44" s="183"/>
      <c r="N44" s="184"/>
      <c r="O44" s="7"/>
      <c r="P44" s="7"/>
      <c r="Q44" s="7"/>
      <c r="R44" s="11"/>
      <c r="S44" s="11"/>
      <c r="T44" s="11"/>
      <c r="U44" s="11"/>
      <c r="V44" s="11"/>
      <c r="W44" s="11"/>
      <c r="X44" s="11"/>
      <c r="Y44" s="11"/>
    </row>
    <row r="45" spans="2:27" ht="15" customHeight="1">
      <c r="B45" s="7"/>
      <c r="C45" s="131" t="s">
        <v>26</v>
      </c>
      <c r="D45" s="126"/>
      <c r="E45" s="19" t="s">
        <v>27</v>
      </c>
      <c r="F45" s="127"/>
      <c r="G45" s="7"/>
      <c r="H45" s="7"/>
      <c r="I45" s="7"/>
      <c r="J45" s="126"/>
      <c r="K45" s="127"/>
      <c r="L45" s="127"/>
      <c r="M45" s="127"/>
      <c r="N45" s="7"/>
      <c r="O45" s="7"/>
      <c r="P45" s="7"/>
      <c r="Q45" s="7"/>
      <c r="R45" s="11"/>
      <c r="S45" s="11"/>
      <c r="T45" s="11"/>
      <c r="U45" s="11"/>
      <c r="V45" s="11"/>
      <c r="W45" s="11"/>
      <c r="X45" s="11"/>
      <c r="Y45" s="11"/>
    </row>
    <row r="46" spans="2:27" ht="15" customHeight="1">
      <c r="B46" s="7"/>
      <c r="C46" s="126"/>
      <c r="D46" s="126"/>
      <c r="E46" s="19"/>
      <c r="F46" s="127"/>
      <c r="G46" s="7"/>
      <c r="H46" s="7"/>
      <c r="I46" s="7"/>
      <c r="J46" s="126"/>
      <c r="K46" s="127"/>
      <c r="L46" s="127"/>
      <c r="M46" s="127"/>
      <c r="N46" s="7"/>
      <c r="O46" s="7"/>
      <c r="P46" s="7"/>
      <c r="Q46" s="7"/>
      <c r="R46" s="11"/>
      <c r="S46" s="11"/>
      <c r="T46" s="11"/>
      <c r="U46" s="11"/>
      <c r="V46" s="11"/>
      <c r="W46" s="11"/>
      <c r="X46" s="11"/>
      <c r="Y46" s="11"/>
    </row>
    <row r="47" spans="2:27" ht="12" customHeight="1">
      <c r="B47" s="7"/>
      <c r="C47" s="148" t="s">
        <v>18</v>
      </c>
      <c r="D47" s="148"/>
      <c r="E47" s="148"/>
      <c r="F47" s="149" t="s">
        <v>7</v>
      </c>
      <c r="G47" s="150" t="s">
        <v>153</v>
      </c>
      <c r="H47" s="150"/>
      <c r="I47" s="148" t="s">
        <v>23</v>
      </c>
      <c r="J47" s="148" t="s">
        <v>158</v>
      </c>
      <c r="K47" s="148"/>
      <c r="L47" s="148"/>
      <c r="M47" s="148"/>
      <c r="N47" s="148"/>
      <c r="O47" s="133"/>
      <c r="P47" s="133"/>
      <c r="Q47" s="133"/>
      <c r="R47" s="7"/>
      <c r="S47" s="7"/>
      <c r="T47" s="11"/>
      <c r="U47" s="11"/>
      <c r="V47" s="11"/>
      <c r="W47" s="11"/>
      <c r="X47" s="11"/>
      <c r="Y47" s="11"/>
      <c r="Z47" s="11"/>
      <c r="AA47" s="11"/>
    </row>
    <row r="48" spans="2:27" ht="4.5" customHeight="1">
      <c r="B48" s="7"/>
      <c r="C48" s="148"/>
      <c r="D48" s="148"/>
      <c r="E48" s="148"/>
      <c r="F48" s="149"/>
      <c r="G48" s="150"/>
      <c r="H48" s="150"/>
      <c r="I48" s="148"/>
      <c r="J48" s="140"/>
      <c r="K48" s="141"/>
      <c r="L48" s="102"/>
      <c r="M48" s="103"/>
      <c r="N48" s="103"/>
      <c r="O48" s="104"/>
      <c r="P48" s="105"/>
      <c r="Q48" s="105"/>
      <c r="R48" s="7"/>
      <c r="S48" s="7"/>
      <c r="T48" s="11"/>
      <c r="U48" s="11"/>
      <c r="V48" s="11"/>
      <c r="W48" s="11"/>
      <c r="X48" s="11"/>
      <c r="Y48" s="11"/>
      <c r="Z48" s="11"/>
      <c r="AA48" s="11"/>
    </row>
    <row r="49" spans="2:27" ht="4.5" customHeight="1">
      <c r="B49" s="7"/>
      <c r="C49" s="148"/>
      <c r="D49" s="148"/>
      <c r="E49" s="148"/>
      <c r="F49" s="149"/>
      <c r="G49" s="150"/>
      <c r="H49" s="150"/>
      <c r="I49" s="148"/>
      <c r="J49" s="139"/>
      <c r="K49" s="1"/>
      <c r="L49" s="99"/>
      <c r="M49" s="104"/>
      <c r="N49" s="104"/>
      <c r="O49" s="104"/>
      <c r="P49" s="99"/>
      <c r="Q49" s="99"/>
      <c r="R49" s="7"/>
      <c r="S49" s="7"/>
      <c r="T49" s="11"/>
      <c r="U49" s="11"/>
      <c r="V49" s="11"/>
      <c r="W49" s="11"/>
      <c r="X49" s="11"/>
      <c r="Y49" s="11"/>
      <c r="Z49" s="11"/>
      <c r="AA49" s="11"/>
    </row>
    <row r="50" spans="2:27" ht="12" customHeight="1">
      <c r="B50" s="7"/>
      <c r="C50" s="148"/>
      <c r="D50" s="148"/>
      <c r="E50" s="148"/>
      <c r="F50" s="149"/>
      <c r="G50" s="150"/>
      <c r="H50" s="150"/>
      <c r="I50" s="148"/>
      <c r="J50" s="148" t="s">
        <v>154</v>
      </c>
      <c r="K50" s="148"/>
      <c r="L50" s="148"/>
      <c r="M50" s="148"/>
      <c r="N50" s="148"/>
      <c r="O50" s="133"/>
      <c r="P50" s="133"/>
      <c r="Q50" s="133"/>
      <c r="R50" s="7"/>
      <c r="S50" s="7"/>
      <c r="T50" s="11"/>
      <c r="U50" s="11"/>
      <c r="V50" s="11"/>
      <c r="W50" s="11"/>
      <c r="X50" s="11"/>
      <c r="Y50" s="11"/>
      <c r="Z50" s="11"/>
      <c r="AA50" s="11"/>
    </row>
    <row r="51" spans="2:27" ht="7.5" customHeight="1">
      <c r="B51" s="7"/>
      <c r="C51" s="131"/>
      <c r="D51" s="126"/>
      <c r="E51" s="19"/>
      <c r="F51" s="135"/>
      <c r="G51" s="7"/>
      <c r="H51" s="7"/>
      <c r="I51" s="7"/>
      <c r="J51" s="7"/>
      <c r="K51" s="7"/>
      <c r="L51" s="126"/>
      <c r="M51" s="127"/>
      <c r="N51" s="127"/>
      <c r="O51" s="127"/>
      <c r="P51" s="7"/>
      <c r="Q51" s="7"/>
      <c r="R51" s="7"/>
      <c r="S51" s="7"/>
      <c r="T51" s="11"/>
      <c r="U51" s="11"/>
      <c r="V51" s="11"/>
      <c r="W51" s="11"/>
      <c r="X51" s="11"/>
      <c r="Y51" s="11"/>
      <c r="Z51" s="11"/>
      <c r="AA51" s="11"/>
    </row>
    <row r="52" spans="2:27" ht="22.5" customHeight="1">
      <c r="B52" s="7"/>
      <c r="C52" s="145"/>
      <c r="D52" s="145"/>
      <c r="E52" s="145"/>
      <c r="F52" s="146" t="s">
        <v>7</v>
      </c>
      <c r="G52" s="114">
        <f>L19</f>
        <v>0</v>
      </c>
      <c r="H52" s="147" t="s">
        <v>23</v>
      </c>
      <c r="I52" s="114">
        <f>L14</f>
        <v>0</v>
      </c>
      <c r="J52" s="147" t="s">
        <v>25</v>
      </c>
      <c r="K52" s="199" t="e">
        <f>G52/G55*I52/I55</f>
        <v>#DIV/0!</v>
      </c>
      <c r="L52" s="200"/>
      <c r="M52" s="201"/>
      <c r="Q52" s="133"/>
      <c r="R52" s="7"/>
      <c r="S52" s="7"/>
      <c r="T52" s="11"/>
      <c r="U52" s="11"/>
      <c r="V52" s="11"/>
      <c r="W52" s="11"/>
      <c r="X52" s="11"/>
      <c r="Y52" s="11"/>
      <c r="Z52" s="11"/>
      <c r="AA52" s="11"/>
    </row>
    <row r="53" spans="2:27" ht="4.5" customHeight="1">
      <c r="B53" s="7"/>
      <c r="C53" s="145"/>
      <c r="D53" s="145"/>
      <c r="E53" s="145"/>
      <c r="F53" s="146"/>
      <c r="G53" s="116"/>
      <c r="H53" s="147"/>
      <c r="I53" s="117"/>
      <c r="J53" s="147"/>
      <c r="K53" s="202"/>
      <c r="L53" s="203"/>
      <c r="M53" s="204"/>
      <c r="Q53" s="105"/>
      <c r="R53" s="7"/>
      <c r="S53" s="7"/>
      <c r="T53" s="11"/>
      <c r="U53" s="11"/>
      <c r="V53" s="11"/>
      <c r="W53" s="11"/>
      <c r="X53" s="11"/>
      <c r="Y53" s="11"/>
      <c r="Z53" s="11"/>
      <c r="AA53" s="11"/>
    </row>
    <row r="54" spans="2:27" ht="4.5" customHeight="1">
      <c r="B54" s="7"/>
      <c r="C54" s="145"/>
      <c r="D54" s="145"/>
      <c r="E54" s="145"/>
      <c r="F54" s="146"/>
      <c r="G54" s="119"/>
      <c r="H54" s="147"/>
      <c r="I54" s="120"/>
      <c r="J54" s="147"/>
      <c r="K54" s="202"/>
      <c r="L54" s="203"/>
      <c r="M54" s="204"/>
      <c r="Q54" s="99"/>
      <c r="R54" s="7"/>
      <c r="S54" s="7"/>
      <c r="T54" s="11"/>
      <c r="U54" s="11"/>
      <c r="V54" s="11"/>
      <c r="W54" s="11"/>
      <c r="X54" s="11"/>
      <c r="Y54" s="11"/>
      <c r="Z54" s="11"/>
      <c r="AA54" s="11"/>
    </row>
    <row r="55" spans="2:27" ht="22.5" customHeight="1">
      <c r="B55" s="7"/>
      <c r="C55" s="145"/>
      <c r="D55" s="145"/>
      <c r="E55" s="145"/>
      <c r="F55" s="146"/>
      <c r="G55" s="136">
        <v>120</v>
      </c>
      <c r="H55" s="147"/>
      <c r="I55" s="144"/>
      <c r="J55" s="147"/>
      <c r="K55" s="205"/>
      <c r="L55" s="206"/>
      <c r="M55" s="207"/>
      <c r="Q55" s="133"/>
      <c r="R55" s="7"/>
      <c r="S55" s="7"/>
      <c r="T55" s="11"/>
      <c r="U55" s="11"/>
      <c r="V55" s="11"/>
      <c r="W55" s="11"/>
      <c r="X55" s="11"/>
      <c r="Y55" s="11"/>
      <c r="Z55" s="11"/>
      <c r="AA55" s="11"/>
    </row>
    <row r="56" spans="2:27" ht="12" customHeight="1">
      <c r="B56" s="7"/>
      <c r="C56" s="130" t="s">
        <v>19</v>
      </c>
      <c r="D56" s="126"/>
      <c r="E56" s="126"/>
      <c r="F56" s="126"/>
      <c r="G56" s="7"/>
      <c r="H56" s="7"/>
      <c r="I56" s="7"/>
      <c r="J56" s="126"/>
      <c r="K56" s="126"/>
      <c r="L56" s="126"/>
      <c r="M56" s="126"/>
      <c r="N56" s="7"/>
      <c r="O56" s="7"/>
      <c r="P56" s="7"/>
      <c r="Q56" s="7"/>
      <c r="R56" s="11"/>
      <c r="S56" s="11"/>
      <c r="T56" s="11"/>
      <c r="U56" s="11"/>
      <c r="V56" s="11"/>
      <c r="W56" s="11"/>
      <c r="X56" s="11"/>
      <c r="Y56" s="11"/>
    </row>
    <row r="57" spans="2:27" ht="15" customHeight="1">
      <c r="B57" s="7"/>
      <c r="C57" s="126"/>
      <c r="D57" s="126"/>
      <c r="E57" s="19"/>
      <c r="F57" s="126"/>
      <c r="G57" s="20" t="s">
        <v>5</v>
      </c>
      <c r="H57" s="7"/>
      <c r="I57" s="11" t="s">
        <v>18</v>
      </c>
      <c r="J57" s="126"/>
      <c r="K57" s="11" t="s">
        <v>17</v>
      </c>
      <c r="L57" s="126"/>
      <c r="M57" s="126"/>
      <c r="N57" s="7"/>
      <c r="O57" s="7"/>
      <c r="P57" s="7"/>
      <c r="Q57" s="7"/>
      <c r="R57" s="11"/>
      <c r="S57" s="11"/>
      <c r="T57" s="11"/>
      <c r="U57" s="11"/>
      <c r="V57" s="11"/>
      <c r="W57" s="11"/>
      <c r="X57" s="11"/>
      <c r="Y57" s="11"/>
    </row>
    <row r="58" spans="2:27" ht="9.9499999999999993" customHeight="1">
      <c r="B58" s="7"/>
      <c r="C58" s="126"/>
      <c r="D58" s="126"/>
      <c r="E58" s="126"/>
      <c r="F58" s="193" t="s">
        <v>7</v>
      </c>
      <c r="G58" s="154">
        <f>L42</f>
        <v>0</v>
      </c>
      <c r="H58" s="157" t="s">
        <v>28</v>
      </c>
      <c r="I58" s="191" t="e">
        <f>K52</f>
        <v>#DIV/0!</v>
      </c>
      <c r="J58" s="157" t="s">
        <v>23</v>
      </c>
      <c r="K58" s="179">
        <f>L4</f>
        <v>0</v>
      </c>
      <c r="L58" s="180"/>
      <c r="M58" s="181"/>
      <c r="N58" s="178" t="s">
        <v>60</v>
      </c>
      <c r="O58" s="7"/>
      <c r="P58" s="154" t="e">
        <f>ROUND((G58-I58*K58/2)*2,3)</f>
        <v>#DIV/0!</v>
      </c>
      <c r="Q58" s="7"/>
      <c r="R58" s="11"/>
      <c r="S58" s="11"/>
      <c r="T58" s="11"/>
      <c r="U58" s="11"/>
      <c r="V58" s="11"/>
      <c r="W58" s="11"/>
      <c r="X58" s="11"/>
      <c r="Y58" s="11"/>
    </row>
    <row r="59" spans="2:27" ht="9.9499999999999993" customHeight="1">
      <c r="B59" s="7"/>
      <c r="C59" s="126"/>
      <c r="D59" s="126"/>
      <c r="E59" s="126"/>
      <c r="F59" s="193"/>
      <c r="G59" s="155"/>
      <c r="H59" s="157"/>
      <c r="I59" s="192"/>
      <c r="J59" s="157"/>
      <c r="K59" s="194"/>
      <c r="L59" s="195"/>
      <c r="M59" s="196"/>
      <c r="N59" s="178"/>
      <c r="O59" s="126" t="s">
        <v>7</v>
      </c>
      <c r="P59" s="155"/>
      <c r="Q59" s="7"/>
      <c r="R59" s="11"/>
      <c r="S59" s="11"/>
      <c r="T59" s="11"/>
      <c r="U59" s="11"/>
      <c r="V59" s="11"/>
      <c r="W59" s="11"/>
      <c r="X59" s="11"/>
      <c r="Y59" s="11"/>
    </row>
    <row r="60" spans="2:27" ht="9.9499999999999993" customHeight="1">
      <c r="B60" s="7"/>
      <c r="C60" s="126"/>
      <c r="D60" s="126"/>
      <c r="E60" s="126"/>
      <c r="F60" s="193"/>
      <c r="G60" s="156"/>
      <c r="H60" s="157"/>
      <c r="I60" s="189"/>
      <c r="J60" s="157"/>
      <c r="K60" s="182"/>
      <c r="L60" s="183"/>
      <c r="M60" s="184"/>
      <c r="N60" s="178"/>
      <c r="O60" s="7"/>
      <c r="P60" s="156"/>
      <c r="Q60" s="7"/>
      <c r="R60" s="11"/>
      <c r="S60" s="11"/>
      <c r="T60" s="11"/>
      <c r="U60" s="11"/>
      <c r="V60" s="11"/>
      <c r="W60" s="11"/>
      <c r="X60" s="11"/>
      <c r="Y60" s="11"/>
    </row>
    <row r="61" spans="2:27" ht="15" customHeight="1">
      <c r="B61" s="7"/>
      <c r="C61" s="131"/>
      <c r="D61" s="126"/>
      <c r="E61" s="131"/>
      <c r="F61" s="127"/>
      <c r="G61" s="7"/>
      <c r="H61" s="7"/>
      <c r="I61" s="7"/>
      <c r="J61" s="126"/>
      <c r="K61" s="127"/>
      <c r="L61" s="127"/>
      <c r="M61" s="127"/>
      <c r="N61" s="7"/>
      <c r="O61" s="7"/>
      <c r="P61" s="7"/>
      <c r="Q61" s="7"/>
      <c r="R61" s="11"/>
      <c r="S61" s="11"/>
      <c r="T61" s="11"/>
      <c r="U61" s="11"/>
      <c r="V61" s="11"/>
      <c r="W61" s="11"/>
      <c r="X61" s="11"/>
      <c r="Y61" s="11"/>
    </row>
    <row r="62" spans="2:27" ht="15" customHeight="1">
      <c r="B62" s="11"/>
      <c r="C62" s="138"/>
      <c r="D62" s="138"/>
      <c r="E62" s="138"/>
      <c r="F62" s="138"/>
      <c r="G62" s="11"/>
      <c r="H62" s="11"/>
      <c r="I62" s="11"/>
      <c r="J62" s="138"/>
      <c r="K62" s="138"/>
      <c r="L62" s="138"/>
      <c r="M62" s="13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2:27" ht="15" customHeight="1">
      <c r="B63" s="11"/>
      <c r="C63" s="138"/>
      <c r="D63" s="138"/>
      <c r="E63" s="138"/>
      <c r="F63" s="138"/>
      <c r="G63" s="11"/>
      <c r="H63" s="11"/>
      <c r="I63" s="11"/>
      <c r="J63" s="138"/>
      <c r="K63" s="138"/>
      <c r="L63" s="138"/>
      <c r="M63" s="13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2:27" ht="6.75" customHeight="1">
      <c r="B64" s="11"/>
      <c r="C64" s="138"/>
      <c r="D64" s="138"/>
      <c r="E64" s="138"/>
      <c r="F64" s="138"/>
      <c r="G64" s="11"/>
      <c r="H64" s="11"/>
      <c r="I64" s="11"/>
      <c r="J64" s="138"/>
      <c r="K64" s="138"/>
      <c r="L64" s="138"/>
      <c r="M64" s="13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5" customHeight="1">
      <c r="B65" s="11"/>
      <c r="C65" s="131" t="s">
        <v>29</v>
      </c>
      <c r="D65" s="138"/>
      <c r="E65" s="138"/>
      <c r="F65" s="138"/>
      <c r="G65" s="11"/>
      <c r="H65" s="11"/>
      <c r="I65" s="11"/>
      <c r="J65" s="138"/>
      <c r="K65" s="138"/>
      <c r="L65" s="138"/>
      <c r="M65" s="13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5.0999999999999996" customHeight="1">
      <c r="B66" s="11"/>
      <c r="C66" s="131"/>
      <c r="D66" s="138"/>
      <c r="E66" s="138"/>
      <c r="F66" s="138"/>
      <c r="G66" s="154" t="e">
        <f>P58</f>
        <v>#DIV/0!</v>
      </c>
      <c r="H66" s="11"/>
      <c r="I66" s="11"/>
      <c r="J66" s="138"/>
      <c r="K66" s="138"/>
      <c r="L66" s="138"/>
      <c r="M66" s="13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20.100000000000001" customHeight="1">
      <c r="B67" s="7"/>
      <c r="C67" s="159" t="s">
        <v>9</v>
      </c>
      <c r="D67" s="158" t="s">
        <v>7</v>
      </c>
      <c r="E67" s="127">
        <v>1</v>
      </c>
      <c r="F67" s="159" t="s">
        <v>10</v>
      </c>
      <c r="G67" s="156"/>
      <c r="H67" s="158" t="s">
        <v>12</v>
      </c>
      <c r="I67" s="158">
        <v>0.05</v>
      </c>
      <c r="J67" s="158" t="s">
        <v>7</v>
      </c>
      <c r="K67" s="208" t="e">
        <f>ROUND(1/(4*PI())*G66/G71+0.05,3)</f>
        <v>#DIV/0!</v>
      </c>
      <c r="L67" s="209"/>
      <c r="M67" s="210"/>
      <c r="N67" s="11"/>
      <c r="O67" s="197"/>
      <c r="P67" s="161"/>
      <c r="Q67" s="197"/>
      <c r="R67" s="7"/>
      <c r="S67" s="7"/>
      <c r="T67" s="7"/>
      <c r="U67" s="159"/>
      <c r="V67" s="159"/>
      <c r="W67" s="159"/>
      <c r="X67" s="159"/>
      <c r="Y67" s="159"/>
    </row>
    <row r="68" spans="1:25" ht="5.0999999999999996" customHeight="1">
      <c r="B68" s="7"/>
      <c r="C68" s="159"/>
      <c r="D68" s="158"/>
      <c r="E68" s="9"/>
      <c r="F68" s="159"/>
      <c r="G68" s="15"/>
      <c r="H68" s="158"/>
      <c r="I68" s="158"/>
      <c r="J68" s="158"/>
      <c r="K68" s="211"/>
      <c r="L68" s="212"/>
      <c r="M68" s="213"/>
      <c r="N68" s="129"/>
      <c r="O68" s="197"/>
      <c r="P68" s="161"/>
      <c r="Q68" s="197"/>
      <c r="R68" s="7"/>
      <c r="S68" s="7"/>
      <c r="T68" s="7"/>
      <c r="U68" s="7"/>
      <c r="V68" s="7"/>
      <c r="W68" s="7"/>
      <c r="X68" s="7"/>
      <c r="Y68" s="7"/>
    </row>
    <row r="69" spans="1:25" ht="1.5" customHeight="1">
      <c r="B69" s="7"/>
      <c r="C69" s="159"/>
      <c r="D69" s="158"/>
      <c r="E69" s="127"/>
      <c r="F69" s="159"/>
      <c r="G69" s="127"/>
      <c r="H69" s="158"/>
      <c r="I69" s="158"/>
      <c r="J69" s="158"/>
      <c r="K69" s="211"/>
      <c r="L69" s="212"/>
      <c r="M69" s="213"/>
      <c r="N69" s="18"/>
      <c r="O69" s="197"/>
      <c r="P69" s="161"/>
      <c r="Q69" s="197"/>
      <c r="R69" s="7"/>
      <c r="S69" s="7"/>
      <c r="T69" s="7"/>
      <c r="U69" s="7"/>
      <c r="V69" s="7"/>
      <c r="W69" s="7"/>
      <c r="X69" s="7"/>
      <c r="Y69" s="7"/>
    </row>
    <row r="70" spans="1:25" ht="5.0999999999999996" customHeight="1">
      <c r="B70" s="7"/>
      <c r="C70" s="159"/>
      <c r="D70" s="158"/>
      <c r="E70" s="127"/>
      <c r="F70" s="159"/>
      <c r="G70" s="126"/>
      <c r="H70" s="158"/>
      <c r="I70" s="158"/>
      <c r="J70" s="158"/>
      <c r="K70" s="211"/>
      <c r="L70" s="212"/>
      <c r="M70" s="213"/>
      <c r="N70" s="18"/>
      <c r="O70" s="197"/>
      <c r="P70" s="161"/>
      <c r="Q70" s="197"/>
      <c r="R70" s="7"/>
      <c r="S70" s="7"/>
      <c r="T70" s="7"/>
      <c r="U70" s="7"/>
      <c r="V70" s="7"/>
      <c r="W70" s="7"/>
      <c r="X70" s="7"/>
      <c r="Y70" s="7"/>
    </row>
    <row r="71" spans="1:25" ht="20.100000000000001" customHeight="1">
      <c r="B71" s="7"/>
      <c r="C71" s="159"/>
      <c r="D71" s="158"/>
      <c r="E71" s="126" t="s">
        <v>13</v>
      </c>
      <c r="F71" s="159"/>
      <c r="G71" s="154">
        <f>L42</f>
        <v>0</v>
      </c>
      <c r="H71" s="158"/>
      <c r="I71" s="158"/>
      <c r="J71" s="158"/>
      <c r="K71" s="214"/>
      <c r="L71" s="215"/>
      <c r="M71" s="216"/>
      <c r="N71" s="11"/>
      <c r="O71" s="197"/>
      <c r="P71" s="161"/>
      <c r="Q71" s="197"/>
      <c r="R71" s="7"/>
      <c r="S71" s="7"/>
      <c r="T71" s="7"/>
      <c r="U71" s="7"/>
      <c r="V71" s="7"/>
      <c r="W71" s="7"/>
      <c r="X71" s="7"/>
      <c r="Y71" s="7"/>
    </row>
    <row r="72" spans="1:25" ht="5.0999999999999996" customHeight="1">
      <c r="B72" s="11"/>
      <c r="C72" s="131"/>
      <c r="D72" s="138"/>
      <c r="E72" s="138"/>
      <c r="F72" s="138"/>
      <c r="G72" s="156"/>
      <c r="H72" s="11"/>
      <c r="I72" s="11"/>
      <c r="J72" s="138"/>
      <c r="K72" s="138"/>
      <c r="L72" s="138"/>
      <c r="M72" s="13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9" customHeight="1">
      <c r="B73" s="11"/>
      <c r="C73" s="138"/>
      <c r="D73" s="138"/>
      <c r="E73" s="138"/>
      <c r="F73" s="138"/>
      <c r="G73" s="11"/>
      <c r="H73" s="11"/>
      <c r="I73" s="11"/>
      <c r="J73" s="138"/>
      <c r="K73" s="138"/>
      <c r="L73" s="138"/>
      <c r="M73" s="13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53.45" customHeight="1">
      <c r="A74" s="134" t="s">
        <v>69</v>
      </c>
      <c r="B74" s="153" t="s">
        <v>70</v>
      </c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</row>
    <row r="75" spans="1:25" ht="16.899999999999999" customHeight="1"/>
  </sheetData>
  <sheetProtection algorithmName="SHA-512" hashValue="WtnvO3FFsr8cqRoLSdXe9Sw8kGgpCmWRLX27xKswQLopFeBkeMEStIReghyZbpss4aj3gp8OWElbOQ/hI3WN/w==" saltValue="j/UFSDxIcWhkJZEsCrQ6Dg==" spinCount="100000" sheet="1" objects="1" scenarios="1"/>
  <mergeCells count="97">
    <mergeCell ref="G71:G72"/>
    <mergeCell ref="B74:Q74"/>
    <mergeCell ref="K67:M71"/>
    <mergeCell ref="O67:O71"/>
    <mergeCell ref="P67:P71"/>
    <mergeCell ref="Q67:Q71"/>
    <mergeCell ref="G66:G67"/>
    <mergeCell ref="C67:C71"/>
    <mergeCell ref="D67:D71"/>
    <mergeCell ref="F67:F71"/>
    <mergeCell ref="H67:H71"/>
    <mergeCell ref="I67:I71"/>
    <mergeCell ref="J67:J71"/>
    <mergeCell ref="U67:V67"/>
    <mergeCell ref="W67:Y67"/>
    <mergeCell ref="K58:M60"/>
    <mergeCell ref="N58:N60"/>
    <mergeCell ref="P58:P60"/>
    <mergeCell ref="C52:E55"/>
    <mergeCell ref="F52:F55"/>
    <mergeCell ref="H52:H55"/>
    <mergeCell ref="J52:J55"/>
    <mergeCell ref="K52:M55"/>
    <mergeCell ref="F58:F60"/>
    <mergeCell ref="G58:G60"/>
    <mergeCell ref="H58:H60"/>
    <mergeCell ref="I58:I60"/>
    <mergeCell ref="J58:J60"/>
    <mergeCell ref="L42:N44"/>
    <mergeCell ref="C47:E50"/>
    <mergeCell ref="F47:F50"/>
    <mergeCell ref="G47:H50"/>
    <mergeCell ref="I47:I50"/>
    <mergeCell ref="J47:N47"/>
    <mergeCell ref="J50:N50"/>
    <mergeCell ref="F42:F44"/>
    <mergeCell ref="G42:G44"/>
    <mergeCell ref="H42:H44"/>
    <mergeCell ref="I42:I44"/>
    <mergeCell ref="J42:J44"/>
    <mergeCell ref="K42:K44"/>
    <mergeCell ref="O34:O38"/>
    <mergeCell ref="P34:P38"/>
    <mergeCell ref="Q34:Q38"/>
    <mergeCell ref="U34:V34"/>
    <mergeCell ref="W34:Y34"/>
    <mergeCell ref="N38:N39"/>
    <mergeCell ref="N33:N34"/>
    <mergeCell ref="C34:C38"/>
    <mergeCell ref="D34:D38"/>
    <mergeCell ref="F34:F38"/>
    <mergeCell ref="H34:H38"/>
    <mergeCell ref="I34:I38"/>
    <mergeCell ref="B32:Y32"/>
    <mergeCell ref="B22:Y22"/>
    <mergeCell ref="L24:N25"/>
    <mergeCell ref="C25:C29"/>
    <mergeCell ref="D25:D29"/>
    <mergeCell ref="E25:E29"/>
    <mergeCell ref="F25:I25"/>
    <mergeCell ref="J25:J29"/>
    <mergeCell ref="K25:K29"/>
    <mergeCell ref="O25:O29"/>
    <mergeCell ref="P25:P29"/>
    <mergeCell ref="Q25:Q29"/>
    <mergeCell ref="U25:V25"/>
    <mergeCell ref="W25:Y25"/>
    <mergeCell ref="F29:I29"/>
    <mergeCell ref="L29:N30"/>
    <mergeCell ref="B13:Y13"/>
    <mergeCell ref="L14:N15"/>
    <mergeCell ref="C15:C19"/>
    <mergeCell ref="D15:D19"/>
    <mergeCell ref="E15:I15"/>
    <mergeCell ref="J15:J19"/>
    <mergeCell ref="O15:O19"/>
    <mergeCell ref="P15:P19"/>
    <mergeCell ref="Q15:Q19"/>
    <mergeCell ref="U15:V15"/>
    <mergeCell ref="W15:Y15"/>
    <mergeCell ref="E19:I19"/>
    <mergeCell ref="L19:L20"/>
    <mergeCell ref="M19:M20"/>
    <mergeCell ref="N19:N20"/>
    <mergeCell ref="D2:Q2"/>
    <mergeCell ref="B3:Y3"/>
    <mergeCell ref="L4:N5"/>
    <mergeCell ref="C5:C9"/>
    <mergeCell ref="D5:D9"/>
    <mergeCell ref="E5:I5"/>
    <mergeCell ref="J5:J9"/>
    <mergeCell ref="O5:O9"/>
    <mergeCell ref="P5:P9"/>
    <mergeCell ref="U5:V5"/>
    <mergeCell ref="W5:Y5"/>
    <mergeCell ref="E9:I9"/>
    <mergeCell ref="L9:N10"/>
  </mergeCells>
  <phoneticPr fontId="2"/>
  <pageMargins left="0.6692913385826772" right="0.39370078740157483" top="0.59055118110236227" bottom="0.39370078740157483" header="0.31496062992125984" footer="0.31496062992125984"/>
  <pageSetup paperSize="9" scale="93" orientation="portrait" blackAndWhite="1" verticalDpi="360" r:id="rId1"/>
  <headerFooter alignWithMargins="0">
    <oddFooter xml:space="preserve">&amp;C&amp;"Century,標準"7-2&amp;R&amp;12
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5B5-BF25-40BC-8EEE-370940BB67B3}">
  <dimension ref="A1:AA75"/>
  <sheetViews>
    <sheetView showGridLines="0" view="pageBreakPreview" zoomScaleNormal="100" zoomScaleSheetLayoutView="100" workbookViewId="0">
      <selection activeCell="P67" sqref="P67:P71"/>
    </sheetView>
  </sheetViews>
  <sheetFormatPr defaultColWidth="9" defaultRowHeight="15" customHeight="1"/>
  <cols>
    <col min="1" max="1" width="5.25" style="1" customWidth="1"/>
    <col min="2" max="2" width="7.125" style="1" customWidth="1"/>
    <col min="3" max="3" width="3.625" style="2" customWidth="1"/>
    <col min="4" max="4" width="3.25" style="2" bestFit="1" customWidth="1"/>
    <col min="5" max="5" width="5.625" style="2" customWidth="1"/>
    <col min="6" max="6" width="3.625" style="2" customWidth="1"/>
    <col min="7" max="7" width="10.625" style="1" customWidth="1"/>
    <col min="8" max="8" width="3.625" style="1" customWidth="1"/>
    <col min="9" max="9" width="10.625" style="1" customWidth="1"/>
    <col min="10" max="10" width="3.625" style="2" customWidth="1"/>
    <col min="11" max="11" width="5.625" style="2" customWidth="1"/>
    <col min="12" max="12" width="6.5" style="2" customWidth="1"/>
    <col min="13" max="13" width="3.25" style="2" customWidth="1"/>
    <col min="14" max="14" width="6.625" style="1" customWidth="1"/>
    <col min="15" max="15" width="3.625" style="1" customWidth="1"/>
    <col min="16" max="16" width="10.625" style="1" customWidth="1"/>
    <col min="17" max="17" width="6.875" style="1" customWidth="1"/>
    <col min="18" max="25" width="3.625" style="1" customWidth="1"/>
    <col min="26" max="16384" width="9" style="1"/>
  </cols>
  <sheetData>
    <row r="1" spans="2:25" ht="20.25" customHeight="1">
      <c r="B1" s="4" t="s">
        <v>6</v>
      </c>
    </row>
    <row r="2" spans="2:25" ht="72" customHeight="1">
      <c r="B2" s="28" t="s">
        <v>68</v>
      </c>
      <c r="C2" s="74" t="s">
        <v>141</v>
      </c>
      <c r="D2" s="151" t="s">
        <v>142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2"/>
    </row>
    <row r="3" spans="2:25" ht="24" customHeight="1">
      <c r="B3" s="162" t="s">
        <v>20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</row>
    <row r="4" spans="2:25" ht="5.0999999999999996" customHeight="1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66"/>
      <c r="M4" s="167"/>
      <c r="N4" s="168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</row>
    <row r="5" spans="2:25" ht="20.100000000000001" customHeight="1">
      <c r="B5" s="7"/>
      <c r="C5" s="159" t="s">
        <v>42</v>
      </c>
      <c r="D5" s="158" t="s">
        <v>7</v>
      </c>
      <c r="E5" s="158" t="s">
        <v>71</v>
      </c>
      <c r="F5" s="158"/>
      <c r="G5" s="158"/>
      <c r="H5" s="158"/>
      <c r="I5" s="158"/>
      <c r="J5" s="158" t="s">
        <v>7</v>
      </c>
      <c r="K5" s="127"/>
      <c r="L5" s="169"/>
      <c r="M5" s="170"/>
      <c r="N5" s="171"/>
      <c r="O5" s="158" t="s">
        <v>7</v>
      </c>
      <c r="P5" s="154"/>
      <c r="Q5" s="7"/>
      <c r="R5" s="7"/>
      <c r="S5" s="7"/>
      <c r="T5" s="7"/>
      <c r="U5" s="159"/>
      <c r="V5" s="159"/>
      <c r="W5" s="159"/>
      <c r="X5" s="159"/>
      <c r="Y5" s="159"/>
    </row>
    <row r="6" spans="2:25" ht="5.0999999999999996" customHeight="1">
      <c r="B6" s="7"/>
      <c r="C6" s="159"/>
      <c r="D6" s="158"/>
      <c r="E6" s="9"/>
      <c r="F6" s="9"/>
      <c r="G6" s="9"/>
      <c r="H6" s="9"/>
      <c r="I6" s="9"/>
      <c r="J6" s="158"/>
      <c r="K6" s="127"/>
      <c r="L6" s="14"/>
      <c r="M6" s="15"/>
      <c r="N6" s="15"/>
      <c r="O6" s="158"/>
      <c r="P6" s="155"/>
      <c r="Q6" s="7"/>
      <c r="R6" s="7"/>
      <c r="S6" s="7"/>
      <c r="T6" s="7"/>
      <c r="U6" s="7"/>
      <c r="V6" s="7"/>
      <c r="W6" s="7"/>
      <c r="X6" s="7"/>
      <c r="Y6" s="7"/>
    </row>
    <row r="7" spans="2:25" ht="1.5" customHeight="1">
      <c r="B7" s="7"/>
      <c r="C7" s="159"/>
      <c r="D7" s="158"/>
      <c r="E7" s="127"/>
      <c r="F7" s="127"/>
      <c r="G7" s="127"/>
      <c r="H7" s="127"/>
      <c r="I7" s="127"/>
      <c r="J7" s="158"/>
      <c r="K7" s="127"/>
      <c r="L7" s="127"/>
      <c r="M7" s="127"/>
      <c r="N7" s="7"/>
      <c r="O7" s="158"/>
      <c r="P7" s="155"/>
      <c r="Q7" s="7"/>
      <c r="R7" s="7"/>
      <c r="S7" s="7"/>
      <c r="T7" s="7"/>
      <c r="U7" s="7"/>
      <c r="V7" s="7"/>
      <c r="W7" s="7"/>
      <c r="X7" s="7"/>
      <c r="Y7" s="7"/>
    </row>
    <row r="8" spans="2:25" ht="5.0999999999999996" customHeight="1">
      <c r="B8" s="7"/>
      <c r="C8" s="159"/>
      <c r="D8" s="158"/>
      <c r="E8" s="127"/>
      <c r="F8" s="127"/>
      <c r="G8" s="126"/>
      <c r="H8" s="126"/>
      <c r="I8" s="126"/>
      <c r="J8" s="158"/>
      <c r="K8" s="127"/>
      <c r="L8" s="127"/>
      <c r="M8" s="127"/>
      <c r="N8" s="7"/>
      <c r="O8" s="158"/>
      <c r="P8" s="155"/>
      <c r="Q8" s="7"/>
      <c r="R8" s="7"/>
      <c r="S8" s="7"/>
      <c r="T8" s="7"/>
      <c r="U8" s="7"/>
      <c r="V8" s="7"/>
      <c r="W8" s="7"/>
      <c r="X8" s="7"/>
      <c r="Y8" s="7"/>
    </row>
    <row r="9" spans="2:25" ht="20.100000000000001" customHeight="1">
      <c r="B9" s="7"/>
      <c r="C9" s="159"/>
      <c r="D9" s="158"/>
      <c r="E9" s="159" t="s">
        <v>0</v>
      </c>
      <c r="F9" s="159"/>
      <c r="G9" s="159"/>
      <c r="H9" s="159"/>
      <c r="I9" s="159"/>
      <c r="J9" s="158"/>
      <c r="K9" s="127"/>
      <c r="L9" s="172"/>
      <c r="M9" s="173"/>
      <c r="N9" s="174"/>
      <c r="O9" s="158"/>
      <c r="P9" s="156"/>
      <c r="Q9" s="7"/>
      <c r="R9" s="7"/>
      <c r="S9" s="7"/>
      <c r="T9" s="7"/>
      <c r="U9" s="7"/>
      <c r="V9" s="7"/>
      <c r="W9" s="7"/>
      <c r="X9" s="7"/>
      <c r="Y9" s="7"/>
    </row>
    <row r="10" spans="2:25" ht="5.0999999999999996" customHeight="1"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75"/>
      <c r="M10" s="176"/>
      <c r="N10" s="177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</row>
    <row r="11" spans="2:25" ht="18" customHeight="1">
      <c r="B11" s="11"/>
      <c r="C11" s="138"/>
      <c r="D11" s="138"/>
      <c r="E11" s="138"/>
      <c r="F11" s="138"/>
      <c r="G11" s="11" t="s">
        <v>8</v>
      </c>
      <c r="H11" s="11"/>
      <c r="I11" s="11"/>
      <c r="J11" s="138"/>
      <c r="K11" s="138"/>
      <c r="L11" s="138"/>
      <c r="M11" s="138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2:25" ht="11.25" customHeight="1">
      <c r="B12" s="11"/>
      <c r="C12" s="138"/>
      <c r="D12" s="138"/>
      <c r="E12" s="138"/>
      <c r="F12" s="138"/>
      <c r="G12" s="11"/>
      <c r="H12" s="11"/>
      <c r="I12" s="11"/>
      <c r="J12" s="138"/>
      <c r="K12" s="138"/>
      <c r="L12" s="138"/>
      <c r="M12" s="138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2:25" ht="18.75" customHeight="1">
      <c r="B13" s="160" t="s">
        <v>1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</row>
    <row r="14" spans="2:25" ht="5.0999999999999996" customHeight="1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79"/>
      <c r="M14" s="180"/>
      <c r="N14" s="18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</row>
    <row r="15" spans="2:25" ht="20.100000000000001" customHeight="1">
      <c r="B15" s="7"/>
      <c r="C15" s="159" t="s">
        <v>31</v>
      </c>
      <c r="D15" s="158" t="s">
        <v>7</v>
      </c>
      <c r="E15" s="158" t="s">
        <v>71</v>
      </c>
      <c r="F15" s="158"/>
      <c r="G15" s="158"/>
      <c r="H15" s="158"/>
      <c r="I15" s="158"/>
      <c r="J15" s="158" t="s">
        <v>7</v>
      </c>
      <c r="K15" s="127"/>
      <c r="L15" s="182"/>
      <c r="M15" s="183"/>
      <c r="N15" s="184"/>
      <c r="O15" s="158" t="s">
        <v>7</v>
      </c>
      <c r="P15" s="154"/>
      <c r="Q15" s="185" t="s">
        <v>33</v>
      </c>
      <c r="R15" s="7"/>
      <c r="S15" s="7"/>
      <c r="T15" s="7"/>
      <c r="U15" s="159"/>
      <c r="V15" s="159"/>
      <c r="W15" s="159"/>
      <c r="X15" s="159"/>
      <c r="Y15" s="159"/>
    </row>
    <row r="16" spans="2:25" ht="5.0999999999999996" customHeight="1">
      <c r="B16" s="7"/>
      <c r="C16" s="159"/>
      <c r="D16" s="158"/>
      <c r="E16" s="9"/>
      <c r="F16" s="9"/>
      <c r="G16" s="9"/>
      <c r="H16" s="9"/>
      <c r="I16" s="9"/>
      <c r="J16" s="158"/>
      <c r="K16" s="127"/>
      <c r="L16" s="10"/>
      <c r="M16" s="9"/>
      <c r="N16" s="9"/>
      <c r="O16" s="158"/>
      <c r="P16" s="155"/>
      <c r="Q16" s="185"/>
      <c r="R16" s="7"/>
      <c r="S16" s="7"/>
      <c r="T16" s="7"/>
      <c r="U16" s="7"/>
      <c r="V16" s="7"/>
      <c r="W16" s="7"/>
      <c r="X16" s="7"/>
      <c r="Y16" s="7"/>
    </row>
    <row r="17" spans="2:25" ht="1.5" customHeight="1">
      <c r="B17" s="7"/>
      <c r="C17" s="159"/>
      <c r="D17" s="158"/>
      <c r="E17" s="127"/>
      <c r="F17" s="127"/>
      <c r="G17" s="127"/>
      <c r="H17" s="127"/>
      <c r="I17" s="127"/>
      <c r="J17" s="158"/>
      <c r="K17" s="127"/>
      <c r="L17" s="127"/>
      <c r="M17" s="127"/>
      <c r="N17" s="7"/>
      <c r="O17" s="158"/>
      <c r="P17" s="155"/>
      <c r="Q17" s="185"/>
      <c r="R17" s="7"/>
      <c r="S17" s="7"/>
      <c r="T17" s="7"/>
      <c r="U17" s="7"/>
      <c r="V17" s="7"/>
      <c r="W17" s="7"/>
      <c r="X17" s="7"/>
      <c r="Y17" s="7"/>
    </row>
    <row r="18" spans="2:25" ht="5.0999999999999996" customHeight="1">
      <c r="B18" s="7"/>
      <c r="C18" s="159"/>
      <c r="D18" s="158"/>
      <c r="E18" s="127"/>
      <c r="F18" s="127"/>
      <c r="G18" s="126"/>
      <c r="H18" s="126"/>
      <c r="I18" s="126"/>
      <c r="J18" s="158"/>
      <c r="K18" s="127"/>
      <c r="L18" s="127"/>
      <c r="M18" s="127"/>
      <c r="N18" s="7"/>
      <c r="O18" s="158"/>
      <c r="P18" s="155"/>
      <c r="Q18" s="185"/>
      <c r="R18" s="7"/>
      <c r="S18" s="7"/>
      <c r="T18" s="7"/>
      <c r="U18" s="7"/>
      <c r="V18" s="7"/>
      <c r="W18" s="7"/>
      <c r="X18" s="7"/>
      <c r="Y18" s="7"/>
    </row>
    <row r="19" spans="2:25" ht="20.100000000000001" customHeight="1">
      <c r="B19" s="7"/>
      <c r="C19" s="159"/>
      <c r="D19" s="158"/>
      <c r="E19" s="159" t="s">
        <v>72</v>
      </c>
      <c r="F19" s="159"/>
      <c r="G19" s="159"/>
      <c r="H19" s="159"/>
      <c r="I19" s="159"/>
      <c r="J19" s="158"/>
      <c r="K19" s="127"/>
      <c r="L19" s="186"/>
      <c r="M19" s="190" t="s">
        <v>147</v>
      </c>
      <c r="N19" s="217"/>
      <c r="O19" s="158"/>
      <c r="P19" s="156"/>
      <c r="Q19" s="185"/>
      <c r="R19" s="7"/>
      <c r="S19" s="7"/>
      <c r="T19" s="7"/>
      <c r="U19" s="7"/>
      <c r="V19" s="7"/>
      <c r="W19" s="7"/>
      <c r="X19" s="7"/>
      <c r="Y19" s="7"/>
    </row>
    <row r="20" spans="2:25" ht="5.0999999999999996" customHeight="1"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87"/>
      <c r="M20" s="190"/>
      <c r="N20" s="218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</row>
    <row r="21" spans="2:25" ht="11.25" customHeight="1">
      <c r="B21" s="11"/>
      <c r="C21" s="138"/>
      <c r="D21" s="138"/>
      <c r="E21" s="138"/>
      <c r="F21" s="138"/>
      <c r="G21" s="11"/>
      <c r="H21" s="11"/>
      <c r="I21" s="11"/>
      <c r="J21" s="138"/>
      <c r="K21" s="138"/>
      <c r="L21" s="138"/>
      <c r="M21" s="13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2:25" ht="18.75" customHeight="1">
      <c r="B22" s="160" t="s">
        <v>73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</row>
    <row r="23" spans="2:25" ht="5.0999999999999996" customHeight="1"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</row>
    <row r="24" spans="2:25" ht="5.0999999999999996" customHeight="1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79"/>
      <c r="M24" s="180"/>
      <c r="N24" s="18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</row>
    <row r="25" spans="2:25" ht="20.100000000000001" customHeight="1">
      <c r="B25" s="7"/>
      <c r="C25" s="159" t="s">
        <v>36</v>
      </c>
      <c r="D25" s="158" t="s">
        <v>7</v>
      </c>
      <c r="E25" s="159" t="s">
        <v>38</v>
      </c>
      <c r="F25" s="158" t="s">
        <v>2</v>
      </c>
      <c r="G25" s="158"/>
      <c r="H25" s="158"/>
      <c r="I25" s="158"/>
      <c r="J25" s="158" t="s">
        <v>7</v>
      </c>
      <c r="K25" s="159" t="s">
        <v>38</v>
      </c>
      <c r="L25" s="182"/>
      <c r="M25" s="183"/>
      <c r="N25" s="184"/>
      <c r="O25" s="158" t="s">
        <v>7</v>
      </c>
      <c r="P25" s="154"/>
      <c r="Q25" s="178" t="s">
        <v>3</v>
      </c>
      <c r="R25" s="7"/>
      <c r="S25" s="7"/>
      <c r="T25" s="7"/>
      <c r="U25" s="159"/>
      <c r="V25" s="159"/>
      <c r="W25" s="159"/>
      <c r="X25" s="159"/>
      <c r="Y25" s="159"/>
    </row>
    <row r="26" spans="2:25" ht="5.0999999999999996" customHeight="1">
      <c r="B26" s="7"/>
      <c r="C26" s="159"/>
      <c r="D26" s="158"/>
      <c r="E26" s="159"/>
      <c r="F26" s="9"/>
      <c r="G26" s="9"/>
      <c r="H26" s="9"/>
      <c r="I26" s="9"/>
      <c r="J26" s="158"/>
      <c r="K26" s="159"/>
      <c r="L26" s="10"/>
      <c r="M26" s="10"/>
      <c r="N26" s="10"/>
      <c r="O26" s="158"/>
      <c r="P26" s="155"/>
      <c r="Q26" s="178"/>
      <c r="R26" s="7"/>
      <c r="S26" s="7"/>
      <c r="T26" s="7"/>
      <c r="U26" s="7"/>
      <c r="V26" s="7"/>
      <c r="W26" s="7"/>
      <c r="X26" s="7"/>
      <c r="Y26" s="7"/>
    </row>
    <row r="27" spans="2:25" ht="1.5" customHeight="1">
      <c r="B27" s="7"/>
      <c r="C27" s="159"/>
      <c r="D27" s="158"/>
      <c r="E27" s="159"/>
      <c r="F27" s="126"/>
      <c r="G27" s="127"/>
      <c r="H27" s="127"/>
      <c r="I27" s="127"/>
      <c r="J27" s="158"/>
      <c r="K27" s="159"/>
      <c r="L27" s="126"/>
      <c r="M27" s="126"/>
      <c r="N27" s="73"/>
      <c r="O27" s="158"/>
      <c r="P27" s="155"/>
      <c r="Q27" s="178"/>
      <c r="R27" s="7"/>
      <c r="S27" s="7"/>
      <c r="T27" s="7"/>
      <c r="U27" s="7"/>
      <c r="V27" s="7"/>
      <c r="W27" s="7"/>
      <c r="X27" s="7"/>
      <c r="Y27" s="7"/>
    </row>
    <row r="28" spans="2:25" ht="5.0999999999999996" customHeight="1">
      <c r="B28" s="7"/>
      <c r="C28" s="159"/>
      <c r="D28" s="158"/>
      <c r="E28" s="159"/>
      <c r="F28" s="126"/>
      <c r="G28" s="126"/>
      <c r="H28" s="126"/>
      <c r="I28" s="126"/>
      <c r="J28" s="158"/>
      <c r="K28" s="159"/>
      <c r="L28" s="126"/>
      <c r="M28" s="126"/>
      <c r="N28" s="7"/>
      <c r="O28" s="158"/>
      <c r="P28" s="155"/>
      <c r="Q28" s="178"/>
      <c r="R28" s="7"/>
      <c r="S28" s="7"/>
      <c r="T28" s="7"/>
      <c r="U28" s="7"/>
      <c r="V28" s="7"/>
      <c r="W28" s="7"/>
      <c r="X28" s="7"/>
      <c r="Y28" s="7"/>
    </row>
    <row r="29" spans="2:25" ht="20.100000000000001" customHeight="1">
      <c r="B29" s="7"/>
      <c r="C29" s="159"/>
      <c r="D29" s="158"/>
      <c r="E29" s="159"/>
      <c r="F29" s="159" t="s">
        <v>74</v>
      </c>
      <c r="G29" s="159"/>
      <c r="H29" s="159"/>
      <c r="I29" s="159"/>
      <c r="J29" s="158"/>
      <c r="K29" s="159"/>
      <c r="L29" s="179"/>
      <c r="M29" s="180"/>
      <c r="N29" s="181"/>
      <c r="O29" s="158"/>
      <c r="P29" s="156"/>
      <c r="Q29" s="178"/>
      <c r="R29" s="7"/>
      <c r="S29" s="7"/>
      <c r="T29" s="7"/>
      <c r="U29" s="7"/>
      <c r="V29" s="7"/>
      <c r="W29" s="7"/>
      <c r="X29" s="7"/>
      <c r="Y29" s="7"/>
    </row>
    <row r="30" spans="2:25" ht="5.0999999999999996" customHeight="1"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82"/>
      <c r="M30" s="183"/>
      <c r="N30" s="184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</row>
    <row r="31" spans="2:25" ht="11.25" customHeight="1">
      <c r="B31" s="11"/>
      <c r="C31" s="138"/>
      <c r="D31" s="138"/>
      <c r="E31" s="138"/>
      <c r="F31" s="138"/>
      <c r="G31" s="11"/>
      <c r="H31" s="11"/>
      <c r="I31" s="11"/>
      <c r="J31" s="138"/>
      <c r="K31" s="138"/>
      <c r="L31" s="138"/>
      <c r="M31" s="13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2:25" ht="18.75" customHeight="1">
      <c r="B32" s="160" t="s">
        <v>4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</row>
    <row r="33" spans="2:27" ht="9.9499999999999993" customHeight="1"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61"/>
      <c r="O33" s="16"/>
      <c r="P33" s="16"/>
      <c r="Q33" s="16"/>
      <c r="R33" s="131"/>
      <c r="S33" s="131"/>
      <c r="T33" s="131"/>
      <c r="U33" s="131"/>
      <c r="V33" s="131"/>
      <c r="W33" s="131"/>
      <c r="X33" s="131"/>
      <c r="Y33" s="131"/>
    </row>
    <row r="34" spans="2:27" ht="20.100000000000001" customHeight="1">
      <c r="B34" s="7"/>
      <c r="C34" s="159" t="s">
        <v>9</v>
      </c>
      <c r="D34" s="158" t="s">
        <v>7</v>
      </c>
      <c r="E34" s="127">
        <v>1</v>
      </c>
      <c r="F34" s="159" t="s">
        <v>10</v>
      </c>
      <c r="G34" s="127" t="s">
        <v>11</v>
      </c>
      <c r="H34" s="158" t="s">
        <v>12</v>
      </c>
      <c r="I34" s="158">
        <v>0.05</v>
      </c>
      <c r="J34" s="126"/>
      <c r="K34" s="126"/>
      <c r="L34" s="126"/>
      <c r="M34" s="126"/>
      <c r="N34" s="161"/>
      <c r="O34" s="197"/>
      <c r="P34" s="161"/>
      <c r="Q34" s="197"/>
      <c r="R34" s="7"/>
      <c r="S34" s="7"/>
      <c r="T34" s="7"/>
      <c r="U34" s="159"/>
      <c r="V34" s="159"/>
      <c r="W34" s="159"/>
      <c r="X34" s="159"/>
      <c r="Y34" s="159"/>
    </row>
    <row r="35" spans="2:27" ht="5.0999999999999996" customHeight="1">
      <c r="B35" s="7"/>
      <c r="C35" s="159"/>
      <c r="D35" s="158"/>
      <c r="E35" s="9"/>
      <c r="F35" s="159"/>
      <c r="G35" s="9"/>
      <c r="H35" s="158"/>
      <c r="I35" s="158"/>
      <c r="J35" s="126"/>
      <c r="K35" s="126"/>
      <c r="L35" s="126"/>
      <c r="M35" s="126"/>
      <c r="N35" s="129"/>
      <c r="O35" s="197"/>
      <c r="P35" s="161"/>
      <c r="Q35" s="197"/>
      <c r="R35" s="7"/>
      <c r="S35" s="7"/>
      <c r="T35" s="7"/>
      <c r="U35" s="7"/>
      <c r="V35" s="7"/>
      <c r="W35" s="7"/>
      <c r="X35" s="7"/>
      <c r="Y35" s="7"/>
    </row>
    <row r="36" spans="2:27" ht="1.5" customHeight="1">
      <c r="B36" s="7"/>
      <c r="C36" s="159"/>
      <c r="D36" s="158"/>
      <c r="E36" s="127"/>
      <c r="F36" s="159"/>
      <c r="G36" s="127"/>
      <c r="H36" s="158"/>
      <c r="I36" s="158"/>
      <c r="J36" s="126"/>
      <c r="K36" s="126"/>
      <c r="L36" s="126"/>
      <c r="M36" s="126"/>
      <c r="N36" s="18"/>
      <c r="O36" s="197"/>
      <c r="P36" s="161"/>
      <c r="Q36" s="197"/>
      <c r="R36" s="7"/>
      <c r="S36" s="7"/>
      <c r="T36" s="7"/>
      <c r="U36" s="7"/>
      <c r="V36" s="7"/>
      <c r="W36" s="7"/>
      <c r="X36" s="7"/>
      <c r="Y36" s="7"/>
    </row>
    <row r="37" spans="2:27" ht="5.0999999999999996" customHeight="1">
      <c r="B37" s="7"/>
      <c r="C37" s="159"/>
      <c r="D37" s="158"/>
      <c r="E37" s="127"/>
      <c r="F37" s="159"/>
      <c r="G37" s="126"/>
      <c r="H37" s="158"/>
      <c r="I37" s="158"/>
      <c r="J37" s="126"/>
      <c r="K37" s="126"/>
      <c r="L37" s="126"/>
      <c r="M37" s="126"/>
      <c r="N37" s="18"/>
      <c r="O37" s="197"/>
      <c r="P37" s="161"/>
      <c r="Q37" s="197"/>
      <c r="R37" s="7"/>
      <c r="S37" s="7"/>
      <c r="T37" s="7"/>
      <c r="U37" s="7"/>
      <c r="V37" s="7"/>
      <c r="W37" s="7"/>
      <c r="X37" s="7"/>
      <c r="Y37" s="7"/>
    </row>
    <row r="38" spans="2:27" ht="20.100000000000001" customHeight="1">
      <c r="B38" s="7"/>
      <c r="C38" s="159"/>
      <c r="D38" s="158"/>
      <c r="E38" s="126" t="s">
        <v>13</v>
      </c>
      <c r="F38" s="159"/>
      <c r="G38" s="126" t="s">
        <v>14</v>
      </c>
      <c r="H38" s="158"/>
      <c r="I38" s="158"/>
      <c r="J38" s="126"/>
      <c r="K38" s="126"/>
      <c r="L38" s="126"/>
      <c r="M38" s="126"/>
      <c r="N38" s="161"/>
      <c r="O38" s="197"/>
      <c r="P38" s="161"/>
      <c r="Q38" s="197"/>
      <c r="R38" s="7"/>
      <c r="S38" s="7"/>
      <c r="T38" s="7"/>
      <c r="U38" s="7"/>
      <c r="V38" s="7"/>
      <c r="W38" s="7"/>
      <c r="X38" s="7"/>
      <c r="Y38" s="7"/>
    </row>
    <row r="39" spans="2:27" ht="9.9499999999999993" customHeight="1"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61"/>
      <c r="O39" s="16"/>
      <c r="P39" s="16"/>
      <c r="Q39" s="16"/>
      <c r="R39" s="131"/>
      <c r="S39" s="131"/>
      <c r="T39" s="131"/>
      <c r="U39" s="131"/>
      <c r="V39" s="131"/>
      <c r="W39" s="131"/>
      <c r="X39" s="131"/>
      <c r="Y39" s="131"/>
    </row>
    <row r="40" spans="2:27" ht="15" customHeight="1">
      <c r="B40" s="7"/>
      <c r="C40" s="130" t="s">
        <v>21</v>
      </c>
      <c r="D40" s="126"/>
      <c r="E40" s="126"/>
      <c r="F40" s="126"/>
      <c r="G40" s="7"/>
      <c r="H40" s="7"/>
      <c r="I40" s="7"/>
      <c r="J40" s="126"/>
      <c r="K40" s="126"/>
      <c r="L40" s="126"/>
      <c r="M40" s="126"/>
      <c r="N40" s="7"/>
      <c r="O40" s="7"/>
      <c r="P40" s="7"/>
      <c r="Q40" s="7"/>
      <c r="R40" s="11"/>
      <c r="S40" s="11"/>
      <c r="T40" s="11"/>
      <c r="U40" s="11"/>
      <c r="V40" s="11"/>
      <c r="W40" s="11"/>
      <c r="X40" s="11"/>
      <c r="Y40" s="11"/>
    </row>
    <row r="41" spans="2:27" ht="15" customHeight="1">
      <c r="B41" s="7"/>
      <c r="C41" s="126"/>
      <c r="D41" s="126"/>
      <c r="E41" s="19" t="s">
        <v>22</v>
      </c>
      <c r="F41" s="126"/>
      <c r="G41" s="138" t="s">
        <v>15</v>
      </c>
      <c r="H41" s="11"/>
      <c r="I41" s="138" t="s">
        <v>16</v>
      </c>
      <c r="J41" s="126"/>
      <c r="K41" s="126"/>
      <c r="L41" s="126"/>
      <c r="M41" s="126"/>
      <c r="N41" s="7"/>
      <c r="O41" s="7"/>
      <c r="P41" s="7"/>
      <c r="Q41" s="7"/>
      <c r="R41" s="11"/>
      <c r="S41" s="11"/>
      <c r="T41" s="11"/>
      <c r="U41" s="11"/>
      <c r="V41" s="11"/>
      <c r="W41" s="11"/>
      <c r="X41" s="11"/>
      <c r="Y41" s="11"/>
    </row>
    <row r="42" spans="2:27" ht="9.9499999999999993" customHeight="1">
      <c r="B42" s="7"/>
      <c r="C42" s="126"/>
      <c r="D42" s="126"/>
      <c r="E42" s="126"/>
      <c r="F42" s="193" t="s">
        <v>7</v>
      </c>
      <c r="G42" s="154"/>
      <c r="H42" s="157" t="s">
        <v>23</v>
      </c>
      <c r="I42" s="154"/>
      <c r="J42" s="198" t="s">
        <v>24</v>
      </c>
      <c r="K42" s="158" t="s">
        <v>25</v>
      </c>
      <c r="L42" s="179"/>
      <c r="M42" s="180"/>
      <c r="N42" s="181"/>
      <c r="O42" s="7"/>
      <c r="P42" s="7"/>
      <c r="Q42" s="7"/>
      <c r="R42" s="11"/>
      <c r="S42" s="11"/>
      <c r="T42" s="11"/>
      <c r="U42" s="11"/>
      <c r="V42" s="11"/>
      <c r="W42" s="11"/>
      <c r="X42" s="11"/>
      <c r="Y42" s="11"/>
    </row>
    <row r="43" spans="2:27" ht="9.9499999999999993" customHeight="1">
      <c r="B43" s="7"/>
      <c r="C43" s="126"/>
      <c r="D43" s="126"/>
      <c r="E43" s="126"/>
      <c r="F43" s="193"/>
      <c r="G43" s="155"/>
      <c r="H43" s="157"/>
      <c r="I43" s="155"/>
      <c r="J43" s="198"/>
      <c r="K43" s="158"/>
      <c r="L43" s="194"/>
      <c r="M43" s="195"/>
      <c r="N43" s="196"/>
      <c r="O43" s="7"/>
      <c r="P43" s="7"/>
      <c r="Q43" s="7"/>
      <c r="R43" s="11"/>
      <c r="S43" s="11"/>
      <c r="T43" s="11"/>
      <c r="U43" s="11"/>
      <c r="V43" s="11"/>
      <c r="W43" s="11"/>
      <c r="X43" s="11"/>
      <c r="Y43" s="11"/>
    </row>
    <row r="44" spans="2:27" ht="9.9499999999999993" customHeight="1">
      <c r="B44" s="7"/>
      <c r="C44" s="126"/>
      <c r="D44" s="126"/>
      <c r="E44" s="126"/>
      <c r="F44" s="193"/>
      <c r="G44" s="156"/>
      <c r="H44" s="157"/>
      <c r="I44" s="156"/>
      <c r="J44" s="198"/>
      <c r="K44" s="158"/>
      <c r="L44" s="182"/>
      <c r="M44" s="183"/>
      <c r="N44" s="184"/>
      <c r="O44" s="7"/>
      <c r="P44" s="7"/>
      <c r="Q44" s="7"/>
      <c r="R44" s="11"/>
      <c r="S44" s="11"/>
      <c r="T44" s="11"/>
      <c r="U44" s="11"/>
      <c r="V44" s="11"/>
      <c r="W44" s="11"/>
      <c r="X44" s="11"/>
      <c r="Y44" s="11"/>
    </row>
    <row r="45" spans="2:27" ht="15" customHeight="1">
      <c r="B45" s="7"/>
      <c r="C45" s="131" t="s">
        <v>26</v>
      </c>
      <c r="D45" s="126"/>
      <c r="E45" s="19" t="s">
        <v>27</v>
      </c>
      <c r="F45" s="127"/>
      <c r="G45" s="7"/>
      <c r="H45" s="7"/>
      <c r="I45" s="7"/>
      <c r="J45" s="126"/>
      <c r="K45" s="127"/>
      <c r="L45" s="127"/>
      <c r="M45" s="127"/>
      <c r="N45" s="7"/>
      <c r="O45" s="7"/>
      <c r="P45" s="7"/>
      <c r="Q45" s="7"/>
      <c r="R45" s="11"/>
      <c r="S45" s="11"/>
      <c r="T45" s="11"/>
      <c r="U45" s="11"/>
      <c r="V45" s="11"/>
      <c r="W45" s="11"/>
      <c r="X45" s="11"/>
      <c r="Y45" s="11"/>
    </row>
    <row r="46" spans="2:27" ht="15" customHeight="1">
      <c r="B46" s="7"/>
      <c r="C46" s="126"/>
      <c r="D46" s="126"/>
      <c r="E46" s="19"/>
      <c r="F46" s="127"/>
      <c r="G46" s="7"/>
      <c r="H46" s="7"/>
      <c r="I46" s="7"/>
      <c r="J46" s="126"/>
      <c r="K46" s="127"/>
      <c r="L46" s="127"/>
      <c r="M46" s="127"/>
      <c r="N46" s="7"/>
      <c r="O46" s="7"/>
      <c r="P46" s="7"/>
      <c r="Q46" s="7"/>
      <c r="R46" s="11"/>
      <c r="S46" s="11"/>
      <c r="T46" s="11"/>
      <c r="U46" s="11"/>
      <c r="V46" s="11"/>
      <c r="W46" s="11"/>
      <c r="X46" s="11"/>
      <c r="Y46" s="11"/>
    </row>
    <row r="47" spans="2:27" ht="12" customHeight="1">
      <c r="B47" s="7"/>
      <c r="C47" s="148" t="s">
        <v>18</v>
      </c>
      <c r="D47" s="148"/>
      <c r="E47" s="148"/>
      <c r="F47" s="149" t="s">
        <v>7</v>
      </c>
      <c r="G47" s="150" t="s">
        <v>153</v>
      </c>
      <c r="H47" s="150"/>
      <c r="I47" s="148" t="s">
        <v>23</v>
      </c>
      <c r="J47" s="148" t="s">
        <v>158</v>
      </c>
      <c r="K47" s="148"/>
      <c r="L47" s="148"/>
      <c r="M47" s="148"/>
      <c r="N47" s="148"/>
      <c r="O47" s="133"/>
      <c r="P47" s="133"/>
      <c r="Q47" s="133"/>
      <c r="R47" s="7"/>
      <c r="S47" s="7"/>
      <c r="T47" s="11"/>
      <c r="U47" s="11"/>
      <c r="V47" s="11"/>
      <c r="W47" s="11"/>
      <c r="X47" s="11"/>
      <c r="Y47" s="11"/>
      <c r="Z47" s="11"/>
      <c r="AA47" s="11"/>
    </row>
    <row r="48" spans="2:27" ht="4.5" customHeight="1">
      <c r="B48" s="7"/>
      <c r="C48" s="148"/>
      <c r="D48" s="148"/>
      <c r="E48" s="148"/>
      <c r="F48" s="149"/>
      <c r="G48" s="150"/>
      <c r="H48" s="150"/>
      <c r="I48" s="148"/>
      <c r="J48" s="140" t="s">
        <v>159</v>
      </c>
      <c r="K48" s="141"/>
      <c r="L48" s="102"/>
      <c r="M48" s="103"/>
      <c r="N48" s="103"/>
      <c r="O48" s="104"/>
      <c r="P48" s="105"/>
      <c r="Q48" s="105"/>
      <c r="R48" s="7"/>
      <c r="S48" s="7"/>
      <c r="T48" s="11"/>
      <c r="U48" s="11"/>
      <c r="V48" s="11"/>
      <c r="W48" s="11"/>
      <c r="X48" s="11"/>
      <c r="Y48" s="11"/>
      <c r="Z48" s="11"/>
      <c r="AA48" s="11"/>
    </row>
    <row r="49" spans="2:27" ht="4.5" customHeight="1">
      <c r="B49" s="7"/>
      <c r="C49" s="148"/>
      <c r="D49" s="148"/>
      <c r="E49" s="148"/>
      <c r="F49" s="149"/>
      <c r="G49" s="150"/>
      <c r="H49" s="150"/>
      <c r="I49" s="148"/>
      <c r="J49" s="139"/>
      <c r="K49" s="1"/>
      <c r="L49" s="99"/>
      <c r="M49" s="104"/>
      <c r="N49" s="104"/>
      <c r="O49" s="104"/>
      <c r="P49" s="99"/>
      <c r="Q49" s="99"/>
      <c r="R49" s="7"/>
      <c r="S49" s="7"/>
      <c r="T49" s="11"/>
      <c r="U49" s="11"/>
      <c r="V49" s="11"/>
      <c r="W49" s="11"/>
      <c r="X49" s="11"/>
      <c r="Y49" s="11"/>
      <c r="Z49" s="11"/>
      <c r="AA49" s="11"/>
    </row>
    <row r="50" spans="2:27" ht="12" customHeight="1">
      <c r="B50" s="7"/>
      <c r="C50" s="148"/>
      <c r="D50" s="148"/>
      <c r="E50" s="148"/>
      <c r="F50" s="149"/>
      <c r="G50" s="150"/>
      <c r="H50" s="150"/>
      <c r="I50" s="148"/>
      <c r="J50" s="148" t="s">
        <v>154</v>
      </c>
      <c r="K50" s="148"/>
      <c r="L50" s="148"/>
      <c r="M50" s="148"/>
      <c r="N50" s="148"/>
      <c r="O50" s="133"/>
      <c r="P50" s="133"/>
      <c r="Q50" s="133"/>
      <c r="R50" s="7"/>
      <c r="S50" s="7"/>
      <c r="T50" s="11"/>
      <c r="U50" s="11"/>
      <c r="V50" s="11"/>
      <c r="W50" s="11"/>
      <c r="X50" s="11"/>
      <c r="Y50" s="11"/>
      <c r="Z50" s="11"/>
      <c r="AA50" s="11"/>
    </row>
    <row r="51" spans="2:27" ht="7.5" customHeight="1">
      <c r="B51" s="7"/>
      <c r="C51" s="131"/>
      <c r="D51" s="126"/>
      <c r="E51" s="19"/>
      <c r="F51" s="135"/>
      <c r="G51" s="7"/>
      <c r="H51" s="7"/>
      <c r="I51" s="7"/>
      <c r="J51" s="7"/>
      <c r="K51" s="7"/>
      <c r="L51" s="126"/>
      <c r="M51" s="127"/>
      <c r="N51" s="127"/>
      <c r="O51" s="127"/>
      <c r="P51" s="7"/>
      <c r="Q51" s="7"/>
      <c r="R51" s="7"/>
      <c r="S51" s="7"/>
      <c r="T51" s="11"/>
      <c r="U51" s="11"/>
      <c r="V51" s="11"/>
      <c r="W51" s="11"/>
      <c r="X51" s="11"/>
      <c r="Y51" s="11"/>
      <c r="Z51" s="11"/>
      <c r="AA51" s="11"/>
    </row>
    <row r="52" spans="2:27" ht="22.5" customHeight="1">
      <c r="B52" s="7"/>
      <c r="C52" s="145"/>
      <c r="D52" s="145"/>
      <c r="E52" s="145"/>
      <c r="F52" s="146" t="s">
        <v>7</v>
      </c>
      <c r="G52" s="114"/>
      <c r="H52" s="147" t="s">
        <v>23</v>
      </c>
      <c r="I52" s="114"/>
      <c r="J52" s="147" t="s">
        <v>25</v>
      </c>
      <c r="K52" s="199"/>
      <c r="L52" s="200"/>
      <c r="M52" s="201"/>
      <c r="Q52" s="133"/>
      <c r="R52" s="7"/>
      <c r="S52" s="7"/>
      <c r="T52" s="11"/>
      <c r="U52" s="11"/>
      <c r="V52" s="11"/>
      <c r="W52" s="11"/>
      <c r="X52" s="11"/>
      <c r="Y52" s="11"/>
      <c r="Z52" s="11"/>
      <c r="AA52" s="11"/>
    </row>
    <row r="53" spans="2:27" ht="4.5" customHeight="1">
      <c r="B53" s="7"/>
      <c r="C53" s="145"/>
      <c r="D53" s="145"/>
      <c r="E53" s="145"/>
      <c r="F53" s="146"/>
      <c r="G53" s="116"/>
      <c r="H53" s="147"/>
      <c r="I53" s="117"/>
      <c r="J53" s="147"/>
      <c r="K53" s="202"/>
      <c r="L53" s="203"/>
      <c r="M53" s="204"/>
      <c r="Q53" s="105"/>
      <c r="R53" s="7"/>
      <c r="S53" s="7"/>
      <c r="T53" s="11"/>
      <c r="U53" s="11"/>
      <c r="V53" s="11"/>
      <c r="W53" s="11"/>
      <c r="X53" s="11"/>
      <c r="Y53" s="11"/>
      <c r="Z53" s="11"/>
      <c r="AA53" s="11"/>
    </row>
    <row r="54" spans="2:27" ht="4.5" customHeight="1">
      <c r="B54" s="7"/>
      <c r="C54" s="145"/>
      <c r="D54" s="145"/>
      <c r="E54" s="145"/>
      <c r="F54" s="146"/>
      <c r="G54" s="119"/>
      <c r="H54" s="147"/>
      <c r="I54" s="120"/>
      <c r="J54" s="147"/>
      <c r="K54" s="202"/>
      <c r="L54" s="203"/>
      <c r="M54" s="204"/>
      <c r="Q54" s="99"/>
      <c r="R54" s="7"/>
      <c r="S54" s="7"/>
      <c r="T54" s="11"/>
      <c r="U54" s="11"/>
      <c r="V54" s="11"/>
      <c r="W54" s="11"/>
      <c r="X54" s="11"/>
      <c r="Y54" s="11"/>
      <c r="Z54" s="11"/>
      <c r="AA54" s="11"/>
    </row>
    <row r="55" spans="2:27" ht="22.5" customHeight="1">
      <c r="B55" s="7"/>
      <c r="C55" s="145"/>
      <c r="D55" s="145"/>
      <c r="E55" s="145"/>
      <c r="F55" s="146"/>
      <c r="G55" s="136">
        <v>120</v>
      </c>
      <c r="H55" s="147"/>
      <c r="I55" s="123"/>
      <c r="J55" s="147"/>
      <c r="K55" s="205"/>
      <c r="L55" s="206"/>
      <c r="M55" s="207"/>
      <c r="Q55" s="133"/>
      <c r="R55" s="7"/>
      <c r="S55" s="7"/>
      <c r="T55" s="11"/>
      <c r="U55" s="11"/>
      <c r="V55" s="11"/>
      <c r="W55" s="11"/>
      <c r="X55" s="11"/>
      <c r="Y55" s="11"/>
      <c r="Z55" s="11"/>
      <c r="AA55" s="11"/>
    </row>
    <row r="56" spans="2:27" ht="12" customHeight="1">
      <c r="B56" s="7"/>
      <c r="C56" s="130" t="s">
        <v>19</v>
      </c>
      <c r="D56" s="126"/>
      <c r="E56" s="126"/>
      <c r="F56" s="126"/>
      <c r="G56" s="7"/>
      <c r="H56" s="7"/>
      <c r="I56" s="7"/>
      <c r="J56" s="126"/>
      <c r="K56" s="126"/>
      <c r="L56" s="126"/>
      <c r="M56" s="126"/>
      <c r="N56" s="7"/>
      <c r="O56" s="7"/>
      <c r="P56" s="7"/>
      <c r="Q56" s="7"/>
      <c r="R56" s="11"/>
      <c r="S56" s="11"/>
      <c r="T56" s="11"/>
      <c r="U56" s="11"/>
      <c r="V56" s="11"/>
      <c r="W56" s="11"/>
      <c r="X56" s="11"/>
      <c r="Y56" s="11"/>
    </row>
    <row r="57" spans="2:27" ht="15" customHeight="1">
      <c r="B57" s="7"/>
      <c r="C57" s="126"/>
      <c r="D57" s="126"/>
      <c r="E57" s="19"/>
      <c r="F57" s="126"/>
      <c r="G57" s="20" t="s">
        <v>5</v>
      </c>
      <c r="H57" s="7"/>
      <c r="I57" s="11" t="s">
        <v>18</v>
      </c>
      <c r="J57" s="126"/>
      <c r="K57" s="11" t="s">
        <v>17</v>
      </c>
      <c r="L57" s="126"/>
      <c r="M57" s="126"/>
      <c r="N57" s="7"/>
      <c r="O57" s="7"/>
      <c r="P57" s="7"/>
      <c r="Q57" s="7"/>
      <c r="R57" s="11"/>
      <c r="S57" s="11"/>
      <c r="T57" s="11"/>
      <c r="U57" s="11"/>
      <c r="V57" s="11"/>
      <c r="W57" s="11"/>
      <c r="X57" s="11"/>
      <c r="Y57" s="11"/>
    </row>
    <row r="58" spans="2:27" ht="9.9499999999999993" customHeight="1">
      <c r="B58" s="7"/>
      <c r="C58" s="126"/>
      <c r="D58" s="126"/>
      <c r="E58" s="126"/>
      <c r="F58" s="193" t="s">
        <v>7</v>
      </c>
      <c r="G58" s="154"/>
      <c r="H58" s="157" t="s">
        <v>28</v>
      </c>
      <c r="I58" s="219"/>
      <c r="J58" s="157" t="s">
        <v>23</v>
      </c>
      <c r="K58" s="179"/>
      <c r="L58" s="180"/>
      <c r="M58" s="181"/>
      <c r="N58" s="178" t="s">
        <v>60</v>
      </c>
      <c r="O58" s="7"/>
      <c r="P58" s="154"/>
      <c r="Q58" s="7"/>
      <c r="R58" s="11"/>
      <c r="S58" s="11"/>
      <c r="T58" s="11"/>
      <c r="U58" s="11"/>
      <c r="V58" s="11"/>
      <c r="W58" s="11"/>
      <c r="X58" s="11"/>
      <c r="Y58" s="11"/>
    </row>
    <row r="59" spans="2:27" ht="9.9499999999999993" customHeight="1">
      <c r="B59" s="7"/>
      <c r="C59" s="126"/>
      <c r="D59" s="126"/>
      <c r="E59" s="126"/>
      <c r="F59" s="193"/>
      <c r="G59" s="155"/>
      <c r="H59" s="157"/>
      <c r="I59" s="220"/>
      <c r="J59" s="157"/>
      <c r="K59" s="194"/>
      <c r="L59" s="195"/>
      <c r="M59" s="196"/>
      <c r="N59" s="178"/>
      <c r="O59" s="126" t="s">
        <v>7</v>
      </c>
      <c r="P59" s="155"/>
      <c r="Q59" s="7"/>
      <c r="R59" s="11"/>
      <c r="S59" s="11"/>
      <c r="T59" s="11"/>
      <c r="U59" s="11"/>
      <c r="V59" s="11"/>
      <c r="W59" s="11"/>
      <c r="X59" s="11"/>
      <c r="Y59" s="11"/>
    </row>
    <row r="60" spans="2:27" ht="9.9499999999999993" customHeight="1">
      <c r="B60" s="7"/>
      <c r="C60" s="126"/>
      <c r="D60" s="126"/>
      <c r="E60" s="126"/>
      <c r="F60" s="193"/>
      <c r="G60" s="156"/>
      <c r="H60" s="157"/>
      <c r="I60" s="218"/>
      <c r="J60" s="157"/>
      <c r="K60" s="182"/>
      <c r="L60" s="183"/>
      <c r="M60" s="184"/>
      <c r="N60" s="178"/>
      <c r="O60" s="7"/>
      <c r="P60" s="156"/>
      <c r="Q60" s="7"/>
      <c r="R60" s="11"/>
      <c r="S60" s="11"/>
      <c r="T60" s="11"/>
      <c r="U60" s="11"/>
      <c r="V60" s="11"/>
      <c r="W60" s="11"/>
      <c r="X60" s="11"/>
      <c r="Y60" s="11"/>
    </row>
    <row r="61" spans="2:27" ht="15" customHeight="1">
      <c r="B61" s="7"/>
      <c r="C61" s="131"/>
      <c r="D61" s="126"/>
      <c r="E61" s="131"/>
      <c r="F61" s="127"/>
      <c r="G61" s="7"/>
      <c r="H61" s="7"/>
      <c r="I61" s="7"/>
      <c r="J61" s="126"/>
      <c r="K61" s="127"/>
      <c r="L61" s="127"/>
      <c r="M61" s="127"/>
      <c r="N61" s="7"/>
      <c r="O61" s="7"/>
      <c r="P61" s="7"/>
      <c r="Q61" s="7"/>
      <c r="R61" s="11"/>
      <c r="S61" s="11"/>
      <c r="T61" s="11"/>
      <c r="U61" s="11"/>
      <c r="V61" s="11"/>
      <c r="W61" s="11"/>
      <c r="X61" s="11"/>
      <c r="Y61" s="11"/>
    </row>
    <row r="62" spans="2:27" ht="15" customHeight="1">
      <c r="B62" s="11"/>
      <c r="C62" s="138"/>
      <c r="D62" s="138"/>
      <c r="E62" s="138"/>
      <c r="F62" s="138"/>
      <c r="G62" s="11"/>
      <c r="H62" s="11"/>
      <c r="I62" s="11"/>
      <c r="J62" s="138"/>
      <c r="K62" s="138"/>
      <c r="L62" s="138"/>
      <c r="M62" s="13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2:27" ht="15" customHeight="1">
      <c r="B63" s="11"/>
      <c r="C63" s="138"/>
      <c r="D63" s="138"/>
      <c r="E63" s="138"/>
      <c r="F63" s="138"/>
      <c r="G63" s="11"/>
      <c r="H63" s="11"/>
      <c r="I63" s="11"/>
      <c r="J63" s="138"/>
      <c r="K63" s="138"/>
      <c r="L63" s="138"/>
      <c r="M63" s="13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2:27" ht="6.75" customHeight="1">
      <c r="B64" s="11"/>
      <c r="C64" s="138"/>
      <c r="D64" s="138"/>
      <c r="E64" s="138"/>
      <c r="F64" s="138"/>
      <c r="G64" s="11"/>
      <c r="H64" s="11"/>
      <c r="I64" s="11"/>
      <c r="J64" s="138"/>
      <c r="K64" s="138"/>
      <c r="L64" s="138"/>
      <c r="M64" s="13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5" customHeight="1">
      <c r="B65" s="11"/>
      <c r="C65" s="131" t="s">
        <v>29</v>
      </c>
      <c r="D65" s="138"/>
      <c r="E65" s="138"/>
      <c r="F65" s="138"/>
      <c r="G65" s="11"/>
      <c r="H65" s="11"/>
      <c r="I65" s="11"/>
      <c r="J65" s="138"/>
      <c r="K65" s="138"/>
      <c r="L65" s="138"/>
      <c r="M65" s="13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5.0999999999999996" customHeight="1">
      <c r="B66" s="11"/>
      <c r="C66" s="131"/>
      <c r="D66" s="138"/>
      <c r="E66" s="138"/>
      <c r="F66" s="138"/>
      <c r="G66" s="154"/>
      <c r="H66" s="11"/>
      <c r="I66" s="11"/>
      <c r="J66" s="138"/>
      <c r="K66" s="138"/>
      <c r="L66" s="138"/>
      <c r="M66" s="13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20.100000000000001" customHeight="1">
      <c r="B67" s="7"/>
      <c r="C67" s="159" t="s">
        <v>9</v>
      </c>
      <c r="D67" s="158" t="s">
        <v>7</v>
      </c>
      <c r="E67" s="127">
        <v>1</v>
      </c>
      <c r="F67" s="159" t="s">
        <v>10</v>
      </c>
      <c r="G67" s="156"/>
      <c r="H67" s="158" t="s">
        <v>12</v>
      </c>
      <c r="I67" s="158">
        <v>0.05</v>
      </c>
      <c r="J67" s="158" t="s">
        <v>7</v>
      </c>
      <c r="K67" s="208"/>
      <c r="L67" s="209"/>
      <c r="M67" s="210"/>
      <c r="N67" s="11"/>
      <c r="O67" s="197"/>
      <c r="P67" s="161"/>
      <c r="Q67" s="197"/>
      <c r="R67" s="7"/>
      <c r="S67" s="7"/>
      <c r="T67" s="7"/>
      <c r="U67" s="159"/>
      <c r="V67" s="159"/>
      <c r="W67" s="159"/>
      <c r="X67" s="159"/>
      <c r="Y67" s="159"/>
    </row>
    <row r="68" spans="1:25" ht="5.0999999999999996" customHeight="1">
      <c r="B68" s="7"/>
      <c r="C68" s="159"/>
      <c r="D68" s="158"/>
      <c r="E68" s="9"/>
      <c r="F68" s="159"/>
      <c r="G68" s="15"/>
      <c r="H68" s="158"/>
      <c r="I68" s="158"/>
      <c r="J68" s="158"/>
      <c r="K68" s="211"/>
      <c r="L68" s="212"/>
      <c r="M68" s="213"/>
      <c r="N68" s="129"/>
      <c r="O68" s="197"/>
      <c r="P68" s="161"/>
      <c r="Q68" s="197"/>
      <c r="R68" s="7"/>
      <c r="S68" s="7"/>
      <c r="T68" s="7"/>
      <c r="U68" s="7"/>
      <c r="V68" s="7"/>
      <c r="W68" s="7"/>
      <c r="X68" s="7"/>
      <c r="Y68" s="7"/>
    </row>
    <row r="69" spans="1:25" ht="1.5" customHeight="1">
      <c r="B69" s="7"/>
      <c r="C69" s="159"/>
      <c r="D69" s="158"/>
      <c r="E69" s="127"/>
      <c r="F69" s="159"/>
      <c r="G69" s="127"/>
      <c r="H69" s="158"/>
      <c r="I69" s="158"/>
      <c r="J69" s="158"/>
      <c r="K69" s="211"/>
      <c r="L69" s="212"/>
      <c r="M69" s="213"/>
      <c r="N69" s="18"/>
      <c r="O69" s="197"/>
      <c r="P69" s="161"/>
      <c r="Q69" s="197"/>
      <c r="R69" s="7"/>
      <c r="S69" s="7"/>
      <c r="T69" s="7"/>
      <c r="U69" s="7"/>
      <c r="V69" s="7"/>
      <c r="W69" s="7"/>
      <c r="X69" s="7"/>
      <c r="Y69" s="7"/>
    </row>
    <row r="70" spans="1:25" ht="5.0999999999999996" customHeight="1">
      <c r="B70" s="7"/>
      <c r="C70" s="159"/>
      <c r="D70" s="158"/>
      <c r="E70" s="127"/>
      <c r="F70" s="159"/>
      <c r="G70" s="126"/>
      <c r="H70" s="158"/>
      <c r="I70" s="158"/>
      <c r="J70" s="158"/>
      <c r="K70" s="211"/>
      <c r="L70" s="212"/>
      <c r="M70" s="213"/>
      <c r="N70" s="18"/>
      <c r="O70" s="197"/>
      <c r="P70" s="161"/>
      <c r="Q70" s="197"/>
      <c r="R70" s="7"/>
      <c r="S70" s="7"/>
      <c r="T70" s="7"/>
      <c r="U70" s="7"/>
      <c r="V70" s="7"/>
      <c r="W70" s="7"/>
      <c r="X70" s="7"/>
      <c r="Y70" s="7"/>
    </row>
    <row r="71" spans="1:25" ht="20.100000000000001" customHeight="1">
      <c r="B71" s="7"/>
      <c r="C71" s="159"/>
      <c r="D71" s="158"/>
      <c r="E71" s="126" t="s">
        <v>13</v>
      </c>
      <c r="F71" s="159"/>
      <c r="G71" s="154"/>
      <c r="H71" s="158"/>
      <c r="I71" s="158"/>
      <c r="J71" s="158"/>
      <c r="K71" s="214"/>
      <c r="L71" s="215"/>
      <c r="M71" s="216"/>
      <c r="N71" s="11"/>
      <c r="O71" s="197"/>
      <c r="P71" s="161"/>
      <c r="Q71" s="197"/>
      <c r="R71" s="7"/>
      <c r="S71" s="7"/>
      <c r="T71" s="7"/>
      <c r="U71" s="7"/>
      <c r="V71" s="7"/>
      <c r="W71" s="7"/>
      <c r="X71" s="7"/>
      <c r="Y71" s="7"/>
    </row>
    <row r="72" spans="1:25" ht="5.0999999999999996" customHeight="1">
      <c r="B72" s="11"/>
      <c r="C72" s="131"/>
      <c r="D72" s="138"/>
      <c r="E72" s="138"/>
      <c r="F72" s="138"/>
      <c r="G72" s="156"/>
      <c r="H72" s="11"/>
      <c r="I72" s="11"/>
      <c r="J72" s="138"/>
      <c r="K72" s="138"/>
      <c r="L72" s="138"/>
      <c r="M72" s="13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9" customHeight="1">
      <c r="B73" s="11"/>
      <c r="C73" s="138"/>
      <c r="D73" s="138"/>
      <c r="E73" s="138"/>
      <c r="F73" s="138"/>
      <c r="G73" s="11"/>
      <c r="H73" s="11"/>
      <c r="I73" s="11"/>
      <c r="J73" s="138"/>
      <c r="K73" s="138"/>
      <c r="L73" s="138"/>
      <c r="M73" s="13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53.45" customHeight="1">
      <c r="A74" s="134" t="s">
        <v>69</v>
      </c>
      <c r="B74" s="153" t="s">
        <v>70</v>
      </c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</row>
    <row r="75" spans="1:25" ht="16.899999999999999" customHeight="1"/>
  </sheetData>
  <mergeCells count="97">
    <mergeCell ref="G71:G72"/>
    <mergeCell ref="B74:Q74"/>
    <mergeCell ref="K67:M71"/>
    <mergeCell ref="O67:O71"/>
    <mergeCell ref="P67:P71"/>
    <mergeCell ref="Q67:Q71"/>
    <mergeCell ref="G66:G67"/>
    <mergeCell ref="C67:C71"/>
    <mergeCell ref="D67:D71"/>
    <mergeCell ref="F67:F71"/>
    <mergeCell ref="H67:H71"/>
    <mergeCell ref="I67:I71"/>
    <mergeCell ref="J67:J71"/>
    <mergeCell ref="U67:V67"/>
    <mergeCell ref="W67:Y67"/>
    <mergeCell ref="K58:M60"/>
    <mergeCell ref="N58:N60"/>
    <mergeCell ref="P58:P60"/>
    <mergeCell ref="C52:E55"/>
    <mergeCell ref="F52:F55"/>
    <mergeCell ref="H52:H55"/>
    <mergeCell ref="J52:J55"/>
    <mergeCell ref="K52:M55"/>
    <mergeCell ref="F58:F60"/>
    <mergeCell ref="G58:G60"/>
    <mergeCell ref="H58:H60"/>
    <mergeCell ref="I58:I60"/>
    <mergeCell ref="J58:J60"/>
    <mergeCell ref="L42:N44"/>
    <mergeCell ref="C47:E50"/>
    <mergeCell ref="F47:F50"/>
    <mergeCell ref="G47:H50"/>
    <mergeCell ref="I47:I50"/>
    <mergeCell ref="J47:N47"/>
    <mergeCell ref="J50:N50"/>
    <mergeCell ref="F42:F44"/>
    <mergeCell ref="G42:G44"/>
    <mergeCell ref="H42:H44"/>
    <mergeCell ref="I42:I44"/>
    <mergeCell ref="J42:J44"/>
    <mergeCell ref="K42:K44"/>
    <mergeCell ref="O34:O38"/>
    <mergeCell ref="P34:P38"/>
    <mergeCell ref="Q34:Q38"/>
    <mergeCell ref="U34:V34"/>
    <mergeCell ref="W34:Y34"/>
    <mergeCell ref="N38:N39"/>
    <mergeCell ref="N33:N34"/>
    <mergeCell ref="C34:C38"/>
    <mergeCell ref="D34:D38"/>
    <mergeCell ref="F34:F38"/>
    <mergeCell ref="H34:H38"/>
    <mergeCell ref="I34:I38"/>
    <mergeCell ref="B32:Y32"/>
    <mergeCell ref="B22:Y22"/>
    <mergeCell ref="L24:N25"/>
    <mergeCell ref="C25:C29"/>
    <mergeCell ref="D25:D29"/>
    <mergeCell ref="E25:E29"/>
    <mergeCell ref="F25:I25"/>
    <mergeCell ref="J25:J29"/>
    <mergeCell ref="K25:K29"/>
    <mergeCell ref="O25:O29"/>
    <mergeCell ref="P25:P29"/>
    <mergeCell ref="Q25:Q29"/>
    <mergeCell ref="U25:V25"/>
    <mergeCell ref="W25:Y25"/>
    <mergeCell ref="F29:I29"/>
    <mergeCell ref="L29:N30"/>
    <mergeCell ref="B13:Y13"/>
    <mergeCell ref="L14:N15"/>
    <mergeCell ref="C15:C19"/>
    <mergeCell ref="D15:D19"/>
    <mergeCell ref="E15:I15"/>
    <mergeCell ref="J15:J19"/>
    <mergeCell ref="O15:O19"/>
    <mergeCell ref="P15:P19"/>
    <mergeCell ref="Q15:Q19"/>
    <mergeCell ref="U15:V15"/>
    <mergeCell ref="W15:Y15"/>
    <mergeCell ref="E19:I19"/>
    <mergeCell ref="L19:L20"/>
    <mergeCell ref="M19:M20"/>
    <mergeCell ref="N19:N20"/>
    <mergeCell ref="D2:Q2"/>
    <mergeCell ref="B3:Y3"/>
    <mergeCell ref="L4:N5"/>
    <mergeCell ref="C5:C9"/>
    <mergeCell ref="D5:D9"/>
    <mergeCell ref="E5:I5"/>
    <mergeCell ref="J5:J9"/>
    <mergeCell ref="O5:O9"/>
    <mergeCell ref="P5:P9"/>
    <mergeCell ref="U5:V5"/>
    <mergeCell ref="W5:Y5"/>
    <mergeCell ref="E9:I9"/>
    <mergeCell ref="L9:N10"/>
  </mergeCells>
  <phoneticPr fontId="2"/>
  <pageMargins left="0.6692913385826772" right="0.39370078740157483" top="0.59055118110236227" bottom="0.39370078740157483" header="0.31496062992125984" footer="0.31496062992125984"/>
  <pageSetup paperSize="9" scale="93" orientation="portrait" blackAndWhite="1" verticalDpi="360" r:id="rId1"/>
  <headerFooter alignWithMargins="0">
    <oddFooter xml:space="preserve">&amp;C&amp;"Century,標準"7-2&amp;R&amp;12
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559FB-249A-4AD7-AF43-7402D87E4576}">
  <sheetPr>
    <tabColor indexed="10"/>
  </sheetPr>
  <dimension ref="A1:AA78"/>
  <sheetViews>
    <sheetView showGridLines="0" view="pageBreakPreview" zoomScale="90" zoomScaleNormal="100" zoomScaleSheetLayoutView="90" workbookViewId="0">
      <selection activeCell="G54" sqref="G54:I54 G57:I57 K54 K57"/>
    </sheetView>
  </sheetViews>
  <sheetFormatPr defaultColWidth="9" defaultRowHeight="15" customHeight="1"/>
  <cols>
    <col min="1" max="1" width="5.25" style="1" customWidth="1"/>
    <col min="2" max="2" width="7.125" style="1" customWidth="1"/>
    <col min="3" max="3" width="3.625" style="2" customWidth="1"/>
    <col min="4" max="4" width="3.25" style="2" bestFit="1" customWidth="1"/>
    <col min="5" max="5" width="5.625" style="2" customWidth="1"/>
    <col min="6" max="6" width="3.625" style="2" customWidth="1"/>
    <col min="7" max="10" width="3.75" style="1" customWidth="1"/>
    <col min="11" max="11" width="10.5" style="1" customWidth="1"/>
    <col min="12" max="12" width="3.625" style="2" customWidth="1"/>
    <col min="13" max="13" width="5.625" style="2" customWidth="1"/>
    <col min="14" max="14" width="6.25" style="2" customWidth="1"/>
    <col min="15" max="15" width="3.875" style="2" customWidth="1"/>
    <col min="16" max="16" width="3.875" style="1" customWidth="1"/>
    <col min="17" max="17" width="3.625" style="1" customWidth="1"/>
    <col min="18" max="18" width="10.625" style="1" customWidth="1"/>
    <col min="19" max="19" width="7.125" style="1" customWidth="1"/>
    <col min="20" max="27" width="3.625" style="1" customWidth="1"/>
    <col min="28" max="16384" width="9" style="1"/>
  </cols>
  <sheetData>
    <row r="1" spans="2:27" ht="20.25" customHeight="1">
      <c r="B1" s="4" t="s">
        <v>6</v>
      </c>
      <c r="F1" s="93" t="s">
        <v>150</v>
      </c>
    </row>
    <row r="2" spans="2:27" ht="72" customHeight="1">
      <c r="B2" s="28" t="s">
        <v>68</v>
      </c>
      <c r="C2" s="74" t="s">
        <v>141</v>
      </c>
      <c r="D2" s="151" t="s">
        <v>142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2"/>
    </row>
    <row r="3" spans="2:27" ht="9" customHeight="1">
      <c r="B3" s="94"/>
      <c r="C3" s="95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2:27" ht="16.899999999999999" customHeight="1">
      <c r="B4" s="246" t="s">
        <v>152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</row>
    <row r="5" spans="2:27" ht="24.75" customHeight="1">
      <c r="C5" s="87" t="s">
        <v>151</v>
      </c>
      <c r="D5"/>
      <c r="E5"/>
      <c r="F5"/>
      <c r="G5"/>
      <c r="H5"/>
      <c r="I5"/>
      <c r="J5"/>
      <c r="K5"/>
      <c r="L5" s="247" t="s">
        <v>124</v>
      </c>
      <c r="M5" s="247"/>
      <c r="N5" s="89">
        <v>1</v>
      </c>
      <c r="O5" s="221" t="s">
        <v>147</v>
      </c>
      <c r="P5" s="222"/>
      <c r="Q5" s="248">
        <v>15</v>
      </c>
      <c r="R5" s="249"/>
      <c r="S5" s="97"/>
    </row>
    <row r="6" spans="2:27" ht="10.5" customHeight="1">
      <c r="B6" s="94"/>
      <c r="C6" s="95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</row>
    <row r="7" spans="2:27" ht="24" customHeight="1">
      <c r="B7" s="162" t="s">
        <v>20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</row>
    <row r="8" spans="2:27" ht="5.0999999999999996" customHeight="1"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166"/>
      <c r="O8" s="167"/>
      <c r="P8" s="168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</row>
    <row r="9" spans="2:27" ht="20.100000000000001" customHeight="1">
      <c r="B9" s="7"/>
      <c r="C9" s="159" t="s">
        <v>42</v>
      </c>
      <c r="D9" s="158" t="s">
        <v>7</v>
      </c>
      <c r="E9" s="158" t="str">
        <f>"Q1（1階の1/"&amp;$Q$5&amp;"rad時の耐力"</f>
        <v>Q1（1階の1/15rad時の耐力</v>
      </c>
      <c r="F9" s="158"/>
      <c r="G9" s="158"/>
      <c r="H9" s="158"/>
      <c r="I9" s="158"/>
      <c r="J9" s="158"/>
      <c r="K9" s="158"/>
      <c r="L9" s="158" t="s">
        <v>7</v>
      </c>
      <c r="M9" s="81"/>
      <c r="N9" s="169"/>
      <c r="O9" s="170"/>
      <c r="P9" s="171"/>
      <c r="Q9" s="158" t="s">
        <v>7</v>
      </c>
      <c r="R9" s="243" t="e">
        <f>ROUND(N8/N13,3)</f>
        <v>#DIV/0!</v>
      </c>
      <c r="S9" s="7"/>
      <c r="T9" s="7"/>
      <c r="U9" s="7"/>
      <c r="V9" s="7"/>
      <c r="W9" s="159"/>
      <c r="X9" s="159"/>
      <c r="Y9" s="159"/>
      <c r="Z9" s="159"/>
      <c r="AA9" s="159"/>
    </row>
    <row r="10" spans="2:27" ht="5.0999999999999996" customHeight="1">
      <c r="B10" s="7"/>
      <c r="C10" s="159"/>
      <c r="D10" s="158"/>
      <c r="E10" s="9"/>
      <c r="F10" s="9"/>
      <c r="G10" s="9"/>
      <c r="H10" s="9"/>
      <c r="I10" s="9"/>
      <c r="J10" s="9"/>
      <c r="K10" s="9"/>
      <c r="L10" s="158"/>
      <c r="M10" s="81"/>
      <c r="N10" s="14"/>
      <c r="O10" s="15"/>
      <c r="P10" s="15"/>
      <c r="Q10" s="158"/>
      <c r="R10" s="244"/>
      <c r="S10" s="7"/>
      <c r="T10" s="7"/>
      <c r="U10" s="7"/>
      <c r="V10" s="7"/>
      <c r="W10" s="7"/>
      <c r="X10" s="7"/>
      <c r="Y10" s="7"/>
      <c r="Z10" s="7"/>
      <c r="AA10" s="7"/>
    </row>
    <row r="11" spans="2:27" ht="1.5" customHeight="1">
      <c r="B11" s="7"/>
      <c r="C11" s="159"/>
      <c r="D11" s="158"/>
      <c r="E11" s="81"/>
      <c r="F11" s="81"/>
      <c r="G11" s="81"/>
      <c r="H11" s="81"/>
      <c r="I11" s="81"/>
      <c r="J11" s="81"/>
      <c r="K11" s="81"/>
      <c r="L11" s="158"/>
      <c r="M11" s="81"/>
      <c r="N11" s="81"/>
      <c r="O11" s="81"/>
      <c r="P11" s="7"/>
      <c r="Q11" s="158"/>
      <c r="R11" s="244"/>
      <c r="S11" s="7"/>
      <c r="T11" s="7"/>
      <c r="U11" s="7"/>
      <c r="V11" s="7"/>
      <c r="W11" s="7"/>
      <c r="X11" s="7"/>
      <c r="Y11" s="7"/>
      <c r="Z11" s="7"/>
      <c r="AA11" s="7"/>
    </row>
    <row r="12" spans="2:27" ht="5.0999999999999996" customHeight="1">
      <c r="B12" s="7"/>
      <c r="C12" s="159"/>
      <c r="D12" s="158"/>
      <c r="E12" s="81"/>
      <c r="F12" s="81"/>
      <c r="G12" s="82"/>
      <c r="H12" s="82"/>
      <c r="I12" s="82"/>
      <c r="J12" s="82"/>
      <c r="K12" s="82"/>
      <c r="L12" s="158"/>
      <c r="M12" s="81"/>
      <c r="N12" s="81"/>
      <c r="O12" s="81"/>
      <c r="P12" s="7"/>
      <c r="Q12" s="158"/>
      <c r="R12" s="244"/>
      <c r="S12" s="7"/>
      <c r="T12" s="7"/>
      <c r="U12" s="7"/>
      <c r="V12" s="7"/>
      <c r="W12" s="7"/>
      <c r="X12" s="7"/>
      <c r="Y12" s="7"/>
      <c r="Z12" s="7"/>
      <c r="AA12" s="7"/>
    </row>
    <row r="13" spans="2:27" ht="20.100000000000001" customHeight="1">
      <c r="B13" s="7"/>
      <c r="C13" s="159"/>
      <c r="D13" s="158"/>
      <c r="E13" s="159" t="s">
        <v>0</v>
      </c>
      <c r="F13" s="159"/>
      <c r="G13" s="159"/>
      <c r="H13" s="159"/>
      <c r="I13" s="159"/>
      <c r="J13" s="159"/>
      <c r="K13" s="159"/>
      <c r="L13" s="158"/>
      <c r="M13" s="81"/>
      <c r="N13" s="172"/>
      <c r="O13" s="173"/>
      <c r="P13" s="174"/>
      <c r="Q13" s="158"/>
      <c r="R13" s="245"/>
      <c r="S13" s="7"/>
      <c r="T13" s="7"/>
      <c r="U13" s="7"/>
      <c r="V13" s="7"/>
      <c r="W13" s="7"/>
      <c r="X13" s="7"/>
      <c r="Y13" s="7"/>
      <c r="Z13" s="7"/>
      <c r="AA13" s="7"/>
    </row>
    <row r="14" spans="2:27" ht="5.0999999999999996" customHeight="1"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175"/>
      <c r="O14" s="176"/>
      <c r="P14" s="177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</row>
    <row r="15" spans="2:27" ht="18" customHeight="1">
      <c r="B15" s="11"/>
      <c r="C15" s="12"/>
      <c r="D15" s="12"/>
      <c r="E15" s="12"/>
      <c r="F15" s="12"/>
      <c r="G15" s="11" t="s">
        <v>8</v>
      </c>
      <c r="H15" s="11"/>
      <c r="I15" s="11"/>
      <c r="J15" s="11"/>
      <c r="K15" s="11"/>
      <c r="L15" s="12"/>
      <c r="M15" s="12"/>
      <c r="N15" s="12"/>
      <c r="O15" s="12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2:27" ht="11.25" customHeight="1">
      <c r="B16" s="11"/>
      <c r="C16" s="12"/>
      <c r="D16" s="12"/>
      <c r="E16" s="12"/>
      <c r="F16" s="12"/>
      <c r="G16" s="11"/>
      <c r="H16" s="11"/>
      <c r="I16" s="11"/>
      <c r="J16" s="11"/>
      <c r="K16" s="11"/>
      <c r="L16" s="12"/>
      <c r="M16" s="12"/>
      <c r="N16" s="12"/>
      <c r="O16" s="12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2:27" ht="18.75" customHeight="1">
      <c r="B17" s="160" t="s">
        <v>1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</row>
    <row r="18" spans="2:27" ht="5.0999999999999996" customHeight="1">
      <c r="B18" s="85"/>
      <c r="C18" s="85"/>
      <c r="D18" s="85"/>
      <c r="E18" s="85"/>
      <c r="F18" s="85"/>
      <c r="G18" s="85"/>
      <c r="H18" s="85"/>
      <c r="I18" s="85"/>
      <c r="J18" s="85"/>
      <c r="K18" s="85"/>
      <c r="M18" s="179">
        <f>N8</f>
        <v>0</v>
      </c>
      <c r="N18" s="180"/>
      <c r="O18" s="181"/>
      <c r="P18" s="101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</row>
    <row r="19" spans="2:27" ht="20.100000000000001" customHeight="1">
      <c r="B19" s="7"/>
      <c r="C19" s="159" t="s">
        <v>31</v>
      </c>
      <c r="D19" s="158" t="s">
        <v>7</v>
      </c>
      <c r="E19" s="124" t="str">
        <f>"Q1（1階の1/"&amp;$Q$5&amp;"rad時の耐力）"</f>
        <v>Q1（1階の1/15rad時の耐力）</v>
      </c>
      <c r="F19" s="124"/>
      <c r="G19" s="124"/>
      <c r="H19" s="124"/>
      <c r="I19" s="124"/>
      <c r="J19" s="124"/>
      <c r="K19" s="158" t="s">
        <v>7</v>
      </c>
      <c r="L19" s="101"/>
      <c r="M19" s="182"/>
      <c r="N19" s="183"/>
      <c r="O19" s="184"/>
      <c r="P19" s="101"/>
      <c r="Q19" s="158" t="s">
        <v>7</v>
      </c>
      <c r="R19" s="154" t="e">
        <f>ROUND(M18/(L23/O23),3)</f>
        <v>#DIV/0!</v>
      </c>
      <c r="S19" s="185" t="s">
        <v>33</v>
      </c>
      <c r="T19" s="7"/>
      <c r="U19" s="7"/>
      <c r="V19" s="7"/>
      <c r="W19" s="159"/>
      <c r="X19" s="159"/>
      <c r="Y19" s="159"/>
      <c r="Z19" s="159"/>
      <c r="AA19" s="159"/>
    </row>
    <row r="20" spans="2:27" ht="5.0999999999999996" customHeight="1">
      <c r="B20" s="7"/>
      <c r="C20" s="159"/>
      <c r="D20" s="158"/>
      <c r="E20" s="9"/>
      <c r="F20" s="9"/>
      <c r="G20" s="9"/>
      <c r="H20" s="9"/>
      <c r="I20" s="9"/>
      <c r="J20" s="9"/>
      <c r="K20" s="158"/>
      <c r="L20" s="100"/>
      <c r="M20" s="9"/>
      <c r="N20" s="9"/>
      <c r="O20" s="9"/>
      <c r="P20" s="9"/>
      <c r="Q20" s="158"/>
      <c r="R20" s="155"/>
      <c r="S20" s="185"/>
      <c r="T20" s="7"/>
      <c r="U20" s="7"/>
      <c r="V20" s="7"/>
      <c r="W20" s="7"/>
      <c r="X20" s="7"/>
      <c r="Y20" s="7"/>
      <c r="Z20" s="7"/>
      <c r="AA20" s="7"/>
    </row>
    <row r="21" spans="2:27" ht="1.5" customHeight="1">
      <c r="B21" s="7"/>
      <c r="C21" s="159"/>
      <c r="D21" s="158"/>
      <c r="E21" s="81"/>
      <c r="F21" s="81"/>
      <c r="G21" s="81"/>
      <c r="H21" s="81"/>
      <c r="I21" s="81"/>
      <c r="J21" s="81"/>
      <c r="K21" s="158"/>
      <c r="M21" s="81"/>
      <c r="N21" s="81"/>
      <c r="O21" s="81"/>
      <c r="P21" s="7"/>
      <c r="Q21" s="158"/>
      <c r="R21" s="155"/>
      <c r="S21" s="185"/>
      <c r="T21" s="7"/>
      <c r="U21" s="7"/>
      <c r="V21" s="7"/>
      <c r="W21" s="7"/>
      <c r="X21" s="7"/>
      <c r="Y21" s="7"/>
      <c r="Z21" s="7"/>
      <c r="AA21" s="7"/>
    </row>
    <row r="22" spans="2:27" ht="5.0999999999999996" customHeight="1">
      <c r="B22" s="7"/>
      <c r="C22" s="159"/>
      <c r="D22" s="158"/>
      <c r="E22" s="81"/>
      <c r="F22" s="81"/>
      <c r="G22" s="82"/>
      <c r="H22" s="82"/>
      <c r="I22" s="82"/>
      <c r="J22" s="82"/>
      <c r="K22" s="158"/>
      <c r="M22" s="81"/>
      <c r="N22" s="81"/>
      <c r="O22" s="81"/>
      <c r="P22" s="7"/>
      <c r="Q22" s="158"/>
      <c r="R22" s="155"/>
      <c r="S22" s="185"/>
      <c r="T22" s="7"/>
      <c r="U22" s="7"/>
      <c r="V22" s="7"/>
      <c r="W22" s="7"/>
      <c r="X22" s="7"/>
      <c r="Y22" s="7"/>
      <c r="Z22" s="7"/>
      <c r="AA22" s="7"/>
    </row>
    <row r="23" spans="2:27" ht="20.100000000000001" customHeight="1">
      <c r="B23" s="7"/>
      <c r="C23" s="159"/>
      <c r="D23" s="158"/>
      <c r="E23" s="125" t="str">
        <f>"δ（1/"&amp;Q5&amp;"rad時の1階の変位）"</f>
        <v>δ（1/15rad時の1階の変位）</v>
      </c>
      <c r="F23" s="125"/>
      <c r="G23" s="125"/>
      <c r="H23" s="125"/>
      <c r="I23" s="125"/>
      <c r="J23" s="125"/>
      <c r="K23" s="158"/>
      <c r="L23" s="166"/>
      <c r="M23" s="168"/>
      <c r="N23" s="223" t="s">
        <v>147</v>
      </c>
      <c r="O23" s="224">
        <f>$Q$5</f>
        <v>15</v>
      </c>
      <c r="P23" s="225"/>
      <c r="Q23" s="158"/>
      <c r="R23" s="156"/>
      <c r="S23" s="185"/>
      <c r="T23" s="7"/>
      <c r="U23" s="7"/>
      <c r="V23" s="7"/>
      <c r="W23" s="7"/>
      <c r="X23" s="7"/>
      <c r="Y23" s="7"/>
      <c r="Z23" s="7"/>
      <c r="AA23" s="7"/>
    </row>
    <row r="24" spans="2:27" ht="5.0999999999999996" customHeight="1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169"/>
      <c r="M24" s="171"/>
      <c r="N24" s="223"/>
      <c r="O24" s="226"/>
      <c r="P24" s="227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</row>
    <row r="25" spans="2:27" ht="11.25" customHeight="1">
      <c r="B25" s="11"/>
      <c r="C25" s="12"/>
      <c r="D25" s="12"/>
      <c r="E25" s="12"/>
      <c r="F25" s="12"/>
      <c r="G25" s="11"/>
      <c r="H25" s="11"/>
      <c r="I25" s="11"/>
      <c r="J25" s="11"/>
      <c r="K25" s="11"/>
      <c r="L25" s="12"/>
      <c r="M25" s="12"/>
      <c r="N25" s="12"/>
      <c r="O25" s="12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2:27" ht="18.75" customHeight="1">
      <c r="B26" s="160" t="str">
        <f>"●　等価周期　Te　（1階の変形角が1/"&amp;Q5&amp;"rad時の剛性）"</f>
        <v>●　等価周期　Te　（1階の変形角が1/15rad時の剛性）</v>
      </c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</row>
    <row r="27" spans="2:27" ht="5.0999999999999996" customHeight="1"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</row>
    <row r="28" spans="2:27" ht="5.0999999999999996" customHeight="1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179">
        <f>ROUND(N13/9.8,3)</f>
        <v>0</v>
      </c>
      <c r="O28" s="180"/>
      <c r="P28" s="181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</row>
    <row r="29" spans="2:27" ht="20.100000000000001" customHeight="1">
      <c r="B29" s="7"/>
      <c r="C29" s="159" t="s">
        <v>36</v>
      </c>
      <c r="D29" s="158" t="s">
        <v>7</v>
      </c>
      <c r="E29" s="159" t="s">
        <v>38</v>
      </c>
      <c r="F29" s="158" t="s">
        <v>2</v>
      </c>
      <c r="G29" s="158"/>
      <c r="H29" s="158"/>
      <c r="I29" s="158"/>
      <c r="J29" s="158"/>
      <c r="K29" s="158"/>
      <c r="L29" s="158" t="s">
        <v>7</v>
      </c>
      <c r="M29" s="159" t="s">
        <v>38</v>
      </c>
      <c r="N29" s="182"/>
      <c r="O29" s="183"/>
      <c r="P29" s="184"/>
      <c r="Q29" s="158" t="s">
        <v>7</v>
      </c>
      <c r="R29" s="154" t="e">
        <f>ROUND(2*PI()*SQRT(N28/N33),3)</f>
        <v>#DIV/0!</v>
      </c>
      <c r="S29" s="178" t="s">
        <v>3</v>
      </c>
      <c r="T29" s="7"/>
      <c r="U29" s="7"/>
      <c r="V29" s="7"/>
      <c r="W29" s="159"/>
      <c r="X29" s="159"/>
      <c r="Y29" s="159"/>
      <c r="Z29" s="159"/>
      <c r="AA29" s="159"/>
    </row>
    <row r="30" spans="2:27" ht="5.0999999999999996" customHeight="1">
      <c r="B30" s="7"/>
      <c r="C30" s="159"/>
      <c r="D30" s="158"/>
      <c r="E30" s="159"/>
      <c r="F30" s="9"/>
      <c r="G30" s="9"/>
      <c r="H30" s="9"/>
      <c r="I30" s="9"/>
      <c r="J30" s="9"/>
      <c r="K30" s="9"/>
      <c r="L30" s="158"/>
      <c r="M30" s="159"/>
      <c r="N30" s="10"/>
      <c r="O30" s="10"/>
      <c r="P30" s="10"/>
      <c r="Q30" s="158"/>
      <c r="R30" s="155"/>
      <c r="S30" s="178"/>
      <c r="T30" s="7"/>
      <c r="U30" s="7"/>
      <c r="V30" s="7"/>
      <c r="W30" s="7"/>
      <c r="X30" s="7"/>
      <c r="Y30" s="7"/>
      <c r="Z30" s="7"/>
      <c r="AA30" s="7"/>
    </row>
    <row r="31" spans="2:27" ht="1.5" customHeight="1">
      <c r="B31" s="7"/>
      <c r="C31" s="159"/>
      <c r="D31" s="158"/>
      <c r="E31" s="159"/>
      <c r="F31" s="82"/>
      <c r="G31" s="81"/>
      <c r="H31" s="81"/>
      <c r="I31" s="81"/>
      <c r="J31" s="81"/>
      <c r="K31" s="81"/>
      <c r="L31" s="158"/>
      <c r="M31" s="159"/>
      <c r="N31" s="82"/>
      <c r="O31" s="82"/>
      <c r="P31" s="73"/>
      <c r="Q31" s="158"/>
      <c r="R31" s="155"/>
      <c r="S31" s="178"/>
      <c r="T31" s="7"/>
      <c r="U31" s="7"/>
      <c r="V31" s="7"/>
      <c r="W31" s="7"/>
      <c r="X31" s="7"/>
      <c r="Y31" s="7"/>
      <c r="Z31" s="7"/>
      <c r="AA31" s="7"/>
    </row>
    <row r="32" spans="2:27" ht="5.0999999999999996" customHeight="1">
      <c r="B32" s="7"/>
      <c r="C32" s="159"/>
      <c r="D32" s="158"/>
      <c r="E32" s="159"/>
      <c r="F32" s="82"/>
      <c r="G32" s="82"/>
      <c r="H32" s="82"/>
      <c r="I32" s="82"/>
      <c r="J32" s="82"/>
      <c r="K32" s="82"/>
      <c r="L32" s="158"/>
      <c r="M32" s="159"/>
      <c r="N32" s="82"/>
      <c r="O32" s="82"/>
      <c r="P32" s="7"/>
      <c r="Q32" s="158"/>
      <c r="R32" s="155"/>
      <c r="S32" s="178"/>
      <c r="T32" s="7"/>
      <c r="U32" s="7"/>
      <c r="V32" s="7"/>
      <c r="W32" s="7"/>
      <c r="X32" s="7"/>
      <c r="Y32" s="7"/>
      <c r="Z32" s="7"/>
      <c r="AA32" s="7"/>
    </row>
    <row r="33" spans="2:27" ht="20.100000000000001" customHeight="1">
      <c r="B33" s="7"/>
      <c r="C33" s="159"/>
      <c r="D33" s="158"/>
      <c r="E33" s="159"/>
      <c r="F33" s="159" t="str">
        <f>"Ke（1/"&amp;Q5&amp;"rad時の1階の等価剛性）"</f>
        <v>Ke（1/15rad時の1階の等価剛性）</v>
      </c>
      <c r="G33" s="159"/>
      <c r="H33" s="159"/>
      <c r="I33" s="159"/>
      <c r="J33" s="159"/>
      <c r="K33" s="159"/>
      <c r="L33" s="158"/>
      <c r="M33" s="159"/>
      <c r="N33" s="179" t="e">
        <f>R19</f>
        <v>#DIV/0!</v>
      </c>
      <c r="O33" s="180"/>
      <c r="P33" s="181"/>
      <c r="Q33" s="158"/>
      <c r="R33" s="156"/>
      <c r="S33" s="178"/>
      <c r="T33" s="7"/>
      <c r="U33" s="7"/>
      <c r="V33" s="7"/>
      <c r="W33" s="7"/>
      <c r="X33" s="7"/>
      <c r="Y33" s="7"/>
      <c r="Z33" s="7"/>
      <c r="AA33" s="7"/>
    </row>
    <row r="34" spans="2:27" ht="5.0999999999999996" customHeight="1"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182"/>
      <c r="O34" s="183"/>
      <c r="P34" s="184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</row>
    <row r="35" spans="2:27" ht="11.25" customHeight="1">
      <c r="B35" s="11"/>
      <c r="C35" s="12"/>
      <c r="D35" s="12"/>
      <c r="E35" s="12"/>
      <c r="F35" s="12"/>
      <c r="G35" s="11"/>
      <c r="H35" s="11"/>
      <c r="I35" s="11"/>
      <c r="J35" s="11"/>
      <c r="K35" s="11"/>
      <c r="L35" s="12"/>
      <c r="M35" s="12"/>
      <c r="N35" s="12"/>
      <c r="O35" s="12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2:27" ht="18.75" customHeight="1">
      <c r="B36" s="160" t="s">
        <v>4</v>
      </c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</row>
    <row r="37" spans="2:27" ht="15" customHeight="1">
      <c r="B37" s="7"/>
      <c r="C37" s="159" t="s">
        <v>9</v>
      </c>
      <c r="D37" s="158" t="s">
        <v>7</v>
      </c>
      <c r="E37" s="81">
        <v>1</v>
      </c>
      <c r="F37" s="159" t="s">
        <v>10</v>
      </c>
      <c r="G37" s="158" t="s">
        <v>11</v>
      </c>
      <c r="H37" s="158"/>
      <c r="I37" s="158"/>
      <c r="J37" s="158" t="s">
        <v>12</v>
      </c>
      <c r="K37" s="158">
        <v>0.05</v>
      </c>
      <c r="L37" s="82"/>
      <c r="M37" s="82"/>
      <c r="N37" s="82"/>
      <c r="O37" s="82"/>
      <c r="P37" s="84"/>
      <c r="Q37" s="197"/>
      <c r="R37" s="161"/>
      <c r="S37" s="197"/>
      <c r="T37" s="7"/>
      <c r="U37" s="7"/>
      <c r="V37" s="7"/>
      <c r="W37" s="159"/>
      <c r="X37" s="159"/>
      <c r="Y37" s="159"/>
      <c r="Z37" s="159"/>
      <c r="AA37" s="159"/>
    </row>
    <row r="38" spans="2:27" ht="5.0999999999999996" customHeight="1">
      <c r="B38" s="7"/>
      <c r="C38" s="159"/>
      <c r="D38" s="158"/>
      <c r="E38" s="9"/>
      <c r="F38" s="159"/>
      <c r="G38" s="9"/>
      <c r="H38" s="9"/>
      <c r="I38" s="9"/>
      <c r="J38" s="158"/>
      <c r="K38" s="158"/>
      <c r="L38" s="82"/>
      <c r="M38" s="82"/>
      <c r="N38" s="82"/>
      <c r="O38" s="82"/>
      <c r="P38" s="86"/>
      <c r="Q38" s="197"/>
      <c r="R38" s="161"/>
      <c r="S38" s="197"/>
      <c r="T38" s="7"/>
      <c r="U38" s="7"/>
      <c r="V38" s="7"/>
      <c r="W38" s="7"/>
      <c r="X38" s="7"/>
      <c r="Y38" s="7"/>
      <c r="Z38" s="7"/>
      <c r="AA38" s="7"/>
    </row>
    <row r="39" spans="2:27" ht="1.5" customHeight="1">
      <c r="B39" s="7"/>
      <c r="C39" s="159"/>
      <c r="D39" s="158"/>
      <c r="E39" s="81"/>
      <c r="F39" s="159"/>
      <c r="G39" s="158"/>
      <c r="H39" s="158"/>
      <c r="I39" s="158"/>
      <c r="J39" s="158"/>
      <c r="K39" s="158"/>
      <c r="L39" s="82"/>
      <c r="M39" s="82"/>
      <c r="N39" s="82"/>
      <c r="O39" s="82"/>
      <c r="P39" s="18"/>
      <c r="Q39" s="197"/>
      <c r="R39" s="161"/>
      <c r="S39" s="197"/>
      <c r="T39" s="7"/>
      <c r="U39" s="7"/>
      <c r="V39" s="7"/>
      <c r="W39" s="7"/>
      <c r="X39" s="7"/>
      <c r="Y39" s="7"/>
      <c r="Z39" s="7"/>
      <c r="AA39" s="7"/>
    </row>
    <row r="40" spans="2:27" ht="5.0999999999999996" customHeight="1">
      <c r="B40" s="7"/>
      <c r="C40" s="159"/>
      <c r="D40" s="158"/>
      <c r="E40" s="81"/>
      <c r="F40" s="159"/>
      <c r="G40" s="82"/>
      <c r="H40" s="82"/>
      <c r="I40" s="82"/>
      <c r="J40" s="158"/>
      <c r="K40" s="158"/>
      <c r="L40" s="82"/>
      <c r="M40" s="82"/>
      <c r="N40" s="82"/>
      <c r="O40" s="82"/>
      <c r="P40" s="18"/>
      <c r="Q40" s="197"/>
      <c r="R40" s="161"/>
      <c r="S40" s="197"/>
      <c r="T40" s="7"/>
      <c r="U40" s="7"/>
      <c r="V40" s="7"/>
      <c r="W40" s="7"/>
      <c r="X40" s="7"/>
      <c r="Y40" s="7"/>
      <c r="Z40" s="7"/>
      <c r="AA40" s="7"/>
    </row>
    <row r="41" spans="2:27" ht="15" customHeight="1">
      <c r="B41" s="7"/>
      <c r="C41" s="159"/>
      <c r="D41" s="158"/>
      <c r="E41" s="82" t="s">
        <v>13</v>
      </c>
      <c r="F41" s="159"/>
      <c r="G41" s="159" t="s">
        <v>14</v>
      </c>
      <c r="H41" s="159"/>
      <c r="I41" s="159"/>
      <c r="J41" s="158"/>
      <c r="K41" s="158"/>
      <c r="L41" s="82"/>
      <c r="M41" s="82"/>
      <c r="N41" s="82"/>
      <c r="O41" s="82"/>
      <c r="P41" s="161"/>
      <c r="Q41" s="197"/>
      <c r="R41" s="161"/>
      <c r="S41" s="197"/>
      <c r="T41" s="7"/>
      <c r="U41" s="7"/>
      <c r="V41" s="7"/>
      <c r="W41" s="7"/>
      <c r="X41" s="7"/>
      <c r="Y41" s="7"/>
      <c r="Z41" s="7"/>
      <c r="AA41" s="7"/>
    </row>
    <row r="42" spans="2:27" ht="9.9499999999999993" customHeight="1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161"/>
      <c r="Q42" s="16"/>
      <c r="R42" s="16"/>
      <c r="S42" s="16"/>
      <c r="T42" s="85"/>
      <c r="U42" s="85"/>
      <c r="V42" s="85"/>
      <c r="W42" s="85"/>
      <c r="X42" s="85"/>
      <c r="Y42" s="85"/>
      <c r="Z42" s="85"/>
      <c r="AA42" s="85"/>
    </row>
    <row r="43" spans="2:27" ht="15" customHeight="1">
      <c r="B43" s="7"/>
      <c r="C43" s="83" t="s">
        <v>21</v>
      </c>
      <c r="D43" s="82"/>
      <c r="E43" s="82"/>
      <c r="F43" s="82"/>
      <c r="G43" s="7"/>
      <c r="H43" s="7"/>
      <c r="I43" s="7"/>
      <c r="J43" s="7"/>
      <c r="K43" s="7"/>
      <c r="L43" s="82"/>
      <c r="M43" s="82"/>
      <c r="N43" s="82"/>
      <c r="O43" s="82"/>
      <c r="P43" s="7"/>
      <c r="Q43" s="7"/>
      <c r="R43" s="7"/>
      <c r="S43" s="7"/>
      <c r="T43" s="11"/>
      <c r="U43" s="11"/>
      <c r="V43" s="11"/>
      <c r="W43" s="11"/>
      <c r="X43" s="11"/>
      <c r="Y43" s="11"/>
      <c r="Z43" s="11"/>
      <c r="AA43" s="11"/>
    </row>
    <row r="44" spans="2:27" ht="15" customHeight="1">
      <c r="B44" s="7"/>
      <c r="C44" s="82"/>
      <c r="D44" s="82"/>
      <c r="E44" s="19" t="s">
        <v>22</v>
      </c>
      <c r="F44" s="82"/>
      <c r="G44" s="20" t="str">
        <f>"（底辺）=δ 1/"&amp;Q5</f>
        <v>（底辺）=δ 1/15</v>
      </c>
      <c r="H44" s="12"/>
      <c r="I44" s="12"/>
      <c r="J44" s="11"/>
      <c r="K44" s="12" t="str">
        <f>"（高さ）=Q 1/"&amp;Q5</f>
        <v>（高さ）=Q 1/15</v>
      </c>
      <c r="L44" s="82"/>
      <c r="M44" s="82"/>
      <c r="N44" s="82"/>
      <c r="O44" s="82"/>
      <c r="P44" s="7"/>
      <c r="Q44" s="7"/>
      <c r="R44" s="7"/>
      <c r="S44" s="7"/>
      <c r="T44" s="11"/>
      <c r="U44" s="11"/>
      <c r="V44" s="11"/>
      <c r="W44" s="11"/>
      <c r="X44" s="11"/>
      <c r="Y44" s="11"/>
      <c r="Z44" s="11"/>
      <c r="AA44" s="11"/>
    </row>
    <row r="45" spans="2:27" ht="9.9499999999999993" customHeight="1">
      <c r="B45" s="7"/>
      <c r="C45" s="82"/>
      <c r="D45" s="82"/>
      <c r="E45" s="82"/>
      <c r="F45" s="193" t="s">
        <v>7</v>
      </c>
      <c r="G45" s="179">
        <f>L23/O23</f>
        <v>0</v>
      </c>
      <c r="H45" s="180"/>
      <c r="I45" s="181"/>
      <c r="J45" s="157" t="s">
        <v>23</v>
      </c>
      <c r="K45" s="154">
        <f>N8</f>
        <v>0</v>
      </c>
      <c r="L45" s="198" t="s">
        <v>24</v>
      </c>
      <c r="M45" s="158" t="s">
        <v>25</v>
      </c>
      <c r="N45" s="179">
        <f>ROUND(G45*K45/2,3)</f>
        <v>0</v>
      </c>
      <c r="O45" s="180"/>
      <c r="P45" s="181"/>
      <c r="Q45" s="7"/>
      <c r="R45" s="7"/>
      <c r="S45" s="7"/>
      <c r="T45" s="11"/>
      <c r="U45" s="11"/>
      <c r="V45" s="11"/>
      <c r="W45" s="11"/>
      <c r="X45" s="11"/>
      <c r="Y45" s="11"/>
      <c r="Z45" s="11"/>
      <c r="AA45" s="11"/>
    </row>
    <row r="46" spans="2:27" ht="9.9499999999999993" customHeight="1">
      <c r="B46" s="7"/>
      <c r="C46" s="82"/>
      <c r="D46" s="82"/>
      <c r="E46" s="82"/>
      <c r="F46" s="193"/>
      <c r="G46" s="194"/>
      <c r="H46" s="195"/>
      <c r="I46" s="196"/>
      <c r="J46" s="157"/>
      <c r="K46" s="155"/>
      <c r="L46" s="198"/>
      <c r="M46" s="158"/>
      <c r="N46" s="194"/>
      <c r="O46" s="195"/>
      <c r="P46" s="196"/>
      <c r="Q46" s="7"/>
      <c r="R46" s="7"/>
      <c r="S46" s="7"/>
      <c r="T46" s="11"/>
      <c r="U46" s="11"/>
      <c r="V46" s="11"/>
      <c r="W46" s="11"/>
      <c r="X46" s="11"/>
      <c r="Y46" s="11"/>
      <c r="Z46" s="11"/>
      <c r="AA46" s="11"/>
    </row>
    <row r="47" spans="2:27" ht="9.9499999999999993" customHeight="1">
      <c r="B47" s="7"/>
      <c r="C47" s="82"/>
      <c r="D47" s="82"/>
      <c r="E47" s="82"/>
      <c r="F47" s="193"/>
      <c r="G47" s="182"/>
      <c r="H47" s="183"/>
      <c r="I47" s="184"/>
      <c r="J47" s="157"/>
      <c r="K47" s="156"/>
      <c r="L47" s="198"/>
      <c r="M47" s="158"/>
      <c r="N47" s="182"/>
      <c r="O47" s="183"/>
      <c r="P47" s="184"/>
      <c r="Q47" s="7"/>
      <c r="R47" s="7"/>
      <c r="S47" s="7"/>
      <c r="T47" s="11"/>
      <c r="U47" s="11"/>
      <c r="V47" s="11"/>
      <c r="W47" s="11"/>
      <c r="X47" s="11"/>
      <c r="Y47" s="11"/>
      <c r="Z47" s="11"/>
      <c r="AA47" s="11"/>
    </row>
    <row r="48" spans="2:27" ht="15" customHeight="1">
      <c r="B48" s="7"/>
      <c r="C48" s="85" t="s">
        <v>26</v>
      </c>
      <c r="D48" s="82"/>
      <c r="E48" s="19" t="s">
        <v>27</v>
      </c>
      <c r="F48" s="81"/>
      <c r="G48" s="7"/>
      <c r="H48" s="7"/>
      <c r="I48" s="7"/>
      <c r="J48" s="7"/>
      <c r="K48" s="7"/>
      <c r="L48" s="82"/>
      <c r="M48" s="81"/>
      <c r="N48" s="81"/>
      <c r="O48" s="81"/>
      <c r="P48" s="7"/>
      <c r="Q48" s="7"/>
      <c r="R48" s="7"/>
      <c r="S48" s="7"/>
      <c r="T48" s="11"/>
      <c r="U48" s="11"/>
      <c r="V48" s="11"/>
      <c r="W48" s="11"/>
      <c r="X48" s="11"/>
      <c r="Y48" s="11"/>
      <c r="Z48" s="11"/>
      <c r="AA48" s="11"/>
    </row>
    <row r="49" spans="2:27" ht="12" customHeight="1">
      <c r="B49" s="7"/>
      <c r="C49" s="148" t="s">
        <v>18</v>
      </c>
      <c r="D49" s="148"/>
      <c r="E49" s="148"/>
      <c r="F49" s="149" t="s">
        <v>7</v>
      </c>
      <c r="G49" s="150" t="s">
        <v>153</v>
      </c>
      <c r="H49" s="150"/>
      <c r="I49" s="150"/>
      <c r="J49" s="150"/>
      <c r="K49" s="148" t="s">
        <v>23</v>
      </c>
      <c r="L49" s="148" t="str">
        <f>E19</f>
        <v>Q1（1階の1/15rad時の耐力）</v>
      </c>
      <c r="M49" s="148"/>
      <c r="N49" s="148"/>
      <c r="O49" s="148"/>
      <c r="P49" s="148"/>
      <c r="Q49" s="148"/>
      <c r="R49" s="7"/>
      <c r="S49" s="7"/>
      <c r="T49" s="11"/>
      <c r="U49" s="11"/>
      <c r="V49" s="11"/>
      <c r="W49" s="11"/>
      <c r="X49" s="11"/>
      <c r="Y49" s="11"/>
      <c r="Z49" s="11"/>
      <c r="AA49" s="11"/>
    </row>
    <row r="50" spans="2:27" ht="4.5" customHeight="1">
      <c r="B50" s="7"/>
      <c r="C50" s="148"/>
      <c r="D50" s="148"/>
      <c r="E50" s="148"/>
      <c r="F50" s="149"/>
      <c r="G50" s="150"/>
      <c r="H50" s="150"/>
      <c r="I50" s="150"/>
      <c r="J50" s="150"/>
      <c r="K50" s="148"/>
      <c r="L50" s="102"/>
      <c r="M50" s="103"/>
      <c r="N50" s="103"/>
      <c r="O50" s="103"/>
      <c r="P50" s="102"/>
      <c r="Q50" s="102"/>
      <c r="R50" s="7"/>
      <c r="S50" s="7"/>
      <c r="T50" s="11"/>
      <c r="U50" s="11"/>
      <c r="V50" s="11"/>
      <c r="W50" s="11"/>
      <c r="X50" s="11"/>
      <c r="Y50" s="11"/>
      <c r="Z50" s="11"/>
      <c r="AA50" s="11"/>
    </row>
    <row r="51" spans="2:27" ht="4.5" customHeight="1">
      <c r="B51" s="7"/>
      <c r="C51" s="148"/>
      <c r="D51" s="148"/>
      <c r="E51" s="148"/>
      <c r="F51" s="149"/>
      <c r="G51" s="150"/>
      <c r="H51" s="150"/>
      <c r="I51" s="150"/>
      <c r="J51" s="150"/>
      <c r="K51" s="148"/>
      <c r="L51" s="99"/>
      <c r="M51" s="104"/>
      <c r="N51" s="104"/>
      <c r="O51" s="104"/>
      <c r="P51" s="99"/>
      <c r="Q51" s="99"/>
      <c r="R51" s="7"/>
      <c r="S51" s="7"/>
      <c r="T51" s="11"/>
      <c r="U51" s="11"/>
      <c r="V51" s="11"/>
      <c r="W51" s="11"/>
      <c r="X51" s="11"/>
      <c r="Y51" s="11"/>
      <c r="Z51" s="11"/>
      <c r="AA51" s="11"/>
    </row>
    <row r="52" spans="2:27" ht="12" customHeight="1">
      <c r="B52" s="7"/>
      <c r="C52" s="148"/>
      <c r="D52" s="148"/>
      <c r="E52" s="148"/>
      <c r="F52" s="149"/>
      <c r="G52" s="150"/>
      <c r="H52" s="150"/>
      <c r="I52" s="150"/>
      <c r="J52" s="150"/>
      <c r="K52" s="148"/>
      <c r="L52" s="148" t="s">
        <v>154</v>
      </c>
      <c r="M52" s="148"/>
      <c r="N52" s="148"/>
      <c r="O52" s="148"/>
      <c r="P52" s="148"/>
      <c r="Q52" s="148"/>
      <c r="R52" s="7"/>
      <c r="S52" s="7"/>
      <c r="T52" s="11"/>
      <c r="U52" s="11"/>
      <c r="V52" s="11"/>
      <c r="W52" s="11"/>
      <c r="X52" s="11"/>
      <c r="Y52" s="11"/>
      <c r="Z52" s="11"/>
      <c r="AA52" s="11"/>
    </row>
    <row r="53" spans="2:27" ht="7.5" customHeight="1">
      <c r="B53" s="7"/>
      <c r="C53" s="85"/>
      <c r="D53" s="82"/>
      <c r="E53" s="19"/>
      <c r="F53" s="98"/>
      <c r="G53" s="7"/>
      <c r="H53" s="7"/>
      <c r="I53" s="7"/>
      <c r="J53" s="7"/>
      <c r="K53" s="7"/>
      <c r="L53" s="82"/>
      <c r="M53" s="81"/>
      <c r="N53" s="81"/>
      <c r="O53" s="81"/>
      <c r="P53" s="7"/>
      <c r="Q53" s="7"/>
      <c r="R53" s="7"/>
      <c r="S53" s="7"/>
      <c r="T53" s="11"/>
      <c r="U53" s="11"/>
      <c r="V53" s="11"/>
      <c r="W53" s="11"/>
      <c r="X53" s="11"/>
      <c r="Y53" s="11"/>
      <c r="Z53" s="11"/>
      <c r="AA53" s="11"/>
    </row>
    <row r="54" spans="2:27" ht="22.5" customHeight="1">
      <c r="B54" s="7"/>
      <c r="C54" s="145"/>
      <c r="D54" s="145"/>
      <c r="E54" s="145"/>
      <c r="F54" s="146" t="s">
        <v>7</v>
      </c>
      <c r="G54" s="230">
        <f>L23</f>
        <v>0</v>
      </c>
      <c r="H54" s="231"/>
      <c r="I54" s="232"/>
      <c r="J54" s="147" t="s">
        <v>23</v>
      </c>
      <c r="K54" s="114">
        <f>M18</f>
        <v>0</v>
      </c>
      <c r="L54" s="115"/>
      <c r="M54" s="147" t="s">
        <v>25</v>
      </c>
      <c r="N54" s="199" t="e">
        <f>G54/G57*K54/K57</f>
        <v>#DIV/0!</v>
      </c>
      <c r="O54" s="200"/>
      <c r="P54" s="201"/>
      <c r="Q54" s="106"/>
      <c r="R54" s="7"/>
      <c r="S54" s="7"/>
      <c r="T54" s="11"/>
      <c r="U54" s="11"/>
      <c r="V54" s="11"/>
      <c r="W54" s="11"/>
      <c r="X54" s="11"/>
      <c r="Y54" s="11"/>
      <c r="Z54" s="11"/>
      <c r="AA54" s="11"/>
    </row>
    <row r="55" spans="2:27" ht="4.5" customHeight="1">
      <c r="B55" s="7"/>
      <c r="C55" s="145"/>
      <c r="D55" s="145"/>
      <c r="E55" s="145"/>
      <c r="F55" s="146"/>
      <c r="G55" s="116"/>
      <c r="H55" s="116"/>
      <c r="I55" s="116"/>
      <c r="J55" s="147"/>
      <c r="K55" s="117"/>
      <c r="L55" s="118"/>
      <c r="M55" s="147"/>
      <c r="N55" s="202"/>
      <c r="O55" s="203"/>
      <c r="P55" s="204"/>
      <c r="Q55" s="105"/>
      <c r="R55" s="7"/>
      <c r="S55" s="7"/>
      <c r="T55" s="11"/>
      <c r="U55" s="11"/>
      <c r="V55" s="11"/>
      <c r="W55" s="11"/>
      <c r="X55" s="11"/>
      <c r="Y55" s="11"/>
      <c r="Z55" s="11"/>
      <c r="AA55" s="11"/>
    </row>
    <row r="56" spans="2:27" ht="4.5" customHeight="1">
      <c r="B56" s="7"/>
      <c r="C56" s="145"/>
      <c r="D56" s="145"/>
      <c r="E56" s="145"/>
      <c r="F56" s="146"/>
      <c r="G56" s="119"/>
      <c r="H56" s="119"/>
      <c r="I56" s="119"/>
      <c r="J56" s="147"/>
      <c r="K56" s="120"/>
      <c r="L56" s="121"/>
      <c r="M56" s="147"/>
      <c r="N56" s="202"/>
      <c r="O56" s="203"/>
      <c r="P56" s="204"/>
      <c r="Q56" s="99"/>
      <c r="R56" s="7"/>
      <c r="S56" s="7"/>
      <c r="T56" s="11"/>
      <c r="U56" s="11"/>
      <c r="V56" s="11"/>
      <c r="W56" s="11"/>
      <c r="X56" s="11"/>
      <c r="Y56" s="11"/>
      <c r="Z56" s="11"/>
      <c r="AA56" s="11"/>
    </row>
    <row r="57" spans="2:27" ht="22.5" customHeight="1">
      <c r="B57" s="7"/>
      <c r="C57" s="145"/>
      <c r="D57" s="145"/>
      <c r="E57" s="145"/>
      <c r="F57" s="146"/>
      <c r="G57" s="233">
        <v>120</v>
      </c>
      <c r="H57" s="233"/>
      <c r="I57" s="233"/>
      <c r="J57" s="147"/>
      <c r="K57" s="144"/>
      <c r="L57" s="115"/>
      <c r="M57" s="147"/>
      <c r="N57" s="205"/>
      <c r="O57" s="206"/>
      <c r="P57" s="207"/>
      <c r="Q57" s="106"/>
      <c r="R57" s="7"/>
      <c r="S57" s="7"/>
      <c r="T57" s="11"/>
      <c r="U57" s="11"/>
      <c r="V57" s="11"/>
      <c r="W57" s="11"/>
      <c r="X57" s="11"/>
      <c r="Y57" s="11"/>
      <c r="Z57" s="11"/>
      <c r="AA57" s="11"/>
    </row>
    <row r="58" spans="2:27" ht="9.75" customHeight="1">
      <c r="B58" s="7"/>
      <c r="C58" s="82"/>
      <c r="D58" s="82"/>
      <c r="E58" s="1"/>
      <c r="F58" s="81"/>
      <c r="G58" s="7"/>
      <c r="H58" s="7"/>
      <c r="I58" s="7"/>
      <c r="J58" s="7"/>
      <c r="K58" s="7"/>
      <c r="L58" s="82"/>
      <c r="M58" s="81"/>
      <c r="N58" s="81"/>
      <c r="O58" s="81"/>
      <c r="P58" s="7"/>
      <c r="Q58" s="7"/>
      <c r="R58" s="7"/>
      <c r="S58" s="7"/>
      <c r="T58" s="11"/>
      <c r="U58" s="11"/>
      <c r="V58" s="11"/>
      <c r="W58" s="11"/>
      <c r="X58" s="11"/>
      <c r="Y58" s="11"/>
      <c r="Z58" s="11"/>
      <c r="AA58" s="11"/>
    </row>
    <row r="59" spans="2:27" ht="12" customHeight="1">
      <c r="B59" s="7"/>
      <c r="C59" s="83" t="s">
        <v>19</v>
      </c>
      <c r="D59" s="82"/>
      <c r="E59" s="82"/>
      <c r="F59" s="82"/>
      <c r="G59" s="7"/>
      <c r="H59" s="7"/>
      <c r="I59" s="7"/>
      <c r="J59" s="7"/>
      <c r="K59" s="7"/>
      <c r="L59" s="82"/>
      <c r="M59" s="82"/>
      <c r="N59" s="82"/>
      <c r="O59" s="82"/>
      <c r="P59" s="7"/>
      <c r="Q59" s="7"/>
      <c r="R59" s="7"/>
      <c r="S59" s="7"/>
      <c r="T59" s="11"/>
      <c r="U59" s="11"/>
      <c r="V59" s="11"/>
      <c r="W59" s="11"/>
      <c r="X59" s="11"/>
      <c r="Y59" s="11"/>
      <c r="Z59" s="11"/>
      <c r="AA59" s="11"/>
    </row>
    <row r="60" spans="2:27" ht="15" customHeight="1">
      <c r="B60" s="7"/>
      <c r="C60" s="82"/>
      <c r="D60" s="82"/>
      <c r="E60" s="19"/>
      <c r="F60" s="82"/>
      <c r="G60" s="20" t="s">
        <v>5</v>
      </c>
      <c r="H60" s="20"/>
      <c r="I60" s="20"/>
      <c r="J60" s="7"/>
      <c r="K60" s="11" t="s">
        <v>18</v>
      </c>
      <c r="L60" s="82"/>
      <c r="M60" s="11" t="s">
        <v>17</v>
      </c>
      <c r="N60" s="82"/>
      <c r="O60" s="82"/>
      <c r="P60" s="7"/>
      <c r="Q60" s="7"/>
      <c r="R60" s="7"/>
      <c r="S60" s="7"/>
      <c r="T60" s="11"/>
      <c r="U60" s="11"/>
      <c r="V60" s="11"/>
      <c r="W60" s="11"/>
      <c r="X60" s="11"/>
      <c r="Y60" s="11"/>
      <c r="Z60" s="11"/>
      <c r="AA60" s="11"/>
    </row>
    <row r="61" spans="2:27" ht="9.9499999999999993" customHeight="1">
      <c r="B61" s="7"/>
      <c r="C61" s="82"/>
      <c r="D61" s="82"/>
      <c r="E61" s="82"/>
      <c r="F61" s="193" t="s">
        <v>7</v>
      </c>
      <c r="G61" s="179">
        <f>N45</f>
        <v>0</v>
      </c>
      <c r="H61" s="180"/>
      <c r="I61" s="181"/>
      <c r="J61" s="157" t="s">
        <v>28</v>
      </c>
      <c r="K61" s="240" t="e">
        <f>N54</f>
        <v>#DIV/0!</v>
      </c>
      <c r="L61" s="157" t="s">
        <v>23</v>
      </c>
      <c r="M61" s="179">
        <f>N8</f>
        <v>0</v>
      </c>
      <c r="N61" s="181"/>
      <c r="O61" s="178" t="s">
        <v>155</v>
      </c>
      <c r="P61" s="146"/>
      <c r="Q61" s="7"/>
      <c r="R61" s="154" t="e">
        <f>ROUND((G61-K61*M61/2)*2,3)</f>
        <v>#DIV/0!</v>
      </c>
      <c r="S61" s="7"/>
      <c r="T61" s="11"/>
      <c r="U61" s="11"/>
      <c r="V61" s="11"/>
      <c r="W61" s="11"/>
      <c r="X61" s="11"/>
      <c r="Y61" s="11"/>
      <c r="Z61" s="11"/>
      <c r="AA61" s="11"/>
    </row>
    <row r="62" spans="2:27" ht="9.9499999999999993" customHeight="1">
      <c r="B62" s="7"/>
      <c r="C62" s="82"/>
      <c r="D62" s="82"/>
      <c r="E62" s="82"/>
      <c r="F62" s="193"/>
      <c r="G62" s="194"/>
      <c r="H62" s="195"/>
      <c r="I62" s="196"/>
      <c r="J62" s="157"/>
      <c r="K62" s="241"/>
      <c r="L62" s="157"/>
      <c r="M62" s="194"/>
      <c r="N62" s="196"/>
      <c r="O62" s="178"/>
      <c r="P62" s="146"/>
      <c r="Q62" s="82" t="s">
        <v>7</v>
      </c>
      <c r="R62" s="155"/>
      <c r="S62" s="7"/>
      <c r="T62" s="11"/>
      <c r="U62" s="11"/>
      <c r="V62" s="11"/>
      <c r="W62" s="11"/>
      <c r="X62" s="11"/>
      <c r="Y62" s="11"/>
      <c r="Z62" s="11"/>
      <c r="AA62" s="11"/>
    </row>
    <row r="63" spans="2:27" ht="9.9499999999999993" customHeight="1">
      <c r="B63" s="7"/>
      <c r="C63" s="82"/>
      <c r="D63" s="82"/>
      <c r="E63" s="82"/>
      <c r="F63" s="193"/>
      <c r="G63" s="182"/>
      <c r="H63" s="183"/>
      <c r="I63" s="184"/>
      <c r="J63" s="157"/>
      <c r="K63" s="242"/>
      <c r="L63" s="157"/>
      <c r="M63" s="182"/>
      <c r="N63" s="184"/>
      <c r="O63" s="178"/>
      <c r="P63" s="146"/>
      <c r="Q63" s="7"/>
      <c r="R63" s="156"/>
      <c r="S63" s="7"/>
      <c r="T63" s="11"/>
      <c r="U63" s="11"/>
      <c r="V63" s="11"/>
      <c r="W63" s="11"/>
      <c r="X63" s="11"/>
      <c r="Y63" s="11"/>
      <c r="Z63" s="11"/>
      <c r="AA63" s="11"/>
    </row>
    <row r="64" spans="2:27" ht="15" customHeight="1">
      <c r="B64" s="7"/>
      <c r="C64" s="85"/>
      <c r="D64" s="82"/>
      <c r="E64" s="85"/>
      <c r="F64" s="81"/>
      <c r="G64" s="7"/>
      <c r="H64" s="7"/>
      <c r="I64" s="7"/>
      <c r="J64" s="7"/>
      <c r="K64" s="7"/>
      <c r="L64" s="82"/>
      <c r="M64" s="81"/>
      <c r="N64" s="81"/>
      <c r="O64" s="81"/>
      <c r="P64" s="7"/>
      <c r="Q64" s="7"/>
      <c r="R64" s="7"/>
      <c r="S64" s="7"/>
      <c r="T64" s="11"/>
      <c r="U64" s="11"/>
      <c r="V64" s="11"/>
      <c r="W64" s="11"/>
      <c r="X64" s="11"/>
      <c r="Y64" s="11"/>
      <c r="Z64" s="11"/>
      <c r="AA64" s="11"/>
    </row>
    <row r="65" spans="1:27" ht="15" customHeight="1" thickBot="1">
      <c r="B65" s="11"/>
      <c r="C65" s="12"/>
      <c r="D65" s="12"/>
      <c r="E65" s="12"/>
      <c r="F65" s="12"/>
      <c r="G65" s="11"/>
      <c r="H65" s="11"/>
      <c r="I65" s="11"/>
      <c r="J65" s="11"/>
      <c r="K65" s="11"/>
      <c r="L65" s="12"/>
      <c r="M65" s="12"/>
      <c r="N65" s="12"/>
      <c r="O65" s="12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5" customHeight="1" thickBot="1">
      <c r="B66" s="11"/>
      <c r="C66" s="12"/>
      <c r="D66" s="12"/>
      <c r="E66" s="12"/>
      <c r="F66" s="228" t="str">
        <f>"δ 1/"&amp;Q5</f>
        <v>δ 1/15</v>
      </c>
      <c r="G66" s="229"/>
      <c r="H66" s="11"/>
      <c r="I66" s="11"/>
      <c r="J66" s="11"/>
      <c r="K66" s="11"/>
      <c r="L66" s="12"/>
      <c r="M66" s="12"/>
      <c r="N66" s="12"/>
      <c r="O66" s="12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6.75" customHeight="1">
      <c r="B67" s="11"/>
      <c r="C67" s="12"/>
      <c r="D67" s="12"/>
      <c r="E67" s="12"/>
      <c r="F67" s="12"/>
      <c r="G67" s="11"/>
      <c r="H67" s="11"/>
      <c r="I67" s="11"/>
      <c r="J67" s="11"/>
      <c r="K67" s="11"/>
      <c r="L67" s="12"/>
      <c r="M67" s="12"/>
      <c r="N67" s="12"/>
      <c r="O67" s="12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5" customHeight="1">
      <c r="B68" s="11"/>
      <c r="C68" s="85" t="s">
        <v>29</v>
      </c>
      <c r="D68" s="12"/>
      <c r="E68" s="12"/>
      <c r="F68" s="12"/>
      <c r="G68" s="11"/>
      <c r="H68" s="11"/>
      <c r="I68" s="11"/>
      <c r="J68" s="11"/>
      <c r="K68" s="11"/>
      <c r="L68" s="12"/>
      <c r="M68" s="12"/>
      <c r="N68" s="12"/>
      <c r="O68" s="12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5.0999999999999996" customHeight="1">
      <c r="B69" s="11"/>
      <c r="C69" s="85"/>
      <c r="D69" s="12"/>
      <c r="E69" s="12"/>
      <c r="F69" s="12"/>
      <c r="G69" s="179" t="e">
        <f>R61</f>
        <v>#DIV/0!</v>
      </c>
      <c r="H69" s="180"/>
      <c r="I69" s="181"/>
      <c r="J69" s="11"/>
      <c r="K69" s="11"/>
      <c r="L69" s="12"/>
      <c r="M69" s="12"/>
      <c r="N69" s="12"/>
      <c r="O69" s="12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20.100000000000001" customHeight="1">
      <c r="B70" s="7"/>
      <c r="C70" s="159" t="s">
        <v>9</v>
      </c>
      <c r="D70" s="158" t="s">
        <v>7</v>
      </c>
      <c r="E70" s="81">
        <v>1</v>
      </c>
      <c r="F70" s="159" t="s">
        <v>10</v>
      </c>
      <c r="G70" s="182"/>
      <c r="H70" s="183"/>
      <c r="I70" s="184"/>
      <c r="J70" s="158" t="s">
        <v>12</v>
      </c>
      <c r="K70" s="158">
        <v>0.05</v>
      </c>
      <c r="L70" s="158" t="s">
        <v>7</v>
      </c>
      <c r="M70" s="234" t="e">
        <f>ROUND(1/(4*PI())*G69/G74+0.05,3)</f>
        <v>#DIV/0!</v>
      </c>
      <c r="N70" s="235"/>
      <c r="O70" s="107"/>
      <c r="P70" s="11"/>
      <c r="Q70" s="197"/>
      <c r="R70" s="161"/>
      <c r="S70" s="197"/>
      <c r="T70" s="7"/>
      <c r="U70" s="7"/>
      <c r="V70" s="7"/>
      <c r="W70" s="159"/>
      <c r="X70" s="159"/>
      <c r="Y70" s="159"/>
      <c r="Z70" s="159"/>
      <c r="AA70" s="159"/>
    </row>
    <row r="71" spans="1:27" ht="5.0999999999999996" customHeight="1">
      <c r="B71" s="7"/>
      <c r="C71" s="159"/>
      <c r="D71" s="158"/>
      <c r="E71" s="9"/>
      <c r="F71" s="159"/>
      <c r="G71" s="14"/>
      <c r="H71" s="14"/>
      <c r="I71" s="14"/>
      <c r="J71" s="158"/>
      <c r="K71" s="158"/>
      <c r="L71" s="158"/>
      <c r="M71" s="236"/>
      <c r="N71" s="237"/>
      <c r="O71" s="107"/>
      <c r="P71" s="86"/>
      <c r="Q71" s="197"/>
      <c r="R71" s="161"/>
      <c r="S71" s="197"/>
      <c r="T71" s="7"/>
      <c r="U71" s="7"/>
      <c r="V71" s="7"/>
      <c r="W71" s="7"/>
      <c r="X71" s="7"/>
      <c r="Y71" s="7"/>
      <c r="Z71" s="7"/>
      <c r="AA71" s="7"/>
    </row>
    <row r="72" spans="1:27" ht="1.5" customHeight="1">
      <c r="B72" s="7"/>
      <c r="C72" s="159"/>
      <c r="D72" s="158"/>
      <c r="E72" s="81"/>
      <c r="F72" s="159"/>
      <c r="G72" s="81"/>
      <c r="H72" s="81"/>
      <c r="I72" s="81"/>
      <c r="J72" s="158"/>
      <c r="K72" s="158"/>
      <c r="L72" s="158"/>
      <c r="M72" s="236"/>
      <c r="N72" s="237"/>
      <c r="O72" s="107"/>
      <c r="P72" s="18"/>
      <c r="Q72" s="197"/>
      <c r="R72" s="161"/>
      <c r="S72" s="197"/>
      <c r="T72" s="7"/>
      <c r="U72" s="7"/>
      <c r="V72" s="7"/>
      <c r="W72" s="7"/>
      <c r="X72" s="7"/>
      <c r="Y72" s="7"/>
      <c r="Z72" s="7"/>
      <c r="AA72" s="7"/>
    </row>
    <row r="73" spans="1:27" ht="5.0999999999999996" customHeight="1">
      <c r="B73" s="7"/>
      <c r="C73" s="159"/>
      <c r="D73" s="158"/>
      <c r="E73" s="81"/>
      <c r="F73" s="159"/>
      <c r="G73" s="82"/>
      <c r="H73" s="82"/>
      <c r="I73" s="82"/>
      <c r="J73" s="158"/>
      <c r="K73" s="158"/>
      <c r="L73" s="158"/>
      <c r="M73" s="236"/>
      <c r="N73" s="237"/>
      <c r="O73" s="107"/>
      <c r="P73" s="18"/>
      <c r="Q73" s="197"/>
      <c r="R73" s="161"/>
      <c r="S73" s="19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>
      <c r="B74" s="7"/>
      <c r="C74" s="159"/>
      <c r="D74" s="158"/>
      <c r="E74" s="82" t="s">
        <v>13</v>
      </c>
      <c r="F74" s="159"/>
      <c r="G74" s="179">
        <f>N45</f>
        <v>0</v>
      </c>
      <c r="H74" s="180"/>
      <c r="I74" s="181"/>
      <c r="J74" s="158"/>
      <c r="K74" s="158"/>
      <c r="L74" s="158"/>
      <c r="M74" s="238"/>
      <c r="N74" s="239"/>
      <c r="O74" s="107"/>
      <c r="P74" s="11"/>
      <c r="Q74" s="197"/>
      <c r="R74" s="161"/>
      <c r="S74" s="197"/>
      <c r="T74" s="7"/>
      <c r="U74" s="7"/>
      <c r="V74" s="7"/>
      <c r="W74" s="7"/>
      <c r="X74" s="7"/>
      <c r="Y74" s="7"/>
      <c r="Z74" s="7"/>
      <c r="AA74" s="7"/>
    </row>
    <row r="75" spans="1:27" ht="5.0999999999999996" customHeight="1">
      <c r="B75" s="11"/>
      <c r="C75" s="85"/>
      <c r="D75" s="12"/>
      <c r="E75" s="12"/>
      <c r="F75" s="12"/>
      <c r="G75" s="182"/>
      <c r="H75" s="183"/>
      <c r="I75" s="184"/>
      <c r="J75" s="11"/>
      <c r="K75" s="11"/>
      <c r="L75" s="12"/>
      <c r="M75" s="12"/>
      <c r="N75" s="12"/>
      <c r="O75" s="12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9" customHeight="1">
      <c r="B76" s="11"/>
      <c r="C76" s="12"/>
      <c r="D76" s="12"/>
      <c r="E76" s="12"/>
      <c r="F76" s="12"/>
      <c r="G76" s="11"/>
      <c r="H76" s="11"/>
      <c r="I76" s="11"/>
      <c r="J76" s="11"/>
      <c r="K76" s="11"/>
      <c r="L76" s="12"/>
      <c r="M76" s="12"/>
      <c r="N76" s="12"/>
      <c r="O76" s="12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53.45" customHeight="1">
      <c r="A77" s="21" t="s">
        <v>69</v>
      </c>
      <c r="B77" s="153" t="s">
        <v>70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</row>
    <row r="78" spans="1:27" ht="16.899999999999999" customHeight="1"/>
  </sheetData>
  <sheetProtection algorithmName="SHA-512" hashValue="7evO/vWFQNuJuVP50xl7wtoACtMrTRvZR0zNuunScZaKcIzF5BrN8gTdnETSsFO7CEm3StkWxZnkk8MDB4xUnA==" saltValue="53I0S1hztZ7e0Q6CjUqG7Q==" spinCount="100000" sheet="1" objects="1" scenarios="1"/>
  <mergeCells count="104">
    <mergeCell ref="D2:S2"/>
    <mergeCell ref="B7:AA7"/>
    <mergeCell ref="N8:P9"/>
    <mergeCell ref="C9:C13"/>
    <mergeCell ref="D9:D13"/>
    <mergeCell ref="L9:L13"/>
    <mergeCell ref="Q9:Q13"/>
    <mergeCell ref="R9:R13"/>
    <mergeCell ref="W9:X9"/>
    <mergeCell ref="B4:S4"/>
    <mergeCell ref="L5:M5"/>
    <mergeCell ref="Q5:R5"/>
    <mergeCell ref="Y19:AA19"/>
    <mergeCell ref="Y9:AA9"/>
    <mergeCell ref="E13:K13"/>
    <mergeCell ref="N13:P14"/>
    <mergeCell ref="B17:AA17"/>
    <mergeCell ref="C19:C23"/>
    <mergeCell ref="D19:D23"/>
    <mergeCell ref="K19:K23"/>
    <mergeCell ref="Q19:Q23"/>
    <mergeCell ref="Y37:AA37"/>
    <mergeCell ref="P41:P42"/>
    <mergeCell ref="C37:C41"/>
    <mergeCell ref="D37:D41"/>
    <mergeCell ref="F37:F41"/>
    <mergeCell ref="J37:J41"/>
    <mergeCell ref="K37:K41"/>
    <mergeCell ref="S29:S33"/>
    <mergeCell ref="W29:X29"/>
    <mergeCell ref="Y29:AA29"/>
    <mergeCell ref="F33:K33"/>
    <mergeCell ref="N33:P34"/>
    <mergeCell ref="B36:AA36"/>
    <mergeCell ref="N28:P29"/>
    <mergeCell ref="C29:C33"/>
    <mergeCell ref="D29:D33"/>
    <mergeCell ref="E29:E33"/>
    <mergeCell ref="F29:K29"/>
    <mergeCell ref="L29:L33"/>
    <mergeCell ref="M29:M33"/>
    <mergeCell ref="Q29:Q33"/>
    <mergeCell ref="R29:R33"/>
    <mergeCell ref="G37:I37"/>
    <mergeCell ref="G39:I39"/>
    <mergeCell ref="Y70:AA70"/>
    <mergeCell ref="B77:S77"/>
    <mergeCell ref="G69:I70"/>
    <mergeCell ref="G74:I75"/>
    <mergeCell ref="R61:R63"/>
    <mergeCell ref="C70:C74"/>
    <mergeCell ref="D70:D74"/>
    <mergeCell ref="F70:F74"/>
    <mergeCell ref="J70:J74"/>
    <mergeCell ref="K70:K74"/>
    <mergeCell ref="L70:L74"/>
    <mergeCell ref="M70:N74"/>
    <mergeCell ref="Q70:Q74"/>
    <mergeCell ref="F61:F63"/>
    <mergeCell ref="J61:J63"/>
    <mergeCell ref="K61:K63"/>
    <mergeCell ref="L61:L63"/>
    <mergeCell ref="M61:N63"/>
    <mergeCell ref="G61:I63"/>
    <mergeCell ref="R70:R74"/>
    <mergeCell ref="S70:S74"/>
    <mergeCell ref="W70:X70"/>
    <mergeCell ref="N45:P47"/>
    <mergeCell ref="G45:I47"/>
    <mergeCell ref="F45:F47"/>
    <mergeCell ref="J45:J47"/>
    <mergeCell ref="K45:K47"/>
    <mergeCell ref="L45:L47"/>
    <mergeCell ref="M45:M47"/>
    <mergeCell ref="O61:P63"/>
    <mergeCell ref="F66:G66"/>
    <mergeCell ref="G54:I54"/>
    <mergeCell ref="G57:I57"/>
    <mergeCell ref="M54:M57"/>
    <mergeCell ref="N54:P57"/>
    <mergeCell ref="C54:E57"/>
    <mergeCell ref="F54:F57"/>
    <mergeCell ref="J54:J57"/>
    <mergeCell ref="B26:AA26"/>
    <mergeCell ref="R19:R23"/>
    <mergeCell ref="S19:S23"/>
    <mergeCell ref="W19:X19"/>
    <mergeCell ref="O5:P5"/>
    <mergeCell ref="M18:O19"/>
    <mergeCell ref="K49:K52"/>
    <mergeCell ref="G49:J52"/>
    <mergeCell ref="L49:Q49"/>
    <mergeCell ref="L52:Q52"/>
    <mergeCell ref="N23:N24"/>
    <mergeCell ref="E9:K9"/>
    <mergeCell ref="L23:M24"/>
    <mergeCell ref="O23:P24"/>
    <mergeCell ref="F49:F52"/>
    <mergeCell ref="C49:E52"/>
    <mergeCell ref="G41:I41"/>
    <mergeCell ref="Q37:Q41"/>
    <mergeCell ref="R37:R41"/>
    <mergeCell ref="S37:S41"/>
    <mergeCell ref="W37:X37"/>
  </mergeCells>
  <phoneticPr fontId="2"/>
  <pageMargins left="0.59055118110236227" right="0.39370078740157483" top="0.39370078740157483" bottom="0.39370078740157483" header="0.31496062992125984" footer="0.31496062992125984"/>
  <pageSetup paperSize="9" scale="94" orientation="portrait" blackAndWhite="1" verticalDpi="360" r:id="rId1"/>
  <headerFooter alignWithMargins="0">
    <oddFooter xml:space="preserve">&amp;C&amp;"Century,標準"7-3&amp;R&amp;12
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X59"/>
  <sheetViews>
    <sheetView tabSelected="1" view="pageBreakPreview" zoomScale="90" zoomScaleNormal="100" zoomScaleSheetLayoutView="90" workbookViewId="0">
      <selection activeCell="V18" sqref="V18"/>
    </sheetView>
  </sheetViews>
  <sheetFormatPr defaultRowHeight="13.5"/>
  <cols>
    <col min="1" max="2" width="5.25" customWidth="1"/>
    <col min="3" max="4" width="5.5" customWidth="1"/>
    <col min="5" max="8" width="6.125" customWidth="1"/>
    <col min="9" max="12" width="5.25" customWidth="1"/>
    <col min="13" max="16" width="5.5" customWidth="1"/>
    <col min="17" max="22" width="6.875" customWidth="1"/>
    <col min="23" max="256" width="5.5" customWidth="1"/>
  </cols>
  <sheetData>
    <row r="1" spans="1:24" ht="21.6" customHeight="1">
      <c r="A1" s="4" t="s">
        <v>83</v>
      </c>
      <c r="J1" s="22" t="s">
        <v>97</v>
      </c>
      <c r="N1" s="250" t="s">
        <v>144</v>
      </c>
      <c r="O1" s="250"/>
      <c r="P1" s="250"/>
      <c r="Q1" t="s">
        <v>98</v>
      </c>
    </row>
    <row r="2" spans="1:24" ht="9" customHeight="1">
      <c r="A2" s="4"/>
      <c r="J2" s="80"/>
      <c r="N2" s="80"/>
      <c r="O2" s="80"/>
      <c r="P2" s="80"/>
    </row>
    <row r="3" spans="1:24" ht="21.6" customHeight="1">
      <c r="A3" s="4"/>
      <c r="B3" s="87" t="s">
        <v>146</v>
      </c>
      <c r="J3" s="247" t="s">
        <v>124</v>
      </c>
      <c r="K3" s="247"/>
      <c r="L3" s="89">
        <v>1</v>
      </c>
      <c r="M3" s="89" t="s">
        <v>147</v>
      </c>
      <c r="N3" s="248">
        <v>15</v>
      </c>
      <c r="O3" s="249"/>
      <c r="P3" s="80"/>
    </row>
    <row r="4" spans="1:24" ht="9" customHeight="1"/>
    <row r="5" spans="1:24" ht="19.899999999999999" customHeight="1">
      <c r="B5" s="27" t="s">
        <v>87</v>
      </c>
      <c r="C5" s="27" t="s">
        <v>89</v>
      </c>
      <c r="D5" s="251">
        <v>2.0249999999999999</v>
      </c>
      <c r="E5" s="251"/>
      <c r="F5" s="3"/>
      <c r="G5" s="27" t="s">
        <v>93</v>
      </c>
      <c r="H5" s="3" t="s">
        <v>95</v>
      </c>
      <c r="I5" s="3"/>
      <c r="J5" s="3"/>
      <c r="K5" s="3"/>
      <c r="L5" s="3"/>
      <c r="M5" s="3"/>
      <c r="N5" s="3"/>
      <c r="O5" s="3"/>
      <c r="P5" s="3"/>
      <c r="R5" s="75" t="b">
        <v>1</v>
      </c>
      <c r="S5" t="s">
        <v>99</v>
      </c>
      <c r="T5" s="3"/>
      <c r="U5" s="3"/>
      <c r="V5" s="3"/>
      <c r="W5" s="3"/>
      <c r="X5" s="3"/>
    </row>
    <row r="6" spans="1:24" ht="9" customHeight="1">
      <c r="B6" s="27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T6" s="3"/>
      <c r="U6" s="3"/>
      <c r="V6" s="3"/>
      <c r="W6" s="3"/>
      <c r="X6" s="3"/>
    </row>
    <row r="7" spans="1:24" ht="19.899999999999999" customHeight="1">
      <c r="B7" s="27" t="s">
        <v>88</v>
      </c>
      <c r="C7" s="27" t="s">
        <v>89</v>
      </c>
      <c r="D7" s="251">
        <v>0.8</v>
      </c>
      <c r="E7" s="251"/>
      <c r="F7" s="3"/>
      <c r="G7" s="27" t="s">
        <v>93</v>
      </c>
      <c r="H7" s="3" t="s">
        <v>94</v>
      </c>
      <c r="I7" s="3"/>
      <c r="J7" s="3"/>
      <c r="K7" s="3"/>
      <c r="L7" s="3"/>
      <c r="M7" s="3"/>
      <c r="N7" s="3"/>
      <c r="O7" s="3"/>
      <c r="P7" s="3"/>
      <c r="Q7" s="3"/>
      <c r="R7" s="76" t="b">
        <v>1</v>
      </c>
      <c r="S7" s="78" t="s">
        <v>145</v>
      </c>
      <c r="T7" s="3"/>
      <c r="U7" s="3"/>
      <c r="V7" s="3"/>
      <c r="W7" s="3"/>
      <c r="X7" s="3"/>
    </row>
    <row r="8" spans="1:24" ht="9" customHeight="1">
      <c r="B8" s="27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9.899999999999999" customHeight="1">
      <c r="B9" s="27" t="s">
        <v>90</v>
      </c>
      <c r="C9" s="27" t="s">
        <v>89</v>
      </c>
      <c r="D9" s="252">
        <v>3</v>
      </c>
      <c r="E9" s="252"/>
      <c r="F9" s="27" t="s">
        <v>92</v>
      </c>
      <c r="G9" s="27" t="s">
        <v>93</v>
      </c>
      <c r="H9" s="3" t="s">
        <v>91</v>
      </c>
      <c r="I9" s="3"/>
      <c r="J9" s="3"/>
      <c r="K9" s="3"/>
      <c r="L9" s="3"/>
      <c r="M9" s="3"/>
      <c r="N9" s="3"/>
      <c r="O9" s="254" t="str">
        <f>IF(R7=TRUE,"(補強前)","")</f>
        <v>(補強前)</v>
      </c>
      <c r="P9" s="254"/>
      <c r="Q9" s="3"/>
      <c r="R9" s="3"/>
      <c r="S9" s="3"/>
      <c r="T9" s="3"/>
      <c r="U9" s="3"/>
      <c r="V9" s="3"/>
      <c r="W9" s="3"/>
      <c r="X9" s="3"/>
    </row>
    <row r="10" spans="1:24" ht="9" customHeight="1">
      <c r="B10" s="27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9.899999999999999" customHeight="1">
      <c r="B11" s="27" t="s">
        <v>84</v>
      </c>
      <c r="C11" s="27" t="s">
        <v>89</v>
      </c>
      <c r="D11" s="253"/>
      <c r="E11" s="253"/>
      <c r="F11" s="3"/>
      <c r="G11" s="27" t="s">
        <v>93</v>
      </c>
      <c r="H11" s="3" t="s">
        <v>85</v>
      </c>
      <c r="I11" s="3"/>
      <c r="J11" s="3"/>
      <c r="K11" s="3"/>
      <c r="L11" s="3"/>
      <c r="M11" s="3"/>
      <c r="N11" s="3"/>
      <c r="O11" s="255"/>
      <c r="P11" s="255"/>
      <c r="Q11" s="3"/>
      <c r="R11" s="3"/>
      <c r="S11" s="3"/>
      <c r="T11" s="3"/>
      <c r="U11" s="3"/>
      <c r="V11" s="3"/>
      <c r="W11" s="3"/>
      <c r="X11" s="3"/>
    </row>
    <row r="12" spans="1:24" ht="9" customHeight="1">
      <c r="B12" s="27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9.899999999999999" customHeight="1" thickBot="1">
      <c r="B13" s="27" t="s">
        <v>9</v>
      </c>
      <c r="C13" s="27" t="s">
        <v>89</v>
      </c>
      <c r="D13" s="253"/>
      <c r="E13" s="253"/>
      <c r="F13" s="3"/>
      <c r="G13" s="27" t="s">
        <v>93</v>
      </c>
      <c r="H13" s="3" t="s">
        <v>86</v>
      </c>
      <c r="I13" s="3"/>
      <c r="J13" s="3"/>
      <c r="K13" s="3"/>
      <c r="L13" s="3"/>
      <c r="M13" s="3"/>
      <c r="N13" s="3"/>
      <c r="O13" s="255"/>
      <c r="P13" s="255"/>
      <c r="Q13" s="3"/>
      <c r="R13" s="3"/>
      <c r="T13" s="3"/>
      <c r="U13" s="3"/>
      <c r="V13" s="3"/>
      <c r="W13" s="3"/>
      <c r="X13" s="3"/>
    </row>
    <row r="14" spans="1:24" ht="24" customHeight="1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2"/>
      <c r="S14" s="27" t="str">
        <f>IF(R5=TRUE,"現況",IF(R7=TRUE,"補強後",""))</f>
        <v>現況</v>
      </c>
      <c r="T14" s="32" t="str">
        <f>IF($R$7=TRUE,U14,"-")</f>
        <v>補強前</v>
      </c>
      <c r="U14" s="35" t="s">
        <v>103</v>
      </c>
      <c r="W14" s="3"/>
      <c r="X14" s="3"/>
    </row>
    <row r="15" spans="1:24" ht="14.25">
      <c r="R15" s="27" t="s">
        <v>84</v>
      </c>
      <c r="S15" s="33">
        <f>D11</f>
        <v>0</v>
      </c>
      <c r="T15" s="32">
        <f>IF($R$7=TRUE,U15,"")</f>
        <v>0</v>
      </c>
      <c r="U15" s="36">
        <f>O11</f>
        <v>0</v>
      </c>
    </row>
    <row r="16" spans="1:24" ht="15" thickBot="1">
      <c r="R16" s="27" t="s">
        <v>9</v>
      </c>
      <c r="S16" s="33">
        <f>D13</f>
        <v>0</v>
      </c>
      <c r="T16" s="32">
        <f>IF($R$7=TRUE,U16,"")</f>
        <v>0</v>
      </c>
      <c r="U16" s="37">
        <f>O13</f>
        <v>0</v>
      </c>
    </row>
    <row r="19" spans="1:23">
      <c r="R19" t="s">
        <v>100</v>
      </c>
      <c r="S19">
        <f>D5</f>
        <v>2.0249999999999999</v>
      </c>
      <c r="T19" t="str">
        <f>"Gs = "&amp;S19</f>
        <v>Gs = 2.025</v>
      </c>
    </row>
    <row r="20" spans="1:23">
      <c r="R20" t="s">
        <v>101</v>
      </c>
      <c r="S20">
        <f>D7</f>
        <v>0.8</v>
      </c>
      <c r="T20" t="str">
        <f>"p = "&amp;S20</f>
        <v>p = 0.8</v>
      </c>
    </row>
    <row r="21" spans="1:23">
      <c r="R21" t="s">
        <v>102</v>
      </c>
      <c r="S21" s="31">
        <f>D9</f>
        <v>3</v>
      </c>
      <c r="T21" t="str">
        <f>"H1 = "&amp;S21</f>
        <v>H1 = 3</v>
      </c>
    </row>
    <row r="28" spans="1:23"/>
    <row r="30" spans="1:23" s="1" customFormat="1" ht="20.45" customHeight="1">
      <c r="A30" s="162" t="s">
        <v>105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</row>
    <row r="31" spans="1:23" ht="58.5" customHeight="1">
      <c r="A31" s="143" t="s">
        <v>68</v>
      </c>
      <c r="B31" s="38" t="s">
        <v>106</v>
      </c>
      <c r="C31" s="256" t="s">
        <v>107</v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7"/>
    </row>
    <row r="32" spans="1:23" ht="8.4499999999999993" customHeight="1"/>
    <row r="33" spans="1:19" s="22" customFormat="1" ht="18.75" customHeight="1">
      <c r="A33" s="43" t="s">
        <v>109</v>
      </c>
      <c r="B33" s="43"/>
      <c r="C33" s="43"/>
      <c r="D33" s="43"/>
      <c r="E33" s="43"/>
      <c r="F33" s="43"/>
      <c r="G33" s="43"/>
    </row>
    <row r="34" spans="1:19" s="22" customFormat="1" ht="18.75" customHeight="1">
      <c r="B34" s="22" t="s">
        <v>108</v>
      </c>
      <c r="J34" s="247" t="s">
        <v>124</v>
      </c>
      <c r="K34" s="247"/>
      <c r="L34" s="90" t="s">
        <v>148</v>
      </c>
      <c r="M34" s="91">
        <f>R35</f>
        <v>15</v>
      </c>
      <c r="Q34" t="s">
        <v>98</v>
      </c>
    </row>
    <row r="35" spans="1:19" s="142" customFormat="1" ht="18.75" customHeight="1">
      <c r="C35" s="262" t="s">
        <v>161</v>
      </c>
      <c r="D35" s="262"/>
      <c r="E35" s="262"/>
      <c r="G35" s="263" t="s">
        <v>162</v>
      </c>
      <c r="H35" s="263"/>
      <c r="J35" s="273" t="s">
        <v>163</v>
      </c>
      <c r="K35" s="273"/>
      <c r="L35" s="273"/>
      <c r="M35" s="273"/>
      <c r="N35" s="273"/>
      <c r="O35" s="273"/>
      <c r="P35" s="273"/>
      <c r="Q35" s="77" t="b">
        <v>0</v>
      </c>
      <c r="R35" s="45">
        <f>N3</f>
        <v>15</v>
      </c>
      <c r="S35" s="22"/>
    </row>
    <row r="36" spans="1:19" s="22" customFormat="1" ht="18.75" customHeight="1">
      <c r="B36" s="22" t="s">
        <v>123</v>
      </c>
      <c r="J36" s="247" t="s">
        <v>124</v>
      </c>
      <c r="K36" s="247"/>
      <c r="L36" s="90" t="s">
        <v>148</v>
      </c>
      <c r="M36" s="79">
        <f>R36</f>
        <v>30</v>
      </c>
      <c r="Q36" s="77" t="b">
        <v>0</v>
      </c>
      <c r="R36" s="45">
        <v>30</v>
      </c>
    </row>
    <row r="37" spans="1:19" ht="9" customHeight="1"/>
    <row r="38" spans="1:19" s="22" customFormat="1" ht="19.5" customHeight="1">
      <c r="A38" s="43" t="s">
        <v>132</v>
      </c>
    </row>
    <row r="39" spans="1:19">
      <c r="A39" s="29" t="s">
        <v>133</v>
      </c>
    </row>
    <row r="41" spans="1:19" s="22" customFormat="1" ht="18" customHeight="1">
      <c r="A41" s="247"/>
      <c r="B41" s="258" t="s">
        <v>118</v>
      </c>
      <c r="C41" s="258"/>
      <c r="D41" s="247" t="s">
        <v>125</v>
      </c>
      <c r="E41" s="259" t="s">
        <v>126</v>
      </c>
      <c r="F41" s="259"/>
      <c r="G41" s="259"/>
      <c r="H41" s="259"/>
      <c r="I41" s="247" t="s">
        <v>111</v>
      </c>
      <c r="J41" s="260" t="s">
        <v>112</v>
      </c>
      <c r="K41" s="260"/>
      <c r="L41" s="261"/>
      <c r="M41" s="40">
        <f>$S$16</f>
        <v>0</v>
      </c>
      <c r="N41" s="34" t="s">
        <v>113</v>
      </c>
      <c r="O41" s="40">
        <f>MAX($S$19*$S$20,1.35)</f>
        <v>1.62</v>
      </c>
      <c r="S41" s="45"/>
    </row>
    <row r="42" spans="1:19" s="22" customFormat="1" ht="3" customHeight="1">
      <c r="A42" s="247"/>
      <c r="B42" s="258"/>
      <c r="C42" s="258"/>
      <c r="D42" s="247"/>
      <c r="E42" s="48"/>
      <c r="F42" s="48"/>
      <c r="G42" s="48"/>
      <c r="H42" s="48"/>
      <c r="I42" s="247"/>
      <c r="J42" s="34"/>
      <c r="K42" s="34"/>
      <c r="L42" s="34"/>
      <c r="M42" s="49"/>
      <c r="N42" s="34"/>
      <c r="O42" s="49"/>
      <c r="S42" s="45"/>
    </row>
    <row r="43" spans="1:19" s="22" customFormat="1" ht="3" customHeight="1">
      <c r="A43" s="247"/>
      <c r="B43" s="258"/>
      <c r="C43" s="258"/>
      <c r="D43" s="247"/>
      <c r="E43" s="47"/>
      <c r="F43" s="47"/>
      <c r="G43" s="47"/>
      <c r="H43" s="47"/>
      <c r="I43" s="247"/>
      <c r="J43" s="41"/>
      <c r="K43" s="41"/>
      <c r="L43" s="49"/>
      <c r="M43" s="42"/>
      <c r="N43" s="42"/>
      <c r="O43" s="49"/>
      <c r="Q43" s="45"/>
      <c r="R43" s="45"/>
      <c r="S43" s="45"/>
    </row>
    <row r="44" spans="1:19" s="22" customFormat="1" ht="18" customHeight="1">
      <c r="A44" s="247"/>
      <c r="B44" s="258"/>
      <c r="C44" s="258"/>
      <c r="D44" s="247"/>
      <c r="E44" s="247" t="s">
        <v>110</v>
      </c>
      <c r="F44" s="247"/>
      <c r="G44" s="247"/>
      <c r="H44" s="247"/>
      <c r="I44" s="247"/>
      <c r="J44" s="259">
        <v>9.8000000000000007</v>
      </c>
      <c r="K44" s="259"/>
      <c r="L44" s="259"/>
      <c r="M44" s="259"/>
      <c r="N44" s="259"/>
      <c r="O44" s="259"/>
      <c r="Q44" s="45"/>
      <c r="R44" s="45"/>
      <c r="S44" s="45"/>
    </row>
    <row r="45" spans="1:19" s="22" customFormat="1" ht="18.75" customHeight="1">
      <c r="I45" s="34" t="s">
        <v>111</v>
      </c>
      <c r="J45" s="274">
        <f>8*1.5/(1+10*M41)*O41/9.8</f>
        <v>1.9836734693877551</v>
      </c>
      <c r="K45" s="275"/>
      <c r="Q45" t="s">
        <v>98</v>
      </c>
      <c r="R45" s="45"/>
      <c r="S45" s="45"/>
    </row>
    <row r="46" spans="1:19" s="22" customFormat="1" ht="7.5" customHeight="1">
      <c r="J46" s="26"/>
      <c r="S46" s="45"/>
    </row>
    <row r="47" spans="1:19" s="22" customFormat="1" ht="18" customHeight="1">
      <c r="A47" s="247"/>
      <c r="B47" s="258" t="s">
        <v>116</v>
      </c>
      <c r="C47" s="258"/>
      <c r="D47" s="247" t="s">
        <v>125</v>
      </c>
      <c r="E47" s="266" t="s">
        <v>127</v>
      </c>
      <c r="F47" s="266"/>
      <c r="G47" s="266"/>
      <c r="H47" s="266"/>
      <c r="I47" s="247" t="s">
        <v>111</v>
      </c>
      <c r="J47" s="276" t="s">
        <v>119</v>
      </c>
      <c r="K47" s="276"/>
      <c r="L47" s="39">
        <f>$S$16</f>
        <v>0</v>
      </c>
      <c r="M47" s="266" t="s">
        <v>129</v>
      </c>
      <c r="N47" s="266"/>
      <c r="O47" s="39">
        <f>O41</f>
        <v>1.62</v>
      </c>
      <c r="P47" s="22" t="s">
        <v>120</v>
      </c>
      <c r="Q47" s="22" t="s">
        <v>134</v>
      </c>
      <c r="S47" s="45"/>
    </row>
    <row r="48" spans="1:19" s="22" customFormat="1" ht="3" customHeight="1">
      <c r="A48" s="247"/>
      <c r="B48" s="258"/>
      <c r="C48" s="258"/>
      <c r="D48" s="247"/>
      <c r="E48" s="48"/>
      <c r="F48" s="48"/>
      <c r="G48" s="48"/>
      <c r="H48" s="48"/>
      <c r="I48" s="247"/>
      <c r="J48" s="50"/>
      <c r="K48" s="50"/>
      <c r="L48" s="51"/>
      <c r="M48" s="47"/>
      <c r="N48" s="47"/>
      <c r="O48" s="51"/>
      <c r="S48" s="45"/>
    </row>
    <row r="49" spans="1:19" s="22" customFormat="1" ht="3" customHeight="1">
      <c r="A49" s="247"/>
      <c r="B49" s="258"/>
      <c r="C49" s="258"/>
      <c r="D49" s="247"/>
      <c r="E49" s="47"/>
      <c r="F49" s="47"/>
      <c r="G49" s="47"/>
      <c r="H49" s="47"/>
      <c r="I49" s="247"/>
      <c r="J49" s="41"/>
      <c r="K49" s="41"/>
      <c r="L49" s="49"/>
      <c r="M49" s="42"/>
      <c r="N49" s="42"/>
      <c r="O49" s="49"/>
      <c r="S49" s="45"/>
    </row>
    <row r="50" spans="1:19" s="22" customFormat="1" ht="18" customHeight="1">
      <c r="A50" s="247"/>
      <c r="B50" s="258"/>
      <c r="C50" s="258"/>
      <c r="D50" s="247"/>
      <c r="E50" s="247" t="s">
        <v>114</v>
      </c>
      <c r="F50" s="247"/>
      <c r="G50" s="247"/>
      <c r="H50" s="247"/>
      <c r="I50" s="247"/>
      <c r="J50" s="52" t="s">
        <v>122</v>
      </c>
      <c r="K50" s="46">
        <f>IF(Q35=TRUE,R35,R36)</f>
        <v>30</v>
      </c>
      <c r="L50" s="47" t="s">
        <v>121</v>
      </c>
      <c r="M50" s="39">
        <f>$S$21</f>
        <v>3</v>
      </c>
      <c r="N50" s="259" t="s">
        <v>143</v>
      </c>
      <c r="O50" s="259"/>
      <c r="Q50" s="77" t="b">
        <v>0</v>
      </c>
      <c r="R50" s="45" t="s">
        <v>117</v>
      </c>
      <c r="S50" s="45"/>
    </row>
    <row r="51" spans="1:19" s="22" customFormat="1" ht="3" customHeight="1">
      <c r="A51" s="34"/>
      <c r="D51" s="34"/>
      <c r="E51" s="34"/>
      <c r="F51" s="34"/>
      <c r="G51" s="34"/>
      <c r="H51" s="34"/>
      <c r="I51" s="34"/>
      <c r="J51" s="52"/>
      <c r="K51" s="55"/>
      <c r="L51" s="56"/>
      <c r="M51" s="51"/>
      <c r="N51" s="47"/>
      <c r="O51" s="47"/>
      <c r="Q51" s="45"/>
      <c r="R51" s="45"/>
      <c r="S51" s="45"/>
    </row>
    <row r="52" spans="1:19" s="22" customFormat="1" ht="19.5" customHeight="1">
      <c r="I52" s="34" t="s">
        <v>111</v>
      </c>
      <c r="J52" s="274">
        <f>1/(1/K50)*1/M50*(1.5/(1+10*L47))^2*(5.12*O47)^2/(4*PI()^2*9.8)</f>
        <v>4.0009825454014161</v>
      </c>
      <c r="K52" s="275"/>
      <c r="Q52" s="77" t="b">
        <v>1</v>
      </c>
      <c r="R52" s="45" t="s">
        <v>115</v>
      </c>
    </row>
    <row r="53" spans="1:19" s="22" customFormat="1" ht="9.75" customHeight="1"/>
    <row r="54" spans="1:19" s="22" customFormat="1" ht="22.5" customHeight="1">
      <c r="A54" s="247" t="s">
        <v>128</v>
      </c>
      <c r="B54" s="247"/>
      <c r="C54" s="247" t="s">
        <v>111</v>
      </c>
      <c r="D54" s="266" t="s">
        <v>130</v>
      </c>
      <c r="E54" s="266"/>
      <c r="F54" s="266"/>
      <c r="G54" s="266"/>
      <c r="H54" s="266"/>
      <c r="I54" s="259" t="s">
        <v>111</v>
      </c>
      <c r="J54" s="264">
        <f>D11</f>
        <v>0</v>
      </c>
      <c r="K54" s="265"/>
      <c r="L54" s="247" t="s">
        <v>111</v>
      </c>
      <c r="M54" s="267">
        <f>J54/J57</f>
        <v>0</v>
      </c>
      <c r="N54" s="268"/>
    </row>
    <row r="55" spans="1:19" s="22" customFormat="1" ht="3" customHeight="1">
      <c r="A55" s="247"/>
      <c r="B55" s="247"/>
      <c r="C55" s="247"/>
      <c r="D55" s="48"/>
      <c r="E55" s="48"/>
      <c r="F55" s="48"/>
      <c r="G55" s="48"/>
      <c r="H55" s="48"/>
      <c r="I55" s="259"/>
      <c r="J55" s="54"/>
      <c r="K55" s="54"/>
      <c r="L55" s="247"/>
      <c r="M55" s="269"/>
      <c r="N55" s="270"/>
    </row>
    <row r="56" spans="1:19" s="22" customFormat="1" ht="3" customHeight="1">
      <c r="A56" s="247"/>
      <c r="B56" s="247"/>
      <c r="C56" s="247"/>
      <c r="D56" s="47"/>
      <c r="E56" s="47"/>
      <c r="F56" s="47"/>
      <c r="G56" s="47"/>
      <c r="H56" s="47"/>
      <c r="I56" s="259"/>
      <c r="J56" s="53"/>
      <c r="K56" s="53"/>
      <c r="L56" s="247"/>
      <c r="M56" s="269"/>
      <c r="N56" s="270"/>
    </row>
    <row r="57" spans="1:19" s="22" customFormat="1" ht="22.5" customHeight="1">
      <c r="A57" s="247"/>
      <c r="B57" s="247"/>
      <c r="C57" s="247"/>
      <c r="D57" s="259" t="s">
        <v>131</v>
      </c>
      <c r="E57" s="259"/>
      <c r="F57" s="259"/>
      <c r="G57" s="259"/>
      <c r="H57" s="259"/>
      <c r="I57" s="259"/>
      <c r="J57" s="264">
        <f>IF(Q50=TRUE,J45,J52)</f>
        <v>4.0009825454014161</v>
      </c>
      <c r="K57" s="265"/>
      <c r="L57" s="247"/>
      <c r="M57" s="271"/>
      <c r="N57" s="272"/>
    </row>
    <row r="58" spans="1:19" ht="19.5" customHeight="1"/>
    <row r="59" spans="1:19" ht="19.5" customHeight="1"/>
  </sheetData>
  <sheetProtection sheet="1" scenarios="1" formatCells="0"/>
  <mergeCells count="46">
    <mergeCell ref="J35:P35"/>
    <mergeCell ref="J45:K45"/>
    <mergeCell ref="J52:K52"/>
    <mergeCell ref="A47:A50"/>
    <mergeCell ref="J47:K47"/>
    <mergeCell ref="J54:K54"/>
    <mergeCell ref="J57:K57"/>
    <mergeCell ref="M47:N47"/>
    <mergeCell ref="N50:O50"/>
    <mergeCell ref="B47:C50"/>
    <mergeCell ref="D47:D50"/>
    <mergeCell ref="E47:H47"/>
    <mergeCell ref="E50:H50"/>
    <mergeCell ref="I47:I50"/>
    <mergeCell ref="L54:L57"/>
    <mergeCell ref="M54:N57"/>
    <mergeCell ref="D54:H54"/>
    <mergeCell ref="D57:H57"/>
    <mergeCell ref="A54:B57"/>
    <mergeCell ref="C54:C57"/>
    <mergeCell ref="I54:I57"/>
    <mergeCell ref="O13:P13"/>
    <mergeCell ref="A30:W30"/>
    <mergeCell ref="D13:E13"/>
    <mergeCell ref="C31:P31"/>
    <mergeCell ref="B41:C44"/>
    <mergeCell ref="D41:D44"/>
    <mergeCell ref="E41:H41"/>
    <mergeCell ref="E44:H44"/>
    <mergeCell ref="I41:I44"/>
    <mergeCell ref="J41:L41"/>
    <mergeCell ref="J44:O44"/>
    <mergeCell ref="J34:K34"/>
    <mergeCell ref="J36:K36"/>
    <mergeCell ref="A41:A44"/>
    <mergeCell ref="C35:E35"/>
    <mergeCell ref="G35:H35"/>
    <mergeCell ref="N1:P1"/>
    <mergeCell ref="D5:E5"/>
    <mergeCell ref="D7:E7"/>
    <mergeCell ref="D9:E9"/>
    <mergeCell ref="D11:E11"/>
    <mergeCell ref="O9:P9"/>
    <mergeCell ref="O11:P11"/>
    <mergeCell ref="J3:K3"/>
    <mergeCell ref="N3:O3"/>
  </mergeCells>
  <phoneticPr fontId="2"/>
  <conditionalFormatting sqref="O11:P11 O13:P13">
    <cfRule type="expression" dxfId="5" priority="5">
      <formula>$R$7=TRUE</formula>
    </cfRule>
  </conditionalFormatting>
  <dataValidations count="1">
    <dataValidation type="list" allowBlank="1" showInputMessage="1" showErrorMessage="1" sqref="P1:P3 N1:O2" xr:uid="{613E2009-F57A-4551-AC8B-82C531F05562}">
      <formula1>"基本計画作成,補強設計"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headerFooter>
    <oddFooter>&amp;C&amp;"Century,標準"8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locked="0" defaultSize="0" autoFill="0" autoLine="0" autoPict="0">
                <anchor moveWithCells="1">
                  <from>
                    <xdr:col>12</xdr:col>
                    <xdr:colOff>104775</xdr:colOff>
                    <xdr:row>0</xdr:row>
                    <xdr:rowOff>19050</xdr:rowOff>
                  </from>
                  <to>
                    <xdr:col>12</xdr:col>
                    <xdr:colOff>361950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locked="0" defaultSize="0" autoFill="0" autoLine="0" autoPict="0">
                <anchor moveWithCells="1">
                  <from>
                    <xdr:col>8</xdr:col>
                    <xdr:colOff>104775</xdr:colOff>
                    <xdr:row>0</xdr:row>
                    <xdr:rowOff>19050</xdr:rowOff>
                  </from>
                  <to>
                    <xdr:col>8</xdr:col>
                    <xdr:colOff>361950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6" name="Check Box 5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40</xdr:row>
                    <xdr:rowOff>133350</xdr:rowOff>
                  </from>
                  <to>
                    <xdr:col>1</xdr:col>
                    <xdr:colOff>19050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7" name="Check Box 6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46</xdr:row>
                    <xdr:rowOff>133350</xdr:rowOff>
                  </from>
                  <to>
                    <xdr:col>1</xdr:col>
                    <xdr:colOff>19050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8" name="Check Box 4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34</xdr:row>
                    <xdr:rowOff>219075</xdr:rowOff>
                  </from>
                  <to>
                    <xdr:col>1</xdr:col>
                    <xdr:colOff>19050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9" name="Check Box 14">
              <controlPr defaultSize="0" autoFill="0" autoLine="0" autoPict="0">
                <anchor moveWithCells="1">
                  <from>
                    <xdr:col>1</xdr:col>
                    <xdr:colOff>95250</xdr:colOff>
                    <xdr:row>33</xdr:row>
                    <xdr:rowOff>219075</xdr:rowOff>
                  </from>
                  <to>
                    <xdr:col>2</xdr:col>
                    <xdr:colOff>95250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0" name="Check Box 15">
              <controlPr defaultSize="0" autoFill="0" autoLine="0" autoPict="0">
                <anchor moveWithCells="1">
                  <from>
                    <xdr:col>5</xdr:col>
                    <xdr:colOff>190500</xdr:colOff>
                    <xdr:row>33</xdr:row>
                    <xdr:rowOff>219075</xdr:rowOff>
                  </from>
                  <to>
                    <xdr:col>6</xdr:col>
                    <xdr:colOff>19050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1" name="Check Box 16">
              <controlPr defaultSize="0" autoFill="0" autoLine="0" autoPict="0">
                <anchor moveWithCells="1">
                  <from>
                    <xdr:col>8</xdr:col>
                    <xdr:colOff>152400</xdr:colOff>
                    <xdr:row>33</xdr:row>
                    <xdr:rowOff>219075</xdr:rowOff>
                  </from>
                  <to>
                    <xdr:col>9</xdr:col>
                    <xdr:colOff>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12" name="Check Box 3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32</xdr:row>
                    <xdr:rowOff>209550</xdr:rowOff>
                  </from>
                  <to>
                    <xdr:col>1</xdr:col>
                    <xdr:colOff>19050</xdr:colOff>
                    <xdr:row>34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AD9E2-8996-4628-8191-2CC42CA6603F}">
  <dimension ref="A1:X57"/>
  <sheetViews>
    <sheetView view="pageBreakPreview" topLeftCell="A10" zoomScale="90" zoomScaleNormal="100" zoomScaleSheetLayoutView="90" workbookViewId="0">
      <selection activeCell="F13" sqref="F13"/>
    </sheetView>
  </sheetViews>
  <sheetFormatPr defaultRowHeight="13.5"/>
  <cols>
    <col min="1" max="2" width="5.25" customWidth="1"/>
    <col min="3" max="4" width="5.5" customWidth="1"/>
    <col min="5" max="8" width="6.125" customWidth="1"/>
    <col min="9" max="12" width="5.25" customWidth="1"/>
    <col min="13" max="16" width="5.5" customWidth="1"/>
    <col min="17" max="22" width="6.875" customWidth="1"/>
    <col min="23" max="256" width="5.5" customWidth="1"/>
  </cols>
  <sheetData>
    <row r="1" spans="1:24" ht="21.6" customHeight="1">
      <c r="A1" s="4" t="s">
        <v>83</v>
      </c>
      <c r="J1" s="61" t="s">
        <v>97</v>
      </c>
      <c r="N1" s="61" t="s">
        <v>96</v>
      </c>
      <c r="Q1" t="s">
        <v>98</v>
      </c>
    </row>
    <row r="2" spans="1:24" ht="15" customHeight="1">
      <c r="Q2" s="30" t="b">
        <v>0</v>
      </c>
      <c r="R2" t="s">
        <v>97</v>
      </c>
    </row>
    <row r="3" spans="1:24" ht="22.5" customHeight="1">
      <c r="B3" s="62" t="s">
        <v>87</v>
      </c>
      <c r="C3" s="62" t="s">
        <v>89</v>
      </c>
      <c r="D3" s="277"/>
      <c r="E3" s="277"/>
      <c r="F3" s="57"/>
      <c r="G3" s="62" t="s">
        <v>93</v>
      </c>
      <c r="H3" s="57" t="s">
        <v>95</v>
      </c>
      <c r="I3" s="57"/>
      <c r="J3" s="57"/>
      <c r="K3" s="57"/>
      <c r="L3" s="57"/>
      <c r="M3" s="57"/>
      <c r="N3" s="57"/>
      <c r="O3" s="57"/>
      <c r="P3" s="57"/>
      <c r="Q3" s="2" t="b">
        <v>0</v>
      </c>
      <c r="R3" s="57" t="s">
        <v>96</v>
      </c>
      <c r="S3" s="57"/>
      <c r="T3" s="57"/>
      <c r="U3" s="57"/>
      <c r="V3" s="57"/>
      <c r="W3" s="57"/>
      <c r="X3" s="57"/>
    </row>
    <row r="4" spans="1:24" ht="9" customHeight="1">
      <c r="B4" s="62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4" ht="22.5" customHeight="1">
      <c r="B5" s="62" t="s">
        <v>88</v>
      </c>
      <c r="C5" s="62" t="s">
        <v>89</v>
      </c>
      <c r="D5" s="277"/>
      <c r="E5" s="277"/>
      <c r="F5" s="57"/>
      <c r="G5" s="62" t="s">
        <v>93</v>
      </c>
      <c r="H5" s="57" t="s">
        <v>94</v>
      </c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</row>
    <row r="6" spans="1:24" ht="9" customHeight="1">
      <c r="B6" s="62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</row>
    <row r="7" spans="1:24" ht="21.75" customHeight="1">
      <c r="B7" s="62" t="s">
        <v>90</v>
      </c>
      <c r="C7" s="62" t="s">
        <v>89</v>
      </c>
      <c r="D7" s="278"/>
      <c r="E7" s="278"/>
      <c r="F7" s="62" t="s">
        <v>92</v>
      </c>
      <c r="G7" s="62" t="s">
        <v>93</v>
      </c>
      <c r="H7" s="57" t="s">
        <v>91</v>
      </c>
      <c r="I7" s="57"/>
      <c r="J7" s="57"/>
      <c r="K7" s="57"/>
      <c r="L7" s="57"/>
      <c r="M7" s="57"/>
      <c r="N7" s="57"/>
      <c r="O7" s="254" t="str">
        <f>IF(Q3=TRUE,"(補強前)","")</f>
        <v/>
      </c>
      <c r="P7" s="254"/>
      <c r="Q7" s="57"/>
      <c r="R7" s="57"/>
      <c r="S7" s="57"/>
      <c r="T7" s="57"/>
      <c r="U7" s="57"/>
      <c r="V7" s="57"/>
      <c r="W7" s="57"/>
      <c r="X7" s="57"/>
    </row>
    <row r="8" spans="1:24" ht="9" customHeight="1">
      <c r="B8" s="62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4" ht="22.5" customHeight="1">
      <c r="B9" s="62" t="s">
        <v>84</v>
      </c>
      <c r="C9" s="62" t="s">
        <v>89</v>
      </c>
      <c r="D9" s="278"/>
      <c r="E9" s="278"/>
      <c r="F9" s="57"/>
      <c r="G9" s="62" t="s">
        <v>93</v>
      </c>
      <c r="H9" s="57" t="s">
        <v>85</v>
      </c>
      <c r="I9" s="57"/>
      <c r="J9" s="57"/>
      <c r="K9" s="57"/>
      <c r="L9" s="57"/>
      <c r="M9" s="57"/>
      <c r="N9" s="57"/>
      <c r="O9" s="254"/>
      <c r="P9" s="254"/>
      <c r="Q9" s="57"/>
      <c r="R9" s="57"/>
      <c r="S9" s="57"/>
      <c r="T9" s="57"/>
      <c r="U9" s="57"/>
      <c r="V9" s="57"/>
      <c r="W9" s="57"/>
      <c r="X9" s="57"/>
    </row>
    <row r="10" spans="1:24" ht="9" customHeight="1">
      <c r="B10" s="62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</row>
    <row r="11" spans="1:24" ht="22.5" customHeight="1">
      <c r="B11" s="62" t="s">
        <v>9</v>
      </c>
      <c r="C11" s="62" t="s">
        <v>89</v>
      </c>
      <c r="D11" s="278"/>
      <c r="E11" s="278"/>
      <c r="F11" s="57"/>
      <c r="G11" s="62" t="s">
        <v>93</v>
      </c>
      <c r="H11" s="57" t="s">
        <v>86</v>
      </c>
      <c r="I11" s="57"/>
      <c r="J11" s="57"/>
      <c r="K11" s="57"/>
      <c r="L11" s="57"/>
      <c r="M11" s="57"/>
      <c r="N11" s="57"/>
      <c r="O11" s="254"/>
      <c r="P11" s="254"/>
      <c r="Q11" s="57"/>
      <c r="R11" s="57"/>
      <c r="T11" s="69"/>
      <c r="U11" s="69"/>
      <c r="V11" s="69"/>
      <c r="W11" s="57"/>
      <c r="X11" s="57"/>
    </row>
    <row r="12" spans="1:24" ht="24" customHeight="1"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32"/>
      <c r="S12" s="62"/>
      <c r="T12" s="70"/>
      <c r="U12" s="71"/>
      <c r="V12" s="72"/>
      <c r="W12" s="57"/>
      <c r="X12" s="57"/>
    </row>
    <row r="13" spans="1:24" ht="14.25">
      <c r="R13" s="62"/>
      <c r="S13" s="33"/>
      <c r="T13" s="70"/>
      <c r="U13" s="70"/>
      <c r="V13" s="72"/>
    </row>
    <row r="14" spans="1:24" ht="14.25">
      <c r="R14" s="62"/>
      <c r="S14" s="33"/>
      <c r="T14" s="70"/>
      <c r="U14" s="70"/>
      <c r="V14" s="72"/>
    </row>
    <row r="15" spans="1:24">
      <c r="T15" s="72"/>
      <c r="U15" s="72"/>
      <c r="V15" s="72"/>
    </row>
    <row r="16" spans="1:24">
      <c r="T16" s="72"/>
      <c r="U16" s="72"/>
      <c r="V16" s="72"/>
    </row>
    <row r="19" spans="1:23">
      <c r="S19" s="31"/>
    </row>
    <row r="29" spans="1:23" s="1" customFormat="1" ht="24" customHeight="1">
      <c r="A29" s="162" t="s">
        <v>105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</row>
    <row r="30" spans="1:23" ht="58.5" customHeight="1">
      <c r="A30" s="28" t="s">
        <v>68</v>
      </c>
      <c r="B30" s="38" t="s">
        <v>106</v>
      </c>
      <c r="C30" s="256" t="s">
        <v>107</v>
      </c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7"/>
    </row>
    <row r="32" spans="1:23" s="61" customFormat="1" ht="18.75" customHeight="1">
      <c r="A32" s="43" t="s">
        <v>109</v>
      </c>
      <c r="B32" s="43"/>
      <c r="C32" s="43"/>
      <c r="D32" s="43"/>
      <c r="E32" s="43"/>
      <c r="F32" s="43"/>
      <c r="G32" s="43"/>
      <c r="Q32" t="s">
        <v>98</v>
      </c>
    </row>
    <row r="33" spans="1:19" s="61" customFormat="1" ht="18.75" customHeight="1">
      <c r="B33" s="61" t="s">
        <v>108</v>
      </c>
      <c r="J33" s="247" t="s">
        <v>124</v>
      </c>
      <c r="K33" s="247"/>
      <c r="L33" s="44" t="str">
        <f>"1/15"</f>
        <v>1/15</v>
      </c>
      <c r="Q33" s="45" t="b">
        <v>0</v>
      </c>
      <c r="R33" s="45">
        <v>15</v>
      </c>
    </row>
    <row r="34" spans="1:19" s="61" customFormat="1" ht="18.75" customHeight="1">
      <c r="B34" s="61" t="s">
        <v>123</v>
      </c>
      <c r="J34" s="247" t="s">
        <v>124</v>
      </c>
      <c r="K34" s="247"/>
      <c r="L34" s="44" t="str">
        <f>"1/30"</f>
        <v>1/30</v>
      </c>
      <c r="Q34" s="45" t="b">
        <v>0</v>
      </c>
      <c r="R34" s="45">
        <v>30</v>
      </c>
    </row>
    <row r="36" spans="1:19" s="61" customFormat="1" ht="19.5" customHeight="1">
      <c r="A36" s="43" t="s">
        <v>132</v>
      </c>
    </row>
    <row r="37" spans="1:19">
      <c r="A37" s="29" t="s">
        <v>133</v>
      </c>
    </row>
    <row r="39" spans="1:19" s="61" customFormat="1" ht="18" customHeight="1">
      <c r="A39" s="247"/>
      <c r="B39" s="258" t="s">
        <v>118</v>
      </c>
      <c r="C39" s="258"/>
      <c r="D39" s="247" t="s">
        <v>125</v>
      </c>
      <c r="E39" s="259" t="s">
        <v>126</v>
      </c>
      <c r="F39" s="259"/>
      <c r="G39" s="259"/>
      <c r="H39" s="259"/>
      <c r="I39" s="247" t="s">
        <v>25</v>
      </c>
      <c r="J39" s="247" t="s">
        <v>112</v>
      </c>
      <c r="K39" s="247"/>
      <c r="L39" s="247"/>
      <c r="M39" s="40"/>
      <c r="N39" s="58" t="s">
        <v>113</v>
      </c>
      <c r="O39" s="40"/>
      <c r="S39" s="45"/>
    </row>
    <row r="40" spans="1:19" s="61" customFormat="1" ht="3" customHeight="1">
      <c r="A40" s="247"/>
      <c r="B40" s="258"/>
      <c r="C40" s="258"/>
      <c r="D40" s="247"/>
      <c r="E40" s="48"/>
      <c r="F40" s="48"/>
      <c r="G40" s="48"/>
      <c r="H40" s="48"/>
      <c r="I40" s="247"/>
      <c r="J40" s="58"/>
      <c r="K40" s="58"/>
      <c r="L40" s="58"/>
      <c r="M40" s="49"/>
      <c r="N40" s="58"/>
      <c r="O40" s="49"/>
      <c r="S40" s="45"/>
    </row>
    <row r="41" spans="1:19" s="61" customFormat="1" ht="3" customHeight="1">
      <c r="A41" s="247"/>
      <c r="B41" s="258"/>
      <c r="C41" s="258"/>
      <c r="D41" s="247"/>
      <c r="E41" s="59"/>
      <c r="F41" s="59"/>
      <c r="G41" s="59"/>
      <c r="H41" s="59"/>
      <c r="I41" s="247"/>
      <c r="J41" s="41"/>
      <c r="K41" s="41"/>
      <c r="L41" s="49"/>
      <c r="M41" s="42"/>
      <c r="N41" s="42"/>
      <c r="O41" s="49"/>
      <c r="Q41" s="45"/>
      <c r="R41" s="45"/>
      <c r="S41" s="45"/>
    </row>
    <row r="42" spans="1:19" s="61" customFormat="1" ht="18" customHeight="1">
      <c r="A42" s="247"/>
      <c r="B42" s="258"/>
      <c r="C42" s="258"/>
      <c r="D42" s="247"/>
      <c r="E42" s="247" t="s">
        <v>110</v>
      </c>
      <c r="F42" s="247"/>
      <c r="G42" s="247"/>
      <c r="H42" s="247"/>
      <c r="I42" s="247"/>
      <c r="J42" s="259">
        <v>9.8000000000000007</v>
      </c>
      <c r="K42" s="259"/>
      <c r="L42" s="259"/>
      <c r="M42" s="259"/>
      <c r="N42" s="259"/>
      <c r="O42" s="259"/>
      <c r="Q42" s="45"/>
      <c r="R42" s="45"/>
      <c r="S42" s="45"/>
    </row>
    <row r="43" spans="1:19" s="61" customFormat="1" ht="18.75" customHeight="1">
      <c r="I43" s="58" t="s">
        <v>25</v>
      </c>
      <c r="J43" s="274"/>
      <c r="K43" s="275"/>
      <c r="Q43" t="s">
        <v>98</v>
      </c>
      <c r="R43" s="45"/>
      <c r="S43" s="45"/>
    </row>
    <row r="44" spans="1:19" s="61" customFormat="1" ht="7.5" customHeight="1">
      <c r="J44" s="26"/>
      <c r="S44" s="45"/>
    </row>
    <row r="45" spans="1:19" s="61" customFormat="1" ht="18" customHeight="1">
      <c r="A45" s="247"/>
      <c r="B45" s="258" t="s">
        <v>116</v>
      </c>
      <c r="C45" s="258"/>
      <c r="D45" s="247" t="s">
        <v>125</v>
      </c>
      <c r="E45" s="259" t="s">
        <v>127</v>
      </c>
      <c r="F45" s="259"/>
      <c r="G45" s="259"/>
      <c r="H45" s="259"/>
      <c r="I45" s="247" t="s">
        <v>25</v>
      </c>
      <c r="J45" s="279" t="s">
        <v>119</v>
      </c>
      <c r="K45" s="279"/>
      <c r="L45" s="39"/>
      <c r="M45" s="259" t="s">
        <v>129</v>
      </c>
      <c r="N45" s="259"/>
      <c r="O45" s="39"/>
      <c r="P45" s="61" t="s">
        <v>120</v>
      </c>
      <c r="Q45" s="61" t="s">
        <v>134</v>
      </c>
      <c r="S45" s="45"/>
    </row>
    <row r="46" spans="1:19" s="61" customFormat="1" ht="3" customHeight="1">
      <c r="A46" s="247"/>
      <c r="B46" s="258"/>
      <c r="C46" s="258"/>
      <c r="D46" s="247"/>
      <c r="E46" s="48"/>
      <c r="F46" s="48"/>
      <c r="G46" s="48"/>
      <c r="H46" s="48"/>
      <c r="I46" s="247"/>
      <c r="J46" s="60"/>
      <c r="K46" s="60"/>
      <c r="L46" s="51"/>
      <c r="M46" s="59"/>
      <c r="N46" s="59"/>
      <c r="O46" s="51"/>
      <c r="S46" s="45"/>
    </row>
    <row r="47" spans="1:19" s="61" customFormat="1" ht="3" customHeight="1">
      <c r="A47" s="247"/>
      <c r="B47" s="258"/>
      <c r="C47" s="258"/>
      <c r="D47" s="247"/>
      <c r="E47" s="59"/>
      <c r="F47" s="59"/>
      <c r="G47" s="59"/>
      <c r="H47" s="59"/>
      <c r="I47" s="247"/>
      <c r="J47" s="41"/>
      <c r="K47" s="41"/>
      <c r="L47" s="49"/>
      <c r="M47" s="42"/>
      <c r="N47" s="42"/>
      <c r="O47" s="49"/>
      <c r="S47" s="45"/>
    </row>
    <row r="48" spans="1:19" s="61" customFormat="1" ht="18" customHeight="1">
      <c r="A48" s="247"/>
      <c r="B48" s="258"/>
      <c r="C48" s="258"/>
      <c r="D48" s="247"/>
      <c r="E48" s="247" t="s">
        <v>114</v>
      </c>
      <c r="F48" s="247"/>
      <c r="G48" s="247"/>
      <c r="H48" s="247"/>
      <c r="I48" s="247"/>
      <c r="J48" s="52" t="s">
        <v>122</v>
      </c>
      <c r="K48" s="46"/>
      <c r="L48" s="59" t="s">
        <v>10</v>
      </c>
      <c r="M48" s="39"/>
      <c r="N48" s="259" t="s">
        <v>143</v>
      </c>
      <c r="O48" s="259"/>
      <c r="Q48" s="45" t="b">
        <v>0</v>
      </c>
      <c r="R48" s="45" t="s">
        <v>117</v>
      </c>
      <c r="S48" s="45"/>
    </row>
    <row r="49" spans="1:19" s="61" customFormat="1" ht="3" customHeight="1">
      <c r="A49" s="58"/>
      <c r="D49" s="58"/>
      <c r="E49" s="58"/>
      <c r="F49" s="58"/>
      <c r="G49" s="58"/>
      <c r="H49" s="58"/>
      <c r="I49" s="58"/>
      <c r="J49" s="52"/>
      <c r="K49" s="55"/>
      <c r="L49" s="56"/>
      <c r="M49" s="51"/>
      <c r="N49" s="59"/>
      <c r="O49" s="59"/>
      <c r="Q49" s="45"/>
      <c r="R49" s="45"/>
      <c r="S49" s="45"/>
    </row>
    <row r="50" spans="1:19" s="61" customFormat="1" ht="19.5" customHeight="1">
      <c r="I50" s="58" t="s">
        <v>25</v>
      </c>
      <c r="J50" s="274"/>
      <c r="K50" s="275"/>
      <c r="Q50" s="45" t="b">
        <v>0</v>
      </c>
      <c r="R50" s="45" t="s">
        <v>115</v>
      </c>
    </row>
    <row r="51" spans="1:19" s="61" customFormat="1" ht="9.75" customHeight="1"/>
    <row r="52" spans="1:19" s="61" customFormat="1" ht="22.5" customHeight="1">
      <c r="A52" s="247" t="s">
        <v>128</v>
      </c>
      <c r="B52" s="247"/>
      <c r="C52" s="247" t="s">
        <v>25</v>
      </c>
      <c r="D52" s="259" t="s">
        <v>130</v>
      </c>
      <c r="E52" s="259"/>
      <c r="F52" s="259"/>
      <c r="G52" s="259"/>
      <c r="H52" s="259"/>
      <c r="I52" s="259" t="s">
        <v>25</v>
      </c>
      <c r="J52" s="264"/>
      <c r="K52" s="265"/>
      <c r="L52" s="247" t="s">
        <v>25</v>
      </c>
      <c r="M52" s="267"/>
      <c r="N52" s="268"/>
    </row>
    <row r="53" spans="1:19" s="61" customFormat="1" ht="3" customHeight="1">
      <c r="A53" s="247"/>
      <c r="B53" s="247"/>
      <c r="C53" s="247"/>
      <c r="D53" s="48"/>
      <c r="E53" s="48"/>
      <c r="F53" s="48"/>
      <c r="G53" s="48"/>
      <c r="H53" s="48"/>
      <c r="I53" s="259"/>
      <c r="J53" s="54"/>
      <c r="K53" s="54"/>
      <c r="L53" s="247"/>
      <c r="M53" s="269"/>
      <c r="N53" s="270"/>
    </row>
    <row r="54" spans="1:19" s="61" customFormat="1" ht="3" customHeight="1">
      <c r="A54" s="247"/>
      <c r="B54" s="247"/>
      <c r="C54" s="247"/>
      <c r="D54" s="59"/>
      <c r="E54" s="59"/>
      <c r="F54" s="59"/>
      <c r="G54" s="59"/>
      <c r="H54" s="59"/>
      <c r="I54" s="259"/>
      <c r="J54" s="53"/>
      <c r="K54" s="53"/>
      <c r="L54" s="247"/>
      <c r="M54" s="269"/>
      <c r="N54" s="270"/>
    </row>
    <row r="55" spans="1:19" s="61" customFormat="1" ht="22.5" customHeight="1">
      <c r="A55" s="247"/>
      <c r="B55" s="247"/>
      <c r="C55" s="247"/>
      <c r="D55" s="259" t="s">
        <v>131</v>
      </c>
      <c r="E55" s="259"/>
      <c r="F55" s="259"/>
      <c r="G55" s="259"/>
      <c r="H55" s="259"/>
      <c r="I55" s="259"/>
      <c r="J55" s="264"/>
      <c r="K55" s="265"/>
      <c r="L55" s="247"/>
      <c r="M55" s="271"/>
      <c r="N55" s="272"/>
    </row>
    <row r="56" spans="1:19" ht="19.5" customHeight="1"/>
    <row r="57" spans="1:19" ht="19.5" customHeight="1"/>
  </sheetData>
  <mergeCells count="40">
    <mergeCell ref="M52:N55"/>
    <mergeCell ref="D55:H55"/>
    <mergeCell ref="J55:K55"/>
    <mergeCell ref="M45:N45"/>
    <mergeCell ref="E48:H48"/>
    <mergeCell ref="N48:O48"/>
    <mergeCell ref="J50:K50"/>
    <mergeCell ref="L52:L55"/>
    <mergeCell ref="A52:B55"/>
    <mergeCell ref="C52:C55"/>
    <mergeCell ref="D52:H52"/>
    <mergeCell ref="I52:I55"/>
    <mergeCell ref="J52:K52"/>
    <mergeCell ref="J43:K43"/>
    <mergeCell ref="A45:A48"/>
    <mergeCell ref="B45:C48"/>
    <mergeCell ref="D45:D48"/>
    <mergeCell ref="E45:H45"/>
    <mergeCell ref="I45:I48"/>
    <mergeCell ref="J45:K45"/>
    <mergeCell ref="J39:L39"/>
    <mergeCell ref="E42:H42"/>
    <mergeCell ref="J42:O42"/>
    <mergeCell ref="D11:E11"/>
    <mergeCell ref="O11:P11"/>
    <mergeCell ref="A29:W29"/>
    <mergeCell ref="C30:P30"/>
    <mergeCell ref="J33:K33"/>
    <mergeCell ref="J34:K34"/>
    <mergeCell ref="A39:A42"/>
    <mergeCell ref="B39:C42"/>
    <mergeCell ref="D39:D42"/>
    <mergeCell ref="E39:H39"/>
    <mergeCell ref="I39:I42"/>
    <mergeCell ref="D3:E3"/>
    <mergeCell ref="D5:E5"/>
    <mergeCell ref="D7:E7"/>
    <mergeCell ref="O7:P7"/>
    <mergeCell ref="D9:E9"/>
    <mergeCell ref="O9:P9"/>
  </mergeCells>
  <phoneticPr fontId="2"/>
  <conditionalFormatting sqref="O9:P9">
    <cfRule type="expression" dxfId="4" priority="2">
      <formula>$Q$3=TRUE</formula>
    </cfRule>
  </conditionalFormatting>
  <conditionalFormatting sqref="O11:P11">
    <cfRule type="expression" dxfId="3" priority="1">
      <formula>$Q$3=TRUE</formula>
    </cfRule>
  </conditionalFormatting>
  <pageMargins left="0.70866141732283472" right="0.70866141732283472" top="0.55118110236220474" bottom="0.35433070866141736" header="0.31496062992125984" footer="0.31496062992125984"/>
  <pageSetup paperSize="9" orientation="portrait" blackAndWhite="1" r:id="rId1"/>
  <headerFooter>
    <oddFooter>&amp;C8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12</xdr:col>
                    <xdr:colOff>104775</xdr:colOff>
                    <xdr:row>0</xdr:row>
                    <xdr:rowOff>19050</xdr:rowOff>
                  </from>
                  <to>
                    <xdr:col>12</xdr:col>
                    <xdr:colOff>361950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8</xdr:col>
                    <xdr:colOff>104775</xdr:colOff>
                    <xdr:row>0</xdr:row>
                    <xdr:rowOff>19050</xdr:rowOff>
                  </from>
                  <to>
                    <xdr:col>8</xdr:col>
                    <xdr:colOff>361950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0</xdr:col>
                    <xdr:colOff>104775</xdr:colOff>
                    <xdr:row>31</xdr:row>
                    <xdr:rowOff>209550</xdr:rowOff>
                  </from>
                  <to>
                    <xdr:col>1</xdr:col>
                    <xdr:colOff>19050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0</xdr:col>
                    <xdr:colOff>104775</xdr:colOff>
                    <xdr:row>32</xdr:row>
                    <xdr:rowOff>209550</xdr:rowOff>
                  </from>
                  <to>
                    <xdr:col>1</xdr:col>
                    <xdr:colOff>19050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Check Box 5">
              <controlPr defaultSize="0" autoFill="0" autoLine="0" autoPict="0">
                <anchor moveWithCells="1">
                  <from>
                    <xdr:col>0</xdr:col>
                    <xdr:colOff>104775</xdr:colOff>
                    <xdr:row>38</xdr:row>
                    <xdr:rowOff>85725</xdr:rowOff>
                  </from>
                  <to>
                    <xdr:col>1</xdr:col>
                    <xdr:colOff>19050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9" name="Check Box 6">
              <controlPr defaultSize="0" autoFill="0" autoLine="0" autoPict="0">
                <anchor moveWithCells="1">
                  <from>
                    <xdr:col>0</xdr:col>
                    <xdr:colOff>104775</xdr:colOff>
                    <xdr:row>44</xdr:row>
                    <xdr:rowOff>85725</xdr:rowOff>
                  </from>
                  <to>
                    <xdr:col>1</xdr:col>
                    <xdr:colOff>19050</xdr:colOff>
                    <xdr:row>47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B6121-9A42-4371-8039-174CE891989D}">
  <sheetPr>
    <tabColor rgb="FF0070C0"/>
  </sheetPr>
  <dimension ref="A1:AA75"/>
  <sheetViews>
    <sheetView showGridLines="0" view="pageBreakPreview" zoomScaleNormal="100" zoomScaleSheetLayoutView="100" workbookViewId="0">
      <selection activeCell="L19" sqref="L19:L20"/>
    </sheetView>
  </sheetViews>
  <sheetFormatPr defaultColWidth="9" defaultRowHeight="15" customHeight="1"/>
  <cols>
    <col min="1" max="1" width="5.25" style="1" customWidth="1"/>
    <col min="2" max="2" width="7.125" style="1" customWidth="1"/>
    <col min="3" max="3" width="3.625" style="2" customWidth="1"/>
    <col min="4" max="4" width="3.25" style="2" bestFit="1" customWidth="1"/>
    <col min="5" max="5" width="5.625" style="2" customWidth="1"/>
    <col min="6" max="6" width="3.625" style="2" customWidth="1"/>
    <col min="7" max="7" width="10.625" style="1" customWidth="1"/>
    <col min="8" max="8" width="3.625" style="1" customWidth="1"/>
    <col min="9" max="9" width="10.625" style="1" customWidth="1"/>
    <col min="10" max="10" width="3.625" style="2" customWidth="1"/>
    <col min="11" max="11" width="5.625" style="2" customWidth="1"/>
    <col min="12" max="12" width="6.5" style="2" customWidth="1"/>
    <col min="13" max="13" width="3.25" style="2" customWidth="1"/>
    <col min="14" max="14" width="6.625" style="1" customWidth="1"/>
    <col min="15" max="15" width="3.625" style="1" customWidth="1"/>
    <col min="16" max="16" width="10.625" style="1" customWidth="1"/>
    <col min="17" max="17" width="6.875" style="1" customWidth="1"/>
    <col min="18" max="25" width="3.625" style="1" customWidth="1"/>
    <col min="26" max="16384" width="9" style="1"/>
  </cols>
  <sheetData>
    <row r="1" spans="2:25" ht="20.25" customHeight="1">
      <c r="B1" s="4" t="s">
        <v>135</v>
      </c>
    </row>
    <row r="2" spans="2:25" ht="72" customHeight="1">
      <c r="B2" s="28" t="s">
        <v>68</v>
      </c>
      <c r="C2" s="74" t="s">
        <v>141</v>
      </c>
      <c r="D2" s="151" t="s">
        <v>160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2"/>
    </row>
    <row r="3" spans="2:25" ht="24" customHeight="1">
      <c r="B3" s="162" t="s">
        <v>20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</row>
    <row r="4" spans="2:25" ht="5.0999999999999996" customHeight="1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66"/>
      <c r="M4" s="167"/>
      <c r="N4" s="168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</row>
    <row r="5" spans="2:25" ht="20.100000000000001" customHeight="1">
      <c r="B5" s="7"/>
      <c r="C5" s="159" t="s">
        <v>42</v>
      </c>
      <c r="D5" s="158" t="s">
        <v>7</v>
      </c>
      <c r="E5" s="158" t="s">
        <v>30</v>
      </c>
      <c r="F5" s="158"/>
      <c r="G5" s="158"/>
      <c r="H5" s="158"/>
      <c r="I5" s="158"/>
      <c r="J5" s="158" t="s">
        <v>7</v>
      </c>
      <c r="K5" s="127"/>
      <c r="L5" s="169"/>
      <c r="M5" s="170"/>
      <c r="N5" s="171"/>
      <c r="O5" s="158" t="s">
        <v>7</v>
      </c>
      <c r="P5" s="163" t="e">
        <f>ROUND(L4/L9,3)</f>
        <v>#DIV/0!</v>
      </c>
      <c r="Q5" s="7"/>
      <c r="R5" s="7"/>
      <c r="S5" s="7"/>
      <c r="T5" s="7"/>
      <c r="U5" s="159"/>
      <c r="V5" s="159"/>
      <c r="W5" s="159"/>
      <c r="X5" s="159"/>
      <c r="Y5" s="159"/>
    </row>
    <row r="6" spans="2:25" ht="5.0999999999999996" customHeight="1">
      <c r="B6" s="7"/>
      <c r="C6" s="159"/>
      <c r="D6" s="158"/>
      <c r="E6" s="9"/>
      <c r="F6" s="9"/>
      <c r="G6" s="9"/>
      <c r="H6" s="9"/>
      <c r="I6" s="9"/>
      <c r="J6" s="158"/>
      <c r="K6" s="127"/>
      <c r="L6" s="14"/>
      <c r="M6" s="15"/>
      <c r="N6" s="15"/>
      <c r="O6" s="158"/>
      <c r="P6" s="164"/>
      <c r="Q6" s="7"/>
      <c r="R6" s="7"/>
      <c r="S6" s="7"/>
      <c r="T6" s="7"/>
      <c r="U6" s="7"/>
      <c r="V6" s="7"/>
      <c r="W6" s="7"/>
      <c r="X6" s="7"/>
      <c r="Y6" s="7"/>
    </row>
    <row r="7" spans="2:25" ht="1.5" customHeight="1">
      <c r="B7" s="7"/>
      <c r="C7" s="159"/>
      <c r="D7" s="158"/>
      <c r="E7" s="127"/>
      <c r="F7" s="127"/>
      <c r="G7" s="127"/>
      <c r="H7" s="127"/>
      <c r="I7" s="127"/>
      <c r="J7" s="158"/>
      <c r="K7" s="127"/>
      <c r="L7" s="127"/>
      <c r="M7" s="127"/>
      <c r="N7" s="7"/>
      <c r="O7" s="158"/>
      <c r="P7" s="164"/>
      <c r="Q7" s="7"/>
      <c r="R7" s="7"/>
      <c r="S7" s="7"/>
      <c r="T7" s="7"/>
      <c r="U7" s="7"/>
      <c r="V7" s="7"/>
      <c r="W7" s="7"/>
      <c r="X7" s="7"/>
      <c r="Y7" s="7"/>
    </row>
    <row r="8" spans="2:25" ht="5.0999999999999996" customHeight="1">
      <c r="B8" s="7"/>
      <c r="C8" s="159"/>
      <c r="D8" s="158"/>
      <c r="E8" s="127"/>
      <c r="F8" s="127"/>
      <c r="G8" s="126"/>
      <c r="H8" s="126"/>
      <c r="I8" s="126"/>
      <c r="J8" s="158"/>
      <c r="K8" s="127"/>
      <c r="L8" s="127"/>
      <c r="M8" s="127"/>
      <c r="N8" s="7"/>
      <c r="O8" s="158"/>
      <c r="P8" s="164"/>
      <c r="Q8" s="7"/>
      <c r="R8" s="7"/>
      <c r="S8" s="7"/>
      <c r="T8" s="7"/>
      <c r="U8" s="7"/>
      <c r="V8" s="7"/>
      <c r="W8" s="7"/>
      <c r="X8" s="7"/>
      <c r="Y8" s="7"/>
    </row>
    <row r="9" spans="2:25" ht="20.100000000000001" customHeight="1">
      <c r="B9" s="7"/>
      <c r="C9" s="159"/>
      <c r="D9" s="158"/>
      <c r="E9" s="159" t="s">
        <v>0</v>
      </c>
      <c r="F9" s="159"/>
      <c r="G9" s="159"/>
      <c r="H9" s="159"/>
      <c r="I9" s="159"/>
      <c r="J9" s="158"/>
      <c r="K9" s="127"/>
      <c r="L9" s="280">
        <f>p.7書式!L9</f>
        <v>0</v>
      </c>
      <c r="M9" s="281"/>
      <c r="N9" s="282"/>
      <c r="O9" s="158"/>
      <c r="P9" s="165"/>
      <c r="Q9" s="7"/>
      <c r="R9" s="7"/>
      <c r="S9" s="7"/>
      <c r="T9" s="7"/>
      <c r="U9" s="7"/>
      <c r="V9" s="7"/>
      <c r="W9" s="7"/>
      <c r="X9" s="7"/>
      <c r="Y9" s="7"/>
    </row>
    <row r="10" spans="2:25" ht="5.0999999999999996" customHeight="1"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283"/>
      <c r="M10" s="284"/>
      <c r="N10" s="285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</row>
    <row r="11" spans="2:25" ht="18" customHeight="1">
      <c r="B11" s="11"/>
      <c r="C11" s="138"/>
      <c r="D11" s="138"/>
      <c r="E11" s="138"/>
      <c r="F11" s="138"/>
      <c r="G11" s="11" t="s">
        <v>8</v>
      </c>
      <c r="H11" s="11"/>
      <c r="I11" s="11"/>
      <c r="J11" s="138"/>
      <c r="K11" s="138"/>
      <c r="L11" s="138"/>
      <c r="M11" s="138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2:25" ht="11.25" customHeight="1">
      <c r="B12" s="11"/>
      <c r="C12" s="138"/>
      <c r="D12" s="138"/>
      <c r="E12" s="138"/>
      <c r="F12" s="138"/>
      <c r="G12" s="11"/>
      <c r="H12" s="11"/>
      <c r="I12" s="11"/>
      <c r="J12" s="138"/>
      <c r="K12" s="138"/>
      <c r="L12" s="138"/>
      <c r="M12" s="138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2:25" ht="18.75" customHeight="1">
      <c r="B13" s="160" t="s">
        <v>1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</row>
    <row r="14" spans="2:25" ht="5.0999999999999996" customHeight="1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79">
        <f>L4</f>
        <v>0</v>
      </c>
      <c r="M14" s="180"/>
      <c r="N14" s="18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</row>
    <row r="15" spans="2:25" ht="20.100000000000001" customHeight="1">
      <c r="B15" s="7"/>
      <c r="C15" s="159" t="s">
        <v>31</v>
      </c>
      <c r="D15" s="158" t="s">
        <v>7</v>
      </c>
      <c r="E15" s="158" t="s">
        <v>30</v>
      </c>
      <c r="F15" s="158"/>
      <c r="G15" s="158"/>
      <c r="H15" s="158"/>
      <c r="I15" s="158"/>
      <c r="J15" s="158" t="s">
        <v>7</v>
      </c>
      <c r="K15" s="127"/>
      <c r="L15" s="182"/>
      <c r="M15" s="183"/>
      <c r="N15" s="184"/>
      <c r="O15" s="158" t="s">
        <v>7</v>
      </c>
      <c r="P15" s="154" t="e">
        <f>ROUND(L14/(L19/N19),3)</f>
        <v>#DIV/0!</v>
      </c>
      <c r="Q15" s="185" t="s">
        <v>33</v>
      </c>
      <c r="R15" s="7"/>
      <c r="S15" s="7"/>
      <c r="T15" s="7"/>
      <c r="U15" s="159"/>
      <c r="V15" s="159"/>
      <c r="W15" s="159"/>
      <c r="X15" s="159"/>
      <c r="Y15" s="159"/>
    </row>
    <row r="16" spans="2:25" ht="5.0999999999999996" customHeight="1">
      <c r="B16" s="7"/>
      <c r="C16" s="159"/>
      <c r="D16" s="158"/>
      <c r="E16" s="9"/>
      <c r="F16" s="9"/>
      <c r="G16" s="9"/>
      <c r="H16" s="9"/>
      <c r="I16" s="9"/>
      <c r="J16" s="158"/>
      <c r="K16" s="127"/>
      <c r="L16" s="10"/>
      <c r="M16" s="9"/>
      <c r="N16" s="9"/>
      <c r="O16" s="158"/>
      <c r="P16" s="155"/>
      <c r="Q16" s="185"/>
      <c r="R16" s="7"/>
      <c r="S16" s="7"/>
      <c r="T16" s="7"/>
      <c r="U16" s="7"/>
      <c r="V16" s="7"/>
      <c r="W16" s="7"/>
      <c r="X16" s="7"/>
      <c r="Y16" s="7"/>
    </row>
    <row r="17" spans="2:25" ht="1.5" customHeight="1">
      <c r="B17" s="7"/>
      <c r="C17" s="159"/>
      <c r="D17" s="158"/>
      <c r="E17" s="127"/>
      <c r="F17" s="127"/>
      <c r="G17" s="127"/>
      <c r="H17" s="127"/>
      <c r="I17" s="127"/>
      <c r="J17" s="158"/>
      <c r="K17" s="127"/>
      <c r="L17" s="127"/>
      <c r="M17" s="127"/>
      <c r="N17" s="7"/>
      <c r="O17" s="158"/>
      <c r="P17" s="155"/>
      <c r="Q17" s="185"/>
      <c r="R17" s="7"/>
      <c r="S17" s="7"/>
      <c r="T17" s="7"/>
      <c r="U17" s="7"/>
      <c r="V17" s="7"/>
      <c r="W17" s="7"/>
      <c r="X17" s="7"/>
      <c r="Y17" s="7"/>
    </row>
    <row r="18" spans="2:25" ht="5.0999999999999996" customHeight="1">
      <c r="B18" s="7"/>
      <c r="C18" s="159"/>
      <c r="D18" s="158"/>
      <c r="E18" s="127"/>
      <c r="F18" s="127"/>
      <c r="G18" s="126"/>
      <c r="H18" s="126"/>
      <c r="I18" s="126"/>
      <c r="J18" s="158"/>
      <c r="K18" s="127"/>
      <c r="L18" s="127"/>
      <c r="M18" s="127"/>
      <c r="N18" s="7"/>
      <c r="O18" s="158"/>
      <c r="P18" s="155"/>
      <c r="Q18" s="185"/>
      <c r="R18" s="7"/>
      <c r="S18" s="7"/>
      <c r="T18" s="7"/>
      <c r="U18" s="7"/>
      <c r="V18" s="7"/>
      <c r="W18" s="7"/>
      <c r="X18" s="7"/>
      <c r="Y18" s="7"/>
    </row>
    <row r="19" spans="2:25" ht="20.100000000000001" customHeight="1">
      <c r="B19" s="7"/>
      <c r="C19" s="159"/>
      <c r="D19" s="158"/>
      <c r="E19" s="159" t="s">
        <v>34</v>
      </c>
      <c r="F19" s="159"/>
      <c r="G19" s="159"/>
      <c r="H19" s="159"/>
      <c r="I19" s="159"/>
      <c r="J19" s="158"/>
      <c r="K19" s="127"/>
      <c r="L19" s="286">
        <f>p.7書式!L19</f>
        <v>0</v>
      </c>
      <c r="M19" s="190" t="s">
        <v>147</v>
      </c>
      <c r="N19" s="188">
        <v>30</v>
      </c>
      <c r="O19" s="158"/>
      <c r="P19" s="156"/>
      <c r="Q19" s="185"/>
      <c r="R19" s="7"/>
      <c r="S19" s="7"/>
      <c r="T19" s="7"/>
      <c r="U19" s="7"/>
      <c r="V19" s="7"/>
      <c r="W19" s="7"/>
      <c r="X19" s="7"/>
      <c r="Y19" s="7"/>
    </row>
    <row r="20" spans="2:25" ht="5.0999999999999996" customHeight="1"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287"/>
      <c r="M20" s="190"/>
      <c r="N20" s="189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</row>
    <row r="21" spans="2:25" ht="11.25" customHeight="1">
      <c r="B21" s="11"/>
      <c r="C21" s="138"/>
      <c r="D21" s="138"/>
      <c r="E21" s="138"/>
      <c r="F21" s="138"/>
      <c r="G21" s="11"/>
      <c r="H21" s="11"/>
      <c r="I21" s="11"/>
      <c r="J21" s="138"/>
      <c r="K21" s="138"/>
      <c r="L21" s="138"/>
      <c r="M21" s="13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2:25" ht="18.75" customHeight="1">
      <c r="B22" s="160" t="s">
        <v>35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</row>
    <row r="23" spans="2:25" ht="5.0999999999999996" customHeight="1"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</row>
    <row r="24" spans="2:25" ht="5.0999999999999996" customHeight="1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79">
        <f>ROUND(L9/9.8,3)</f>
        <v>0</v>
      </c>
      <c r="M24" s="180"/>
      <c r="N24" s="18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</row>
    <row r="25" spans="2:25" ht="20.100000000000001" customHeight="1">
      <c r="B25" s="7"/>
      <c r="C25" s="159" t="s">
        <v>36</v>
      </c>
      <c r="D25" s="158" t="s">
        <v>7</v>
      </c>
      <c r="E25" s="159" t="s">
        <v>38</v>
      </c>
      <c r="F25" s="158" t="s">
        <v>2</v>
      </c>
      <c r="G25" s="158"/>
      <c r="H25" s="158"/>
      <c r="I25" s="158"/>
      <c r="J25" s="158" t="s">
        <v>7</v>
      </c>
      <c r="K25" s="159" t="s">
        <v>38</v>
      </c>
      <c r="L25" s="182"/>
      <c r="M25" s="183"/>
      <c r="N25" s="184"/>
      <c r="O25" s="158" t="s">
        <v>7</v>
      </c>
      <c r="P25" s="154" t="e">
        <f>ROUND(2*PI()*SQRT(L24/L29),3)</f>
        <v>#DIV/0!</v>
      </c>
      <c r="Q25" s="178" t="s">
        <v>3</v>
      </c>
      <c r="R25" s="7"/>
      <c r="S25" s="7"/>
      <c r="T25" s="7"/>
      <c r="U25" s="159"/>
      <c r="V25" s="159"/>
      <c r="W25" s="159"/>
      <c r="X25" s="159"/>
      <c r="Y25" s="159"/>
    </row>
    <row r="26" spans="2:25" ht="5.0999999999999996" customHeight="1">
      <c r="B26" s="7"/>
      <c r="C26" s="159"/>
      <c r="D26" s="158"/>
      <c r="E26" s="159"/>
      <c r="F26" s="9"/>
      <c r="G26" s="9"/>
      <c r="H26" s="9"/>
      <c r="I26" s="9"/>
      <c r="J26" s="158"/>
      <c r="K26" s="159"/>
      <c r="L26" s="10"/>
      <c r="M26" s="10"/>
      <c r="N26" s="10"/>
      <c r="O26" s="158"/>
      <c r="P26" s="155"/>
      <c r="Q26" s="178"/>
      <c r="R26" s="7"/>
      <c r="S26" s="7"/>
      <c r="T26" s="7"/>
      <c r="U26" s="7"/>
      <c r="V26" s="7"/>
      <c r="W26" s="7"/>
      <c r="X26" s="7"/>
      <c r="Y26" s="7"/>
    </row>
    <row r="27" spans="2:25" ht="1.5" customHeight="1">
      <c r="B27" s="7"/>
      <c r="C27" s="159"/>
      <c r="D27" s="158"/>
      <c r="E27" s="159"/>
      <c r="F27" s="126"/>
      <c r="G27" s="127"/>
      <c r="H27" s="127"/>
      <c r="I27" s="127"/>
      <c r="J27" s="158"/>
      <c r="K27" s="159"/>
      <c r="L27" s="126"/>
      <c r="M27" s="126"/>
      <c r="N27" s="73"/>
      <c r="O27" s="158"/>
      <c r="P27" s="155"/>
      <c r="Q27" s="178"/>
      <c r="R27" s="7"/>
      <c r="S27" s="7"/>
      <c r="T27" s="7"/>
      <c r="U27" s="7"/>
      <c r="V27" s="7"/>
      <c r="W27" s="7"/>
      <c r="X27" s="7"/>
      <c r="Y27" s="7"/>
    </row>
    <row r="28" spans="2:25" ht="5.0999999999999996" customHeight="1">
      <c r="B28" s="7"/>
      <c r="C28" s="159"/>
      <c r="D28" s="158"/>
      <c r="E28" s="159"/>
      <c r="F28" s="126"/>
      <c r="G28" s="126"/>
      <c r="H28" s="126"/>
      <c r="I28" s="126"/>
      <c r="J28" s="158"/>
      <c r="K28" s="159"/>
      <c r="L28" s="126"/>
      <c r="M28" s="126"/>
      <c r="N28" s="7"/>
      <c r="O28" s="158"/>
      <c r="P28" s="155"/>
      <c r="Q28" s="178"/>
      <c r="R28" s="7"/>
      <c r="S28" s="7"/>
      <c r="T28" s="7"/>
      <c r="U28" s="7"/>
      <c r="V28" s="7"/>
      <c r="W28" s="7"/>
      <c r="X28" s="7"/>
      <c r="Y28" s="7"/>
    </row>
    <row r="29" spans="2:25" ht="20.100000000000001" customHeight="1">
      <c r="B29" s="7"/>
      <c r="C29" s="159"/>
      <c r="D29" s="158"/>
      <c r="E29" s="159"/>
      <c r="F29" s="159" t="s">
        <v>41</v>
      </c>
      <c r="G29" s="159"/>
      <c r="H29" s="159"/>
      <c r="I29" s="159"/>
      <c r="J29" s="158"/>
      <c r="K29" s="159"/>
      <c r="L29" s="179" t="e">
        <f>P15</f>
        <v>#DIV/0!</v>
      </c>
      <c r="M29" s="180"/>
      <c r="N29" s="181"/>
      <c r="O29" s="158"/>
      <c r="P29" s="156"/>
      <c r="Q29" s="178"/>
      <c r="R29" s="7"/>
      <c r="S29" s="7"/>
      <c r="T29" s="7"/>
      <c r="U29" s="7"/>
      <c r="V29" s="7"/>
      <c r="W29" s="7"/>
      <c r="X29" s="7"/>
      <c r="Y29" s="7"/>
    </row>
    <row r="30" spans="2:25" ht="5.0999999999999996" customHeight="1"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82"/>
      <c r="M30" s="183"/>
      <c r="N30" s="184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</row>
    <row r="31" spans="2:25" ht="11.25" customHeight="1">
      <c r="B31" s="11"/>
      <c r="C31" s="138"/>
      <c r="D31" s="138"/>
      <c r="E31" s="138"/>
      <c r="F31" s="138"/>
      <c r="G31" s="11"/>
      <c r="H31" s="11"/>
      <c r="I31" s="11"/>
      <c r="J31" s="138"/>
      <c r="K31" s="138"/>
      <c r="L31" s="138"/>
      <c r="M31" s="13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2:25" ht="18.75" customHeight="1">
      <c r="B32" s="160" t="s">
        <v>4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</row>
    <row r="33" spans="2:27" ht="9.9499999999999993" customHeight="1"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61"/>
      <c r="O33" s="16"/>
      <c r="P33" s="16"/>
      <c r="Q33" s="16"/>
      <c r="R33" s="131"/>
      <c r="S33" s="131"/>
      <c r="T33" s="131"/>
      <c r="U33" s="131"/>
      <c r="V33" s="131"/>
      <c r="W33" s="131"/>
      <c r="X33" s="131"/>
      <c r="Y33" s="131"/>
    </row>
    <row r="34" spans="2:27" ht="20.100000000000001" customHeight="1">
      <c r="B34" s="7"/>
      <c r="C34" s="159" t="s">
        <v>9</v>
      </c>
      <c r="D34" s="158" t="s">
        <v>7</v>
      </c>
      <c r="E34" s="127">
        <v>1</v>
      </c>
      <c r="F34" s="159" t="s">
        <v>10</v>
      </c>
      <c r="G34" s="127" t="s">
        <v>11</v>
      </c>
      <c r="H34" s="158" t="s">
        <v>12</v>
      </c>
      <c r="I34" s="158">
        <v>0.05</v>
      </c>
      <c r="J34" s="126"/>
      <c r="K34" s="126"/>
      <c r="L34" s="126"/>
      <c r="M34" s="126"/>
      <c r="N34" s="161"/>
      <c r="O34" s="197"/>
      <c r="P34" s="161"/>
      <c r="Q34" s="197"/>
      <c r="R34" s="7"/>
      <c r="S34" s="7"/>
      <c r="T34" s="7"/>
      <c r="U34" s="159"/>
      <c r="V34" s="159"/>
      <c r="W34" s="159"/>
      <c r="X34" s="159"/>
      <c r="Y34" s="159"/>
    </row>
    <row r="35" spans="2:27" ht="5.0999999999999996" customHeight="1">
      <c r="B35" s="7"/>
      <c r="C35" s="159"/>
      <c r="D35" s="158"/>
      <c r="E35" s="9"/>
      <c r="F35" s="159"/>
      <c r="G35" s="9"/>
      <c r="H35" s="158"/>
      <c r="I35" s="158"/>
      <c r="J35" s="126"/>
      <c r="K35" s="126"/>
      <c r="L35" s="126"/>
      <c r="M35" s="126"/>
      <c r="N35" s="129"/>
      <c r="O35" s="197"/>
      <c r="P35" s="161"/>
      <c r="Q35" s="197"/>
      <c r="R35" s="7"/>
      <c r="S35" s="7"/>
      <c r="T35" s="7"/>
      <c r="U35" s="7"/>
      <c r="V35" s="7"/>
      <c r="W35" s="7"/>
      <c r="X35" s="7"/>
      <c r="Y35" s="7"/>
    </row>
    <row r="36" spans="2:27" ht="1.5" customHeight="1">
      <c r="B36" s="7"/>
      <c r="C36" s="159"/>
      <c r="D36" s="158"/>
      <c r="E36" s="127"/>
      <c r="F36" s="159"/>
      <c r="G36" s="127"/>
      <c r="H36" s="158"/>
      <c r="I36" s="158"/>
      <c r="J36" s="126"/>
      <c r="K36" s="126"/>
      <c r="L36" s="126"/>
      <c r="M36" s="126"/>
      <c r="N36" s="18"/>
      <c r="O36" s="197"/>
      <c r="P36" s="161"/>
      <c r="Q36" s="197"/>
      <c r="R36" s="7"/>
      <c r="S36" s="7"/>
      <c r="T36" s="7"/>
      <c r="U36" s="7"/>
      <c r="V36" s="7"/>
      <c r="W36" s="7"/>
      <c r="X36" s="7"/>
      <c r="Y36" s="7"/>
    </row>
    <row r="37" spans="2:27" ht="5.0999999999999996" customHeight="1">
      <c r="B37" s="7"/>
      <c r="C37" s="159"/>
      <c r="D37" s="158"/>
      <c r="E37" s="127"/>
      <c r="F37" s="159"/>
      <c r="G37" s="126"/>
      <c r="H37" s="158"/>
      <c r="I37" s="158"/>
      <c r="J37" s="126"/>
      <c r="K37" s="126"/>
      <c r="L37" s="126"/>
      <c r="M37" s="126"/>
      <c r="N37" s="18"/>
      <c r="O37" s="197"/>
      <c r="P37" s="161"/>
      <c r="Q37" s="197"/>
      <c r="R37" s="7"/>
      <c r="S37" s="7"/>
      <c r="T37" s="7"/>
      <c r="U37" s="7"/>
      <c r="V37" s="7"/>
      <c r="W37" s="7"/>
      <c r="X37" s="7"/>
      <c r="Y37" s="7"/>
    </row>
    <row r="38" spans="2:27" ht="20.100000000000001" customHeight="1">
      <c r="B38" s="7"/>
      <c r="C38" s="159"/>
      <c r="D38" s="158"/>
      <c r="E38" s="126" t="s">
        <v>13</v>
      </c>
      <c r="F38" s="159"/>
      <c r="G38" s="126" t="s">
        <v>14</v>
      </c>
      <c r="H38" s="158"/>
      <c r="I38" s="158"/>
      <c r="J38" s="126"/>
      <c r="K38" s="126"/>
      <c r="L38" s="126"/>
      <c r="M38" s="126"/>
      <c r="N38" s="161"/>
      <c r="O38" s="197"/>
      <c r="P38" s="161"/>
      <c r="Q38" s="197"/>
      <c r="R38" s="7"/>
      <c r="S38" s="7"/>
      <c r="T38" s="7"/>
      <c r="U38" s="7"/>
      <c r="V38" s="7"/>
      <c r="W38" s="7"/>
      <c r="X38" s="7"/>
      <c r="Y38" s="7"/>
    </row>
    <row r="39" spans="2:27" ht="9.9499999999999993" customHeight="1"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61"/>
      <c r="O39" s="16"/>
      <c r="P39" s="16"/>
      <c r="Q39" s="16"/>
      <c r="R39" s="131"/>
      <c r="S39" s="131"/>
      <c r="T39" s="131"/>
      <c r="U39" s="131"/>
      <c r="V39" s="131"/>
      <c r="W39" s="131"/>
      <c r="X39" s="131"/>
      <c r="Y39" s="131"/>
    </row>
    <row r="40" spans="2:27" ht="15" customHeight="1">
      <c r="B40" s="7"/>
      <c r="C40" s="130" t="s">
        <v>21</v>
      </c>
      <c r="D40" s="126"/>
      <c r="E40" s="126"/>
      <c r="F40" s="126"/>
      <c r="G40" s="7"/>
      <c r="H40" s="7"/>
      <c r="I40" s="7"/>
      <c r="J40" s="126"/>
      <c r="K40" s="126"/>
      <c r="L40" s="126"/>
      <c r="M40" s="126"/>
      <c r="N40" s="7"/>
      <c r="O40" s="7"/>
      <c r="P40" s="7"/>
      <c r="Q40" s="7"/>
      <c r="R40" s="11"/>
      <c r="S40" s="11"/>
      <c r="T40" s="11"/>
      <c r="U40" s="11"/>
      <c r="V40" s="11"/>
      <c r="W40" s="11"/>
      <c r="X40" s="11"/>
      <c r="Y40" s="11"/>
    </row>
    <row r="41" spans="2:27" ht="15" customHeight="1">
      <c r="B41" s="7"/>
      <c r="C41" s="126"/>
      <c r="D41" s="126"/>
      <c r="E41" s="19" t="s">
        <v>22</v>
      </c>
      <c r="F41" s="126"/>
      <c r="G41" s="138" t="s">
        <v>15</v>
      </c>
      <c r="H41" s="11"/>
      <c r="I41" s="138" t="s">
        <v>16</v>
      </c>
      <c r="J41" s="126"/>
      <c r="K41" s="126"/>
      <c r="L41" s="126"/>
      <c r="M41" s="126"/>
      <c r="N41" s="7"/>
      <c r="O41" s="7"/>
      <c r="P41" s="7"/>
      <c r="Q41" s="7"/>
      <c r="R41" s="11"/>
      <c r="S41" s="11"/>
      <c r="T41" s="11"/>
      <c r="U41" s="11"/>
      <c r="V41" s="11"/>
      <c r="W41" s="11"/>
      <c r="X41" s="11"/>
      <c r="Y41" s="11"/>
    </row>
    <row r="42" spans="2:27" ht="9.9499999999999993" customHeight="1">
      <c r="B42" s="7"/>
      <c r="C42" s="126"/>
      <c r="D42" s="126"/>
      <c r="E42" s="126"/>
      <c r="F42" s="193" t="s">
        <v>7</v>
      </c>
      <c r="G42" s="154">
        <f>L19/N19</f>
        <v>0</v>
      </c>
      <c r="H42" s="157" t="s">
        <v>23</v>
      </c>
      <c r="I42" s="154">
        <f>L4</f>
        <v>0</v>
      </c>
      <c r="J42" s="198" t="s">
        <v>24</v>
      </c>
      <c r="K42" s="158" t="s">
        <v>25</v>
      </c>
      <c r="L42" s="179">
        <f>ROUND(G42*I42/2,3)</f>
        <v>0</v>
      </c>
      <c r="M42" s="180"/>
      <c r="N42" s="181"/>
      <c r="O42" s="7"/>
      <c r="P42" s="7"/>
      <c r="Q42" s="7"/>
      <c r="R42" s="11"/>
      <c r="S42" s="11"/>
      <c r="T42" s="11"/>
      <c r="U42" s="11"/>
      <c r="V42" s="11"/>
      <c r="W42" s="11"/>
      <c r="X42" s="11"/>
      <c r="Y42" s="11"/>
    </row>
    <row r="43" spans="2:27" ht="9.9499999999999993" customHeight="1">
      <c r="B43" s="7"/>
      <c r="C43" s="126"/>
      <c r="D43" s="126"/>
      <c r="E43" s="126"/>
      <c r="F43" s="193"/>
      <c r="G43" s="155"/>
      <c r="H43" s="157"/>
      <c r="I43" s="155"/>
      <c r="J43" s="198"/>
      <c r="K43" s="158"/>
      <c r="L43" s="194"/>
      <c r="M43" s="195"/>
      <c r="N43" s="196"/>
      <c r="O43" s="7"/>
      <c r="P43" s="7"/>
      <c r="Q43" s="7"/>
      <c r="R43" s="11"/>
      <c r="S43" s="11"/>
      <c r="T43" s="11"/>
      <c r="U43" s="11"/>
      <c r="V43" s="11"/>
      <c r="W43" s="11"/>
      <c r="X43" s="11"/>
      <c r="Y43" s="11"/>
    </row>
    <row r="44" spans="2:27" ht="9.9499999999999993" customHeight="1">
      <c r="B44" s="7"/>
      <c r="C44" s="126"/>
      <c r="D44" s="126"/>
      <c r="E44" s="126"/>
      <c r="F44" s="193"/>
      <c r="G44" s="156"/>
      <c r="H44" s="157"/>
      <c r="I44" s="156"/>
      <c r="J44" s="198"/>
      <c r="K44" s="158"/>
      <c r="L44" s="182"/>
      <c r="M44" s="183"/>
      <c r="N44" s="184"/>
      <c r="O44" s="7"/>
      <c r="P44" s="7"/>
      <c r="Q44" s="7"/>
      <c r="R44" s="11"/>
      <c r="S44" s="11"/>
      <c r="T44" s="11"/>
      <c r="U44" s="11"/>
      <c r="V44" s="11"/>
      <c r="W44" s="11"/>
      <c r="X44" s="11"/>
      <c r="Y44" s="11"/>
    </row>
    <row r="45" spans="2:27" ht="15" customHeight="1">
      <c r="B45" s="7"/>
      <c r="C45" s="131" t="s">
        <v>26</v>
      </c>
      <c r="D45" s="126"/>
      <c r="E45" s="19" t="s">
        <v>27</v>
      </c>
      <c r="F45" s="127"/>
      <c r="G45" s="7"/>
      <c r="H45" s="7"/>
      <c r="I45" s="7"/>
      <c r="J45" s="126"/>
      <c r="K45" s="127"/>
      <c r="L45" s="127"/>
      <c r="M45" s="127"/>
      <c r="N45" s="7"/>
      <c r="O45" s="7"/>
      <c r="P45" s="7"/>
      <c r="Q45" s="7"/>
      <c r="R45" s="11"/>
      <c r="S45" s="11"/>
      <c r="T45" s="11"/>
      <c r="U45" s="11"/>
      <c r="V45" s="11"/>
      <c r="W45" s="11"/>
      <c r="X45" s="11"/>
      <c r="Y45" s="11"/>
    </row>
    <row r="46" spans="2:27" ht="15" customHeight="1">
      <c r="B46" s="7"/>
      <c r="C46" s="126"/>
      <c r="D46" s="126"/>
      <c r="E46" s="19"/>
      <c r="F46" s="127"/>
      <c r="G46" s="7"/>
      <c r="H46" s="7"/>
      <c r="I46" s="7"/>
      <c r="J46" s="126"/>
      <c r="K46" s="127"/>
      <c r="L46" s="127"/>
      <c r="M46" s="127"/>
      <c r="N46" s="7"/>
      <c r="O46" s="7"/>
      <c r="P46" s="7"/>
      <c r="Q46" s="7"/>
      <c r="R46" s="11"/>
      <c r="S46" s="11"/>
      <c r="T46" s="11"/>
      <c r="U46" s="11"/>
      <c r="V46" s="11"/>
      <c r="W46" s="11"/>
      <c r="X46" s="11"/>
      <c r="Y46" s="11"/>
    </row>
    <row r="47" spans="2:27" ht="12" customHeight="1">
      <c r="B47" s="7"/>
      <c r="C47" s="148" t="s">
        <v>18</v>
      </c>
      <c r="D47" s="148"/>
      <c r="E47" s="148"/>
      <c r="F47" s="149" t="s">
        <v>7</v>
      </c>
      <c r="G47" s="150" t="s">
        <v>153</v>
      </c>
      <c r="H47" s="150"/>
      <c r="I47" s="148" t="s">
        <v>23</v>
      </c>
      <c r="J47" s="148" t="s">
        <v>157</v>
      </c>
      <c r="K47" s="148"/>
      <c r="L47" s="148"/>
      <c r="M47" s="148"/>
      <c r="N47" s="148"/>
      <c r="O47" s="133"/>
      <c r="P47" s="133"/>
      <c r="Q47" s="133"/>
      <c r="R47" s="7"/>
      <c r="S47" s="7"/>
      <c r="T47" s="11"/>
      <c r="U47" s="11"/>
      <c r="V47" s="11"/>
      <c r="W47" s="11"/>
      <c r="X47" s="11"/>
      <c r="Y47" s="11"/>
      <c r="Z47" s="11"/>
      <c r="AA47" s="11"/>
    </row>
    <row r="48" spans="2:27" ht="4.5" customHeight="1">
      <c r="B48" s="7"/>
      <c r="C48" s="148"/>
      <c r="D48" s="148"/>
      <c r="E48" s="148"/>
      <c r="F48" s="149"/>
      <c r="G48" s="150"/>
      <c r="H48" s="150"/>
      <c r="I48" s="148"/>
      <c r="J48" s="140"/>
      <c r="K48" s="141"/>
      <c r="L48" s="102"/>
      <c r="M48" s="103"/>
      <c r="N48" s="103"/>
      <c r="O48" s="104"/>
      <c r="P48" s="105"/>
      <c r="Q48" s="105"/>
      <c r="R48" s="7"/>
      <c r="S48" s="7"/>
      <c r="T48" s="11"/>
      <c r="U48" s="11"/>
      <c r="V48" s="11"/>
      <c r="W48" s="11"/>
      <c r="X48" s="11"/>
      <c r="Y48" s="11"/>
      <c r="Z48" s="11"/>
      <c r="AA48" s="11"/>
    </row>
    <row r="49" spans="2:27" ht="4.5" customHeight="1">
      <c r="B49" s="7"/>
      <c r="C49" s="148"/>
      <c r="D49" s="148"/>
      <c r="E49" s="148"/>
      <c r="F49" s="149"/>
      <c r="G49" s="150"/>
      <c r="H49" s="150"/>
      <c r="I49" s="148"/>
      <c r="J49" s="139"/>
      <c r="K49" s="1"/>
      <c r="L49" s="99"/>
      <c r="M49" s="104"/>
      <c r="N49" s="104"/>
      <c r="O49" s="104"/>
      <c r="P49" s="99"/>
      <c r="Q49" s="99"/>
      <c r="R49" s="7"/>
      <c r="S49" s="7"/>
      <c r="T49" s="11"/>
      <c r="U49" s="11"/>
      <c r="V49" s="11"/>
      <c r="W49" s="11"/>
      <c r="X49" s="11"/>
      <c r="Y49" s="11"/>
      <c r="Z49" s="11"/>
      <c r="AA49" s="11"/>
    </row>
    <row r="50" spans="2:27" ht="12" customHeight="1">
      <c r="B50" s="7"/>
      <c r="C50" s="148"/>
      <c r="D50" s="148"/>
      <c r="E50" s="148"/>
      <c r="F50" s="149"/>
      <c r="G50" s="150"/>
      <c r="H50" s="150"/>
      <c r="I50" s="148"/>
      <c r="J50" s="148" t="s">
        <v>154</v>
      </c>
      <c r="K50" s="148"/>
      <c r="L50" s="148"/>
      <c r="M50" s="148"/>
      <c r="N50" s="148"/>
      <c r="O50" s="133"/>
      <c r="P50" s="133"/>
      <c r="Q50" s="133"/>
      <c r="R50" s="7"/>
      <c r="S50" s="7"/>
      <c r="T50" s="11"/>
      <c r="U50" s="11"/>
      <c r="V50" s="11"/>
      <c r="W50" s="11"/>
      <c r="X50" s="11"/>
      <c r="Y50" s="11"/>
      <c r="Z50" s="11"/>
      <c r="AA50" s="11"/>
    </row>
    <row r="51" spans="2:27" ht="7.5" customHeight="1">
      <c r="B51" s="7"/>
      <c r="C51" s="131"/>
      <c r="D51" s="126"/>
      <c r="E51" s="19"/>
      <c r="F51" s="135"/>
      <c r="G51" s="7"/>
      <c r="H51" s="7"/>
      <c r="I51" s="7"/>
      <c r="J51" s="7"/>
      <c r="K51" s="7"/>
      <c r="L51" s="126"/>
      <c r="M51" s="127"/>
      <c r="N51" s="127"/>
      <c r="O51" s="127"/>
      <c r="P51" s="7"/>
      <c r="Q51" s="7"/>
      <c r="R51" s="7"/>
      <c r="S51" s="7"/>
      <c r="T51" s="11"/>
      <c r="U51" s="11"/>
      <c r="V51" s="11"/>
      <c r="W51" s="11"/>
      <c r="X51" s="11"/>
      <c r="Y51" s="11"/>
      <c r="Z51" s="11"/>
      <c r="AA51" s="11"/>
    </row>
    <row r="52" spans="2:27" ht="22.5" customHeight="1">
      <c r="B52" s="7"/>
      <c r="C52" s="145"/>
      <c r="D52" s="145"/>
      <c r="E52" s="145"/>
      <c r="F52" s="146" t="s">
        <v>7</v>
      </c>
      <c r="G52" s="114">
        <f>L19</f>
        <v>0</v>
      </c>
      <c r="H52" s="147" t="s">
        <v>23</v>
      </c>
      <c r="I52" s="114">
        <f>L14</f>
        <v>0</v>
      </c>
      <c r="J52" s="147" t="s">
        <v>25</v>
      </c>
      <c r="K52" s="199" t="e">
        <f>G52/G55*I52/I55</f>
        <v>#DIV/0!</v>
      </c>
      <c r="L52" s="200"/>
      <c r="M52" s="201"/>
      <c r="Q52" s="133"/>
      <c r="R52" s="7"/>
      <c r="S52" s="7"/>
      <c r="T52" s="11"/>
      <c r="U52" s="11"/>
      <c r="V52" s="11"/>
      <c r="W52" s="11"/>
      <c r="X52" s="11"/>
      <c r="Y52" s="11"/>
      <c r="Z52" s="11"/>
      <c r="AA52" s="11"/>
    </row>
    <row r="53" spans="2:27" ht="4.5" customHeight="1">
      <c r="B53" s="7"/>
      <c r="C53" s="145"/>
      <c r="D53" s="145"/>
      <c r="E53" s="145"/>
      <c r="F53" s="146"/>
      <c r="G53" s="116"/>
      <c r="H53" s="147"/>
      <c r="I53" s="117"/>
      <c r="J53" s="147"/>
      <c r="K53" s="202"/>
      <c r="L53" s="203"/>
      <c r="M53" s="204"/>
      <c r="Q53" s="105"/>
      <c r="R53" s="7"/>
      <c r="S53" s="7"/>
      <c r="T53" s="11"/>
      <c r="U53" s="11"/>
      <c r="V53" s="11"/>
      <c r="W53" s="11"/>
      <c r="X53" s="11"/>
      <c r="Y53" s="11"/>
      <c r="Z53" s="11"/>
      <c r="AA53" s="11"/>
    </row>
    <row r="54" spans="2:27" ht="4.5" customHeight="1">
      <c r="B54" s="7"/>
      <c r="C54" s="145"/>
      <c r="D54" s="145"/>
      <c r="E54" s="145"/>
      <c r="F54" s="146"/>
      <c r="G54" s="119"/>
      <c r="H54" s="147"/>
      <c r="I54" s="120"/>
      <c r="J54" s="147"/>
      <c r="K54" s="202"/>
      <c r="L54" s="203"/>
      <c r="M54" s="204"/>
      <c r="Q54" s="99"/>
      <c r="R54" s="7"/>
      <c r="S54" s="7"/>
      <c r="T54" s="11"/>
      <c r="U54" s="11"/>
      <c r="V54" s="11"/>
      <c r="W54" s="11"/>
      <c r="X54" s="11"/>
      <c r="Y54" s="11"/>
      <c r="Z54" s="11"/>
      <c r="AA54" s="11"/>
    </row>
    <row r="55" spans="2:27" ht="22.5" customHeight="1">
      <c r="B55" s="7"/>
      <c r="C55" s="145"/>
      <c r="D55" s="145"/>
      <c r="E55" s="145"/>
      <c r="F55" s="146"/>
      <c r="G55" s="136">
        <v>120</v>
      </c>
      <c r="H55" s="147"/>
      <c r="I55" s="144"/>
      <c r="J55" s="147"/>
      <c r="K55" s="205"/>
      <c r="L55" s="206"/>
      <c r="M55" s="207"/>
      <c r="Q55" s="133"/>
      <c r="R55" s="7"/>
      <c r="S55" s="7"/>
      <c r="T55" s="11"/>
      <c r="U55" s="11"/>
      <c r="V55" s="11"/>
      <c r="W55" s="11"/>
      <c r="X55" s="11"/>
      <c r="Y55" s="11"/>
      <c r="Z55" s="11"/>
      <c r="AA55" s="11"/>
    </row>
    <row r="56" spans="2:27" ht="12" customHeight="1">
      <c r="B56" s="7"/>
      <c r="C56" s="130" t="s">
        <v>19</v>
      </c>
      <c r="D56" s="126"/>
      <c r="E56" s="126"/>
      <c r="F56" s="126"/>
      <c r="G56" s="7"/>
      <c r="H56" s="7"/>
      <c r="I56" s="7"/>
      <c r="J56" s="126"/>
      <c r="K56" s="126"/>
      <c r="L56" s="126"/>
      <c r="M56" s="126"/>
      <c r="N56" s="7"/>
      <c r="O56" s="7"/>
      <c r="P56" s="7"/>
      <c r="Q56" s="7"/>
      <c r="R56" s="11"/>
      <c r="S56" s="11"/>
      <c r="T56" s="11"/>
      <c r="U56" s="11"/>
      <c r="V56" s="11"/>
      <c r="W56" s="11"/>
      <c r="X56" s="11"/>
      <c r="Y56" s="11"/>
    </row>
    <row r="57" spans="2:27" ht="15" customHeight="1">
      <c r="B57" s="7"/>
      <c r="C57" s="126"/>
      <c r="D57" s="126"/>
      <c r="E57" s="19"/>
      <c r="F57" s="126"/>
      <c r="G57" s="20" t="s">
        <v>5</v>
      </c>
      <c r="H57" s="7"/>
      <c r="I57" s="11" t="s">
        <v>18</v>
      </c>
      <c r="J57" s="126"/>
      <c r="K57" s="11" t="s">
        <v>17</v>
      </c>
      <c r="L57" s="126"/>
      <c r="M57" s="126"/>
      <c r="N57" s="7"/>
      <c r="O57" s="7"/>
      <c r="P57" s="7"/>
      <c r="Q57" s="7"/>
      <c r="R57" s="11"/>
      <c r="S57" s="11"/>
      <c r="T57" s="11"/>
      <c r="U57" s="11"/>
      <c r="V57" s="11"/>
      <c r="W57" s="11"/>
      <c r="X57" s="11"/>
      <c r="Y57" s="11"/>
    </row>
    <row r="58" spans="2:27" ht="9.9499999999999993" customHeight="1">
      <c r="B58" s="7"/>
      <c r="C58" s="126"/>
      <c r="D58" s="126"/>
      <c r="E58" s="126"/>
      <c r="F58" s="193" t="s">
        <v>7</v>
      </c>
      <c r="G58" s="154">
        <f>L42</f>
        <v>0</v>
      </c>
      <c r="H58" s="157" t="s">
        <v>28</v>
      </c>
      <c r="I58" s="191" t="e">
        <f>K52</f>
        <v>#DIV/0!</v>
      </c>
      <c r="J58" s="157" t="s">
        <v>23</v>
      </c>
      <c r="K58" s="179">
        <f>L4</f>
        <v>0</v>
      </c>
      <c r="L58" s="180"/>
      <c r="M58" s="181"/>
      <c r="N58" s="178" t="s">
        <v>60</v>
      </c>
      <c r="O58" s="7"/>
      <c r="P58" s="154" t="e">
        <f>ROUND((G58-I58*K58/2)*2,3)</f>
        <v>#DIV/0!</v>
      </c>
      <c r="Q58" s="7"/>
      <c r="R58" s="11"/>
      <c r="S58" s="11"/>
      <c r="T58" s="11"/>
      <c r="U58" s="11"/>
      <c r="V58" s="11"/>
      <c r="W58" s="11"/>
      <c r="X58" s="11"/>
      <c r="Y58" s="11"/>
    </row>
    <row r="59" spans="2:27" ht="9.9499999999999993" customHeight="1">
      <c r="B59" s="7"/>
      <c r="C59" s="126"/>
      <c r="D59" s="126"/>
      <c r="E59" s="126"/>
      <c r="F59" s="193"/>
      <c r="G59" s="155"/>
      <c r="H59" s="157"/>
      <c r="I59" s="192"/>
      <c r="J59" s="157"/>
      <c r="K59" s="194"/>
      <c r="L59" s="195"/>
      <c r="M59" s="196"/>
      <c r="N59" s="178"/>
      <c r="O59" s="126" t="s">
        <v>7</v>
      </c>
      <c r="P59" s="155"/>
      <c r="Q59" s="7"/>
      <c r="R59" s="11"/>
      <c r="S59" s="11"/>
      <c r="T59" s="11"/>
      <c r="U59" s="11"/>
      <c r="V59" s="11"/>
      <c r="W59" s="11"/>
      <c r="X59" s="11"/>
      <c r="Y59" s="11"/>
    </row>
    <row r="60" spans="2:27" ht="9.9499999999999993" customHeight="1">
      <c r="B60" s="7"/>
      <c r="C60" s="126"/>
      <c r="D60" s="126"/>
      <c r="E60" s="126"/>
      <c r="F60" s="193"/>
      <c r="G60" s="156"/>
      <c r="H60" s="157"/>
      <c r="I60" s="189"/>
      <c r="J60" s="157"/>
      <c r="K60" s="182"/>
      <c r="L60" s="183"/>
      <c r="M60" s="184"/>
      <c r="N60" s="178"/>
      <c r="O60" s="7"/>
      <c r="P60" s="156"/>
      <c r="Q60" s="7"/>
      <c r="R60" s="11"/>
      <c r="S60" s="11"/>
      <c r="T60" s="11"/>
      <c r="U60" s="11"/>
      <c r="V60" s="11"/>
      <c r="W60" s="11"/>
      <c r="X60" s="11"/>
      <c r="Y60" s="11"/>
    </row>
    <row r="61" spans="2:27" ht="15" customHeight="1">
      <c r="B61" s="7"/>
      <c r="C61" s="131"/>
      <c r="D61" s="126"/>
      <c r="E61" s="131"/>
      <c r="F61" s="127"/>
      <c r="G61" s="7"/>
      <c r="H61" s="7"/>
      <c r="I61" s="7"/>
      <c r="J61" s="126"/>
      <c r="K61" s="127"/>
      <c r="L61" s="127"/>
      <c r="M61" s="127"/>
      <c r="N61" s="7"/>
      <c r="O61" s="7"/>
      <c r="P61" s="7"/>
      <c r="Q61" s="7"/>
      <c r="R61" s="11"/>
      <c r="S61" s="11"/>
      <c r="T61" s="11"/>
      <c r="U61" s="11"/>
      <c r="V61" s="11"/>
      <c r="W61" s="11"/>
      <c r="X61" s="11"/>
      <c r="Y61" s="11"/>
    </row>
    <row r="62" spans="2:27" ht="15" customHeight="1">
      <c r="B62" s="11"/>
      <c r="C62" s="138"/>
      <c r="D62" s="138"/>
      <c r="E62" s="138"/>
      <c r="F62" s="138"/>
      <c r="G62" s="11"/>
      <c r="H62" s="11"/>
      <c r="I62" s="11"/>
      <c r="J62" s="138"/>
      <c r="K62" s="138"/>
      <c r="L62" s="138"/>
      <c r="M62" s="13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2:27" ht="15" customHeight="1">
      <c r="B63" s="11"/>
      <c r="C63" s="138"/>
      <c r="D63" s="138"/>
      <c r="E63" s="138"/>
      <c r="F63" s="138"/>
      <c r="G63" s="11"/>
      <c r="H63" s="11"/>
      <c r="I63" s="11"/>
      <c r="J63" s="138"/>
      <c r="K63" s="138"/>
      <c r="L63" s="138"/>
      <c r="M63" s="13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2:27" ht="6.75" customHeight="1">
      <c r="B64" s="11"/>
      <c r="C64" s="138"/>
      <c r="D64" s="138"/>
      <c r="E64" s="138"/>
      <c r="F64" s="138"/>
      <c r="G64" s="11"/>
      <c r="H64" s="11"/>
      <c r="I64" s="11"/>
      <c r="J64" s="138"/>
      <c r="K64" s="138"/>
      <c r="L64" s="138"/>
      <c r="M64" s="13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5" customHeight="1">
      <c r="B65" s="11"/>
      <c r="C65" s="131" t="s">
        <v>29</v>
      </c>
      <c r="D65" s="138"/>
      <c r="E65" s="138"/>
      <c r="F65" s="138"/>
      <c r="G65" s="11"/>
      <c r="H65" s="11"/>
      <c r="I65" s="11"/>
      <c r="J65" s="138"/>
      <c r="K65" s="138"/>
      <c r="L65" s="138"/>
      <c r="M65" s="13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5.0999999999999996" customHeight="1">
      <c r="B66" s="11"/>
      <c r="C66" s="131"/>
      <c r="D66" s="138"/>
      <c r="E66" s="138"/>
      <c r="F66" s="138"/>
      <c r="G66" s="154" t="e">
        <f>P58</f>
        <v>#DIV/0!</v>
      </c>
      <c r="H66" s="11"/>
      <c r="I66" s="11"/>
      <c r="J66" s="138"/>
      <c r="K66" s="138"/>
      <c r="L66" s="138"/>
      <c r="M66" s="13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20.100000000000001" customHeight="1">
      <c r="B67" s="7"/>
      <c r="C67" s="159" t="s">
        <v>9</v>
      </c>
      <c r="D67" s="158" t="s">
        <v>7</v>
      </c>
      <c r="E67" s="127">
        <v>1</v>
      </c>
      <c r="F67" s="159" t="s">
        <v>10</v>
      </c>
      <c r="G67" s="156"/>
      <c r="H67" s="158" t="s">
        <v>12</v>
      </c>
      <c r="I67" s="158">
        <v>0.05</v>
      </c>
      <c r="J67" s="158" t="s">
        <v>7</v>
      </c>
      <c r="K67" s="208" t="e">
        <f>ROUND(1/(4*PI())*G66/G71+0.05,3)</f>
        <v>#DIV/0!</v>
      </c>
      <c r="L67" s="209"/>
      <c r="M67" s="210"/>
      <c r="N67" s="11"/>
      <c r="O67" s="197"/>
      <c r="P67" s="161"/>
      <c r="Q67" s="197"/>
      <c r="R67" s="7"/>
      <c r="S67" s="7"/>
      <c r="T67" s="7"/>
      <c r="U67" s="159"/>
      <c r="V67" s="159"/>
      <c r="W67" s="159"/>
      <c r="X67" s="159"/>
      <c r="Y67" s="159"/>
    </row>
    <row r="68" spans="1:25" ht="5.0999999999999996" customHeight="1">
      <c r="B68" s="7"/>
      <c r="C68" s="159"/>
      <c r="D68" s="158"/>
      <c r="E68" s="9"/>
      <c r="F68" s="159"/>
      <c r="G68" s="15"/>
      <c r="H68" s="158"/>
      <c r="I68" s="158"/>
      <c r="J68" s="158"/>
      <c r="K68" s="211"/>
      <c r="L68" s="212"/>
      <c r="M68" s="213"/>
      <c r="N68" s="129"/>
      <c r="O68" s="197"/>
      <c r="P68" s="161"/>
      <c r="Q68" s="197"/>
      <c r="R68" s="7"/>
      <c r="S68" s="7"/>
      <c r="T68" s="7"/>
      <c r="U68" s="7"/>
      <c r="V68" s="7"/>
      <c r="W68" s="7"/>
      <c r="X68" s="7"/>
      <c r="Y68" s="7"/>
    </row>
    <row r="69" spans="1:25" ht="1.5" customHeight="1">
      <c r="B69" s="7"/>
      <c r="C69" s="159"/>
      <c r="D69" s="158"/>
      <c r="E69" s="127"/>
      <c r="F69" s="159"/>
      <c r="G69" s="127"/>
      <c r="H69" s="158"/>
      <c r="I69" s="158"/>
      <c r="J69" s="158"/>
      <c r="K69" s="211"/>
      <c r="L69" s="212"/>
      <c r="M69" s="213"/>
      <c r="N69" s="18"/>
      <c r="O69" s="197"/>
      <c r="P69" s="161"/>
      <c r="Q69" s="197"/>
      <c r="R69" s="7"/>
      <c r="S69" s="7"/>
      <c r="T69" s="7"/>
      <c r="U69" s="7"/>
      <c r="V69" s="7"/>
      <c r="W69" s="7"/>
      <c r="X69" s="7"/>
      <c r="Y69" s="7"/>
    </row>
    <row r="70" spans="1:25" ht="5.0999999999999996" customHeight="1">
      <c r="B70" s="7"/>
      <c r="C70" s="159"/>
      <c r="D70" s="158"/>
      <c r="E70" s="127"/>
      <c r="F70" s="159"/>
      <c r="G70" s="126"/>
      <c r="H70" s="158"/>
      <c r="I70" s="158"/>
      <c r="J70" s="158"/>
      <c r="K70" s="211"/>
      <c r="L70" s="212"/>
      <c r="M70" s="213"/>
      <c r="N70" s="18"/>
      <c r="O70" s="197"/>
      <c r="P70" s="161"/>
      <c r="Q70" s="197"/>
      <c r="R70" s="7"/>
      <c r="S70" s="7"/>
      <c r="T70" s="7"/>
      <c r="U70" s="7"/>
      <c r="V70" s="7"/>
      <c r="W70" s="7"/>
      <c r="X70" s="7"/>
      <c r="Y70" s="7"/>
    </row>
    <row r="71" spans="1:25" ht="20.100000000000001" customHeight="1">
      <c r="B71" s="7"/>
      <c r="C71" s="159"/>
      <c r="D71" s="158"/>
      <c r="E71" s="126" t="s">
        <v>13</v>
      </c>
      <c r="F71" s="159"/>
      <c r="G71" s="154">
        <f>L42</f>
        <v>0</v>
      </c>
      <c r="H71" s="158"/>
      <c r="I71" s="158"/>
      <c r="J71" s="158"/>
      <c r="K71" s="214"/>
      <c r="L71" s="215"/>
      <c r="M71" s="216"/>
      <c r="N71" s="11"/>
      <c r="O71" s="197"/>
      <c r="P71" s="161"/>
      <c r="Q71" s="197"/>
      <c r="R71" s="7"/>
      <c r="S71" s="7"/>
      <c r="T71" s="7"/>
      <c r="U71" s="7"/>
      <c r="V71" s="7"/>
      <c r="W71" s="7"/>
      <c r="X71" s="7"/>
      <c r="Y71" s="7"/>
    </row>
    <row r="72" spans="1:25" ht="5.0999999999999996" customHeight="1">
      <c r="B72" s="11"/>
      <c r="C72" s="131"/>
      <c r="D72" s="138"/>
      <c r="E72" s="138"/>
      <c r="F72" s="138"/>
      <c r="G72" s="156"/>
      <c r="H72" s="11"/>
      <c r="I72" s="11"/>
      <c r="J72" s="138"/>
      <c r="K72" s="138"/>
      <c r="L72" s="138"/>
      <c r="M72" s="13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9" customHeight="1">
      <c r="B73" s="11"/>
      <c r="C73" s="138"/>
      <c r="D73" s="138"/>
      <c r="E73" s="138"/>
      <c r="F73" s="138"/>
      <c r="G73" s="11"/>
      <c r="H73" s="11"/>
      <c r="I73" s="11"/>
      <c r="J73" s="138"/>
      <c r="K73" s="138"/>
      <c r="L73" s="138"/>
      <c r="M73" s="13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53.45" customHeight="1">
      <c r="A74" s="134" t="s">
        <v>69</v>
      </c>
      <c r="B74" s="153" t="s">
        <v>70</v>
      </c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</row>
    <row r="75" spans="1:25" ht="16.899999999999999" customHeight="1"/>
  </sheetData>
  <sheetProtection algorithmName="SHA-512" hashValue="1mFS5mQ4ZY+ciCBtdLPNPXiSxUuIFpXOAYBYkEjSeVvj7Pnnn96/uh5DVVFXl6s0Rc3q53jA/B5NShCfOx8F3w==" saltValue="PiyokkkKMoeoqRxEzYjnhg==" spinCount="100000" sheet="1" objects="1" scenarios="1" formatCells="0"/>
  <mergeCells count="97">
    <mergeCell ref="G71:G72"/>
    <mergeCell ref="B74:Q74"/>
    <mergeCell ref="K67:M71"/>
    <mergeCell ref="O67:O71"/>
    <mergeCell ref="P67:P71"/>
    <mergeCell ref="Q67:Q71"/>
    <mergeCell ref="G66:G67"/>
    <mergeCell ref="C67:C71"/>
    <mergeCell ref="D67:D71"/>
    <mergeCell ref="F67:F71"/>
    <mergeCell ref="H67:H71"/>
    <mergeCell ref="I67:I71"/>
    <mergeCell ref="J67:J71"/>
    <mergeCell ref="U67:V67"/>
    <mergeCell ref="W67:Y67"/>
    <mergeCell ref="K58:M60"/>
    <mergeCell ref="N58:N60"/>
    <mergeCell ref="P58:P60"/>
    <mergeCell ref="C52:E55"/>
    <mergeCell ref="F52:F55"/>
    <mergeCell ref="H52:H55"/>
    <mergeCell ref="J52:J55"/>
    <mergeCell ref="K52:M55"/>
    <mergeCell ref="F58:F60"/>
    <mergeCell ref="G58:G60"/>
    <mergeCell ref="H58:H60"/>
    <mergeCell ref="I58:I60"/>
    <mergeCell ref="J58:J60"/>
    <mergeCell ref="L42:N44"/>
    <mergeCell ref="C47:E50"/>
    <mergeCell ref="F47:F50"/>
    <mergeCell ref="G47:H50"/>
    <mergeCell ref="I47:I50"/>
    <mergeCell ref="J47:N47"/>
    <mergeCell ref="J50:N50"/>
    <mergeCell ref="F42:F44"/>
    <mergeCell ref="G42:G44"/>
    <mergeCell ref="H42:H44"/>
    <mergeCell ref="I42:I44"/>
    <mergeCell ref="J42:J44"/>
    <mergeCell ref="K42:K44"/>
    <mergeCell ref="O34:O38"/>
    <mergeCell ref="P34:P38"/>
    <mergeCell ref="Q34:Q38"/>
    <mergeCell ref="U34:V34"/>
    <mergeCell ref="W34:Y34"/>
    <mergeCell ref="N38:N39"/>
    <mergeCell ref="N33:N34"/>
    <mergeCell ref="C34:C38"/>
    <mergeCell ref="D34:D38"/>
    <mergeCell ref="F34:F38"/>
    <mergeCell ref="H34:H38"/>
    <mergeCell ref="I34:I38"/>
    <mergeCell ref="B32:Y32"/>
    <mergeCell ref="B22:Y22"/>
    <mergeCell ref="L24:N25"/>
    <mergeCell ref="C25:C29"/>
    <mergeCell ref="D25:D29"/>
    <mergeCell ref="E25:E29"/>
    <mergeCell ref="F25:I25"/>
    <mergeCell ref="J25:J29"/>
    <mergeCell ref="K25:K29"/>
    <mergeCell ref="O25:O29"/>
    <mergeCell ref="P25:P29"/>
    <mergeCell ref="Q25:Q29"/>
    <mergeCell ref="U25:V25"/>
    <mergeCell ref="W25:Y25"/>
    <mergeCell ref="F29:I29"/>
    <mergeCell ref="L29:N30"/>
    <mergeCell ref="B13:Y13"/>
    <mergeCell ref="L14:N15"/>
    <mergeCell ref="C15:C19"/>
    <mergeCell ref="D15:D19"/>
    <mergeCell ref="E15:I15"/>
    <mergeCell ref="J15:J19"/>
    <mergeCell ref="O15:O19"/>
    <mergeCell ref="P15:P19"/>
    <mergeCell ref="Q15:Q19"/>
    <mergeCell ref="U15:V15"/>
    <mergeCell ref="W15:Y15"/>
    <mergeCell ref="E19:I19"/>
    <mergeCell ref="L19:L20"/>
    <mergeCell ref="M19:M20"/>
    <mergeCell ref="N19:N20"/>
    <mergeCell ref="D2:Q2"/>
    <mergeCell ref="B3:Y3"/>
    <mergeCell ref="L4:N5"/>
    <mergeCell ref="C5:C9"/>
    <mergeCell ref="D5:D9"/>
    <mergeCell ref="E5:I5"/>
    <mergeCell ref="J5:J9"/>
    <mergeCell ref="O5:O9"/>
    <mergeCell ref="P5:P9"/>
    <mergeCell ref="U5:V5"/>
    <mergeCell ref="W5:Y5"/>
    <mergeCell ref="E9:I9"/>
    <mergeCell ref="L9:N10"/>
  </mergeCells>
  <phoneticPr fontId="2"/>
  <pageMargins left="0.6692913385826772" right="0.39370078740157483" top="0.59055118110236227" bottom="0.39370078740157483" header="0.31496062992125984" footer="0.31496062992125984"/>
  <pageSetup paperSize="9" scale="93" orientation="portrait" blackAndWhite="1" verticalDpi="360" r:id="rId1"/>
  <headerFooter alignWithMargins="0">
    <oddFooter xml:space="preserve">&amp;C&amp;"Century,標準"9&amp;R&amp;12
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29B95-E6A0-475C-8C1F-3B4A0368F580}">
  <dimension ref="A1:AA75"/>
  <sheetViews>
    <sheetView showGridLines="0" view="pageBreakPreview" zoomScaleNormal="100" zoomScaleSheetLayoutView="100" workbookViewId="0">
      <selection activeCell="B3" sqref="B3:Y3"/>
    </sheetView>
  </sheetViews>
  <sheetFormatPr defaultColWidth="9" defaultRowHeight="15" customHeight="1"/>
  <cols>
    <col min="1" max="1" width="5.25" style="1" customWidth="1"/>
    <col min="2" max="2" width="7.125" style="1" customWidth="1"/>
    <col min="3" max="3" width="3.625" style="2" customWidth="1"/>
    <col min="4" max="4" width="3.25" style="2" bestFit="1" customWidth="1"/>
    <col min="5" max="5" width="5.625" style="2" customWidth="1"/>
    <col min="6" max="6" width="3.625" style="2" customWidth="1"/>
    <col min="7" max="7" width="10.625" style="1" customWidth="1"/>
    <col min="8" max="8" width="3.625" style="1" customWidth="1"/>
    <col min="9" max="9" width="10.625" style="1" customWidth="1"/>
    <col min="10" max="10" width="3.625" style="2" customWidth="1"/>
    <col min="11" max="11" width="5.625" style="2" customWidth="1"/>
    <col min="12" max="12" width="6.5" style="2" customWidth="1"/>
    <col min="13" max="13" width="3.25" style="2" customWidth="1"/>
    <col min="14" max="14" width="6.625" style="1" customWidth="1"/>
    <col min="15" max="15" width="3.625" style="1" customWidth="1"/>
    <col min="16" max="16" width="10.625" style="1" customWidth="1"/>
    <col min="17" max="17" width="6.875" style="1" customWidth="1"/>
    <col min="18" max="25" width="3.625" style="1" customWidth="1"/>
    <col min="26" max="16384" width="9" style="1"/>
  </cols>
  <sheetData>
    <row r="1" spans="2:25" ht="20.25" customHeight="1">
      <c r="B1" s="4" t="s">
        <v>135</v>
      </c>
    </row>
    <row r="2" spans="2:25" ht="72" customHeight="1">
      <c r="B2" s="28" t="s">
        <v>68</v>
      </c>
      <c r="C2" s="74" t="s">
        <v>141</v>
      </c>
      <c r="D2" s="151" t="s">
        <v>160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2"/>
    </row>
    <row r="3" spans="2:25" ht="24" customHeight="1">
      <c r="B3" s="162" t="s">
        <v>20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</row>
    <row r="4" spans="2:25" ht="5.0999999999999996" customHeight="1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66"/>
      <c r="M4" s="167"/>
      <c r="N4" s="168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</row>
    <row r="5" spans="2:25" ht="20.100000000000001" customHeight="1">
      <c r="B5" s="7"/>
      <c r="C5" s="159" t="s">
        <v>42</v>
      </c>
      <c r="D5" s="158" t="s">
        <v>7</v>
      </c>
      <c r="E5" s="158" t="s">
        <v>30</v>
      </c>
      <c r="F5" s="158"/>
      <c r="G5" s="158"/>
      <c r="H5" s="158"/>
      <c r="I5" s="158"/>
      <c r="J5" s="158" t="s">
        <v>7</v>
      </c>
      <c r="K5" s="127"/>
      <c r="L5" s="169"/>
      <c r="M5" s="170"/>
      <c r="N5" s="171"/>
      <c r="O5" s="158" t="s">
        <v>7</v>
      </c>
      <c r="P5" s="154"/>
      <c r="Q5" s="7"/>
      <c r="R5" s="7"/>
      <c r="S5" s="7"/>
      <c r="T5" s="7"/>
      <c r="U5" s="159"/>
      <c r="V5" s="159"/>
      <c r="W5" s="159"/>
      <c r="X5" s="159"/>
      <c r="Y5" s="159"/>
    </row>
    <row r="6" spans="2:25" ht="5.0999999999999996" customHeight="1">
      <c r="B6" s="7"/>
      <c r="C6" s="159"/>
      <c r="D6" s="158"/>
      <c r="E6" s="9"/>
      <c r="F6" s="9"/>
      <c r="G6" s="9"/>
      <c r="H6" s="9"/>
      <c r="I6" s="9"/>
      <c r="J6" s="158"/>
      <c r="K6" s="127"/>
      <c r="L6" s="14"/>
      <c r="M6" s="15"/>
      <c r="N6" s="15"/>
      <c r="O6" s="158"/>
      <c r="P6" s="155"/>
      <c r="Q6" s="7"/>
      <c r="R6" s="7"/>
      <c r="S6" s="7"/>
      <c r="T6" s="7"/>
      <c r="U6" s="7"/>
      <c r="V6" s="7"/>
      <c r="W6" s="7"/>
      <c r="X6" s="7"/>
      <c r="Y6" s="7"/>
    </row>
    <row r="7" spans="2:25" ht="1.5" customHeight="1">
      <c r="B7" s="7"/>
      <c r="C7" s="159"/>
      <c r="D7" s="158"/>
      <c r="E7" s="127"/>
      <c r="F7" s="127"/>
      <c r="G7" s="127"/>
      <c r="H7" s="127"/>
      <c r="I7" s="127"/>
      <c r="J7" s="158"/>
      <c r="K7" s="127"/>
      <c r="L7" s="127"/>
      <c r="M7" s="127"/>
      <c r="N7" s="7"/>
      <c r="O7" s="158"/>
      <c r="P7" s="155"/>
      <c r="Q7" s="7"/>
      <c r="R7" s="7"/>
      <c r="S7" s="7"/>
      <c r="T7" s="7"/>
      <c r="U7" s="7"/>
      <c r="V7" s="7"/>
      <c r="W7" s="7"/>
      <c r="X7" s="7"/>
      <c r="Y7" s="7"/>
    </row>
    <row r="8" spans="2:25" ht="5.0999999999999996" customHeight="1">
      <c r="B8" s="7"/>
      <c r="C8" s="159"/>
      <c r="D8" s="158"/>
      <c r="E8" s="127"/>
      <c r="F8" s="127"/>
      <c r="G8" s="126"/>
      <c r="H8" s="126"/>
      <c r="I8" s="126"/>
      <c r="J8" s="158"/>
      <c r="K8" s="127"/>
      <c r="L8" s="127"/>
      <c r="M8" s="127"/>
      <c r="N8" s="7"/>
      <c r="O8" s="158"/>
      <c r="P8" s="155"/>
      <c r="Q8" s="7"/>
      <c r="R8" s="7"/>
      <c r="S8" s="7"/>
      <c r="T8" s="7"/>
      <c r="U8" s="7"/>
      <c r="V8" s="7"/>
      <c r="W8" s="7"/>
      <c r="X8" s="7"/>
      <c r="Y8" s="7"/>
    </row>
    <row r="9" spans="2:25" ht="20.100000000000001" customHeight="1">
      <c r="B9" s="7"/>
      <c r="C9" s="159"/>
      <c r="D9" s="158"/>
      <c r="E9" s="159" t="s">
        <v>0</v>
      </c>
      <c r="F9" s="159"/>
      <c r="G9" s="159"/>
      <c r="H9" s="159"/>
      <c r="I9" s="159"/>
      <c r="J9" s="158"/>
      <c r="K9" s="127"/>
      <c r="L9" s="172"/>
      <c r="M9" s="173"/>
      <c r="N9" s="174"/>
      <c r="O9" s="158"/>
      <c r="P9" s="156"/>
      <c r="Q9" s="7"/>
      <c r="R9" s="7"/>
      <c r="S9" s="7"/>
      <c r="T9" s="7"/>
      <c r="U9" s="7"/>
      <c r="V9" s="7"/>
      <c r="W9" s="7"/>
      <c r="X9" s="7"/>
      <c r="Y9" s="7"/>
    </row>
    <row r="10" spans="2:25" ht="5.0999999999999996" customHeight="1"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75"/>
      <c r="M10" s="176"/>
      <c r="N10" s="177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</row>
    <row r="11" spans="2:25" ht="18" customHeight="1">
      <c r="B11" s="11"/>
      <c r="C11" s="138"/>
      <c r="D11" s="138"/>
      <c r="E11" s="138"/>
      <c r="F11" s="138"/>
      <c r="G11" s="11" t="s">
        <v>8</v>
      </c>
      <c r="H11" s="11"/>
      <c r="I11" s="11"/>
      <c r="J11" s="138"/>
      <c r="K11" s="138"/>
      <c r="L11" s="138"/>
      <c r="M11" s="138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2:25" ht="11.25" customHeight="1">
      <c r="B12" s="11"/>
      <c r="C12" s="138"/>
      <c r="D12" s="138"/>
      <c r="E12" s="138"/>
      <c r="F12" s="138"/>
      <c r="G12" s="11"/>
      <c r="H12" s="11"/>
      <c r="I12" s="11"/>
      <c r="J12" s="138"/>
      <c r="K12" s="138"/>
      <c r="L12" s="138"/>
      <c r="M12" s="138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2:25" ht="18.75" customHeight="1">
      <c r="B13" s="160" t="s">
        <v>1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</row>
    <row r="14" spans="2:25" ht="5.0999999999999996" customHeight="1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79"/>
      <c r="M14" s="180"/>
      <c r="N14" s="18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</row>
    <row r="15" spans="2:25" ht="20.100000000000001" customHeight="1">
      <c r="B15" s="7"/>
      <c r="C15" s="159" t="s">
        <v>31</v>
      </c>
      <c r="D15" s="158" t="s">
        <v>7</v>
      </c>
      <c r="E15" s="158" t="s">
        <v>30</v>
      </c>
      <c r="F15" s="158"/>
      <c r="G15" s="158"/>
      <c r="H15" s="158"/>
      <c r="I15" s="158"/>
      <c r="J15" s="158" t="s">
        <v>7</v>
      </c>
      <c r="K15" s="127"/>
      <c r="L15" s="182"/>
      <c r="M15" s="183"/>
      <c r="N15" s="184"/>
      <c r="O15" s="158" t="s">
        <v>7</v>
      </c>
      <c r="P15" s="154"/>
      <c r="Q15" s="185" t="s">
        <v>33</v>
      </c>
      <c r="R15" s="7"/>
      <c r="S15" s="7"/>
      <c r="T15" s="7"/>
      <c r="U15" s="159"/>
      <c r="V15" s="159"/>
      <c r="W15" s="159"/>
      <c r="X15" s="159"/>
      <c r="Y15" s="159"/>
    </row>
    <row r="16" spans="2:25" ht="5.0999999999999996" customHeight="1">
      <c r="B16" s="7"/>
      <c r="C16" s="159"/>
      <c r="D16" s="158"/>
      <c r="E16" s="9"/>
      <c r="F16" s="9"/>
      <c r="G16" s="9"/>
      <c r="H16" s="9"/>
      <c r="I16" s="9"/>
      <c r="J16" s="158"/>
      <c r="K16" s="127"/>
      <c r="L16" s="10"/>
      <c r="M16" s="9"/>
      <c r="N16" s="9"/>
      <c r="O16" s="158"/>
      <c r="P16" s="155"/>
      <c r="Q16" s="185"/>
      <c r="R16" s="7"/>
      <c r="S16" s="7"/>
      <c r="T16" s="7"/>
      <c r="U16" s="7"/>
      <c r="V16" s="7"/>
      <c r="W16" s="7"/>
      <c r="X16" s="7"/>
      <c r="Y16" s="7"/>
    </row>
    <row r="17" spans="2:25" ht="1.5" customHeight="1">
      <c r="B17" s="7"/>
      <c r="C17" s="159"/>
      <c r="D17" s="158"/>
      <c r="E17" s="127"/>
      <c r="F17" s="127"/>
      <c r="G17" s="127"/>
      <c r="H17" s="127"/>
      <c r="I17" s="127"/>
      <c r="J17" s="158"/>
      <c r="K17" s="127"/>
      <c r="L17" s="127"/>
      <c r="M17" s="127"/>
      <c r="N17" s="7"/>
      <c r="O17" s="158"/>
      <c r="P17" s="155"/>
      <c r="Q17" s="185"/>
      <c r="R17" s="7"/>
      <c r="S17" s="7"/>
      <c r="T17" s="7"/>
      <c r="U17" s="7"/>
      <c r="V17" s="7"/>
      <c r="W17" s="7"/>
      <c r="X17" s="7"/>
      <c r="Y17" s="7"/>
    </row>
    <row r="18" spans="2:25" ht="5.0999999999999996" customHeight="1">
      <c r="B18" s="7"/>
      <c r="C18" s="159"/>
      <c r="D18" s="158"/>
      <c r="E18" s="127"/>
      <c r="F18" s="127"/>
      <c r="G18" s="126"/>
      <c r="H18" s="126"/>
      <c r="I18" s="126"/>
      <c r="J18" s="158"/>
      <c r="K18" s="127"/>
      <c r="L18" s="127"/>
      <c r="M18" s="127"/>
      <c r="N18" s="7"/>
      <c r="O18" s="158"/>
      <c r="P18" s="155"/>
      <c r="Q18" s="185"/>
      <c r="R18" s="7"/>
      <c r="S18" s="7"/>
      <c r="T18" s="7"/>
      <c r="U18" s="7"/>
      <c r="V18" s="7"/>
      <c r="W18" s="7"/>
      <c r="X18" s="7"/>
      <c r="Y18" s="7"/>
    </row>
    <row r="19" spans="2:25" ht="20.100000000000001" customHeight="1">
      <c r="B19" s="7"/>
      <c r="C19" s="159"/>
      <c r="D19" s="158"/>
      <c r="E19" s="159" t="s">
        <v>34</v>
      </c>
      <c r="F19" s="159"/>
      <c r="G19" s="159"/>
      <c r="H19" s="159"/>
      <c r="I19" s="159"/>
      <c r="J19" s="158"/>
      <c r="K19" s="127"/>
      <c r="L19" s="186"/>
      <c r="M19" s="190" t="s">
        <v>147</v>
      </c>
      <c r="N19" s="217"/>
      <c r="O19" s="158"/>
      <c r="P19" s="156"/>
      <c r="Q19" s="185"/>
      <c r="R19" s="7"/>
      <c r="S19" s="7"/>
      <c r="T19" s="7"/>
      <c r="U19" s="7"/>
      <c r="V19" s="7"/>
      <c r="W19" s="7"/>
      <c r="X19" s="7"/>
      <c r="Y19" s="7"/>
    </row>
    <row r="20" spans="2:25" ht="5.0999999999999996" customHeight="1"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87"/>
      <c r="M20" s="190"/>
      <c r="N20" s="218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</row>
    <row r="21" spans="2:25" ht="11.25" customHeight="1">
      <c r="B21" s="11"/>
      <c r="C21" s="138"/>
      <c r="D21" s="138"/>
      <c r="E21" s="138"/>
      <c r="F21" s="138"/>
      <c r="G21" s="11"/>
      <c r="H21" s="11"/>
      <c r="I21" s="11"/>
      <c r="J21" s="138"/>
      <c r="K21" s="138"/>
      <c r="L21" s="138"/>
      <c r="M21" s="13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2:25" ht="18.75" customHeight="1">
      <c r="B22" s="160" t="s">
        <v>35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</row>
    <row r="23" spans="2:25" ht="5.0999999999999996" customHeight="1"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</row>
    <row r="24" spans="2:25" ht="5.0999999999999996" customHeight="1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79"/>
      <c r="M24" s="180"/>
      <c r="N24" s="18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</row>
    <row r="25" spans="2:25" ht="20.100000000000001" customHeight="1">
      <c r="B25" s="7"/>
      <c r="C25" s="159" t="s">
        <v>36</v>
      </c>
      <c r="D25" s="158" t="s">
        <v>7</v>
      </c>
      <c r="E25" s="159" t="s">
        <v>38</v>
      </c>
      <c r="F25" s="158" t="s">
        <v>2</v>
      </c>
      <c r="G25" s="158"/>
      <c r="H25" s="158"/>
      <c r="I25" s="158"/>
      <c r="J25" s="158" t="s">
        <v>7</v>
      </c>
      <c r="K25" s="159" t="s">
        <v>38</v>
      </c>
      <c r="L25" s="182"/>
      <c r="M25" s="183"/>
      <c r="N25" s="184"/>
      <c r="O25" s="158" t="s">
        <v>7</v>
      </c>
      <c r="P25" s="154"/>
      <c r="Q25" s="178" t="s">
        <v>3</v>
      </c>
      <c r="R25" s="7"/>
      <c r="S25" s="7"/>
      <c r="T25" s="7"/>
      <c r="U25" s="159"/>
      <c r="V25" s="159"/>
      <c r="W25" s="159"/>
      <c r="X25" s="159"/>
      <c r="Y25" s="159"/>
    </row>
    <row r="26" spans="2:25" ht="5.0999999999999996" customHeight="1">
      <c r="B26" s="7"/>
      <c r="C26" s="159"/>
      <c r="D26" s="158"/>
      <c r="E26" s="159"/>
      <c r="F26" s="9"/>
      <c r="G26" s="9"/>
      <c r="H26" s="9"/>
      <c r="I26" s="9"/>
      <c r="J26" s="158"/>
      <c r="K26" s="159"/>
      <c r="L26" s="10"/>
      <c r="M26" s="10"/>
      <c r="N26" s="10"/>
      <c r="O26" s="158"/>
      <c r="P26" s="155"/>
      <c r="Q26" s="178"/>
      <c r="R26" s="7"/>
      <c r="S26" s="7"/>
      <c r="T26" s="7"/>
      <c r="U26" s="7"/>
      <c r="V26" s="7"/>
      <c r="W26" s="7"/>
      <c r="X26" s="7"/>
      <c r="Y26" s="7"/>
    </row>
    <row r="27" spans="2:25" ht="1.5" customHeight="1">
      <c r="B27" s="7"/>
      <c r="C27" s="159"/>
      <c r="D27" s="158"/>
      <c r="E27" s="159"/>
      <c r="F27" s="126"/>
      <c r="G27" s="127"/>
      <c r="H27" s="127"/>
      <c r="I27" s="127"/>
      <c r="J27" s="158"/>
      <c r="K27" s="159"/>
      <c r="L27" s="126"/>
      <c r="M27" s="126"/>
      <c r="N27" s="73"/>
      <c r="O27" s="158"/>
      <c r="P27" s="155"/>
      <c r="Q27" s="178"/>
      <c r="R27" s="7"/>
      <c r="S27" s="7"/>
      <c r="T27" s="7"/>
      <c r="U27" s="7"/>
      <c r="V27" s="7"/>
      <c r="W27" s="7"/>
      <c r="X27" s="7"/>
      <c r="Y27" s="7"/>
    </row>
    <row r="28" spans="2:25" ht="5.0999999999999996" customHeight="1">
      <c r="B28" s="7"/>
      <c r="C28" s="159"/>
      <c r="D28" s="158"/>
      <c r="E28" s="159"/>
      <c r="F28" s="126"/>
      <c r="G28" s="126"/>
      <c r="H28" s="126"/>
      <c r="I28" s="126"/>
      <c r="J28" s="158"/>
      <c r="K28" s="159"/>
      <c r="L28" s="126"/>
      <c r="M28" s="126"/>
      <c r="N28" s="7"/>
      <c r="O28" s="158"/>
      <c r="P28" s="155"/>
      <c r="Q28" s="178"/>
      <c r="R28" s="7"/>
      <c r="S28" s="7"/>
      <c r="T28" s="7"/>
      <c r="U28" s="7"/>
      <c r="V28" s="7"/>
      <c r="W28" s="7"/>
      <c r="X28" s="7"/>
      <c r="Y28" s="7"/>
    </row>
    <row r="29" spans="2:25" ht="20.100000000000001" customHeight="1">
      <c r="B29" s="7"/>
      <c r="C29" s="159"/>
      <c r="D29" s="158"/>
      <c r="E29" s="159"/>
      <c r="F29" s="159" t="s">
        <v>41</v>
      </c>
      <c r="G29" s="159"/>
      <c r="H29" s="159"/>
      <c r="I29" s="159"/>
      <c r="J29" s="158"/>
      <c r="K29" s="159"/>
      <c r="L29" s="179"/>
      <c r="M29" s="180"/>
      <c r="N29" s="181"/>
      <c r="O29" s="158"/>
      <c r="P29" s="156"/>
      <c r="Q29" s="178"/>
      <c r="R29" s="7"/>
      <c r="S29" s="7"/>
      <c r="T29" s="7"/>
      <c r="U29" s="7"/>
      <c r="V29" s="7"/>
      <c r="W29" s="7"/>
      <c r="X29" s="7"/>
      <c r="Y29" s="7"/>
    </row>
    <row r="30" spans="2:25" ht="5.0999999999999996" customHeight="1"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82"/>
      <c r="M30" s="183"/>
      <c r="N30" s="184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</row>
    <row r="31" spans="2:25" ht="11.25" customHeight="1">
      <c r="B31" s="11"/>
      <c r="C31" s="138"/>
      <c r="D31" s="138"/>
      <c r="E31" s="138"/>
      <c r="F31" s="138"/>
      <c r="G31" s="11"/>
      <c r="H31" s="11"/>
      <c r="I31" s="11"/>
      <c r="J31" s="138"/>
      <c r="K31" s="138"/>
      <c r="L31" s="138"/>
      <c r="M31" s="13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2:25" ht="18.75" customHeight="1">
      <c r="B32" s="160" t="s">
        <v>4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</row>
    <row r="33" spans="2:27" ht="9.9499999999999993" customHeight="1"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61"/>
      <c r="O33" s="16"/>
      <c r="P33" s="16"/>
      <c r="Q33" s="16"/>
      <c r="R33" s="131"/>
      <c r="S33" s="131"/>
      <c r="T33" s="131"/>
      <c r="U33" s="131"/>
      <c r="V33" s="131"/>
      <c r="W33" s="131"/>
      <c r="X33" s="131"/>
      <c r="Y33" s="131"/>
    </row>
    <row r="34" spans="2:27" ht="20.100000000000001" customHeight="1">
      <c r="B34" s="7"/>
      <c r="C34" s="159" t="s">
        <v>9</v>
      </c>
      <c r="D34" s="158" t="s">
        <v>7</v>
      </c>
      <c r="E34" s="127">
        <v>1</v>
      </c>
      <c r="F34" s="159" t="s">
        <v>10</v>
      </c>
      <c r="G34" s="127" t="s">
        <v>11</v>
      </c>
      <c r="H34" s="158" t="s">
        <v>12</v>
      </c>
      <c r="I34" s="158">
        <v>0.05</v>
      </c>
      <c r="J34" s="126"/>
      <c r="K34" s="126"/>
      <c r="L34" s="126"/>
      <c r="M34" s="126"/>
      <c r="N34" s="161"/>
      <c r="O34" s="197"/>
      <c r="P34" s="161"/>
      <c r="Q34" s="197"/>
      <c r="R34" s="7"/>
      <c r="S34" s="7"/>
      <c r="T34" s="7"/>
      <c r="U34" s="159"/>
      <c r="V34" s="159"/>
      <c r="W34" s="159"/>
      <c r="X34" s="159"/>
      <c r="Y34" s="159"/>
    </row>
    <row r="35" spans="2:27" ht="5.0999999999999996" customHeight="1">
      <c r="B35" s="7"/>
      <c r="C35" s="159"/>
      <c r="D35" s="158"/>
      <c r="E35" s="9"/>
      <c r="F35" s="159"/>
      <c r="G35" s="9"/>
      <c r="H35" s="158"/>
      <c r="I35" s="158"/>
      <c r="J35" s="126"/>
      <c r="K35" s="126"/>
      <c r="L35" s="126"/>
      <c r="M35" s="126"/>
      <c r="N35" s="129"/>
      <c r="O35" s="197"/>
      <c r="P35" s="161"/>
      <c r="Q35" s="197"/>
      <c r="R35" s="7"/>
      <c r="S35" s="7"/>
      <c r="T35" s="7"/>
      <c r="U35" s="7"/>
      <c r="V35" s="7"/>
      <c r="W35" s="7"/>
      <c r="X35" s="7"/>
      <c r="Y35" s="7"/>
    </row>
    <row r="36" spans="2:27" ht="1.5" customHeight="1">
      <c r="B36" s="7"/>
      <c r="C36" s="159"/>
      <c r="D36" s="158"/>
      <c r="E36" s="127"/>
      <c r="F36" s="159"/>
      <c r="G36" s="127"/>
      <c r="H36" s="158"/>
      <c r="I36" s="158"/>
      <c r="J36" s="126"/>
      <c r="K36" s="126"/>
      <c r="L36" s="126"/>
      <c r="M36" s="126"/>
      <c r="N36" s="18"/>
      <c r="O36" s="197"/>
      <c r="P36" s="161"/>
      <c r="Q36" s="197"/>
      <c r="R36" s="7"/>
      <c r="S36" s="7"/>
      <c r="T36" s="7"/>
      <c r="U36" s="7"/>
      <c r="V36" s="7"/>
      <c r="W36" s="7"/>
      <c r="X36" s="7"/>
      <c r="Y36" s="7"/>
    </row>
    <row r="37" spans="2:27" ht="5.0999999999999996" customHeight="1">
      <c r="B37" s="7"/>
      <c r="C37" s="159"/>
      <c r="D37" s="158"/>
      <c r="E37" s="127"/>
      <c r="F37" s="159"/>
      <c r="G37" s="126"/>
      <c r="H37" s="158"/>
      <c r="I37" s="158"/>
      <c r="J37" s="126"/>
      <c r="K37" s="126"/>
      <c r="L37" s="126"/>
      <c r="M37" s="126"/>
      <c r="N37" s="18"/>
      <c r="O37" s="197"/>
      <c r="P37" s="161"/>
      <c r="Q37" s="197"/>
      <c r="R37" s="7"/>
      <c r="S37" s="7"/>
      <c r="T37" s="7"/>
      <c r="U37" s="7"/>
      <c r="V37" s="7"/>
      <c r="W37" s="7"/>
      <c r="X37" s="7"/>
      <c r="Y37" s="7"/>
    </row>
    <row r="38" spans="2:27" ht="20.100000000000001" customHeight="1">
      <c r="B38" s="7"/>
      <c r="C38" s="159"/>
      <c r="D38" s="158"/>
      <c r="E38" s="126" t="s">
        <v>13</v>
      </c>
      <c r="F38" s="159"/>
      <c r="G38" s="126" t="s">
        <v>14</v>
      </c>
      <c r="H38" s="158"/>
      <c r="I38" s="158"/>
      <c r="J38" s="126"/>
      <c r="K38" s="126"/>
      <c r="L38" s="126"/>
      <c r="M38" s="126"/>
      <c r="N38" s="161"/>
      <c r="O38" s="197"/>
      <c r="P38" s="161"/>
      <c r="Q38" s="197"/>
      <c r="R38" s="7"/>
      <c r="S38" s="7"/>
      <c r="T38" s="7"/>
      <c r="U38" s="7"/>
      <c r="V38" s="7"/>
      <c r="W38" s="7"/>
      <c r="X38" s="7"/>
      <c r="Y38" s="7"/>
    </row>
    <row r="39" spans="2:27" ht="9.9499999999999993" customHeight="1"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61"/>
      <c r="O39" s="16"/>
      <c r="P39" s="16"/>
      <c r="Q39" s="16"/>
      <c r="R39" s="131"/>
      <c r="S39" s="131"/>
      <c r="T39" s="131"/>
      <c r="U39" s="131"/>
      <c r="V39" s="131"/>
      <c r="W39" s="131"/>
      <c r="X39" s="131"/>
      <c r="Y39" s="131"/>
    </row>
    <row r="40" spans="2:27" ht="15" customHeight="1">
      <c r="B40" s="7"/>
      <c r="C40" s="130" t="s">
        <v>21</v>
      </c>
      <c r="D40" s="126"/>
      <c r="E40" s="126"/>
      <c r="F40" s="126"/>
      <c r="G40" s="7"/>
      <c r="H40" s="7"/>
      <c r="I40" s="7"/>
      <c r="J40" s="126"/>
      <c r="K40" s="126"/>
      <c r="L40" s="126"/>
      <c r="M40" s="126"/>
      <c r="N40" s="7"/>
      <c r="O40" s="7"/>
      <c r="P40" s="7"/>
      <c r="Q40" s="7"/>
      <c r="R40" s="11"/>
      <c r="S40" s="11"/>
      <c r="T40" s="11"/>
      <c r="U40" s="11"/>
      <c r="V40" s="11"/>
      <c r="W40" s="11"/>
      <c r="X40" s="11"/>
      <c r="Y40" s="11"/>
    </row>
    <row r="41" spans="2:27" ht="15" customHeight="1">
      <c r="B41" s="7"/>
      <c r="C41" s="126"/>
      <c r="D41" s="126"/>
      <c r="E41" s="19" t="s">
        <v>22</v>
      </c>
      <c r="F41" s="126"/>
      <c r="G41" s="138" t="s">
        <v>15</v>
      </c>
      <c r="H41" s="11"/>
      <c r="I41" s="138" t="s">
        <v>16</v>
      </c>
      <c r="J41" s="126"/>
      <c r="K41" s="126"/>
      <c r="L41" s="126"/>
      <c r="M41" s="126"/>
      <c r="N41" s="7"/>
      <c r="O41" s="7"/>
      <c r="P41" s="7"/>
      <c r="Q41" s="7"/>
      <c r="R41" s="11"/>
      <c r="S41" s="11"/>
      <c r="T41" s="11"/>
      <c r="U41" s="11"/>
      <c r="V41" s="11"/>
      <c r="W41" s="11"/>
      <c r="X41" s="11"/>
      <c r="Y41" s="11"/>
    </row>
    <row r="42" spans="2:27" ht="9.9499999999999993" customHeight="1">
      <c r="B42" s="7"/>
      <c r="C42" s="126"/>
      <c r="D42" s="126"/>
      <c r="E42" s="126"/>
      <c r="F42" s="193" t="s">
        <v>7</v>
      </c>
      <c r="G42" s="154"/>
      <c r="H42" s="157" t="s">
        <v>23</v>
      </c>
      <c r="I42" s="154"/>
      <c r="J42" s="198" t="s">
        <v>24</v>
      </c>
      <c r="K42" s="158" t="s">
        <v>25</v>
      </c>
      <c r="L42" s="179"/>
      <c r="M42" s="180"/>
      <c r="N42" s="181"/>
      <c r="O42" s="7"/>
      <c r="P42" s="7"/>
      <c r="Q42" s="7"/>
      <c r="R42" s="11"/>
      <c r="S42" s="11"/>
      <c r="T42" s="11"/>
      <c r="U42" s="11"/>
      <c r="V42" s="11"/>
      <c r="W42" s="11"/>
      <c r="X42" s="11"/>
      <c r="Y42" s="11"/>
    </row>
    <row r="43" spans="2:27" ht="9.9499999999999993" customHeight="1">
      <c r="B43" s="7"/>
      <c r="C43" s="126"/>
      <c r="D43" s="126"/>
      <c r="E43" s="126"/>
      <c r="F43" s="193"/>
      <c r="G43" s="155"/>
      <c r="H43" s="157"/>
      <c r="I43" s="155"/>
      <c r="J43" s="198"/>
      <c r="K43" s="158"/>
      <c r="L43" s="194"/>
      <c r="M43" s="195"/>
      <c r="N43" s="196"/>
      <c r="O43" s="7"/>
      <c r="P43" s="7"/>
      <c r="Q43" s="7"/>
      <c r="R43" s="11"/>
      <c r="S43" s="11"/>
      <c r="T43" s="11"/>
      <c r="U43" s="11"/>
      <c r="V43" s="11"/>
      <c r="W43" s="11"/>
      <c r="X43" s="11"/>
      <c r="Y43" s="11"/>
    </row>
    <row r="44" spans="2:27" ht="9.9499999999999993" customHeight="1">
      <c r="B44" s="7"/>
      <c r="C44" s="126"/>
      <c r="D44" s="126"/>
      <c r="E44" s="126"/>
      <c r="F44" s="193"/>
      <c r="G44" s="156"/>
      <c r="H44" s="157"/>
      <c r="I44" s="156"/>
      <c r="J44" s="198"/>
      <c r="K44" s="158"/>
      <c r="L44" s="182"/>
      <c r="M44" s="183"/>
      <c r="N44" s="184"/>
      <c r="O44" s="7"/>
      <c r="P44" s="7"/>
      <c r="Q44" s="7"/>
      <c r="R44" s="11"/>
      <c r="S44" s="11"/>
      <c r="T44" s="11"/>
      <c r="U44" s="11"/>
      <c r="V44" s="11"/>
      <c r="W44" s="11"/>
      <c r="X44" s="11"/>
      <c r="Y44" s="11"/>
    </row>
    <row r="45" spans="2:27" ht="15" customHeight="1">
      <c r="B45" s="7"/>
      <c r="C45" s="131" t="s">
        <v>26</v>
      </c>
      <c r="D45" s="126"/>
      <c r="E45" s="19" t="s">
        <v>27</v>
      </c>
      <c r="F45" s="127"/>
      <c r="G45" s="7"/>
      <c r="H45" s="7"/>
      <c r="I45" s="7"/>
      <c r="J45" s="126"/>
      <c r="K45" s="127"/>
      <c r="L45" s="127"/>
      <c r="M45" s="127"/>
      <c r="N45" s="7"/>
      <c r="O45" s="7"/>
      <c r="P45" s="7"/>
      <c r="Q45" s="7"/>
      <c r="R45" s="11"/>
      <c r="S45" s="11"/>
      <c r="T45" s="11"/>
      <c r="U45" s="11"/>
      <c r="V45" s="11"/>
      <c r="W45" s="11"/>
      <c r="X45" s="11"/>
      <c r="Y45" s="11"/>
    </row>
    <row r="46" spans="2:27" ht="15" customHeight="1">
      <c r="B46" s="7"/>
      <c r="C46" s="126"/>
      <c r="D46" s="126"/>
      <c r="E46" s="19"/>
      <c r="F46" s="127"/>
      <c r="G46" s="7"/>
      <c r="H46" s="7"/>
      <c r="I46" s="7"/>
      <c r="J46" s="126"/>
      <c r="K46" s="127"/>
      <c r="L46" s="127"/>
      <c r="M46" s="127"/>
      <c r="N46" s="7"/>
      <c r="O46" s="7"/>
      <c r="P46" s="7"/>
      <c r="Q46" s="7"/>
      <c r="R46" s="11"/>
      <c r="S46" s="11"/>
      <c r="T46" s="11"/>
      <c r="U46" s="11"/>
      <c r="V46" s="11"/>
      <c r="W46" s="11"/>
      <c r="X46" s="11"/>
      <c r="Y46" s="11"/>
    </row>
    <row r="47" spans="2:27" ht="12" customHeight="1">
      <c r="B47" s="7"/>
      <c r="C47" s="148" t="s">
        <v>18</v>
      </c>
      <c r="D47" s="148"/>
      <c r="E47" s="148"/>
      <c r="F47" s="149" t="s">
        <v>7</v>
      </c>
      <c r="G47" s="150" t="s">
        <v>153</v>
      </c>
      <c r="H47" s="150"/>
      <c r="I47" s="148" t="s">
        <v>23</v>
      </c>
      <c r="J47" s="148" t="s">
        <v>157</v>
      </c>
      <c r="K47" s="148"/>
      <c r="L47" s="148"/>
      <c r="M47" s="148"/>
      <c r="N47" s="148"/>
      <c r="O47" s="133"/>
      <c r="P47" s="133"/>
      <c r="Q47" s="133"/>
      <c r="R47" s="7"/>
      <c r="S47" s="7"/>
      <c r="T47" s="11"/>
      <c r="U47" s="11"/>
      <c r="V47" s="11"/>
      <c r="W47" s="11"/>
      <c r="X47" s="11"/>
      <c r="Y47" s="11"/>
      <c r="Z47" s="11"/>
      <c r="AA47" s="11"/>
    </row>
    <row r="48" spans="2:27" ht="4.5" customHeight="1">
      <c r="B48" s="7"/>
      <c r="C48" s="148"/>
      <c r="D48" s="148"/>
      <c r="E48" s="148"/>
      <c r="F48" s="149"/>
      <c r="G48" s="150"/>
      <c r="H48" s="150"/>
      <c r="I48" s="148"/>
      <c r="J48" s="140"/>
      <c r="K48" s="141"/>
      <c r="L48" s="102"/>
      <c r="M48" s="103"/>
      <c r="N48" s="103"/>
      <c r="O48" s="104"/>
      <c r="P48" s="105"/>
      <c r="Q48" s="105"/>
      <c r="R48" s="7"/>
      <c r="S48" s="7"/>
      <c r="T48" s="11"/>
      <c r="U48" s="11"/>
      <c r="V48" s="11"/>
      <c r="W48" s="11"/>
      <c r="X48" s="11"/>
      <c r="Y48" s="11"/>
      <c r="Z48" s="11"/>
      <c r="AA48" s="11"/>
    </row>
    <row r="49" spans="2:27" ht="4.5" customHeight="1">
      <c r="B49" s="7"/>
      <c r="C49" s="148"/>
      <c r="D49" s="148"/>
      <c r="E49" s="148"/>
      <c r="F49" s="149"/>
      <c r="G49" s="150"/>
      <c r="H49" s="150"/>
      <c r="I49" s="148"/>
      <c r="J49" s="139"/>
      <c r="K49" s="1"/>
      <c r="L49" s="99"/>
      <c r="M49" s="104"/>
      <c r="N49" s="104"/>
      <c r="O49" s="104"/>
      <c r="P49" s="99"/>
      <c r="Q49" s="99"/>
      <c r="R49" s="7"/>
      <c r="S49" s="7"/>
      <c r="T49" s="11"/>
      <c r="U49" s="11"/>
      <c r="V49" s="11"/>
      <c r="W49" s="11"/>
      <c r="X49" s="11"/>
      <c r="Y49" s="11"/>
      <c r="Z49" s="11"/>
      <c r="AA49" s="11"/>
    </row>
    <row r="50" spans="2:27" ht="12" customHeight="1">
      <c r="B50" s="7"/>
      <c r="C50" s="148"/>
      <c r="D50" s="148"/>
      <c r="E50" s="148"/>
      <c r="F50" s="149"/>
      <c r="G50" s="150"/>
      <c r="H50" s="150"/>
      <c r="I50" s="148"/>
      <c r="J50" s="148" t="s">
        <v>154</v>
      </c>
      <c r="K50" s="148"/>
      <c r="L50" s="148"/>
      <c r="M50" s="148"/>
      <c r="N50" s="148"/>
      <c r="O50" s="133"/>
      <c r="P50" s="133"/>
      <c r="Q50" s="133"/>
      <c r="R50" s="7"/>
      <c r="S50" s="7"/>
      <c r="T50" s="11"/>
      <c r="U50" s="11"/>
      <c r="V50" s="11"/>
      <c r="W50" s="11"/>
      <c r="X50" s="11"/>
      <c r="Y50" s="11"/>
      <c r="Z50" s="11"/>
      <c r="AA50" s="11"/>
    </row>
    <row r="51" spans="2:27" ht="7.5" customHeight="1">
      <c r="B51" s="7"/>
      <c r="C51" s="131"/>
      <c r="D51" s="126"/>
      <c r="E51" s="19"/>
      <c r="F51" s="135"/>
      <c r="G51" s="7"/>
      <c r="H51" s="7"/>
      <c r="I51" s="7"/>
      <c r="J51" s="7"/>
      <c r="K51" s="7"/>
      <c r="L51" s="126"/>
      <c r="M51" s="127"/>
      <c r="N51" s="127"/>
      <c r="O51" s="127"/>
      <c r="P51" s="7"/>
      <c r="Q51" s="7"/>
      <c r="R51" s="7"/>
      <c r="S51" s="7"/>
      <c r="T51" s="11"/>
      <c r="U51" s="11"/>
      <c r="V51" s="11"/>
      <c r="W51" s="11"/>
      <c r="X51" s="11"/>
      <c r="Y51" s="11"/>
      <c r="Z51" s="11"/>
      <c r="AA51" s="11"/>
    </row>
    <row r="52" spans="2:27" ht="22.5" customHeight="1">
      <c r="B52" s="7"/>
      <c r="C52" s="145"/>
      <c r="D52" s="145"/>
      <c r="E52" s="145"/>
      <c r="F52" s="146" t="s">
        <v>7</v>
      </c>
      <c r="G52" s="114">
        <f>L19</f>
        <v>0</v>
      </c>
      <c r="H52" s="147" t="s">
        <v>23</v>
      </c>
      <c r="I52" s="114"/>
      <c r="J52" s="147" t="s">
        <v>25</v>
      </c>
      <c r="K52" s="199"/>
      <c r="L52" s="200"/>
      <c r="M52" s="201"/>
      <c r="Q52" s="133"/>
      <c r="R52" s="7"/>
      <c r="S52" s="7"/>
      <c r="T52" s="11"/>
      <c r="U52" s="11"/>
      <c r="V52" s="11"/>
      <c r="W52" s="11"/>
      <c r="X52" s="11"/>
      <c r="Y52" s="11"/>
      <c r="Z52" s="11"/>
      <c r="AA52" s="11"/>
    </row>
    <row r="53" spans="2:27" ht="4.5" customHeight="1">
      <c r="B53" s="7"/>
      <c r="C53" s="145"/>
      <c r="D53" s="145"/>
      <c r="E53" s="145"/>
      <c r="F53" s="146"/>
      <c r="G53" s="116"/>
      <c r="H53" s="147"/>
      <c r="I53" s="117"/>
      <c r="J53" s="147"/>
      <c r="K53" s="202"/>
      <c r="L53" s="203"/>
      <c r="M53" s="204"/>
      <c r="Q53" s="105"/>
      <c r="R53" s="7"/>
      <c r="S53" s="7"/>
      <c r="T53" s="11"/>
      <c r="U53" s="11"/>
      <c r="V53" s="11"/>
      <c r="W53" s="11"/>
      <c r="X53" s="11"/>
      <c r="Y53" s="11"/>
      <c r="Z53" s="11"/>
      <c r="AA53" s="11"/>
    </row>
    <row r="54" spans="2:27" ht="4.5" customHeight="1">
      <c r="B54" s="7"/>
      <c r="C54" s="145"/>
      <c r="D54" s="145"/>
      <c r="E54" s="145"/>
      <c r="F54" s="146"/>
      <c r="G54" s="119"/>
      <c r="H54" s="147"/>
      <c r="I54" s="120"/>
      <c r="J54" s="147"/>
      <c r="K54" s="202"/>
      <c r="L54" s="203"/>
      <c r="M54" s="204"/>
      <c r="Q54" s="99"/>
      <c r="R54" s="7"/>
      <c r="S54" s="7"/>
      <c r="T54" s="11"/>
      <c r="U54" s="11"/>
      <c r="V54" s="11"/>
      <c r="W54" s="11"/>
      <c r="X54" s="11"/>
      <c r="Y54" s="11"/>
      <c r="Z54" s="11"/>
      <c r="AA54" s="11"/>
    </row>
    <row r="55" spans="2:27" ht="22.5" customHeight="1">
      <c r="B55" s="7"/>
      <c r="C55" s="145"/>
      <c r="D55" s="145"/>
      <c r="E55" s="145"/>
      <c r="F55" s="146"/>
      <c r="G55" s="136">
        <v>120</v>
      </c>
      <c r="H55" s="147"/>
      <c r="I55" s="123"/>
      <c r="J55" s="147"/>
      <c r="K55" s="205"/>
      <c r="L55" s="206"/>
      <c r="M55" s="207"/>
      <c r="Q55" s="133"/>
      <c r="R55" s="7"/>
      <c r="S55" s="7"/>
      <c r="T55" s="11"/>
      <c r="U55" s="11"/>
      <c r="V55" s="11"/>
      <c r="W55" s="11"/>
      <c r="X55" s="11"/>
      <c r="Y55" s="11"/>
      <c r="Z55" s="11"/>
      <c r="AA55" s="11"/>
    </row>
    <row r="56" spans="2:27" ht="12" customHeight="1">
      <c r="B56" s="7"/>
      <c r="C56" s="130" t="s">
        <v>19</v>
      </c>
      <c r="D56" s="126"/>
      <c r="E56" s="126"/>
      <c r="F56" s="126"/>
      <c r="G56" s="7"/>
      <c r="H56" s="7"/>
      <c r="I56" s="7"/>
      <c r="J56" s="126"/>
      <c r="K56" s="126"/>
      <c r="L56" s="126"/>
      <c r="M56" s="126"/>
      <c r="N56" s="7"/>
      <c r="O56" s="7"/>
      <c r="P56" s="7"/>
      <c r="Q56" s="7"/>
      <c r="R56" s="11"/>
      <c r="S56" s="11"/>
      <c r="T56" s="11"/>
      <c r="U56" s="11"/>
      <c r="V56" s="11"/>
      <c r="W56" s="11"/>
      <c r="X56" s="11"/>
      <c r="Y56" s="11"/>
    </row>
    <row r="57" spans="2:27" ht="15" customHeight="1">
      <c r="B57" s="7"/>
      <c r="C57" s="126"/>
      <c r="D57" s="126"/>
      <c r="E57" s="19"/>
      <c r="F57" s="126"/>
      <c r="G57" s="20" t="s">
        <v>5</v>
      </c>
      <c r="H57" s="7"/>
      <c r="I57" s="11" t="s">
        <v>18</v>
      </c>
      <c r="J57" s="126"/>
      <c r="K57" s="11" t="s">
        <v>17</v>
      </c>
      <c r="L57" s="126"/>
      <c r="M57" s="126"/>
      <c r="N57" s="7"/>
      <c r="O57" s="7"/>
      <c r="P57" s="7"/>
      <c r="Q57" s="7"/>
      <c r="R57" s="11"/>
      <c r="S57" s="11"/>
      <c r="T57" s="11"/>
      <c r="U57" s="11"/>
      <c r="V57" s="11"/>
      <c r="W57" s="11"/>
      <c r="X57" s="11"/>
      <c r="Y57" s="11"/>
    </row>
    <row r="58" spans="2:27" ht="9.9499999999999993" customHeight="1">
      <c r="B58" s="7"/>
      <c r="C58" s="126"/>
      <c r="D58" s="126"/>
      <c r="E58" s="126"/>
      <c r="F58" s="193" t="s">
        <v>7</v>
      </c>
      <c r="G58" s="154"/>
      <c r="H58" s="157" t="s">
        <v>28</v>
      </c>
      <c r="I58" s="219"/>
      <c r="J58" s="157" t="s">
        <v>23</v>
      </c>
      <c r="K58" s="179"/>
      <c r="L58" s="180"/>
      <c r="M58" s="181"/>
      <c r="N58" s="178" t="s">
        <v>60</v>
      </c>
      <c r="O58" s="7"/>
      <c r="P58" s="154"/>
      <c r="Q58" s="7"/>
      <c r="R58" s="11"/>
      <c r="S58" s="11"/>
      <c r="T58" s="11"/>
      <c r="U58" s="11"/>
      <c r="V58" s="11"/>
      <c r="W58" s="11"/>
      <c r="X58" s="11"/>
      <c r="Y58" s="11"/>
    </row>
    <row r="59" spans="2:27" ht="9.9499999999999993" customHeight="1">
      <c r="B59" s="7"/>
      <c r="C59" s="126"/>
      <c r="D59" s="126"/>
      <c r="E59" s="126"/>
      <c r="F59" s="193"/>
      <c r="G59" s="155"/>
      <c r="H59" s="157"/>
      <c r="I59" s="220"/>
      <c r="J59" s="157"/>
      <c r="K59" s="194"/>
      <c r="L59" s="195"/>
      <c r="M59" s="196"/>
      <c r="N59" s="178"/>
      <c r="O59" s="126" t="s">
        <v>7</v>
      </c>
      <c r="P59" s="155"/>
      <c r="Q59" s="7"/>
      <c r="R59" s="11"/>
      <c r="S59" s="11"/>
      <c r="T59" s="11"/>
      <c r="U59" s="11"/>
      <c r="V59" s="11"/>
      <c r="W59" s="11"/>
      <c r="X59" s="11"/>
      <c r="Y59" s="11"/>
    </row>
    <row r="60" spans="2:27" ht="9.9499999999999993" customHeight="1">
      <c r="B60" s="7"/>
      <c r="C60" s="126"/>
      <c r="D60" s="126"/>
      <c r="E60" s="126"/>
      <c r="F60" s="193"/>
      <c r="G60" s="156"/>
      <c r="H60" s="157"/>
      <c r="I60" s="218"/>
      <c r="J60" s="157"/>
      <c r="K60" s="182"/>
      <c r="L60" s="183"/>
      <c r="M60" s="184"/>
      <c r="N60" s="178"/>
      <c r="O60" s="7"/>
      <c r="P60" s="156"/>
      <c r="Q60" s="7"/>
      <c r="R60" s="11"/>
      <c r="S60" s="11"/>
      <c r="T60" s="11"/>
      <c r="U60" s="11"/>
      <c r="V60" s="11"/>
      <c r="W60" s="11"/>
      <c r="X60" s="11"/>
      <c r="Y60" s="11"/>
    </row>
    <row r="61" spans="2:27" ht="15" customHeight="1">
      <c r="B61" s="7"/>
      <c r="C61" s="131"/>
      <c r="D61" s="126"/>
      <c r="E61" s="131"/>
      <c r="F61" s="127"/>
      <c r="G61" s="7"/>
      <c r="H61" s="7"/>
      <c r="I61" s="7"/>
      <c r="J61" s="126"/>
      <c r="K61" s="127"/>
      <c r="L61" s="127"/>
      <c r="M61" s="127"/>
      <c r="N61" s="7"/>
      <c r="O61" s="7"/>
      <c r="P61" s="7"/>
      <c r="Q61" s="7"/>
      <c r="R61" s="11"/>
      <c r="S61" s="11"/>
      <c r="T61" s="11"/>
      <c r="U61" s="11"/>
      <c r="V61" s="11"/>
      <c r="W61" s="11"/>
      <c r="X61" s="11"/>
      <c r="Y61" s="11"/>
    </row>
    <row r="62" spans="2:27" ht="15" customHeight="1">
      <c r="B62" s="11"/>
      <c r="C62" s="138"/>
      <c r="D62" s="138"/>
      <c r="E62" s="138"/>
      <c r="F62" s="138"/>
      <c r="G62" s="11"/>
      <c r="H62" s="11"/>
      <c r="I62" s="11"/>
      <c r="J62" s="138"/>
      <c r="K62" s="138"/>
      <c r="L62" s="138"/>
      <c r="M62" s="13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2:27" ht="15" customHeight="1">
      <c r="B63" s="11"/>
      <c r="C63" s="138"/>
      <c r="D63" s="138"/>
      <c r="E63" s="138"/>
      <c r="F63" s="138"/>
      <c r="G63" s="11"/>
      <c r="H63" s="11"/>
      <c r="I63" s="11"/>
      <c r="J63" s="138"/>
      <c r="K63" s="138"/>
      <c r="L63" s="138"/>
      <c r="M63" s="13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2:27" ht="6.75" customHeight="1">
      <c r="B64" s="11"/>
      <c r="C64" s="138"/>
      <c r="D64" s="138"/>
      <c r="E64" s="138"/>
      <c r="F64" s="138"/>
      <c r="G64" s="11"/>
      <c r="H64" s="11"/>
      <c r="I64" s="11"/>
      <c r="J64" s="138"/>
      <c r="K64" s="138"/>
      <c r="L64" s="138"/>
      <c r="M64" s="13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5" customHeight="1">
      <c r="B65" s="11"/>
      <c r="C65" s="131" t="s">
        <v>29</v>
      </c>
      <c r="D65" s="138"/>
      <c r="E65" s="138"/>
      <c r="F65" s="138"/>
      <c r="G65" s="11"/>
      <c r="H65" s="11"/>
      <c r="I65" s="11"/>
      <c r="J65" s="138"/>
      <c r="K65" s="138"/>
      <c r="L65" s="138"/>
      <c r="M65" s="13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5.0999999999999996" customHeight="1">
      <c r="B66" s="11"/>
      <c r="C66" s="131"/>
      <c r="D66" s="138"/>
      <c r="E66" s="138"/>
      <c r="F66" s="138"/>
      <c r="G66" s="154"/>
      <c r="H66" s="11"/>
      <c r="I66" s="11"/>
      <c r="J66" s="138"/>
      <c r="K66" s="138"/>
      <c r="L66" s="138"/>
      <c r="M66" s="13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20.100000000000001" customHeight="1">
      <c r="B67" s="7"/>
      <c r="C67" s="159" t="s">
        <v>9</v>
      </c>
      <c r="D67" s="158" t="s">
        <v>7</v>
      </c>
      <c r="E67" s="127">
        <v>1</v>
      </c>
      <c r="F67" s="159" t="s">
        <v>10</v>
      </c>
      <c r="G67" s="156"/>
      <c r="H67" s="158" t="s">
        <v>12</v>
      </c>
      <c r="I67" s="158">
        <v>0.05</v>
      </c>
      <c r="J67" s="158" t="s">
        <v>7</v>
      </c>
      <c r="K67" s="208"/>
      <c r="L67" s="209"/>
      <c r="M67" s="210"/>
      <c r="N67" s="11"/>
      <c r="O67" s="197"/>
      <c r="P67" s="161"/>
      <c r="Q67" s="197"/>
      <c r="R67" s="7"/>
      <c r="S67" s="7"/>
      <c r="T67" s="7"/>
      <c r="U67" s="159"/>
      <c r="V67" s="159"/>
      <c r="W67" s="159"/>
      <c r="X67" s="159"/>
      <c r="Y67" s="159"/>
    </row>
    <row r="68" spans="1:25" ht="5.0999999999999996" customHeight="1">
      <c r="B68" s="7"/>
      <c r="C68" s="159"/>
      <c r="D68" s="158"/>
      <c r="E68" s="9"/>
      <c r="F68" s="159"/>
      <c r="G68" s="15"/>
      <c r="H68" s="158"/>
      <c r="I68" s="158"/>
      <c r="J68" s="158"/>
      <c r="K68" s="211"/>
      <c r="L68" s="212"/>
      <c r="M68" s="213"/>
      <c r="N68" s="129"/>
      <c r="O68" s="197"/>
      <c r="P68" s="161"/>
      <c r="Q68" s="197"/>
      <c r="R68" s="7"/>
      <c r="S68" s="7"/>
      <c r="T68" s="7"/>
      <c r="U68" s="7"/>
      <c r="V68" s="7"/>
      <c r="W68" s="7"/>
      <c r="X68" s="7"/>
      <c r="Y68" s="7"/>
    </row>
    <row r="69" spans="1:25" ht="1.5" customHeight="1">
      <c r="B69" s="7"/>
      <c r="C69" s="159"/>
      <c r="D69" s="158"/>
      <c r="E69" s="127"/>
      <c r="F69" s="159"/>
      <c r="G69" s="127"/>
      <c r="H69" s="158"/>
      <c r="I69" s="158"/>
      <c r="J69" s="158"/>
      <c r="K69" s="211"/>
      <c r="L69" s="212"/>
      <c r="M69" s="213"/>
      <c r="N69" s="18"/>
      <c r="O69" s="197"/>
      <c r="P69" s="161"/>
      <c r="Q69" s="197"/>
      <c r="R69" s="7"/>
      <c r="S69" s="7"/>
      <c r="T69" s="7"/>
      <c r="U69" s="7"/>
      <c r="V69" s="7"/>
      <c r="W69" s="7"/>
      <c r="X69" s="7"/>
      <c r="Y69" s="7"/>
    </row>
    <row r="70" spans="1:25" ht="5.0999999999999996" customHeight="1">
      <c r="B70" s="7"/>
      <c r="C70" s="159"/>
      <c r="D70" s="158"/>
      <c r="E70" s="127"/>
      <c r="F70" s="159"/>
      <c r="G70" s="126"/>
      <c r="H70" s="158"/>
      <c r="I70" s="158"/>
      <c r="J70" s="158"/>
      <c r="K70" s="211"/>
      <c r="L70" s="212"/>
      <c r="M70" s="213"/>
      <c r="N70" s="18"/>
      <c r="O70" s="197"/>
      <c r="P70" s="161"/>
      <c r="Q70" s="197"/>
      <c r="R70" s="7"/>
      <c r="S70" s="7"/>
      <c r="T70" s="7"/>
      <c r="U70" s="7"/>
      <c r="V70" s="7"/>
      <c r="W70" s="7"/>
      <c r="X70" s="7"/>
      <c r="Y70" s="7"/>
    </row>
    <row r="71" spans="1:25" ht="20.100000000000001" customHeight="1">
      <c r="B71" s="7"/>
      <c r="C71" s="159"/>
      <c r="D71" s="158"/>
      <c r="E71" s="126" t="s">
        <v>13</v>
      </c>
      <c r="F71" s="159"/>
      <c r="G71" s="154"/>
      <c r="H71" s="158"/>
      <c r="I71" s="158"/>
      <c r="J71" s="158"/>
      <c r="K71" s="214"/>
      <c r="L71" s="215"/>
      <c r="M71" s="216"/>
      <c r="N71" s="11"/>
      <c r="O71" s="197"/>
      <c r="P71" s="161"/>
      <c r="Q71" s="197"/>
      <c r="R71" s="7"/>
      <c r="S71" s="7"/>
      <c r="T71" s="7"/>
      <c r="U71" s="7"/>
      <c r="V71" s="7"/>
      <c r="W71" s="7"/>
      <c r="X71" s="7"/>
      <c r="Y71" s="7"/>
    </row>
    <row r="72" spans="1:25" ht="5.0999999999999996" customHeight="1">
      <c r="B72" s="11"/>
      <c r="C72" s="131"/>
      <c r="D72" s="138"/>
      <c r="E72" s="138"/>
      <c r="F72" s="138"/>
      <c r="G72" s="156"/>
      <c r="H72" s="11"/>
      <c r="I72" s="11"/>
      <c r="J72" s="138"/>
      <c r="K72" s="138"/>
      <c r="L72" s="138"/>
      <c r="M72" s="13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9" customHeight="1">
      <c r="B73" s="11"/>
      <c r="C73" s="138"/>
      <c r="D73" s="138"/>
      <c r="E73" s="138"/>
      <c r="F73" s="138"/>
      <c r="G73" s="11"/>
      <c r="H73" s="11"/>
      <c r="I73" s="11"/>
      <c r="J73" s="138"/>
      <c r="K73" s="138"/>
      <c r="L73" s="138"/>
      <c r="M73" s="13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53.45" customHeight="1">
      <c r="A74" s="134" t="s">
        <v>69</v>
      </c>
      <c r="B74" s="153" t="s">
        <v>70</v>
      </c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</row>
    <row r="75" spans="1:25" ht="16.899999999999999" customHeight="1"/>
  </sheetData>
  <mergeCells count="97">
    <mergeCell ref="G71:G72"/>
    <mergeCell ref="B74:Q74"/>
    <mergeCell ref="K67:M71"/>
    <mergeCell ref="O67:O71"/>
    <mergeCell ref="P67:P71"/>
    <mergeCell ref="Q67:Q71"/>
    <mergeCell ref="G66:G67"/>
    <mergeCell ref="C67:C71"/>
    <mergeCell ref="D67:D71"/>
    <mergeCell ref="F67:F71"/>
    <mergeCell ref="H67:H71"/>
    <mergeCell ref="I67:I71"/>
    <mergeCell ref="J67:J71"/>
    <mergeCell ref="U67:V67"/>
    <mergeCell ref="W67:Y67"/>
    <mergeCell ref="K58:M60"/>
    <mergeCell ref="N58:N60"/>
    <mergeCell ref="P58:P60"/>
    <mergeCell ref="C52:E55"/>
    <mergeCell ref="F52:F55"/>
    <mergeCell ref="H52:H55"/>
    <mergeCell ref="J52:J55"/>
    <mergeCell ref="K52:M55"/>
    <mergeCell ref="F58:F60"/>
    <mergeCell ref="G58:G60"/>
    <mergeCell ref="H58:H60"/>
    <mergeCell ref="I58:I60"/>
    <mergeCell ref="J58:J60"/>
    <mergeCell ref="L42:N44"/>
    <mergeCell ref="C47:E50"/>
    <mergeCell ref="F47:F50"/>
    <mergeCell ref="G47:H50"/>
    <mergeCell ref="I47:I50"/>
    <mergeCell ref="J47:N47"/>
    <mergeCell ref="J50:N50"/>
    <mergeCell ref="F42:F44"/>
    <mergeCell ref="G42:G44"/>
    <mergeCell ref="H42:H44"/>
    <mergeCell ref="I42:I44"/>
    <mergeCell ref="J42:J44"/>
    <mergeCell ref="K42:K44"/>
    <mergeCell ref="O34:O38"/>
    <mergeCell ref="P34:P38"/>
    <mergeCell ref="Q34:Q38"/>
    <mergeCell ref="U34:V34"/>
    <mergeCell ref="W34:Y34"/>
    <mergeCell ref="N38:N39"/>
    <mergeCell ref="N33:N34"/>
    <mergeCell ref="C34:C38"/>
    <mergeCell ref="D34:D38"/>
    <mergeCell ref="F34:F38"/>
    <mergeCell ref="H34:H38"/>
    <mergeCell ref="I34:I38"/>
    <mergeCell ref="B32:Y32"/>
    <mergeCell ref="B22:Y22"/>
    <mergeCell ref="L24:N25"/>
    <mergeCell ref="C25:C29"/>
    <mergeCell ref="D25:D29"/>
    <mergeCell ref="E25:E29"/>
    <mergeCell ref="F25:I25"/>
    <mergeCell ref="J25:J29"/>
    <mergeCell ref="K25:K29"/>
    <mergeCell ref="O25:O29"/>
    <mergeCell ref="P25:P29"/>
    <mergeCell ref="Q25:Q29"/>
    <mergeCell ref="U25:V25"/>
    <mergeCell ref="W25:Y25"/>
    <mergeCell ref="F29:I29"/>
    <mergeCell ref="L29:N30"/>
    <mergeCell ref="B13:Y13"/>
    <mergeCell ref="L14:N15"/>
    <mergeCell ref="C15:C19"/>
    <mergeCell ref="D15:D19"/>
    <mergeCell ref="E15:I15"/>
    <mergeCell ref="J15:J19"/>
    <mergeCell ref="O15:O19"/>
    <mergeCell ref="P15:P19"/>
    <mergeCell ref="Q15:Q19"/>
    <mergeCell ref="U15:V15"/>
    <mergeCell ref="W15:Y15"/>
    <mergeCell ref="E19:I19"/>
    <mergeCell ref="L19:L20"/>
    <mergeCell ref="M19:M20"/>
    <mergeCell ref="N19:N20"/>
    <mergeCell ref="D2:Q2"/>
    <mergeCell ref="B3:Y3"/>
    <mergeCell ref="L4:N5"/>
    <mergeCell ref="C5:C9"/>
    <mergeCell ref="D5:D9"/>
    <mergeCell ref="E5:I5"/>
    <mergeCell ref="J5:J9"/>
    <mergeCell ref="O5:O9"/>
    <mergeCell ref="P5:P9"/>
    <mergeCell ref="U5:V5"/>
    <mergeCell ref="W5:Y5"/>
    <mergeCell ref="E9:I9"/>
    <mergeCell ref="L9:N10"/>
  </mergeCells>
  <phoneticPr fontId="2"/>
  <pageMargins left="0.6692913385826772" right="0.39370078740157483" top="0.59055118110236227" bottom="0.39370078740157483" header="0.31496062992125984" footer="0.31496062992125984"/>
  <pageSetup paperSize="9" scale="93" orientation="portrait" blackAndWhite="1" verticalDpi="360" r:id="rId1"/>
  <headerFooter alignWithMargins="0">
    <oddFooter xml:space="preserve">&amp;C&amp;"Century,標準"9&amp;R&amp;12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14</vt:i4>
      </vt:variant>
    </vt:vector>
  </HeadingPairs>
  <TitlesOfParts>
    <vt:vector size="29" baseType="lpstr">
      <vt:lpstr>p.7書式</vt:lpstr>
      <vt:lpstr>p.7書式 (計算式なし)</vt:lpstr>
      <vt:lpstr>p.7-2書式 </vt:lpstr>
      <vt:lpstr>p.7-2書式  (計算式なし)</vt:lpstr>
      <vt:lpstr>p.7-3書式 </vt:lpstr>
      <vt:lpstr>p.8書式</vt:lpstr>
      <vt:lpstr>p.8書式 (計算式なし)</vt:lpstr>
      <vt:lpstr>p.9書式</vt:lpstr>
      <vt:lpstr>p.9書式 (計算式なし) </vt:lpstr>
      <vt:lpstr>p.9-2書式 </vt:lpstr>
      <vt:lpstr>p.9-2書式  (計算式なし) </vt:lpstr>
      <vt:lpstr>p.9-3書式</vt:lpstr>
      <vt:lpstr>p.10書式</vt:lpstr>
      <vt:lpstr>p.10書式 (計算式なし)</vt:lpstr>
      <vt:lpstr>グラフ作成用</vt:lpstr>
      <vt:lpstr>p.10書式!Print_Area</vt:lpstr>
      <vt:lpstr>'p.10書式 (計算式なし)'!Print_Area</vt:lpstr>
      <vt:lpstr>'p.7-2書式 '!Print_Area</vt:lpstr>
      <vt:lpstr>'p.7-2書式  (計算式なし)'!Print_Area</vt:lpstr>
      <vt:lpstr>'p.7-3書式 '!Print_Area</vt:lpstr>
      <vt:lpstr>p.7書式!Print_Area</vt:lpstr>
      <vt:lpstr>'p.7書式 (計算式なし)'!Print_Area</vt:lpstr>
      <vt:lpstr>p.8書式!Print_Area</vt:lpstr>
      <vt:lpstr>'p.8書式 (計算式なし)'!Print_Area</vt:lpstr>
      <vt:lpstr>'p.9-2書式 '!Print_Area</vt:lpstr>
      <vt:lpstr>'p.9-2書式  (計算式なし) '!Print_Area</vt:lpstr>
      <vt:lpstr>'p.9-3書式'!Print_Area</vt:lpstr>
      <vt:lpstr>p.9書式!Print_Area</vt:lpstr>
      <vt:lpstr>'p.9書式 (計算式なし) '!Print_Area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田中(明)</cp:lastModifiedBy>
  <cp:lastPrinted>2025-03-19T04:55:48Z</cp:lastPrinted>
  <dcterms:created xsi:type="dcterms:W3CDTF">2007-09-18T11:27:53Z</dcterms:created>
  <dcterms:modified xsi:type="dcterms:W3CDTF">2025-05-12T04:08:25Z</dcterms:modified>
</cp:coreProperties>
</file>