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1.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2.xml" ContentType="application/vnd.openxmlformats-officedocument.drawing+xml"/>
  <Override PartName="/xl/charts/chart18.xml" ContentType="application/vnd.openxmlformats-officedocument.drawingml.chart+xml"/>
  <Override PartName="/xl/drawings/drawing1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21.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2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2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1710010000)\02企画担当\21_京都市の経済\京都市の経済2025\04_HP掲載\"/>
    </mc:Choice>
  </mc:AlternateContent>
  <xr:revisionPtr revIDLastSave="0" documentId="13_ncr:1_{1C35878E-A78C-4059-A219-B49950FED0B2}" xr6:coauthVersionLast="47" xr6:coauthVersionMax="47" xr10:uidLastSave="{00000000-0000-0000-0000-000000000000}"/>
  <bookViews>
    <workbookView xWindow="-2148" yWindow="-17388" windowWidth="30936" windowHeight="16776" tabRatio="802" xr2:uid="{00000000-000D-0000-FFFF-FFFF00000000}"/>
  </bookViews>
  <sheets>
    <sheet name="一覧" sheetId="110" r:id="rId1"/>
    <sheet name="表Ⅰ-1-1-1、表Ⅰ-1-1-2" sheetId="18" r:id="rId2"/>
    <sheet name="表Ⅰ-1-1-3" sheetId="117" r:id="rId3"/>
    <sheet name="表Ⅰ-1-1-4" sheetId="33" r:id="rId4"/>
    <sheet name="表Ⅰ-1-1-5" sheetId="36" r:id="rId5"/>
    <sheet name="表Ⅰ-1-1-6" sheetId="34" r:id="rId6"/>
    <sheet name="表Ⅰ-1-2-1、表Ⅰ-1-2-2" sheetId="119" r:id="rId7"/>
    <sheet name="表Ⅰ-1-9、表Ⅰ-1-10" sheetId="35" state="hidden" r:id="rId8"/>
    <sheet name="表Ⅱ-1-1-1、表Ⅱ-1-1-2、表Ⅱ-1-1-3" sheetId="37" r:id="rId9"/>
    <sheet name="表Ⅱ-1-1-4、表Ⅱ-1-2-1、表Ⅱ-1-2-2" sheetId="39" r:id="rId10"/>
    <sheet name="表Ⅱ-2-1、表Ⅱ-2-2" sheetId="45" r:id="rId11"/>
    <sheet name="表Ⅱ-2-3、表Ⅱ-2-4、表Ⅱ-2-5 " sheetId="123" r:id="rId12"/>
    <sheet name="表Ⅱ-3-1-1、表Ⅱ-3-1-2" sheetId="50" r:id="rId13"/>
    <sheet name="表Ⅱ-3-1-3、表Ⅱ-3-1-4、表Ⅱ-3-1-5" sheetId="52" r:id="rId14"/>
    <sheet name="表Ⅱ-3-1-6" sheetId="54" r:id="rId15"/>
    <sheet name="表Ⅱ-3-1-7、表Ⅱ-3-1-8" sheetId="56" r:id="rId16"/>
    <sheet name="表Ⅱ-3-1-9" sheetId="57" r:id="rId17"/>
    <sheet name="表Ⅱ-3-1-10" sheetId="58" r:id="rId18"/>
    <sheet name="表Ⅱ-3-2-1、表Ⅱ-3-2-2 " sheetId="126" r:id="rId19"/>
    <sheet name="表Ⅱ-3-2-3～表Ⅱ-3-2-5" sheetId="61" r:id="rId20"/>
    <sheet name="表Ⅱ-3-2-6～表Ⅱ-3-2-8" sheetId="118" r:id="rId21"/>
    <sheet name="表Ⅱ-3-3-1、表Ⅱ-3-3-2" sheetId="65" r:id="rId22"/>
    <sheet name="表Ⅱ-3-3-3、表Ⅱ-3-3-4" sheetId="67" r:id="rId23"/>
    <sheet name="表Ⅱ-3-3-5、表Ⅱ-3-3-6" sheetId="69" r:id="rId24"/>
    <sheet name="表Ⅱ-3-3-7、表Ⅱ-3-3-8" sheetId="71" r:id="rId25"/>
    <sheet name="表Ⅱ-3-4-1、表Ⅱ-3-4-2" sheetId="73" r:id="rId26"/>
    <sheet name="表Ⅱ-3-5-1、表Ⅱ-3-5-2" sheetId="75" r:id="rId27"/>
    <sheet name="表Ⅱ-3-6-1、表Ⅱ-3-6-2" sheetId="77" r:id="rId28"/>
    <sheet name="表Ⅱ-3-7-1、表Ⅱ-3-7-2" sheetId="79" r:id="rId29"/>
    <sheet name="表Ⅱ-3-8-1、表Ⅱ-3-8-2" sheetId="81" r:id="rId30"/>
    <sheet name="表Ⅱ-4-1、表Ⅱ-4-2、表Ⅱ-4-3" sheetId="83" r:id="rId31"/>
    <sheet name="表Ⅱ-5-1-1、表Ⅱ-5-1-2、表Ⅱ-5-1-3" sheetId="85" r:id="rId32"/>
    <sheet name="表Ⅱ-5-1-4、表Ⅱ-5-1-5、表Ⅱ-5-1-6" sheetId="127" r:id="rId33"/>
    <sheet name="表Ⅱ-5-1-7、表Ⅱ-5-1-8" sheetId="90" r:id="rId34"/>
    <sheet name="表Ⅱ-5-1-9、表Ⅱ-5-1-10" sheetId="92" r:id="rId35"/>
    <sheet name="表Ⅱ-5-2-1、表Ⅱ-5-2-2、表Ⅱ-5-2-3" sheetId="93" r:id="rId36"/>
    <sheet name="表Ⅱ-5-2-4、表Ⅱ-5-2-5" sheetId="128" r:id="rId37"/>
    <sheet name="表Ⅱ-5-2-6、表Ⅱ-5-2-7、表Ⅱ-5-2-8" sheetId="112" r:id="rId38"/>
    <sheet name="表Ⅱ-5-2-9" sheetId="99" r:id="rId39"/>
    <sheet name="表Ⅱ-6-1～表Ⅱ-6-4" sheetId="100" r:id="rId40"/>
    <sheet name="表Ⅱ-7-1、表Ⅱ-7-2、表Ⅱ-7-3" sheetId="103" r:id="rId41"/>
    <sheet name="表Ⅱ-8-1、表Ⅱ-8-2、表Ⅱ-8-3" sheetId="105" r:id="rId42"/>
    <sheet name="表Ⅱ-8-4" sheetId="107" r:id="rId43"/>
    <sheet name="表Ⅱ-8-5" sheetId="108" r:id="rId44"/>
    <sheet name="表Ⅱ-8-6～表Ⅱ-8-9" sheetId="109" r:id="rId45"/>
    <sheet name="表Ⅱ-8-10～表Ⅱ-8-13" sheetId="111" r:id="rId46"/>
    <sheet name="表Ⅱ-8-14～表Ⅱ-8-17" sheetId="113" r:id="rId47"/>
    <sheet name="表Ⅱ-8-18～表Ⅱ-8-21" sheetId="114" r:id="rId48"/>
    <sheet name="表Ⅱ-8-22～表Ⅱ-8-23" sheetId="115" r:id="rId49"/>
  </sheets>
  <externalReferences>
    <externalReference r:id="rId50"/>
    <externalReference r:id="rId51"/>
    <externalReference r:id="rId52"/>
    <externalReference r:id="rId53"/>
  </externalReferences>
  <definedNames>
    <definedName name="_Q030" localSheetId="32">#REF!</definedName>
    <definedName name="_Q030" localSheetId="33">#REF!</definedName>
    <definedName name="_Q030" localSheetId="38">#REF!</definedName>
    <definedName name="_Q030">#REF!</definedName>
    <definedName name="_Q040" localSheetId="32">#REF!</definedName>
    <definedName name="_Q040" localSheetId="33">#REF!</definedName>
    <definedName name="_Q040" localSheetId="38">#REF!</definedName>
    <definedName name="_Q040">#REF!</definedName>
    <definedName name="_Q050" localSheetId="32">#REF!</definedName>
    <definedName name="_Q050" localSheetId="33">#REF!</definedName>
    <definedName name="_Q050" localSheetId="38">#REF!</definedName>
    <definedName name="_Q050">#REF!</definedName>
    <definedName name="_Q060" localSheetId="32">#REF!</definedName>
    <definedName name="_Q060" localSheetId="33">#REF!</definedName>
    <definedName name="_Q060" localSheetId="38">#REF!</definedName>
    <definedName name="_Q060">#REF!</definedName>
    <definedName name="_Q080" localSheetId="32">#REF!</definedName>
    <definedName name="_Q080" localSheetId="33">#REF!</definedName>
    <definedName name="_Q080" localSheetId="38">#REF!</definedName>
    <definedName name="_Q080">#REF!</definedName>
    <definedName name="_Q090" localSheetId="32">#REF!</definedName>
    <definedName name="_Q090" localSheetId="33">#REF!</definedName>
    <definedName name="_Q090" localSheetId="38">#REF!</definedName>
    <definedName name="_Q090">#REF!</definedName>
    <definedName name="_Q100" localSheetId="32">#REF!</definedName>
    <definedName name="_Q100" localSheetId="33">#REF!</definedName>
    <definedName name="_Q100" localSheetId="38">#REF!</definedName>
    <definedName name="_Q100">#REF!</definedName>
    <definedName name="\A" localSheetId="30">[1]INPUT!#REF!</definedName>
    <definedName name="\A" localSheetId="32">[1]INPUT!#REF!</definedName>
    <definedName name="\A" localSheetId="33">[1]INPUT!#REF!</definedName>
    <definedName name="\A" localSheetId="40">[1]INPUT!#REF!</definedName>
    <definedName name="\A" localSheetId="41">[1]INPUT!#REF!</definedName>
    <definedName name="\A" localSheetId="43">[1]INPUT!#REF!</definedName>
    <definedName name="\A">[1]INPUT!#REF!</definedName>
    <definedName name="\T" localSheetId="30">#REF!</definedName>
    <definedName name="\T" localSheetId="32">#REF!</definedName>
    <definedName name="\T" localSheetId="33">#REF!</definedName>
    <definedName name="\T" localSheetId="40">#REF!</definedName>
    <definedName name="\T" localSheetId="41">#REF!</definedName>
    <definedName name="\T" localSheetId="43">#REF!</definedName>
    <definedName name="\T">#REF!</definedName>
    <definedName name="\TO" localSheetId="30">#REF!</definedName>
    <definedName name="\TO" localSheetId="32">#REF!</definedName>
    <definedName name="\TO" localSheetId="33">#REF!</definedName>
    <definedName name="\TO" localSheetId="40">#REF!</definedName>
    <definedName name="\TO" localSheetId="41">#REF!</definedName>
    <definedName name="\TO" localSheetId="43">#REF!</definedName>
    <definedName name="\TO">#REF!</definedName>
    <definedName name="code" localSheetId="30">#REF!</definedName>
    <definedName name="code" localSheetId="32">#REF!</definedName>
    <definedName name="code" localSheetId="33">#REF!</definedName>
    <definedName name="code" localSheetId="41">#REF!</definedName>
    <definedName name="code" localSheetId="43">#REF!</definedName>
    <definedName name="code">#REF!</definedName>
    <definedName name="_xlnm.Criteria" localSheetId="32">#REF!</definedName>
    <definedName name="_xlnm.Criteria" localSheetId="33">#REF!</definedName>
    <definedName name="_xlnm.Criteria" localSheetId="43">#REF!</definedName>
    <definedName name="_xlnm.Criteria">#REF!</definedName>
    <definedName name="Data" localSheetId="32">#REF!</definedName>
    <definedName name="Data" localSheetId="33">#REF!</definedName>
    <definedName name="Data" localSheetId="43">#REF!</definedName>
    <definedName name="Data">#REF!</definedName>
    <definedName name="DataEnd" localSheetId="32">#REF!</definedName>
    <definedName name="DataEnd" localSheetId="33">#REF!</definedName>
    <definedName name="DataEnd" localSheetId="43">#REF!</definedName>
    <definedName name="DataEnd">#REF!</definedName>
    <definedName name="_xlnm.Extract" localSheetId="32">#REF!</definedName>
    <definedName name="_xlnm.Extract" localSheetId="33">#REF!</definedName>
    <definedName name="_xlnm.Extract" localSheetId="43">#REF!</definedName>
    <definedName name="_xlnm.Extract">#REF!</definedName>
    <definedName name="ｆｆｆ" localSheetId="36">[2]!印刷マクロ</definedName>
    <definedName name="ｆｆｆ">[2]!印刷マクロ</definedName>
    <definedName name="FUTOTU" localSheetId="32">#REF!</definedName>
    <definedName name="FUTOTU" localSheetId="33">#REF!</definedName>
    <definedName name="FUTOTU">#REF!</definedName>
    <definedName name="Hyousoku" localSheetId="32">#REF!</definedName>
    <definedName name="Hyousoku" localSheetId="33">#REF!</definedName>
    <definedName name="Hyousoku" localSheetId="43">#REF!</definedName>
    <definedName name="Hyousoku">#REF!</definedName>
    <definedName name="HyousokuArea" localSheetId="32">#REF!</definedName>
    <definedName name="HyousokuArea" localSheetId="33">#REF!</definedName>
    <definedName name="HyousokuArea" localSheetId="43">#REF!</definedName>
    <definedName name="HyousokuArea">#REF!</definedName>
    <definedName name="HyousokuEnd" localSheetId="32">#REF!</definedName>
    <definedName name="HyousokuEnd" localSheetId="33">#REF!</definedName>
    <definedName name="HyousokuEnd" localSheetId="43">#REF!</definedName>
    <definedName name="HyousokuEnd">#REF!</definedName>
    <definedName name="Hyoutou" localSheetId="32">#REF!</definedName>
    <definedName name="Hyoutou" localSheetId="33">#REF!</definedName>
    <definedName name="Hyoutou" localSheetId="43">#REF!</definedName>
    <definedName name="Hyoutou">#REF!</definedName>
    <definedName name="ISHUTSU" localSheetId="30">'[3]Ⅳ-1'!#REF!</definedName>
    <definedName name="ISHUTSU" localSheetId="32">'[3]Ⅳ-1'!#REF!</definedName>
    <definedName name="ISHUTSU" localSheetId="33">'[3]Ⅳ-1'!#REF!</definedName>
    <definedName name="ISHUTSU" localSheetId="41">'[3]Ⅳ-1'!#REF!</definedName>
    <definedName name="ISHUTSU" localSheetId="43">'[3]Ⅳ-1'!#REF!</definedName>
    <definedName name="ISHUTSU">'[3]Ⅳ-1'!#REF!</definedName>
    <definedName name="KANREN.1.1" localSheetId="30">#REF!</definedName>
    <definedName name="KANREN.1.1" localSheetId="32">#REF!</definedName>
    <definedName name="KANREN.1.1" localSheetId="33">#REF!</definedName>
    <definedName name="KANREN.1.1" localSheetId="40">#REF!</definedName>
    <definedName name="KANREN.1.1" localSheetId="41">#REF!</definedName>
    <definedName name="KANREN.1.1">#REF!</definedName>
    <definedName name="KANREN.1.4" localSheetId="30">#REF!</definedName>
    <definedName name="KANREN.1.4" localSheetId="32">#REF!</definedName>
    <definedName name="KANREN.1.4" localSheetId="33">#REF!</definedName>
    <definedName name="KANREN.1.4" localSheetId="40">#REF!</definedName>
    <definedName name="KANREN.1.4" localSheetId="41">#REF!</definedName>
    <definedName name="KANREN.1.4">#REF!</definedName>
    <definedName name="KANREN.3" localSheetId="30">#REF!</definedName>
    <definedName name="KANREN.3" localSheetId="32">#REF!</definedName>
    <definedName name="KANREN.3" localSheetId="33">#REF!</definedName>
    <definedName name="KANREN.3" localSheetId="40">#REF!</definedName>
    <definedName name="KANREN.3">#REF!</definedName>
    <definedName name="KANREN.4" localSheetId="32">#REF!</definedName>
    <definedName name="KANREN.4" localSheetId="33">#REF!</definedName>
    <definedName name="KANREN.4">#REF!</definedName>
    <definedName name="KOTEISHIHON" localSheetId="30">'[3]Ⅳ-1'!#REF!</definedName>
    <definedName name="KOTEISHIHON" localSheetId="32">'[3]Ⅳ-1'!#REF!</definedName>
    <definedName name="KOTEISHIHON" localSheetId="33">'[3]Ⅳ-1'!#REF!</definedName>
    <definedName name="KOTEISHIHON" localSheetId="41">'[3]Ⅳ-1'!#REF!</definedName>
    <definedName name="KOTEISHIHON" localSheetId="43">'[3]Ⅳ-1'!#REF!</definedName>
    <definedName name="KOTEISHIHON">'[3]Ⅳ-1'!#REF!</definedName>
    <definedName name="KOTEISIHON" localSheetId="30">#REF!</definedName>
    <definedName name="KOTEISIHON" localSheetId="32">#REF!</definedName>
    <definedName name="KOTEISIHON" localSheetId="33">#REF!</definedName>
    <definedName name="KOTEISIHON" localSheetId="40">#REF!</definedName>
    <definedName name="KOTEISIHON" localSheetId="41">#REF!</definedName>
    <definedName name="KOTEISIHON">#REF!</definedName>
    <definedName name="KOUSEIHI" localSheetId="30">#REF!</definedName>
    <definedName name="KOUSEIHI" localSheetId="32">#REF!</definedName>
    <definedName name="KOUSEIHI" localSheetId="33">#REF!</definedName>
    <definedName name="KOUSEIHI" localSheetId="40">#REF!</definedName>
    <definedName name="KOUSEIHI" localSheetId="41">#REF!</definedName>
    <definedName name="KOUSEIHI">#REF!</definedName>
    <definedName name="KOUSEIHI05" localSheetId="30">#REF!</definedName>
    <definedName name="KOUSEIHI05" localSheetId="32">#REF!</definedName>
    <definedName name="KOUSEIHI05" localSheetId="33">#REF!</definedName>
    <definedName name="KOUSEIHI05" localSheetId="40">#REF!</definedName>
    <definedName name="KOUSEIHI05">#REF!</definedName>
    <definedName name="mei.simin" localSheetId="32">#REF!</definedName>
    <definedName name="mei.simin" localSheetId="33">#REF!</definedName>
    <definedName name="mei.simin">#REF!</definedName>
    <definedName name="mei.sinai" localSheetId="32">#REF!</definedName>
    <definedName name="mei.sinai" localSheetId="33">#REF!</definedName>
    <definedName name="mei.sinai">#REF!</definedName>
    <definedName name="MEIMOKU" localSheetId="32">#REF!</definedName>
    <definedName name="MEIMOKU" localSheetId="33">#REF!</definedName>
    <definedName name="MEIMOKU">#REF!</definedName>
    <definedName name="MINKAN" localSheetId="32">#REF!</definedName>
    <definedName name="MINKAN" localSheetId="33">#REF!</definedName>
    <definedName name="MINKAN">#REF!</definedName>
    <definedName name="NAISHISHUTSU" localSheetId="30">'[3]Ⅳ-1'!#REF!</definedName>
    <definedName name="NAISHISHUTSU" localSheetId="32">'[3]Ⅳ-1'!#REF!</definedName>
    <definedName name="NAISHISHUTSU" localSheetId="33">'[3]Ⅳ-1'!#REF!</definedName>
    <definedName name="NAISHISHUTSU" localSheetId="41">'[3]Ⅳ-1'!#REF!</definedName>
    <definedName name="NAISHISHUTSU" localSheetId="43">'[3]Ⅳ-1'!#REF!</definedName>
    <definedName name="NAISHISHUTSU">'[3]Ⅳ-1'!#REF!</definedName>
    <definedName name="_xlnm.Print_Area" localSheetId="0">一覧!$A$1:$F$114</definedName>
    <definedName name="_xlnm.Print_Area" localSheetId="1">'表Ⅰ-1-1-1、表Ⅰ-1-1-2'!$A$1:$N$58</definedName>
    <definedName name="_xlnm.Print_Area" localSheetId="2">'表Ⅰ-1-1-3'!$A$1:$D$26</definedName>
    <definedName name="_xlnm.Print_Area" localSheetId="3">'表Ⅰ-1-1-4'!$A$1:$V$24</definedName>
    <definedName name="_xlnm.Print_Area" localSheetId="4">'表Ⅰ-1-1-5'!$A$1:$J$49</definedName>
    <definedName name="_xlnm.Print_Area" localSheetId="5">'表Ⅰ-1-1-6'!$A$1:$J$49</definedName>
    <definedName name="_xlnm.Print_Area" localSheetId="6">'表Ⅰ-1-2-1、表Ⅰ-1-2-2'!$A$1:$AG$52</definedName>
    <definedName name="_xlnm.Print_Area" localSheetId="7">'表Ⅰ-1-9、表Ⅰ-1-10'!$A$1:$I$54</definedName>
    <definedName name="_xlnm.Print_Area" localSheetId="8">'表Ⅱ-1-1-1、表Ⅱ-1-1-2、表Ⅱ-1-1-3'!$A$1:$I$76</definedName>
    <definedName name="_xlnm.Print_Area" localSheetId="9">'表Ⅱ-1-1-4、表Ⅱ-1-2-1、表Ⅱ-1-2-2'!$A$1:$I$73</definedName>
    <definedName name="_xlnm.Print_Area" localSheetId="10">'表Ⅱ-2-1、表Ⅱ-2-2'!$A$1:$H$60</definedName>
    <definedName name="_xlnm.Print_Area" localSheetId="11">'表Ⅱ-2-3、表Ⅱ-2-4、表Ⅱ-2-5 '!$A$1:$M$49</definedName>
    <definedName name="_xlnm.Print_Area" localSheetId="12">'表Ⅱ-3-1-1、表Ⅱ-3-1-2'!$A$1:$J$66</definedName>
    <definedName name="_xlnm.Print_Area" localSheetId="17">'表Ⅱ-3-1-10'!$A$1:$AN$35</definedName>
    <definedName name="_xlnm.Print_Area" localSheetId="13">'表Ⅱ-3-1-3、表Ⅱ-3-1-4、表Ⅱ-3-1-5'!$A$1:$M$54</definedName>
    <definedName name="_xlnm.Print_Area" localSheetId="14">'表Ⅱ-3-1-6'!$A$1:$H$32</definedName>
    <definedName name="_xlnm.Print_Area" localSheetId="15">'表Ⅱ-3-1-7、表Ⅱ-3-1-8'!$A$1:$I$46</definedName>
    <definedName name="_xlnm.Print_Area" localSheetId="16">'表Ⅱ-3-1-9'!$A$1:$AH$36</definedName>
    <definedName name="_xlnm.Print_Area" localSheetId="18">'表Ⅱ-3-2-1、表Ⅱ-3-2-2 '!$A$1:$J$59</definedName>
    <definedName name="_xlnm.Print_Area" localSheetId="19">'表Ⅱ-3-2-3～表Ⅱ-3-2-5'!$A$1:$V$49</definedName>
    <definedName name="_xlnm.Print_Area" localSheetId="20">'表Ⅱ-3-2-6～表Ⅱ-3-2-8'!$A$1:$V$59</definedName>
    <definedName name="_xlnm.Print_Area" localSheetId="21">'表Ⅱ-3-3-1、表Ⅱ-3-3-2'!$A$1:$J$54</definedName>
    <definedName name="_xlnm.Print_Area" localSheetId="22">'表Ⅱ-3-3-3、表Ⅱ-3-3-4'!$A$1:$J$48</definedName>
    <definedName name="_xlnm.Print_Area" localSheetId="23">'表Ⅱ-3-3-5、表Ⅱ-3-3-6'!$A$1:$I$48</definedName>
    <definedName name="_xlnm.Print_Area" localSheetId="24">'表Ⅱ-3-3-7、表Ⅱ-3-3-8'!$A$1:$I$42</definedName>
    <definedName name="_xlnm.Print_Area" localSheetId="25">'表Ⅱ-3-4-1、表Ⅱ-3-4-2'!$A$1:$J$49</definedName>
    <definedName name="_xlnm.Print_Area" localSheetId="26">'表Ⅱ-3-5-1、表Ⅱ-3-5-2'!$A$1:$J$52</definedName>
    <definedName name="_xlnm.Print_Area" localSheetId="27">'表Ⅱ-3-6-1、表Ⅱ-3-6-2'!$A$1:$J$52</definedName>
    <definedName name="_xlnm.Print_Area" localSheetId="28">'表Ⅱ-3-7-1、表Ⅱ-3-7-2'!$A$1:$J$56</definedName>
    <definedName name="_xlnm.Print_Area" localSheetId="29">'表Ⅱ-3-8-1、表Ⅱ-3-8-2'!$A$1:$J$76</definedName>
    <definedName name="_xlnm.Print_Area" localSheetId="30">'表Ⅱ-4-1、表Ⅱ-4-2、表Ⅱ-4-3'!$A$1:$M$54</definedName>
    <definedName name="_xlnm.Print_Area" localSheetId="31">'表Ⅱ-5-1-1、表Ⅱ-5-1-2、表Ⅱ-5-1-3'!$A$1:$M$50</definedName>
    <definedName name="_xlnm.Print_Area" localSheetId="32">'表Ⅱ-5-1-4、表Ⅱ-5-1-5、表Ⅱ-5-1-6'!$A$1:$M$47</definedName>
    <definedName name="_xlnm.Print_Area" localSheetId="33">'表Ⅱ-5-1-7、表Ⅱ-5-1-8'!$A$1:$I$40</definedName>
    <definedName name="_xlnm.Print_Area" localSheetId="34">'表Ⅱ-5-1-9、表Ⅱ-5-1-10'!$A$1:$I$59</definedName>
    <definedName name="_xlnm.Print_Area" localSheetId="35">'表Ⅱ-5-2-1、表Ⅱ-5-2-2、表Ⅱ-5-2-3'!$A$1:$N$50</definedName>
    <definedName name="_xlnm.Print_Area" localSheetId="36">'表Ⅱ-5-2-4、表Ⅱ-5-2-5'!$A$1:$I$54</definedName>
    <definedName name="_xlnm.Print_Area" localSheetId="37">'表Ⅱ-5-2-6、表Ⅱ-5-2-7、表Ⅱ-5-2-8'!$A$1:$M$68</definedName>
    <definedName name="_xlnm.Print_Area" localSheetId="38">'表Ⅱ-5-2-9'!$A$1:$L$29</definedName>
    <definedName name="_xlnm.Print_Area" localSheetId="39">'表Ⅱ-6-1～表Ⅱ-6-4'!$A$1:$P$52</definedName>
    <definedName name="_xlnm.Print_Area" localSheetId="40">'表Ⅱ-7-1、表Ⅱ-7-2、表Ⅱ-7-3'!$A$1:$M$53</definedName>
    <definedName name="_xlnm.Print_Area" localSheetId="41">'表Ⅱ-8-1、表Ⅱ-8-2、表Ⅱ-8-3'!$A$1:$M$56</definedName>
    <definedName name="_xlnm.Print_Area" localSheetId="45">'表Ⅱ-8-10～表Ⅱ-8-13'!$A$1:$O$61</definedName>
    <definedName name="_xlnm.Print_Area" localSheetId="46">'表Ⅱ-8-14～表Ⅱ-8-17'!$A$1:$N$61</definedName>
    <definedName name="_xlnm.Print_Area" localSheetId="47">'表Ⅱ-8-18～表Ⅱ-8-21'!$A$1:$O$59</definedName>
    <definedName name="_xlnm.Print_Area" localSheetId="48">'表Ⅱ-8-22～表Ⅱ-8-23'!$A$1:$N$29</definedName>
    <definedName name="_xlnm.Print_Area" localSheetId="42">'表Ⅱ-8-4'!$A$1:$M$47</definedName>
    <definedName name="_xlnm.Print_Area" localSheetId="43">'表Ⅱ-8-5'!$A$1:$V$44</definedName>
    <definedName name="_xlnm.Print_Area" localSheetId="44">'表Ⅱ-8-6～表Ⅱ-8-9'!$A$1:$N$59</definedName>
    <definedName name="_xlnm.Print_Area">#REF!</definedName>
    <definedName name="_xlnm.Print_Titles">#REF!</definedName>
    <definedName name="q_050" localSheetId="32">#REF!</definedName>
    <definedName name="q_050" localSheetId="33">#REF!</definedName>
    <definedName name="q_050" localSheetId="38">#REF!</definedName>
    <definedName name="q_050">#REF!</definedName>
    <definedName name="q_060" localSheetId="32">#REF!</definedName>
    <definedName name="q_060" localSheetId="33">#REF!</definedName>
    <definedName name="q_060" localSheetId="38">#REF!</definedName>
    <definedName name="q_060">#REF!</definedName>
    <definedName name="q_070" localSheetId="32">#REF!</definedName>
    <definedName name="q_070" localSheetId="33">#REF!</definedName>
    <definedName name="q_070" localSheetId="38">#REF!</definedName>
    <definedName name="q_070">#REF!</definedName>
    <definedName name="q_080" localSheetId="32">#REF!</definedName>
    <definedName name="q_080" localSheetId="33">#REF!</definedName>
    <definedName name="q_080" localSheetId="38">#REF!</definedName>
    <definedName name="q_080">#REF!</definedName>
    <definedName name="q_090" localSheetId="32">#REF!</definedName>
    <definedName name="q_090" localSheetId="33">#REF!</definedName>
    <definedName name="q_090" localSheetId="38">#REF!</definedName>
    <definedName name="q_090">#REF!</definedName>
    <definedName name="q_100" localSheetId="32">#REF!</definedName>
    <definedName name="q_100" localSheetId="33">#REF!</definedName>
    <definedName name="q_100" localSheetId="38">#REF!</definedName>
    <definedName name="q_100">#REF!</definedName>
    <definedName name="Rangai" localSheetId="30">#REF!</definedName>
    <definedName name="Rangai" localSheetId="32">#REF!</definedName>
    <definedName name="Rangai" localSheetId="33">#REF!</definedName>
    <definedName name="Rangai" localSheetId="41">#REF!</definedName>
    <definedName name="Rangai" localSheetId="43">#REF!</definedName>
    <definedName name="Rangai">#REF!</definedName>
    <definedName name="Rangai0" localSheetId="32">#REF!</definedName>
    <definedName name="Rangai0" localSheetId="33">#REF!</definedName>
    <definedName name="Rangai0" localSheetId="43">#REF!</definedName>
    <definedName name="Rangai0">#REF!</definedName>
    <definedName name="RangaiEng" localSheetId="32">#REF!</definedName>
    <definedName name="RangaiEng" localSheetId="33">#REF!</definedName>
    <definedName name="RangaiEng" localSheetId="43">#REF!</definedName>
    <definedName name="RangaiEng">#REF!</definedName>
    <definedName name="SHISHUTSU" localSheetId="32">#REF!</definedName>
    <definedName name="SHISHUTSU" localSheetId="33">#REF!</definedName>
    <definedName name="SHISHUTSU">#REF!</definedName>
    <definedName name="SISYUTU.ALL" localSheetId="32">#REF!</definedName>
    <definedName name="SISYUTU.ALL" localSheetId="33">#REF!</definedName>
    <definedName name="SISYUTU.ALL">#REF!</definedName>
    <definedName name="solver_lin" hidden="1">0</definedName>
    <definedName name="solver_num" hidden="1">0</definedName>
    <definedName name="solver_opt" localSheetId="30" hidden="1">#REF!</definedName>
    <definedName name="solver_opt" localSheetId="32" hidden="1">#REF!</definedName>
    <definedName name="solver_opt" localSheetId="33" hidden="1">#REF!</definedName>
    <definedName name="solver_opt" localSheetId="41" hidden="1">#REF!</definedName>
    <definedName name="solver_opt" localSheetId="43" hidden="1">#REF!</definedName>
    <definedName name="solver_opt" hidden="1">#REF!</definedName>
    <definedName name="solver_typ" hidden="1">1</definedName>
    <definedName name="solver_val" hidden="1">0</definedName>
    <definedName name="Title" localSheetId="30">#REF!</definedName>
    <definedName name="Title" localSheetId="32">#REF!</definedName>
    <definedName name="Title" localSheetId="33">#REF!</definedName>
    <definedName name="Title" localSheetId="41">#REF!</definedName>
    <definedName name="Title" localSheetId="43">#REF!</definedName>
    <definedName name="Title">#REF!</definedName>
    <definedName name="TitleEnglish" localSheetId="30">#REF!</definedName>
    <definedName name="TitleEnglish" localSheetId="32">#REF!</definedName>
    <definedName name="TitleEnglish" localSheetId="33">#REF!</definedName>
    <definedName name="TitleEnglish" localSheetId="41">#REF!</definedName>
    <definedName name="TitleEnglish" localSheetId="43">#REF!</definedName>
    <definedName name="TitleEnglish">#REF!</definedName>
    <definedName name="TO.ｼﾞﾂｼﾂ" localSheetId="30">#REF!</definedName>
    <definedName name="TO.ｼﾞﾂｼﾂ" localSheetId="32">#REF!</definedName>
    <definedName name="TO.ｼﾞﾂｼﾂ" localSheetId="33">#REF!</definedName>
    <definedName name="TO.ｼﾞﾂｼﾂ" localSheetId="41">#REF!</definedName>
    <definedName name="TO.ｼﾞﾂｼﾂ">#REF!</definedName>
    <definedName name="unnamed1" localSheetId="29">#REF!</definedName>
    <definedName name="unnamed1">#REF!</definedName>
    <definedName name="ZAIKOHIN" localSheetId="32">#REF!</definedName>
    <definedName name="ZAIKOHIN" localSheetId="33">#REF!</definedName>
    <definedName name="ZAIKOHIN">#REF!</definedName>
    <definedName name="ZAISEI" localSheetId="32">#REF!</definedName>
    <definedName name="ZAISEI" localSheetId="33">#REF!</definedName>
    <definedName name="ZAISEI">#REF!</definedName>
    <definedName name="ZOUKA" localSheetId="32">#REF!</definedName>
    <definedName name="ZOUKA" localSheetId="33">#REF!</definedName>
    <definedName name="ZOUKA">#REF!</definedName>
    <definedName name="ZOUKARITU" localSheetId="32">#REF!</definedName>
    <definedName name="ZOUKARITU" localSheetId="33">#REF!</definedName>
    <definedName name="ZOUKARITU">#REF!</definedName>
    <definedName name="あ">[2]!印刷マクロ</definedName>
    <definedName name="い">[2]!印刷マクロ</definedName>
    <definedName name="う">[2]!印刷マクロ</definedName>
    <definedName name="え637" localSheetId="30">'[4]★2 家計支払'!#REF!</definedName>
    <definedName name="え637" localSheetId="32">'[4]★2 家計支払'!#REF!</definedName>
    <definedName name="え637" localSheetId="33">'[4]★2 家計支払'!#REF!</definedName>
    <definedName name="え637" localSheetId="41">'[4]★2 家計支払'!#REF!</definedName>
    <definedName name="え637" localSheetId="43">'[4]★2 家計支払'!#REF!</definedName>
    <definedName name="え637">'[4]★2 家計支払'!#REF!</definedName>
    <definedName name="印刷マクロ" localSheetId="6">[2]!印刷マクロ</definedName>
    <definedName name="印刷マクロ" localSheetId="11">[2]!印刷マクロ</definedName>
    <definedName name="印刷マクロ" localSheetId="18">[2]!印刷マクロ</definedName>
    <definedName name="印刷マクロ" localSheetId="20">[2]!印刷マクロ</definedName>
    <definedName name="印刷マクロ" localSheetId="32">[2]!印刷マクロ</definedName>
    <definedName name="印刷マクロ" localSheetId="33">[2]!印刷マクロ</definedName>
    <definedName name="印刷マクロ" localSheetId="36">[2]!印刷マクロ</definedName>
    <definedName name="印刷マクロ" localSheetId="43">[2]!印刷マクロ</definedName>
    <definedName name="印刷マクロ">[2]!印刷マクロ</definedName>
    <definedName name="支出" localSheetId="30">'[3]Ⅳ-1'!#REF!</definedName>
    <definedName name="支出" localSheetId="32">'[3]Ⅳ-1'!#REF!</definedName>
    <definedName name="支出" localSheetId="33">'[3]Ⅳ-1'!#REF!</definedName>
    <definedName name="支出" localSheetId="41">'[3]Ⅳ-1'!#REF!</definedName>
    <definedName name="支出" localSheetId="43">'[3]Ⅳ-1'!#REF!</definedName>
    <definedName name="支出">'[3]Ⅳ-1'!#REF!</definedName>
    <definedName name="実質" localSheetId="30">#REF!</definedName>
    <definedName name="実質" localSheetId="32">#REF!</definedName>
    <definedName name="実質" localSheetId="33">#REF!</definedName>
    <definedName name="実質" localSheetId="40">#REF!</definedName>
    <definedName name="実質" localSheetId="41">#REF!</definedName>
    <definedName name="実質">#REF!</definedName>
    <definedName name="実質市内" localSheetId="30">#REF!</definedName>
    <definedName name="実質市内" localSheetId="32">#REF!</definedName>
    <definedName name="実質市内" localSheetId="33">#REF!</definedName>
    <definedName name="実質市内" localSheetId="40">#REF!</definedName>
    <definedName name="実質市内" localSheetId="41">#REF!</definedName>
    <definedName name="実質市内">#REF!</definedName>
    <definedName name="実質市民" localSheetId="30">#REF!</definedName>
    <definedName name="実質市民" localSheetId="32">#REF!</definedName>
    <definedName name="実質市民" localSheetId="33">#REF!</definedName>
    <definedName name="実質市民" localSheetId="40">#REF!</definedName>
    <definedName name="実質市民">#REF!</definedName>
    <definedName name="名目市内" localSheetId="30">'[3]Ⅳ-1'!#REF!</definedName>
    <definedName name="名目市内" localSheetId="32">'[3]Ⅳ-1'!#REF!</definedName>
    <definedName name="名目市内" localSheetId="33">'[3]Ⅳ-1'!#REF!</definedName>
    <definedName name="名目市内" localSheetId="40">'[3]Ⅳ-1'!#REF!</definedName>
    <definedName name="名目市内" localSheetId="41">'[3]Ⅳ-1'!#REF!</definedName>
    <definedName name="名目市内" localSheetId="43">'[3]Ⅳ-1'!#REF!</definedName>
    <definedName name="名目市内">'[3]Ⅳ-1'!#REF!</definedName>
    <definedName name="名目市民" localSheetId="30">'[3]Ⅳ-1'!#REF!</definedName>
    <definedName name="名目市民" localSheetId="32">'[3]Ⅳ-1'!#REF!</definedName>
    <definedName name="名目市民" localSheetId="33">'[3]Ⅳ-1'!#REF!</definedName>
    <definedName name="名目市民" localSheetId="40">'[3]Ⅳ-1'!#REF!</definedName>
    <definedName name="名目市民" localSheetId="41">'[3]Ⅳ-1'!#REF!</definedName>
    <definedName name="名目市民" localSheetId="43">'[3]Ⅳ-1'!#REF!</definedName>
    <definedName name="名目市民">'[3]Ⅳ-1'!#REF!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8" l="1"/>
  <c r="H47" i="39" l="1"/>
  <c r="H46" i="39"/>
  <c r="H45" i="39"/>
  <c r="H44" i="39"/>
  <c r="H43" i="39"/>
  <c r="H42" i="39"/>
  <c r="H41" i="39"/>
  <c r="H40" i="39"/>
  <c r="H39" i="39"/>
  <c r="H38" i="39"/>
  <c r="H37" i="39"/>
  <c r="H36" i="39"/>
  <c r="H35" i="39"/>
  <c r="G14" i="123"/>
  <c r="I9" i="67"/>
  <c r="H32" i="67"/>
  <c r="I20" i="67"/>
  <c r="I18" i="67"/>
  <c r="I16" i="67"/>
  <c r="I13" i="67"/>
  <c r="I12" i="67"/>
  <c r="I11" i="67"/>
  <c r="I10" i="67"/>
  <c r="AH12" i="57"/>
  <c r="J20" i="18" l="1"/>
  <c r="H19" i="18"/>
  <c r="J29" i="18"/>
  <c r="J28" i="18"/>
  <c r="J27" i="18"/>
  <c r="J26" i="18"/>
  <c r="J25" i="18"/>
  <c r="J24" i="18"/>
  <c r="J23" i="18"/>
  <c r="J22" i="18"/>
  <c r="J21" i="18"/>
  <c r="J19" i="18"/>
  <c r="H26" i="18"/>
  <c r="H25" i="18"/>
  <c r="H24" i="18"/>
  <c r="H23" i="18"/>
  <c r="H22" i="18"/>
  <c r="H19" i="69"/>
  <c r="H17" i="69"/>
  <c r="H16" i="69"/>
  <c r="H6" i="69"/>
  <c r="J19" i="67"/>
  <c r="H21" i="67"/>
  <c r="H20" i="67"/>
  <c r="H19" i="67"/>
  <c r="H18" i="67"/>
  <c r="H17" i="67"/>
  <c r="H16" i="67"/>
  <c r="H14" i="67"/>
  <c r="H13" i="67"/>
  <c r="H12" i="67"/>
  <c r="H11" i="67"/>
  <c r="H10" i="67"/>
  <c r="H9" i="67"/>
  <c r="F21" i="67"/>
  <c r="F20" i="67"/>
  <c r="F18" i="67"/>
  <c r="F16" i="67"/>
  <c r="F15" i="67"/>
  <c r="F14" i="67"/>
  <c r="F12" i="67"/>
  <c r="F11" i="67"/>
  <c r="F10" i="67"/>
  <c r="F9" i="67"/>
  <c r="D22" i="67"/>
  <c r="D20" i="67"/>
  <c r="D18" i="67"/>
  <c r="D17" i="67"/>
  <c r="D15" i="67"/>
  <c r="D13" i="67"/>
  <c r="D11" i="67"/>
  <c r="D10" i="67"/>
  <c r="D9" i="67"/>
  <c r="I22" i="67"/>
  <c r="I21" i="67"/>
  <c r="I19" i="67"/>
  <c r="I17" i="67"/>
  <c r="I15" i="67"/>
  <c r="I14" i="67"/>
  <c r="L8" i="54"/>
  <c r="L9" i="54"/>
  <c r="L10" i="54"/>
  <c r="L11" i="54"/>
  <c r="L12" i="54"/>
  <c r="L13" i="54"/>
  <c r="L14" i="54"/>
  <c r="L15" i="54"/>
  <c r="L16" i="54"/>
  <c r="L18" i="54"/>
  <c r="L19" i="54"/>
  <c r="L20" i="54"/>
  <c r="L21" i="54"/>
  <c r="L22" i="54"/>
  <c r="L23" i="54"/>
  <c r="L24" i="54"/>
  <c r="L25" i="54"/>
  <c r="L26" i="54"/>
  <c r="L27" i="54"/>
  <c r="L28" i="54"/>
  <c r="L29" i="54"/>
  <c r="L30" i="54"/>
  <c r="L31" i="54"/>
  <c r="L7" i="54"/>
  <c r="K8" i="54"/>
  <c r="K9" i="54"/>
  <c r="K10" i="54"/>
  <c r="K11" i="54"/>
  <c r="K12" i="54"/>
  <c r="K13" i="54"/>
  <c r="K14" i="54"/>
  <c r="K15" i="54"/>
  <c r="K16" i="54"/>
  <c r="K18" i="54"/>
  <c r="K19" i="54"/>
  <c r="K20" i="54"/>
  <c r="K21" i="54"/>
  <c r="K22" i="54"/>
  <c r="K23" i="54"/>
  <c r="K24" i="54"/>
  <c r="K25" i="54"/>
  <c r="K26" i="54"/>
  <c r="K27" i="54"/>
  <c r="K28" i="54"/>
  <c r="K29" i="54"/>
  <c r="K30" i="54"/>
  <c r="K31" i="54"/>
  <c r="K7" i="54"/>
  <c r="J17" i="67" l="1"/>
  <c r="J20" i="67"/>
  <c r="J21" i="67"/>
  <c r="J9" i="67"/>
  <c r="J22" i="67"/>
  <c r="J10" i="67"/>
  <c r="J11" i="67"/>
  <c r="J12" i="67"/>
  <c r="J13" i="67"/>
  <c r="J14" i="67"/>
  <c r="J15" i="67"/>
  <c r="J18" i="67"/>
  <c r="J16" i="67"/>
  <c r="G17" i="54" l="1"/>
  <c r="E17" i="54"/>
  <c r="H29" i="18" l="1"/>
  <c r="H28" i="18"/>
  <c r="H27" i="18"/>
  <c r="H21" i="18"/>
  <c r="H20" i="18"/>
  <c r="E29" i="18"/>
  <c r="E28" i="18"/>
  <c r="E27" i="18"/>
  <c r="E26" i="18"/>
  <c r="E24" i="18"/>
  <c r="E23" i="18"/>
  <c r="E22" i="18"/>
  <c r="E21" i="18"/>
  <c r="E20" i="18"/>
  <c r="B39" i="71"/>
  <c r="C37" i="71"/>
  <c r="C35" i="71"/>
  <c r="B36" i="71"/>
  <c r="F46" i="69"/>
  <c r="F45" i="69"/>
  <c r="F44" i="69"/>
  <c r="F43" i="69"/>
  <c r="F42" i="69"/>
  <c r="F41" i="69"/>
  <c r="F40" i="69"/>
  <c r="F39" i="69"/>
  <c r="F38" i="69"/>
  <c r="F37" i="69"/>
  <c r="D47" i="69"/>
  <c r="G27" i="69"/>
  <c r="E27" i="69"/>
  <c r="C27" i="69"/>
  <c r="H27" i="69"/>
  <c r="I45" i="67"/>
  <c r="H44" i="67"/>
  <c r="H45" i="67"/>
  <c r="G45" i="67"/>
  <c r="F45" i="67"/>
  <c r="E45" i="67"/>
  <c r="H22" i="67"/>
  <c r="F22" i="67"/>
  <c r="F47" i="69" l="1"/>
  <c r="P10" i="100" l="1"/>
  <c r="M10" i="100"/>
  <c r="M11" i="100"/>
  <c r="P11" i="100"/>
  <c r="M13" i="100"/>
  <c r="P13" i="100"/>
  <c r="M14" i="100"/>
  <c r="P14" i="100"/>
  <c r="M15" i="100"/>
  <c r="P15" i="100"/>
  <c r="M16" i="100"/>
  <c r="P16" i="100"/>
  <c r="F58" i="92"/>
  <c r="I28" i="92"/>
  <c r="G28" i="92"/>
  <c r="E28" i="92"/>
  <c r="C28" i="92"/>
  <c r="I27" i="92"/>
  <c r="G27" i="92"/>
  <c r="E27" i="92"/>
  <c r="C27" i="92"/>
  <c r="J13" i="83"/>
  <c r="G13" i="83"/>
  <c r="J32" i="81"/>
  <c r="H32" i="81"/>
  <c r="F32" i="81"/>
  <c r="D32" i="81"/>
  <c r="J30" i="79"/>
  <c r="H30" i="79"/>
  <c r="F30" i="79"/>
  <c r="D30" i="79"/>
  <c r="J29" i="77"/>
  <c r="H29" i="77"/>
  <c r="F29" i="77"/>
  <c r="D29" i="77"/>
  <c r="H29" i="75"/>
  <c r="F29" i="75"/>
  <c r="D29" i="75"/>
  <c r="J29" i="75"/>
  <c r="J30" i="65"/>
  <c r="H30" i="65"/>
  <c r="F30" i="65"/>
  <c r="D30" i="65"/>
  <c r="J29" i="73"/>
  <c r="H29" i="73"/>
  <c r="F29" i="73"/>
  <c r="D29" i="73"/>
  <c r="V57" i="118"/>
  <c r="V56" i="118"/>
  <c r="V54" i="118"/>
  <c r="V53" i="118"/>
  <c r="V52" i="118"/>
  <c r="V51" i="118"/>
  <c r="V50" i="118"/>
  <c r="V49" i="118"/>
  <c r="V42" i="118"/>
  <c r="V41" i="118"/>
  <c r="V40" i="118"/>
  <c r="V38" i="118"/>
  <c r="V37" i="118"/>
  <c r="V36" i="118"/>
  <c r="V35" i="118"/>
  <c r="V34" i="118"/>
  <c r="V33" i="118"/>
  <c r="V55" i="118"/>
  <c r="V58" i="118"/>
  <c r="V39" i="118"/>
  <c r="V47" i="61"/>
  <c r="V46" i="61"/>
  <c r="V45" i="61"/>
  <c r="V43" i="61"/>
  <c r="V42" i="61"/>
  <c r="V41" i="61"/>
  <c r="V40" i="61"/>
  <c r="V33" i="61"/>
  <c r="V32" i="61"/>
  <c r="V31" i="61"/>
  <c r="V29" i="61"/>
  <c r="V28" i="61"/>
  <c r="V27" i="61"/>
  <c r="V26" i="61"/>
  <c r="V25" i="61"/>
  <c r="S7" i="118"/>
  <c r="S8" i="118"/>
  <c r="S9" i="118"/>
  <c r="S13" i="118"/>
  <c r="S14" i="118"/>
  <c r="S15" i="118"/>
  <c r="S16" i="118"/>
  <c r="S17" i="118"/>
  <c r="S18" i="118"/>
  <c r="S19" i="118"/>
  <c r="S20" i="118"/>
  <c r="S21" i="118"/>
  <c r="S22" i="118"/>
  <c r="S23" i="118"/>
  <c r="V48" i="61"/>
  <c r="V44" i="61"/>
  <c r="V30" i="61"/>
  <c r="V16" i="61"/>
  <c r="V14" i="61"/>
  <c r="V12" i="61"/>
  <c r="V10" i="61"/>
  <c r="N11" i="61"/>
  <c r="O11" i="61"/>
  <c r="P11" i="61"/>
  <c r="Q11" i="61"/>
  <c r="R11" i="61"/>
  <c r="S11" i="61"/>
  <c r="T11" i="61"/>
  <c r="U11" i="61"/>
  <c r="N13" i="61"/>
  <c r="O13" i="61"/>
  <c r="P13" i="61"/>
  <c r="Q13" i="61"/>
  <c r="R13" i="61"/>
  <c r="S13" i="61"/>
  <c r="T13" i="61"/>
  <c r="U13" i="61"/>
  <c r="N15" i="61"/>
  <c r="O15" i="61"/>
  <c r="P15" i="61"/>
  <c r="Q15" i="61"/>
  <c r="R15" i="61"/>
  <c r="S15" i="61"/>
  <c r="T15" i="61"/>
  <c r="U15" i="61"/>
  <c r="N17" i="61"/>
  <c r="O17" i="61"/>
  <c r="P17" i="61"/>
  <c r="Q17" i="61"/>
  <c r="R17" i="61"/>
  <c r="S17" i="61"/>
  <c r="T17" i="61"/>
  <c r="U17" i="61"/>
  <c r="J32" i="126"/>
  <c r="H32" i="126"/>
  <c r="F32" i="126"/>
  <c r="D32" i="126"/>
  <c r="AM7" i="58"/>
  <c r="AN6" i="58"/>
  <c r="AM25" i="58"/>
  <c r="AN25" i="58" s="1"/>
  <c r="AM21" i="58"/>
  <c r="AN21" i="58" s="1"/>
  <c r="AN33" i="58"/>
  <c r="AN32" i="58"/>
  <c r="AN31" i="58"/>
  <c r="AN30" i="58"/>
  <c r="AN29" i="58"/>
  <c r="AN28" i="58"/>
  <c r="AN27" i="58"/>
  <c r="AN26" i="58"/>
  <c r="AN24" i="58"/>
  <c r="AN23" i="58"/>
  <c r="AN22" i="58"/>
  <c r="AN20" i="58"/>
  <c r="AN19" i="58"/>
  <c r="AN18" i="58"/>
  <c r="AN17" i="58"/>
  <c r="AN16" i="58"/>
  <c r="AN15" i="58"/>
  <c r="AN14" i="58"/>
  <c r="AN13" i="58"/>
  <c r="AN12" i="58"/>
  <c r="AN11" i="58"/>
  <c r="AN10" i="58"/>
  <c r="AN9" i="58"/>
  <c r="AN8" i="58"/>
  <c r="AN7" i="58"/>
  <c r="AH33" i="57"/>
  <c r="AH32" i="57"/>
  <c r="AH31" i="57"/>
  <c r="AH29" i="57"/>
  <c r="AH28" i="57"/>
  <c r="AH27" i="57"/>
  <c r="AH26" i="57"/>
  <c r="AH25" i="57"/>
  <c r="AH20" i="57"/>
  <c r="AH19" i="57"/>
  <c r="AH17" i="57"/>
  <c r="AH15" i="57"/>
  <c r="AH14" i="57"/>
  <c r="AH13" i="57"/>
  <c r="AH11" i="57"/>
  <c r="AH10" i="57"/>
  <c r="AH9" i="57"/>
  <c r="AH8" i="57"/>
  <c r="AH7" i="57"/>
  <c r="AH6" i="57"/>
  <c r="AH30" i="57"/>
  <c r="AG25" i="57"/>
  <c r="AH24" i="57"/>
  <c r="AH23" i="57"/>
  <c r="AH22" i="57"/>
  <c r="AG21" i="57"/>
  <c r="AH21" i="57" s="1"/>
  <c r="AG7" i="57"/>
  <c r="H45" i="56"/>
  <c r="H43" i="56"/>
  <c r="H42" i="56"/>
  <c r="H40" i="56"/>
  <c r="F45" i="56"/>
  <c r="F43" i="56"/>
  <c r="F42" i="56"/>
  <c r="F41" i="56"/>
  <c r="F40" i="56"/>
  <c r="D44" i="56"/>
  <c r="D43" i="56"/>
  <c r="D42" i="56"/>
  <c r="D41" i="56"/>
  <c r="D40" i="56"/>
  <c r="I25" i="56"/>
  <c r="I23" i="56"/>
  <c r="I22" i="56"/>
  <c r="I20" i="56"/>
  <c r="I19" i="56"/>
  <c r="I18" i="56"/>
  <c r="G27" i="56"/>
  <c r="G26" i="56"/>
  <c r="G24" i="56"/>
  <c r="G23" i="56"/>
  <c r="G22" i="56"/>
  <c r="G21" i="56"/>
  <c r="G20" i="56"/>
  <c r="G19" i="56"/>
  <c r="G18" i="56"/>
  <c r="E31" i="56"/>
  <c r="E30" i="56"/>
  <c r="E28" i="56"/>
  <c r="E26" i="56"/>
  <c r="E25" i="56"/>
  <c r="E24" i="56"/>
  <c r="E23" i="56"/>
  <c r="E21" i="56"/>
  <c r="E20" i="56"/>
  <c r="E19" i="56"/>
  <c r="E18" i="56"/>
  <c r="E17" i="56"/>
  <c r="E16" i="56"/>
  <c r="E15" i="56"/>
  <c r="E14" i="56"/>
  <c r="E13" i="56"/>
  <c r="E11" i="56"/>
  <c r="E10" i="56"/>
  <c r="E9" i="56"/>
  <c r="E8" i="56"/>
  <c r="E7" i="56"/>
  <c r="H17" i="56"/>
  <c r="G17" i="56"/>
  <c r="F17" i="56"/>
  <c r="D17" i="56"/>
  <c r="H6" i="56"/>
  <c r="F6" i="56"/>
  <c r="D6" i="56"/>
  <c r="H5" i="56"/>
  <c r="I6" i="56" s="1"/>
  <c r="F5" i="56"/>
  <c r="G6" i="56" s="1"/>
  <c r="D5" i="56"/>
  <c r="E6" i="56" s="1"/>
  <c r="G6" i="54"/>
  <c r="G5" i="54" s="1"/>
  <c r="F24" i="54"/>
  <c r="C17" i="54"/>
  <c r="C5" i="54" s="1"/>
  <c r="E6" i="54"/>
  <c r="E5" i="54" s="1"/>
  <c r="F17" i="54" s="1"/>
  <c r="C6" i="54"/>
  <c r="H44" i="52"/>
  <c r="H43" i="52"/>
  <c r="H42" i="52"/>
  <c r="H41" i="52"/>
  <c r="H52" i="52"/>
  <c r="J62" i="50"/>
  <c r="I62" i="50"/>
  <c r="G62" i="50"/>
  <c r="E62" i="50"/>
  <c r="C62" i="50"/>
  <c r="I30" i="50"/>
  <c r="G30" i="50"/>
  <c r="E30" i="50"/>
  <c r="C30" i="50"/>
  <c r="J30" i="50"/>
  <c r="H58" i="45"/>
  <c r="H17" i="45"/>
  <c r="D6" i="54" l="1"/>
  <c r="D26" i="54"/>
  <c r="D25" i="54"/>
  <c r="D24" i="54"/>
  <c r="D21" i="54"/>
  <c r="D18" i="54"/>
  <c r="D30" i="54"/>
  <c r="D29" i="54"/>
  <c r="D27" i="54"/>
  <c r="D23" i="54"/>
  <c r="D22" i="54"/>
  <c r="D19" i="54"/>
  <c r="D31" i="54"/>
  <c r="D20" i="54"/>
  <c r="F25" i="54"/>
  <c r="D17" i="54"/>
  <c r="F26" i="54"/>
  <c r="F27" i="54"/>
  <c r="F29" i="54"/>
  <c r="C26" i="39"/>
  <c r="E26" i="39"/>
  <c r="G26" i="39"/>
  <c r="H26" i="39"/>
  <c r="I26" i="39" s="1"/>
  <c r="G59" i="37"/>
  <c r="H59" i="37" s="1"/>
  <c r="F59" i="37"/>
  <c r="D59" i="37"/>
  <c r="H30" i="37"/>
  <c r="C30" i="37"/>
  <c r="C29" i="37"/>
  <c r="G30" i="37"/>
  <c r="E30" i="37"/>
  <c r="H29" i="79"/>
  <c r="AF9" i="57"/>
  <c r="J28" i="50" l="1"/>
  <c r="C29" i="50"/>
  <c r="E25" i="18"/>
  <c r="D45" i="56" l="1"/>
  <c r="E39" i="56"/>
  <c r="G39" i="56"/>
  <c r="C39" i="56"/>
  <c r="H41" i="56" l="1"/>
  <c r="H44" i="56"/>
  <c r="F44" i="56"/>
  <c r="G26" i="69" l="1"/>
  <c r="E26" i="69"/>
  <c r="C26" i="69"/>
  <c r="H26" i="69"/>
  <c r="F57" i="92" l="1"/>
  <c r="E26" i="92"/>
  <c r="G26" i="92"/>
  <c r="I26" i="92"/>
  <c r="D31" i="81"/>
  <c r="F31" i="81"/>
  <c r="H31" i="81"/>
  <c r="J31" i="81"/>
  <c r="D29" i="79"/>
  <c r="F29" i="79"/>
  <c r="J29" i="79"/>
  <c r="D28" i="77"/>
  <c r="F28" i="77"/>
  <c r="H28" i="77"/>
  <c r="J28" i="77"/>
  <c r="D28" i="75"/>
  <c r="F28" i="75"/>
  <c r="H28" i="75"/>
  <c r="J28" i="75"/>
  <c r="D29" i="65"/>
  <c r="F29" i="65"/>
  <c r="H29" i="65"/>
  <c r="J29" i="65"/>
  <c r="H26" i="65"/>
  <c r="H28" i="73"/>
  <c r="D28" i="73"/>
  <c r="F28" i="73"/>
  <c r="J28" i="73"/>
  <c r="D31" i="126"/>
  <c r="F31" i="126"/>
  <c r="H31" i="126"/>
  <c r="J31" i="126"/>
  <c r="AL33" i="58" l="1"/>
  <c r="AL32" i="58"/>
  <c r="AL31" i="58"/>
  <c r="AL30" i="58"/>
  <c r="AL29" i="58"/>
  <c r="AL28" i="58"/>
  <c r="AL27" i="58"/>
  <c r="AL26" i="58"/>
  <c r="AL25" i="58"/>
  <c r="AL24" i="58"/>
  <c r="AL23" i="58"/>
  <c r="AL22" i="58"/>
  <c r="AL19" i="58"/>
  <c r="AL18" i="58"/>
  <c r="AL17" i="58"/>
  <c r="AL16" i="58"/>
  <c r="AL15" i="58"/>
  <c r="AL14" i="58"/>
  <c r="AL13" i="58"/>
  <c r="AL12" i="58"/>
  <c r="AL11" i="58"/>
  <c r="AL9" i="58"/>
  <c r="AL8" i="58"/>
  <c r="AL6" i="58"/>
  <c r="AE25" i="57"/>
  <c r="AC25" i="57"/>
  <c r="AK25" i="58"/>
  <c r="AI25" i="58"/>
  <c r="AK21" i="58"/>
  <c r="AL21" i="58" s="1"/>
  <c r="AI21" i="58"/>
  <c r="AK7" i="58"/>
  <c r="AL7" i="58" s="1"/>
  <c r="AI7" i="58"/>
  <c r="AL20" i="58"/>
  <c r="AL10" i="58"/>
  <c r="AD6" i="57"/>
  <c r="AE7" i="57"/>
  <c r="AE21" i="57"/>
  <c r="Y25" i="57"/>
  <c r="AC21" i="57"/>
  <c r="AC7" i="57"/>
  <c r="Y7" i="57"/>
  <c r="AF32" i="57"/>
  <c r="AF31" i="57"/>
  <c r="AF29" i="57"/>
  <c r="AF27" i="57"/>
  <c r="AF26" i="57"/>
  <c r="AF24" i="57"/>
  <c r="AF23" i="57"/>
  <c r="AF20" i="57"/>
  <c r="AF19" i="57"/>
  <c r="AF17" i="57"/>
  <c r="AF15" i="57"/>
  <c r="AF13" i="57"/>
  <c r="AF12" i="57"/>
  <c r="AF10" i="57"/>
  <c r="AF8" i="57"/>
  <c r="Z6" i="57"/>
  <c r="AF33" i="57"/>
  <c r="AF30" i="57"/>
  <c r="AF28" i="57"/>
  <c r="AF22" i="57"/>
  <c r="AF14" i="57"/>
  <c r="AF11" i="57"/>
  <c r="I31" i="56"/>
  <c r="I30" i="56"/>
  <c r="I29" i="56"/>
  <c r="I28" i="56"/>
  <c r="I27" i="56"/>
  <c r="I26" i="56"/>
  <c r="I24" i="56"/>
  <c r="I21" i="56"/>
  <c r="I16" i="56"/>
  <c r="I15" i="56"/>
  <c r="I14" i="56"/>
  <c r="I13" i="56"/>
  <c r="I12" i="56"/>
  <c r="I11" i="56"/>
  <c r="I10" i="56"/>
  <c r="I9" i="56"/>
  <c r="I8" i="56"/>
  <c r="I7" i="56"/>
  <c r="I17" i="56"/>
  <c r="AF25" i="57" l="1"/>
  <c r="AF21" i="57"/>
  <c r="AF7" i="57"/>
  <c r="G28" i="56"/>
  <c r="H48" i="52"/>
  <c r="H46" i="52"/>
  <c r="H45" i="52"/>
  <c r="H40" i="52"/>
  <c r="H39" i="52"/>
  <c r="H37" i="52"/>
  <c r="H36" i="52"/>
  <c r="H35" i="52"/>
  <c r="H34" i="52"/>
  <c r="H33" i="52"/>
  <c r="H32" i="52"/>
  <c r="G53" i="52"/>
  <c r="E53" i="52"/>
  <c r="J60" i="50"/>
  <c r="C61" i="50"/>
  <c r="E61" i="50"/>
  <c r="G61" i="50"/>
  <c r="I61" i="50"/>
  <c r="J61" i="50"/>
  <c r="E29" i="50"/>
  <c r="G29" i="50"/>
  <c r="I29" i="50"/>
  <c r="J29" i="50"/>
  <c r="H57" i="45"/>
  <c r="G15" i="56" l="1"/>
  <c r="G12" i="56"/>
  <c r="G10" i="56"/>
  <c r="G9" i="56"/>
  <c r="G29" i="56"/>
  <c r="G14" i="56"/>
  <c r="G31" i="56"/>
  <c r="G25" i="56"/>
  <c r="G13" i="56"/>
  <c r="G11" i="56"/>
  <c r="G8" i="56"/>
  <c r="G7" i="56"/>
  <c r="G30" i="56"/>
  <c r="G16" i="56"/>
  <c r="E29" i="56"/>
  <c r="E27" i="56"/>
  <c r="E22" i="56"/>
  <c r="E12" i="56"/>
  <c r="H53" i="52"/>
  <c r="AF6" i="57"/>
  <c r="H16" i="45"/>
  <c r="G25" i="39" l="1"/>
  <c r="H25" i="39"/>
  <c r="E25" i="39"/>
  <c r="C25" i="39"/>
  <c r="G58" i="37"/>
  <c r="D58" i="37"/>
  <c r="F58" i="37"/>
  <c r="H29" i="37"/>
  <c r="I30" i="37" s="1"/>
  <c r="G29" i="37"/>
  <c r="E29" i="37"/>
  <c r="H48" i="45" l="1"/>
  <c r="J59" i="81" l="1"/>
  <c r="J43" i="73" l="1"/>
  <c r="J54" i="126" l="1"/>
  <c r="J52" i="126"/>
  <c r="J51" i="126"/>
  <c r="J49" i="126"/>
  <c r="J47" i="126"/>
  <c r="J46" i="126"/>
  <c r="J45" i="126"/>
  <c r="J43" i="126"/>
  <c r="I53" i="128" l="1"/>
  <c r="I52" i="128"/>
  <c r="I51" i="128"/>
  <c r="I50" i="128"/>
  <c r="I49" i="128"/>
  <c r="I48" i="128"/>
  <c r="I47" i="128"/>
  <c r="I46" i="128"/>
  <c r="I45" i="128"/>
  <c r="I44" i="128"/>
  <c r="I43" i="128"/>
  <c r="I42" i="128"/>
  <c r="I41" i="128"/>
  <c r="I40" i="128"/>
  <c r="I39" i="128"/>
  <c r="I38" i="128"/>
  <c r="I37" i="128"/>
  <c r="I36" i="128"/>
  <c r="I35" i="128"/>
  <c r="I34" i="128"/>
  <c r="I33" i="128"/>
  <c r="E26" i="128"/>
  <c r="D26" i="128"/>
  <c r="F25" i="128"/>
  <c r="F24" i="128"/>
  <c r="F23" i="128"/>
  <c r="F22" i="128"/>
  <c r="F21" i="128"/>
  <c r="F20" i="128"/>
  <c r="F19" i="128"/>
  <c r="F18" i="128"/>
  <c r="F17" i="128"/>
  <c r="F16" i="128"/>
  <c r="F15" i="128"/>
  <c r="F14" i="128"/>
  <c r="F13" i="128"/>
  <c r="F12" i="128"/>
  <c r="F11" i="128"/>
  <c r="F10" i="128"/>
  <c r="F9" i="128"/>
  <c r="F8" i="128"/>
  <c r="F7" i="128"/>
  <c r="F6" i="128"/>
  <c r="F5" i="128"/>
  <c r="L42" i="127"/>
  <c r="J42" i="127"/>
  <c r="G42" i="127"/>
  <c r="L41" i="127"/>
  <c r="J41" i="127"/>
  <c r="G41" i="127"/>
  <c r="L40" i="127"/>
  <c r="J40" i="127"/>
  <c r="G40" i="127"/>
  <c r="L39" i="127"/>
  <c r="J39" i="127"/>
  <c r="G39" i="127"/>
  <c r="L38" i="127"/>
  <c r="J38" i="127"/>
  <c r="G38" i="127"/>
  <c r="L37" i="127"/>
  <c r="J37" i="127"/>
  <c r="G37" i="127"/>
  <c r="E26" i="127"/>
  <c r="D26" i="127"/>
  <c r="F25" i="127"/>
  <c r="F24" i="127"/>
  <c r="F23" i="127"/>
  <c r="G23" i="127" s="1"/>
  <c r="F22" i="127"/>
  <c r="F21" i="127"/>
  <c r="F20" i="127"/>
  <c r="F19" i="127"/>
  <c r="F18" i="127"/>
  <c r="F17" i="127"/>
  <c r="G17" i="127" s="1"/>
  <c r="F16" i="127"/>
  <c r="M14" i="127"/>
  <c r="K14" i="127"/>
  <c r="F15" i="127"/>
  <c r="G15" i="127" s="1"/>
  <c r="M13" i="127"/>
  <c r="K13" i="127"/>
  <c r="F14" i="127"/>
  <c r="M12" i="127"/>
  <c r="K12" i="127"/>
  <c r="F13" i="127"/>
  <c r="G13" i="127" s="1"/>
  <c r="M11" i="127"/>
  <c r="K11" i="127"/>
  <c r="F12" i="127"/>
  <c r="M10" i="127"/>
  <c r="K10" i="127"/>
  <c r="F11" i="127"/>
  <c r="G11" i="127" s="1"/>
  <c r="M9" i="127"/>
  <c r="K9" i="127"/>
  <c r="F10" i="127"/>
  <c r="M8" i="127"/>
  <c r="K8" i="127"/>
  <c r="F9" i="127"/>
  <c r="G9" i="127" s="1"/>
  <c r="M7" i="127"/>
  <c r="K7" i="127"/>
  <c r="F8" i="127"/>
  <c r="G8" i="127" s="1"/>
  <c r="M6" i="127"/>
  <c r="K6" i="127"/>
  <c r="F7" i="127"/>
  <c r="F6" i="127"/>
  <c r="F5" i="127"/>
  <c r="G5" i="127" s="1"/>
  <c r="H50" i="126"/>
  <c r="J48" i="126"/>
  <c r="G42" i="126"/>
  <c r="H54" i="126" s="1"/>
  <c r="E42" i="126"/>
  <c r="F50" i="126" s="1"/>
  <c r="J29" i="126"/>
  <c r="H29" i="126"/>
  <c r="F29" i="126"/>
  <c r="D29" i="126"/>
  <c r="J28" i="126"/>
  <c r="H28" i="126"/>
  <c r="F28" i="126"/>
  <c r="D28" i="126"/>
  <c r="J27" i="126"/>
  <c r="H27" i="126"/>
  <c r="F27" i="126"/>
  <c r="D27" i="126"/>
  <c r="J26" i="126"/>
  <c r="H26" i="126"/>
  <c r="F26" i="126"/>
  <c r="D26" i="126"/>
  <c r="J25" i="126"/>
  <c r="H25" i="126"/>
  <c r="F25" i="126"/>
  <c r="D25" i="126"/>
  <c r="J24" i="126"/>
  <c r="H24" i="126"/>
  <c r="F24" i="126"/>
  <c r="D24" i="126"/>
  <c r="J23" i="126"/>
  <c r="H23" i="126"/>
  <c r="F23" i="126"/>
  <c r="D23" i="126"/>
  <c r="J22" i="126"/>
  <c r="H22" i="126"/>
  <c r="F22" i="126"/>
  <c r="D22" i="126"/>
  <c r="J21" i="126"/>
  <c r="H21" i="126"/>
  <c r="F21" i="126"/>
  <c r="D21" i="126"/>
  <c r="J20" i="126"/>
  <c r="H20" i="126"/>
  <c r="F20" i="126"/>
  <c r="D20" i="126"/>
  <c r="J19" i="126"/>
  <c r="H19" i="126"/>
  <c r="F19" i="126"/>
  <c r="D19" i="126"/>
  <c r="J18" i="126"/>
  <c r="H18" i="126"/>
  <c r="F18" i="126"/>
  <c r="D18" i="126"/>
  <c r="J17" i="126"/>
  <c r="H17" i="126"/>
  <c r="F17" i="126"/>
  <c r="D17" i="126"/>
  <c r="F16" i="126"/>
  <c r="D16" i="126"/>
  <c r="J15" i="126"/>
  <c r="H15" i="126"/>
  <c r="F15" i="126"/>
  <c r="D15" i="126"/>
  <c r="J14" i="126"/>
  <c r="H14" i="126"/>
  <c r="F14" i="126"/>
  <c r="D14" i="126"/>
  <c r="J13" i="126"/>
  <c r="H13" i="126"/>
  <c r="F13" i="126"/>
  <c r="D13" i="126"/>
  <c r="J12" i="126"/>
  <c r="H12" i="126"/>
  <c r="F12" i="126"/>
  <c r="D12" i="126"/>
  <c r="J11" i="126"/>
  <c r="H11" i="126"/>
  <c r="F11" i="126"/>
  <c r="D11" i="126"/>
  <c r="G19" i="127" l="1"/>
  <c r="G20" i="127"/>
  <c r="G21" i="127"/>
  <c r="G22" i="127"/>
  <c r="G10" i="127"/>
  <c r="G24" i="127"/>
  <c r="G7" i="127"/>
  <c r="G6" i="127"/>
  <c r="G14" i="127"/>
  <c r="G16" i="127"/>
  <c r="G12" i="127"/>
  <c r="G18" i="127"/>
  <c r="F26" i="127"/>
  <c r="G13" i="128"/>
  <c r="G14" i="128"/>
  <c r="G15" i="128"/>
  <c r="G16" i="128"/>
  <c r="G5" i="128"/>
  <c r="G17" i="128"/>
  <c r="G6" i="128"/>
  <c r="G18" i="128"/>
  <c r="G7" i="128"/>
  <c r="G19" i="128"/>
  <c r="G24" i="128"/>
  <c r="G12" i="128"/>
  <c r="G23" i="128"/>
  <c r="G11" i="128"/>
  <c r="G22" i="128"/>
  <c r="G10" i="128"/>
  <c r="G21" i="128"/>
  <c r="G9" i="128"/>
  <c r="G20" i="128"/>
  <c r="G8" i="128"/>
  <c r="F26" i="128"/>
  <c r="F48" i="126"/>
  <c r="F49" i="126"/>
  <c r="F53" i="126"/>
  <c r="F56" i="126"/>
  <c r="F57" i="126"/>
  <c r="F43" i="126"/>
  <c r="F45" i="126"/>
  <c r="H46" i="126"/>
  <c r="F47" i="126"/>
  <c r="J50" i="126"/>
  <c r="F42" i="126"/>
  <c r="F51" i="126"/>
  <c r="F52" i="126"/>
  <c r="H42" i="126"/>
  <c r="H56" i="126"/>
  <c r="J42" i="126"/>
  <c r="H57" i="126"/>
  <c r="J57" i="126"/>
  <c r="H52" i="126"/>
  <c r="H45" i="126"/>
  <c r="H53" i="126"/>
  <c r="F54" i="126"/>
  <c r="H47" i="126"/>
  <c r="H51" i="126"/>
  <c r="H43" i="126"/>
  <c r="H48" i="126"/>
  <c r="H49" i="126"/>
  <c r="F46" i="126"/>
  <c r="L48" i="123" l="1"/>
  <c r="E48" i="123"/>
  <c r="L47" i="123"/>
  <c r="E47" i="123"/>
  <c r="L46" i="123"/>
  <c r="E46" i="123"/>
  <c r="L45" i="123"/>
  <c r="E45" i="123"/>
  <c r="L44" i="123"/>
  <c r="E44" i="123"/>
  <c r="L43" i="123"/>
  <c r="E43" i="123"/>
  <c r="L42" i="123"/>
  <c r="E42" i="123"/>
  <c r="L41" i="123"/>
  <c r="E41" i="123"/>
  <c r="L40" i="123"/>
  <c r="E40" i="123"/>
  <c r="L39" i="123"/>
  <c r="E39" i="123"/>
  <c r="L38" i="123"/>
  <c r="E38" i="123"/>
  <c r="L37" i="123"/>
  <c r="E37" i="123"/>
  <c r="L36" i="123"/>
  <c r="E36" i="123"/>
  <c r="L35" i="123"/>
  <c r="E35" i="123"/>
  <c r="L34" i="123"/>
  <c r="E34" i="123"/>
  <c r="L33" i="123"/>
  <c r="E33" i="123"/>
  <c r="L32" i="123"/>
  <c r="E32" i="123"/>
  <c r="L31" i="123"/>
  <c r="E31" i="123"/>
  <c r="L30" i="123"/>
  <c r="E30" i="123"/>
  <c r="L29" i="123"/>
  <c r="E29" i="123"/>
  <c r="L28" i="123"/>
  <c r="E28" i="123"/>
  <c r="J14" i="123"/>
  <c r="J13" i="123"/>
  <c r="G13" i="123"/>
  <c r="J12" i="123"/>
  <c r="G12" i="123"/>
  <c r="J11" i="123"/>
  <c r="G11" i="123"/>
  <c r="J9" i="123"/>
  <c r="G9" i="123"/>
  <c r="J8" i="123"/>
  <c r="G8" i="123"/>
  <c r="J7" i="123"/>
  <c r="G7" i="123"/>
  <c r="J6" i="123"/>
  <c r="G6" i="123"/>
  <c r="F28" i="123" l="1"/>
  <c r="M41" i="123"/>
  <c r="M40" i="123"/>
  <c r="M34" i="123"/>
  <c r="M46" i="123"/>
  <c r="F29" i="123"/>
  <c r="F35" i="123"/>
  <c r="F41" i="123"/>
  <c r="F47" i="123"/>
  <c r="F30" i="123"/>
  <c r="F36" i="123"/>
  <c r="F42" i="123"/>
  <c r="M30" i="123"/>
  <c r="M36" i="123"/>
  <c r="M42" i="123"/>
  <c r="F34" i="123"/>
  <c r="F40" i="123"/>
  <c r="F46" i="123"/>
  <c r="F31" i="123"/>
  <c r="F37" i="123"/>
  <c r="F43" i="123"/>
  <c r="M31" i="123"/>
  <c r="M37" i="123"/>
  <c r="M43" i="123"/>
  <c r="F32" i="123"/>
  <c r="F38" i="123"/>
  <c r="F44" i="123"/>
  <c r="F33" i="123"/>
  <c r="F39" i="123"/>
  <c r="F45" i="123"/>
  <c r="M33" i="123"/>
  <c r="M39" i="123"/>
  <c r="M45" i="123"/>
  <c r="M44" i="123"/>
  <c r="M32" i="123"/>
  <c r="M35" i="123"/>
  <c r="M47" i="123"/>
  <c r="M28" i="123"/>
  <c r="M38" i="123"/>
  <c r="M29" i="123"/>
  <c r="J74" i="81" l="1"/>
  <c r="J73" i="81"/>
  <c r="J71" i="81"/>
  <c r="J66" i="81"/>
  <c r="J65" i="81"/>
  <c r="J63" i="81"/>
  <c r="J58" i="81"/>
  <c r="J57" i="81"/>
  <c r="J55" i="81"/>
  <c r="J54" i="81"/>
  <c r="J53" i="81"/>
  <c r="J51" i="81"/>
  <c r="J49" i="81"/>
  <c r="J47" i="81"/>
  <c r="H73" i="81"/>
  <c r="H71" i="81"/>
  <c r="H70" i="81"/>
  <c r="H69" i="81"/>
  <c r="H67" i="81"/>
  <c r="H66" i="81"/>
  <c r="H65" i="81"/>
  <c r="H63" i="81"/>
  <c r="H62" i="81"/>
  <c r="H59" i="81"/>
  <c r="H58" i="81"/>
  <c r="H57" i="81"/>
  <c r="H55" i="81"/>
  <c r="H54" i="81"/>
  <c r="H53" i="81"/>
  <c r="H51" i="81"/>
  <c r="H50" i="81"/>
  <c r="H49" i="81"/>
  <c r="H47" i="81"/>
  <c r="F74" i="81"/>
  <c r="F73" i="81"/>
  <c r="F71" i="81"/>
  <c r="F70" i="81"/>
  <c r="F69" i="81"/>
  <c r="F67" i="81"/>
  <c r="F66" i="81"/>
  <c r="F65" i="81"/>
  <c r="F63" i="81"/>
  <c r="F62" i="81"/>
  <c r="F61" i="81"/>
  <c r="F59" i="81"/>
  <c r="F57" i="81"/>
  <c r="F55" i="81"/>
  <c r="F54" i="81"/>
  <c r="F53" i="81"/>
  <c r="F51" i="81"/>
  <c r="F50" i="81"/>
  <c r="F49" i="81"/>
  <c r="F47" i="81"/>
  <c r="J55" i="79"/>
  <c r="J54" i="79"/>
  <c r="J53" i="79"/>
  <c r="J52" i="79"/>
  <c r="J51" i="79"/>
  <c r="J49" i="79"/>
  <c r="J48" i="79"/>
  <c r="J47" i="79"/>
  <c r="J45" i="79"/>
  <c r="J44" i="79"/>
  <c r="J43" i="79"/>
  <c r="J41" i="79"/>
  <c r="H55" i="79"/>
  <c r="H54" i="79"/>
  <c r="H52" i="79"/>
  <c r="H51" i="79"/>
  <c r="H49" i="79"/>
  <c r="H48" i="79"/>
  <c r="H47" i="79"/>
  <c r="H45" i="79"/>
  <c r="H44" i="79"/>
  <c r="H43" i="79"/>
  <c r="H41" i="79"/>
  <c r="F55" i="79"/>
  <c r="F54" i="79"/>
  <c r="F53" i="79"/>
  <c r="F52" i="79"/>
  <c r="F51" i="79"/>
  <c r="F48" i="79"/>
  <c r="F47" i="79"/>
  <c r="F44" i="79"/>
  <c r="F43" i="79"/>
  <c r="F41" i="79"/>
  <c r="J50" i="75" l="1"/>
  <c r="J49" i="75"/>
  <c r="J47" i="75"/>
  <c r="J45" i="75"/>
  <c r="J44" i="75"/>
  <c r="J42" i="75"/>
  <c r="H50" i="75"/>
  <c r="H49" i="75"/>
  <c r="H48" i="75"/>
  <c r="H47" i="75"/>
  <c r="H46" i="75"/>
  <c r="H45" i="75"/>
  <c r="H44" i="75"/>
  <c r="H43" i="75"/>
  <c r="H42" i="75"/>
  <c r="F49" i="75"/>
  <c r="F48" i="75"/>
  <c r="F46" i="75"/>
  <c r="F45" i="75"/>
  <c r="F44" i="75"/>
  <c r="F43" i="75"/>
  <c r="F42" i="75"/>
  <c r="J52" i="65"/>
  <c r="J51" i="65"/>
  <c r="J50" i="65"/>
  <c r="J48" i="65"/>
  <c r="J47" i="65"/>
  <c r="J45" i="65"/>
  <c r="J44" i="65"/>
  <c r="J43" i="65"/>
  <c r="H52" i="65"/>
  <c r="H51" i="65"/>
  <c r="H49" i="65"/>
  <c r="H48" i="65"/>
  <c r="H47" i="65"/>
  <c r="H46" i="65"/>
  <c r="H45" i="65"/>
  <c r="H44" i="65"/>
  <c r="H43" i="65"/>
  <c r="F45" i="65"/>
  <c r="F44" i="65"/>
  <c r="F43" i="65"/>
  <c r="M45" i="119" l="1"/>
  <c r="M44" i="119"/>
  <c r="M43" i="119"/>
  <c r="M42" i="119"/>
  <c r="M41" i="119"/>
  <c r="M40" i="119"/>
  <c r="M39" i="119"/>
  <c r="M38" i="119"/>
  <c r="M36" i="119"/>
  <c r="M35" i="119"/>
  <c r="M34" i="119"/>
  <c r="M32" i="119"/>
  <c r="M33" i="119" l="1"/>
  <c r="M28" i="115"/>
  <c r="M27" i="115"/>
  <c r="M26" i="115"/>
  <c r="M25" i="115"/>
  <c r="M23" i="115"/>
  <c r="M22" i="115"/>
  <c r="M21" i="115"/>
  <c r="M20" i="115"/>
  <c r="M19" i="115"/>
  <c r="M18" i="115"/>
  <c r="N18" i="115" s="1"/>
  <c r="M17" i="115"/>
  <c r="N17" i="115" s="1"/>
  <c r="M16" i="115"/>
  <c r="M14" i="115"/>
  <c r="M13" i="115"/>
  <c r="M12" i="115"/>
  <c r="M11" i="115"/>
  <c r="M10" i="115"/>
  <c r="M9" i="115"/>
  <c r="M8" i="115"/>
  <c r="E28" i="115"/>
  <c r="E26" i="115"/>
  <c r="E25" i="115"/>
  <c r="E24" i="115"/>
  <c r="F24" i="115" s="1"/>
  <c r="E23" i="115"/>
  <c r="E22" i="115"/>
  <c r="E21" i="115"/>
  <c r="E20" i="115"/>
  <c r="E19" i="115"/>
  <c r="E18" i="115"/>
  <c r="E16" i="115"/>
  <c r="E15" i="115"/>
  <c r="E14" i="115"/>
  <c r="E13" i="115"/>
  <c r="E12" i="115"/>
  <c r="E11" i="115"/>
  <c r="F11" i="115" s="1"/>
  <c r="E10" i="115"/>
  <c r="E9" i="115"/>
  <c r="E8" i="115"/>
  <c r="M24" i="115"/>
  <c r="M15" i="115"/>
  <c r="E17" i="115"/>
  <c r="E27" i="115"/>
  <c r="F13" i="115" l="1"/>
  <c r="F26" i="115"/>
  <c r="N19" i="115"/>
  <c r="N20" i="115"/>
  <c r="N8" i="115"/>
  <c r="N21" i="115"/>
  <c r="F14" i="115"/>
  <c r="N22" i="115"/>
  <c r="F18" i="115"/>
  <c r="N10" i="115"/>
  <c r="N23" i="115"/>
  <c r="F27" i="115"/>
  <c r="F19" i="115"/>
  <c r="N11" i="115"/>
  <c r="N25" i="115"/>
  <c r="N9" i="115"/>
  <c r="N12" i="115"/>
  <c r="N26" i="115"/>
  <c r="F17" i="115"/>
  <c r="N24" i="115"/>
  <c r="N13" i="115"/>
  <c r="N27" i="115"/>
  <c r="F12" i="115"/>
  <c r="F16" i="115"/>
  <c r="F20" i="115"/>
  <c r="F9" i="115"/>
  <c r="N14" i="115"/>
  <c r="F25" i="115"/>
  <c r="F15" i="115"/>
  <c r="N15" i="115"/>
  <c r="F8" i="115"/>
  <c r="F21" i="115"/>
  <c r="F22" i="115"/>
  <c r="F10" i="115"/>
  <c r="F23" i="115"/>
  <c r="N16" i="115"/>
  <c r="E58" i="114"/>
  <c r="E57" i="114"/>
  <c r="E56" i="114"/>
  <c r="E55" i="114"/>
  <c r="E54" i="114"/>
  <c r="E53" i="114"/>
  <c r="E52" i="114"/>
  <c r="E51" i="114"/>
  <c r="E50" i="114"/>
  <c r="E48" i="114"/>
  <c r="E47" i="114"/>
  <c r="E46" i="114"/>
  <c r="E45" i="114"/>
  <c r="E44" i="114"/>
  <c r="E43" i="114"/>
  <c r="E42" i="114"/>
  <c r="E41" i="114"/>
  <c r="E40" i="114"/>
  <c r="E39" i="114"/>
  <c r="F39" i="114" s="1"/>
  <c r="E38" i="114"/>
  <c r="M58" i="114"/>
  <c r="M57" i="114"/>
  <c r="M56" i="114"/>
  <c r="M54" i="114"/>
  <c r="M53" i="114"/>
  <c r="M52" i="114"/>
  <c r="M51" i="114"/>
  <c r="M50" i="114"/>
  <c r="M49" i="114"/>
  <c r="M48" i="114"/>
  <c r="M47" i="114"/>
  <c r="M45" i="114"/>
  <c r="M44" i="114"/>
  <c r="M43" i="114"/>
  <c r="M41" i="114"/>
  <c r="M40" i="114"/>
  <c r="M39" i="114"/>
  <c r="M38" i="114"/>
  <c r="M55" i="114"/>
  <c r="M46" i="114"/>
  <c r="M42" i="114"/>
  <c r="E49" i="114"/>
  <c r="N47" i="114" l="1"/>
  <c r="F49" i="114"/>
  <c r="F46" i="114"/>
  <c r="N41" i="114"/>
  <c r="N43" i="114"/>
  <c r="N57" i="114"/>
  <c r="F48" i="114"/>
  <c r="N54" i="114"/>
  <c r="N56" i="114"/>
  <c r="N44" i="114"/>
  <c r="N40" i="114"/>
  <c r="N45" i="114"/>
  <c r="F38" i="114"/>
  <c r="F51" i="114"/>
  <c r="N48" i="114"/>
  <c r="F53" i="114"/>
  <c r="N49" i="114"/>
  <c r="F41" i="114"/>
  <c r="F54" i="114"/>
  <c r="N46" i="114"/>
  <c r="N50" i="114"/>
  <c r="F55" i="114"/>
  <c r="F52" i="114"/>
  <c r="F40" i="114"/>
  <c r="N42" i="114"/>
  <c r="N55" i="114"/>
  <c r="N51" i="114"/>
  <c r="F43" i="114"/>
  <c r="F56" i="114"/>
  <c r="N38" i="114"/>
  <c r="N52" i="114"/>
  <c r="F44" i="114"/>
  <c r="F57" i="114"/>
  <c r="N39" i="114"/>
  <c r="N53" i="114"/>
  <c r="F45" i="114"/>
  <c r="F50" i="114"/>
  <c r="F47" i="114"/>
  <c r="F42" i="114"/>
  <c r="M27" i="114"/>
  <c r="M26" i="114"/>
  <c r="M25" i="114"/>
  <c r="M24" i="114"/>
  <c r="M23" i="114"/>
  <c r="M22" i="114"/>
  <c r="M21" i="114"/>
  <c r="M20" i="114"/>
  <c r="M19" i="114"/>
  <c r="M18" i="114"/>
  <c r="M17" i="114"/>
  <c r="M16" i="114"/>
  <c r="M14" i="114"/>
  <c r="M13" i="114"/>
  <c r="M12" i="114"/>
  <c r="M10" i="114"/>
  <c r="M9" i="114"/>
  <c r="M8" i="114"/>
  <c r="M7" i="114"/>
  <c r="E27" i="114"/>
  <c r="E26" i="114"/>
  <c r="E24" i="114"/>
  <c r="E22" i="114"/>
  <c r="E20" i="114"/>
  <c r="E19" i="114"/>
  <c r="E18" i="114"/>
  <c r="E16" i="114"/>
  <c r="E15" i="114"/>
  <c r="E13" i="114"/>
  <c r="E12" i="114"/>
  <c r="E11" i="114"/>
  <c r="E9" i="114"/>
  <c r="E8" i="114"/>
  <c r="E7" i="114"/>
  <c r="M15" i="114"/>
  <c r="M11" i="114"/>
  <c r="E10" i="114"/>
  <c r="E14" i="114"/>
  <c r="E17" i="114"/>
  <c r="E21" i="114"/>
  <c r="E23" i="114"/>
  <c r="E25" i="114"/>
  <c r="N13" i="114" l="1"/>
  <c r="N26" i="114"/>
  <c r="F14" i="114"/>
  <c r="N11" i="114"/>
  <c r="N15" i="114"/>
  <c r="F8" i="114"/>
  <c r="F19" i="114"/>
  <c r="N19" i="114"/>
  <c r="F20" i="114"/>
  <c r="F22" i="114"/>
  <c r="F24" i="114"/>
  <c r="F26" i="114"/>
  <c r="F9" i="114"/>
  <c r="N7" i="114"/>
  <c r="N21" i="114"/>
  <c r="F10" i="114"/>
  <c r="N16" i="114"/>
  <c r="N17" i="114"/>
  <c r="F7" i="114"/>
  <c r="N20" i="114"/>
  <c r="F25" i="114"/>
  <c r="F12" i="114"/>
  <c r="N8" i="114"/>
  <c r="N22" i="114"/>
  <c r="N14" i="114"/>
  <c r="F11" i="114"/>
  <c r="F23" i="114"/>
  <c r="F13" i="114"/>
  <c r="N9" i="114"/>
  <c r="N23" i="114"/>
  <c r="F18" i="114"/>
  <c r="N18" i="114"/>
  <c r="F21" i="114"/>
  <c r="F15" i="114"/>
  <c r="N10" i="114"/>
  <c r="N24" i="114"/>
  <c r="F17" i="114"/>
  <c r="F16" i="114"/>
  <c r="N12" i="114"/>
  <c r="N25" i="114"/>
  <c r="E59" i="113"/>
  <c r="E58" i="113"/>
  <c r="E57" i="113"/>
  <c r="E56" i="113"/>
  <c r="E55" i="113"/>
  <c r="E53" i="113"/>
  <c r="E51" i="113"/>
  <c r="E49" i="113"/>
  <c r="E48" i="113"/>
  <c r="E47" i="113"/>
  <c r="E46" i="113"/>
  <c r="E45" i="113"/>
  <c r="E44" i="113"/>
  <c r="E43" i="113"/>
  <c r="E42" i="113"/>
  <c r="E41" i="113"/>
  <c r="E40" i="113"/>
  <c r="M59" i="113"/>
  <c r="M58" i="113"/>
  <c r="M57" i="113"/>
  <c r="M55" i="113"/>
  <c r="M54" i="113"/>
  <c r="M53" i="113"/>
  <c r="M52" i="113"/>
  <c r="M51" i="113"/>
  <c r="M50" i="113"/>
  <c r="M49" i="113"/>
  <c r="M48" i="113"/>
  <c r="M46" i="113"/>
  <c r="M45" i="113"/>
  <c r="M44" i="113"/>
  <c r="M42" i="113"/>
  <c r="M41" i="113"/>
  <c r="M40" i="113"/>
  <c r="M60" i="113"/>
  <c r="M56" i="113"/>
  <c r="M47" i="113"/>
  <c r="M43" i="113"/>
  <c r="E50" i="113"/>
  <c r="E52" i="113"/>
  <c r="E54" i="113"/>
  <c r="E60" i="113"/>
  <c r="F52" i="113" l="1"/>
  <c r="F50" i="113"/>
  <c r="F54" i="113"/>
  <c r="N52" i="113"/>
  <c r="F45" i="113"/>
  <c r="F46" i="113"/>
  <c r="F47" i="113"/>
  <c r="N56" i="113"/>
  <c r="N55" i="113"/>
  <c r="N57" i="113"/>
  <c r="N58" i="113"/>
  <c r="N59" i="113"/>
  <c r="N40" i="113"/>
  <c r="N46" i="113"/>
  <c r="N41" i="113"/>
  <c r="N48" i="113"/>
  <c r="N44" i="113"/>
  <c r="N49" i="113"/>
  <c r="N42" i="113"/>
  <c r="N50" i="113"/>
  <c r="N53" i="113"/>
  <c r="N54" i="113"/>
  <c r="N45" i="113"/>
  <c r="N43" i="113"/>
  <c r="N47" i="113"/>
  <c r="N51" i="113"/>
  <c r="F48" i="113"/>
  <c r="F49" i="113"/>
  <c r="F51" i="113"/>
  <c r="F53" i="113"/>
  <c r="F40" i="113"/>
  <c r="F55" i="113"/>
  <c r="F41" i="113"/>
  <c r="F56" i="113"/>
  <c r="F42" i="113"/>
  <c r="F57" i="113"/>
  <c r="F43" i="113"/>
  <c r="F58" i="113"/>
  <c r="F44" i="113"/>
  <c r="F59" i="113"/>
  <c r="M28" i="113"/>
  <c r="M26" i="113"/>
  <c r="M25" i="113"/>
  <c r="M24" i="113"/>
  <c r="M23" i="113"/>
  <c r="M21" i="113"/>
  <c r="M20" i="113"/>
  <c r="M19" i="113"/>
  <c r="M18" i="113"/>
  <c r="M17" i="113"/>
  <c r="M16" i="113"/>
  <c r="M15" i="113"/>
  <c r="M14" i="113"/>
  <c r="M13" i="113"/>
  <c r="M12" i="113"/>
  <c r="M11" i="113"/>
  <c r="M10" i="113"/>
  <c r="M9" i="113"/>
  <c r="M8" i="113"/>
  <c r="E28" i="113"/>
  <c r="E27" i="113"/>
  <c r="E26" i="113"/>
  <c r="E25" i="113"/>
  <c r="E24" i="113"/>
  <c r="E22" i="113"/>
  <c r="E21" i="113"/>
  <c r="E20" i="113"/>
  <c r="E19" i="113"/>
  <c r="E18" i="113"/>
  <c r="E17" i="113"/>
  <c r="E16" i="113"/>
  <c r="E14" i="113"/>
  <c r="E13" i="113"/>
  <c r="E12" i="113"/>
  <c r="E11" i="113"/>
  <c r="E10" i="113"/>
  <c r="E9" i="113"/>
  <c r="E8" i="113"/>
  <c r="M22" i="113"/>
  <c r="M27" i="113"/>
  <c r="E15" i="113"/>
  <c r="E23" i="113"/>
  <c r="F24" i="113" l="1"/>
  <c r="N20" i="113"/>
  <c r="F10" i="113"/>
  <c r="N16" i="113"/>
  <c r="N18" i="113"/>
  <c r="N19" i="113"/>
  <c r="N8" i="113"/>
  <c r="N9" i="113"/>
  <c r="N21" i="113"/>
  <c r="N10" i="113"/>
  <c r="N23" i="113"/>
  <c r="N27" i="113"/>
  <c r="N11" i="113"/>
  <c r="N24" i="113"/>
  <c r="N15" i="113"/>
  <c r="N12" i="113"/>
  <c r="N25" i="113"/>
  <c r="N17" i="113"/>
  <c r="N13" i="113"/>
  <c r="N26" i="113"/>
  <c r="N22" i="113"/>
  <c r="N14" i="113"/>
  <c r="F11" i="113"/>
  <c r="F25" i="113"/>
  <c r="F12" i="113"/>
  <c r="F26" i="113"/>
  <c r="F27" i="113"/>
  <c r="F13" i="113"/>
  <c r="F14" i="113"/>
  <c r="F16" i="113"/>
  <c r="F17" i="113"/>
  <c r="F18" i="113"/>
  <c r="F19" i="113"/>
  <c r="F15" i="113"/>
  <c r="F20" i="113"/>
  <c r="F21" i="113"/>
  <c r="F23" i="113"/>
  <c r="F8" i="113"/>
  <c r="F9" i="113"/>
  <c r="F22" i="113"/>
  <c r="M60" i="111"/>
  <c r="M59" i="111"/>
  <c r="M58" i="111"/>
  <c r="M56" i="111"/>
  <c r="M55" i="111"/>
  <c r="M53" i="111"/>
  <c r="M51" i="111"/>
  <c r="M50" i="111"/>
  <c r="M49" i="111"/>
  <c r="M47" i="111"/>
  <c r="N47" i="111" s="1"/>
  <c r="M46" i="111"/>
  <c r="N46" i="111" s="1"/>
  <c r="M45" i="111"/>
  <c r="M44" i="111"/>
  <c r="M43" i="111"/>
  <c r="M42" i="111"/>
  <c r="M40" i="111"/>
  <c r="E60" i="111"/>
  <c r="E58" i="111"/>
  <c r="E57" i="111"/>
  <c r="E56" i="111"/>
  <c r="E55" i="111"/>
  <c r="E53" i="111"/>
  <c r="F53" i="111" s="1"/>
  <c r="E52" i="111"/>
  <c r="F52" i="111" s="1"/>
  <c r="E51" i="111"/>
  <c r="E50" i="111"/>
  <c r="E49" i="111"/>
  <c r="E47" i="111"/>
  <c r="E45" i="111"/>
  <c r="E44" i="111"/>
  <c r="E43" i="111"/>
  <c r="E41" i="111"/>
  <c r="E40" i="111"/>
  <c r="M41" i="111"/>
  <c r="M48" i="111"/>
  <c r="M52" i="111"/>
  <c r="M54" i="111"/>
  <c r="M57" i="111"/>
  <c r="E42" i="111"/>
  <c r="E46" i="111"/>
  <c r="E48" i="111"/>
  <c r="E54" i="111"/>
  <c r="E59" i="111"/>
  <c r="N54" i="111" l="1"/>
  <c r="F51" i="111"/>
  <c r="N45" i="111"/>
  <c r="N50" i="111"/>
  <c r="N51" i="111"/>
  <c r="N53" i="111"/>
  <c r="N55" i="111"/>
  <c r="N41" i="111"/>
  <c r="N56" i="111"/>
  <c r="N52" i="111"/>
  <c r="N42" i="111"/>
  <c r="N58" i="111"/>
  <c r="N49" i="111"/>
  <c r="N43" i="111"/>
  <c r="N59" i="111"/>
  <c r="N48" i="111"/>
  <c r="N40" i="111"/>
  <c r="N57" i="111"/>
  <c r="N44" i="111"/>
  <c r="F56" i="111"/>
  <c r="F57" i="111"/>
  <c r="F40" i="111"/>
  <c r="F58" i="111"/>
  <c r="F59" i="111"/>
  <c r="F44" i="111"/>
  <c r="F41" i="111"/>
  <c r="F45" i="111"/>
  <c r="F55" i="111"/>
  <c r="F46" i="111"/>
  <c r="F47" i="111"/>
  <c r="F54" i="111"/>
  <c r="F49" i="111"/>
  <c r="F43" i="111"/>
  <c r="F48" i="111"/>
  <c r="F42" i="111"/>
  <c r="F50" i="111"/>
  <c r="M28" i="111"/>
  <c r="M27" i="111"/>
  <c r="M26" i="111"/>
  <c r="M25" i="111"/>
  <c r="M24" i="111"/>
  <c r="M22" i="111"/>
  <c r="M21" i="111"/>
  <c r="M19" i="111"/>
  <c r="M18" i="111"/>
  <c r="M17" i="111"/>
  <c r="M15" i="111"/>
  <c r="M14" i="111"/>
  <c r="M12" i="111"/>
  <c r="M11" i="111"/>
  <c r="M10" i="111"/>
  <c r="M9" i="111"/>
  <c r="M8" i="111"/>
  <c r="M13" i="111"/>
  <c r="M16" i="111"/>
  <c r="M20" i="111"/>
  <c r="M23" i="111"/>
  <c r="E28" i="111"/>
  <c r="E26" i="111"/>
  <c r="E25" i="111"/>
  <c r="E24" i="111"/>
  <c r="E23" i="111"/>
  <c r="E21" i="111"/>
  <c r="E20" i="111"/>
  <c r="E19" i="111"/>
  <c r="E18" i="111"/>
  <c r="E16" i="111"/>
  <c r="E14" i="111"/>
  <c r="E12" i="111"/>
  <c r="E11" i="111"/>
  <c r="E9" i="111"/>
  <c r="E8" i="111"/>
  <c r="E10" i="111"/>
  <c r="E13" i="111"/>
  <c r="E15" i="111"/>
  <c r="E17" i="111"/>
  <c r="E22" i="111"/>
  <c r="E27" i="111"/>
  <c r="N15" i="111" l="1"/>
  <c r="N14" i="111"/>
  <c r="N23" i="111"/>
  <c r="F9" i="111"/>
  <c r="F25" i="111"/>
  <c r="N17" i="111"/>
  <c r="F26" i="111"/>
  <c r="F8" i="111"/>
  <c r="N20" i="111"/>
  <c r="N16" i="111"/>
  <c r="N21" i="111"/>
  <c r="N13" i="111"/>
  <c r="N22" i="111"/>
  <c r="N8" i="111"/>
  <c r="N24" i="111"/>
  <c r="N18" i="111"/>
  <c r="N9" i="111"/>
  <c r="N25" i="111"/>
  <c r="N10" i="111"/>
  <c r="N26" i="111"/>
  <c r="N11" i="111"/>
  <c r="N27" i="111"/>
  <c r="N19" i="111"/>
  <c r="N12" i="111"/>
  <c r="F12" i="111"/>
  <c r="F14" i="111"/>
  <c r="F16" i="111"/>
  <c r="F18" i="111"/>
  <c r="F11" i="111"/>
  <c r="F22" i="111"/>
  <c r="F19" i="111"/>
  <c r="F20" i="111"/>
  <c r="F17" i="111"/>
  <c r="F15" i="111"/>
  <c r="F21" i="111"/>
  <c r="F13" i="111"/>
  <c r="F23" i="111"/>
  <c r="F27" i="111"/>
  <c r="F10" i="111"/>
  <c r="F24" i="111"/>
  <c r="M58" i="109"/>
  <c r="M57" i="109"/>
  <c r="M56" i="109"/>
  <c r="M55" i="109"/>
  <c r="M53" i="109"/>
  <c r="M52" i="109"/>
  <c r="M51" i="109"/>
  <c r="M50" i="109"/>
  <c r="M49" i="109"/>
  <c r="M47" i="109"/>
  <c r="M46" i="109"/>
  <c r="M45" i="109"/>
  <c r="M44" i="109"/>
  <c r="M43" i="109"/>
  <c r="M42" i="109"/>
  <c r="M41" i="109"/>
  <c r="M40" i="109"/>
  <c r="M39" i="109"/>
  <c r="M38" i="109"/>
  <c r="M48" i="109"/>
  <c r="M54" i="109"/>
  <c r="E58" i="109"/>
  <c r="E57" i="109"/>
  <c r="E56" i="109"/>
  <c r="F56" i="109" s="1"/>
  <c r="E55" i="109"/>
  <c r="E54" i="109"/>
  <c r="E52" i="109"/>
  <c r="E51" i="109"/>
  <c r="E50" i="109"/>
  <c r="E49" i="109"/>
  <c r="E48" i="109"/>
  <c r="E46" i="109"/>
  <c r="F46" i="109" s="1"/>
  <c r="E45" i="109"/>
  <c r="E44" i="109"/>
  <c r="F44" i="109" s="1"/>
  <c r="E43" i="109"/>
  <c r="F43" i="109" s="1"/>
  <c r="E42" i="109"/>
  <c r="F42" i="109" s="1"/>
  <c r="E40" i="109"/>
  <c r="E39" i="109"/>
  <c r="E38" i="109"/>
  <c r="E41" i="109"/>
  <c r="E47" i="109"/>
  <c r="E53" i="109"/>
  <c r="N45" i="109" l="1"/>
  <c r="N46" i="109"/>
  <c r="N47" i="109"/>
  <c r="F45" i="109"/>
  <c r="N50" i="109"/>
  <c r="N51" i="109"/>
  <c r="N52" i="109"/>
  <c r="N40" i="109"/>
  <c r="N53" i="109"/>
  <c r="N49" i="109"/>
  <c r="N55" i="109"/>
  <c r="N39" i="109"/>
  <c r="N56" i="109"/>
  <c r="N48" i="109"/>
  <c r="N57" i="109"/>
  <c r="N54" i="109"/>
  <c r="N38" i="109"/>
  <c r="N41" i="109"/>
  <c r="N42" i="109"/>
  <c r="N43" i="109"/>
  <c r="N44" i="109"/>
  <c r="F48" i="109"/>
  <c r="F49" i="109"/>
  <c r="F50" i="109"/>
  <c r="F51" i="109"/>
  <c r="F53" i="109"/>
  <c r="F38" i="109"/>
  <c r="F52" i="109"/>
  <c r="F41" i="109"/>
  <c r="F54" i="109"/>
  <c r="F57" i="109"/>
  <c r="F47" i="109"/>
  <c r="F39" i="109"/>
  <c r="F40" i="109"/>
  <c r="F55" i="109"/>
  <c r="M27" i="109"/>
  <c r="M26" i="109"/>
  <c r="M25" i="109"/>
  <c r="M23" i="109"/>
  <c r="M21" i="109"/>
  <c r="M19" i="109"/>
  <c r="M18" i="109"/>
  <c r="M16" i="109"/>
  <c r="M15" i="109"/>
  <c r="M14" i="109"/>
  <c r="M11" i="109"/>
  <c r="M10" i="109"/>
  <c r="M9" i="109"/>
  <c r="M8" i="109"/>
  <c r="M7" i="109"/>
  <c r="E27" i="109"/>
  <c r="E26" i="109"/>
  <c r="E25" i="109"/>
  <c r="E24" i="109"/>
  <c r="E23" i="109"/>
  <c r="E21" i="109"/>
  <c r="E20" i="109"/>
  <c r="E18" i="109"/>
  <c r="E17" i="109"/>
  <c r="E16" i="109"/>
  <c r="E15" i="109"/>
  <c r="E14" i="109"/>
  <c r="E13" i="109"/>
  <c r="E11" i="109"/>
  <c r="E10" i="109"/>
  <c r="E9" i="109"/>
  <c r="E8" i="109"/>
  <c r="E7" i="109"/>
  <c r="K33" i="107" l="1"/>
  <c r="K12" i="107"/>
  <c r="K11" i="107"/>
  <c r="K10" i="107"/>
  <c r="K9" i="107"/>
  <c r="K8" i="107"/>
  <c r="K7" i="107"/>
  <c r="F30" i="107"/>
  <c r="F29" i="107"/>
  <c r="F28" i="107"/>
  <c r="F27" i="107"/>
  <c r="F26" i="107"/>
  <c r="F25" i="107"/>
  <c r="F24" i="107"/>
  <c r="F23" i="107"/>
  <c r="F22" i="107"/>
  <c r="F21" i="107"/>
  <c r="F20" i="107"/>
  <c r="F19" i="107"/>
  <c r="F18" i="107"/>
  <c r="F17" i="107"/>
  <c r="F16" i="107"/>
  <c r="F15" i="107"/>
  <c r="F14" i="107"/>
  <c r="F13" i="107"/>
  <c r="F12" i="107"/>
  <c r="F11" i="107"/>
  <c r="F10" i="107"/>
  <c r="F9" i="107"/>
  <c r="F8" i="107"/>
  <c r="F7" i="107"/>
  <c r="F6" i="107"/>
  <c r="M45" i="107"/>
  <c r="M12" i="107"/>
  <c r="M11" i="107"/>
  <c r="M10" i="107"/>
  <c r="M9" i="107"/>
  <c r="M8" i="107"/>
  <c r="M7" i="107"/>
  <c r="J45" i="107"/>
  <c r="J12" i="107"/>
  <c r="J11" i="107"/>
  <c r="J10" i="107"/>
  <c r="J9" i="107"/>
  <c r="J8" i="107"/>
  <c r="J7" i="107"/>
  <c r="H42" i="107"/>
  <c r="H18" i="107"/>
  <c r="H17" i="107"/>
  <c r="H16" i="107"/>
  <c r="H15" i="107"/>
  <c r="H14" i="107"/>
  <c r="H13" i="107"/>
  <c r="H12" i="107"/>
  <c r="H11" i="107"/>
  <c r="H10" i="107"/>
  <c r="H9" i="107"/>
  <c r="H8" i="107"/>
  <c r="H7" i="107"/>
  <c r="E45" i="107"/>
  <c r="E44" i="107"/>
  <c r="E43" i="107"/>
  <c r="E42" i="107"/>
  <c r="E41" i="107"/>
  <c r="E40" i="107"/>
  <c r="E39" i="107"/>
  <c r="E38" i="107"/>
  <c r="E37" i="107"/>
  <c r="E36" i="107"/>
  <c r="E35" i="107"/>
  <c r="E34" i="107"/>
  <c r="E33" i="107"/>
  <c r="E32" i="107"/>
  <c r="E31" i="107"/>
  <c r="E30" i="107"/>
  <c r="E29" i="107"/>
  <c r="E28" i="107"/>
  <c r="E27" i="107"/>
  <c r="E26" i="107"/>
  <c r="E25" i="107"/>
  <c r="E24" i="107"/>
  <c r="E23" i="107"/>
  <c r="E22" i="107"/>
  <c r="E21" i="107"/>
  <c r="E20" i="107"/>
  <c r="E18" i="107"/>
  <c r="E17" i="107"/>
  <c r="E16" i="107"/>
  <c r="E15" i="107"/>
  <c r="E14" i="107"/>
  <c r="E13" i="107"/>
  <c r="E12" i="107"/>
  <c r="E11" i="107"/>
  <c r="E10" i="107"/>
  <c r="E9" i="107"/>
  <c r="E8" i="107"/>
  <c r="E7" i="107"/>
  <c r="L55" i="105" l="1"/>
  <c r="L54" i="105"/>
  <c r="L53" i="105"/>
  <c r="L52" i="105"/>
  <c r="L51" i="105"/>
  <c r="L50" i="105"/>
  <c r="L49" i="105"/>
  <c r="L48" i="105"/>
  <c r="L47" i="105"/>
  <c r="L46" i="105"/>
  <c r="L45" i="105"/>
  <c r="L44" i="105"/>
  <c r="M44" i="105" s="1"/>
  <c r="L43" i="105"/>
  <c r="L42" i="105"/>
  <c r="L41" i="105"/>
  <c r="L40" i="105"/>
  <c r="L39" i="105"/>
  <c r="L38" i="105"/>
  <c r="L37" i="105"/>
  <c r="L36" i="105"/>
  <c r="L35" i="105"/>
  <c r="E55" i="105"/>
  <c r="E54" i="105"/>
  <c r="E53" i="105"/>
  <c r="E52" i="105"/>
  <c r="E51" i="105"/>
  <c r="E50" i="105"/>
  <c r="E49" i="105"/>
  <c r="E48" i="105"/>
  <c r="E47" i="105"/>
  <c r="E46" i="105"/>
  <c r="E45" i="105"/>
  <c r="E44" i="105"/>
  <c r="E43" i="105"/>
  <c r="E42" i="105"/>
  <c r="E41" i="105"/>
  <c r="E40" i="105"/>
  <c r="E39" i="105"/>
  <c r="E38" i="105"/>
  <c r="E37" i="105"/>
  <c r="E36" i="105"/>
  <c r="E35" i="105"/>
  <c r="J20" i="105"/>
  <c r="J19" i="105"/>
  <c r="J18" i="105"/>
  <c r="G20" i="105"/>
  <c r="G19" i="105"/>
  <c r="G18" i="105"/>
  <c r="G17" i="105"/>
  <c r="M35" i="105" l="1"/>
  <c r="M45" i="105"/>
  <c r="M46" i="105"/>
  <c r="M47" i="105"/>
  <c r="M48" i="105"/>
  <c r="M49" i="105"/>
  <c r="M50" i="105"/>
  <c r="M39" i="105"/>
  <c r="M51" i="105"/>
  <c r="M36" i="105"/>
  <c r="M52" i="105"/>
  <c r="M37" i="105"/>
  <c r="M53" i="105"/>
  <c r="M54" i="105"/>
  <c r="M38" i="105"/>
  <c r="M40" i="105"/>
  <c r="M41" i="105"/>
  <c r="M42" i="105"/>
  <c r="M43" i="105"/>
  <c r="F35" i="105"/>
  <c r="F45" i="105"/>
  <c r="F36" i="105"/>
  <c r="F37" i="105"/>
  <c r="F38" i="105"/>
  <c r="F39" i="105"/>
  <c r="F51" i="105"/>
  <c r="F41" i="105"/>
  <c r="F53" i="105"/>
  <c r="F42" i="105"/>
  <c r="F46" i="105"/>
  <c r="F54" i="105"/>
  <c r="F43" i="105"/>
  <c r="F44" i="105"/>
  <c r="F47" i="105"/>
  <c r="F48" i="105"/>
  <c r="F49" i="105"/>
  <c r="F50" i="105"/>
  <c r="F40" i="105"/>
  <c r="F52" i="105"/>
  <c r="L52" i="103"/>
  <c r="L51" i="103"/>
  <c r="L48" i="103"/>
  <c r="L47" i="103"/>
  <c r="L46" i="103"/>
  <c r="L45" i="103"/>
  <c r="L44" i="103"/>
  <c r="L43" i="103"/>
  <c r="L42" i="103"/>
  <c r="L41" i="103"/>
  <c r="L39" i="103"/>
  <c r="L38" i="103"/>
  <c r="L37" i="103"/>
  <c r="L36" i="103"/>
  <c r="L35" i="103"/>
  <c r="L34" i="103"/>
  <c r="L33" i="103"/>
  <c r="L32" i="103"/>
  <c r="L40" i="103"/>
  <c r="L49" i="103"/>
  <c r="L50" i="103"/>
  <c r="E52" i="103"/>
  <c r="E51" i="103"/>
  <c r="E50" i="103"/>
  <c r="E48" i="103"/>
  <c r="E47" i="103"/>
  <c r="E46" i="103"/>
  <c r="E45" i="103"/>
  <c r="E44" i="103"/>
  <c r="E43" i="103"/>
  <c r="E42" i="103"/>
  <c r="E41" i="103"/>
  <c r="E40" i="103"/>
  <c r="E39" i="103"/>
  <c r="E38" i="103"/>
  <c r="E37" i="103"/>
  <c r="E36" i="103"/>
  <c r="E35" i="103"/>
  <c r="E34" i="103"/>
  <c r="E33" i="103"/>
  <c r="E32" i="103"/>
  <c r="E49" i="103"/>
  <c r="J17" i="103"/>
  <c r="J18" i="103"/>
  <c r="G17" i="103"/>
  <c r="G18" i="103"/>
  <c r="L25" i="52"/>
  <c r="L24" i="52"/>
  <c r="L23" i="52"/>
  <c r="L22" i="52"/>
  <c r="L20" i="52"/>
  <c r="L19" i="52"/>
  <c r="L18" i="52"/>
  <c r="L17" i="52"/>
  <c r="L16" i="52"/>
  <c r="L15" i="52"/>
  <c r="L14" i="52"/>
  <c r="L13" i="52"/>
  <c r="L12" i="52"/>
  <c r="L11" i="52"/>
  <c r="L10" i="52"/>
  <c r="L9" i="52"/>
  <c r="L8" i="52"/>
  <c r="L7" i="52"/>
  <c r="L6" i="52"/>
  <c r="L5" i="52"/>
  <c r="L21" i="52"/>
  <c r="E25" i="52"/>
  <c r="E24" i="52"/>
  <c r="E23" i="52"/>
  <c r="E21" i="52"/>
  <c r="E20" i="52"/>
  <c r="E19" i="52"/>
  <c r="E17" i="52"/>
  <c r="E16" i="52"/>
  <c r="E15" i="52"/>
  <c r="E13" i="52"/>
  <c r="E12" i="52"/>
  <c r="E11" i="52"/>
  <c r="E10" i="52"/>
  <c r="E9" i="52"/>
  <c r="E8" i="52"/>
  <c r="E6" i="52"/>
  <c r="E5" i="52"/>
  <c r="E7" i="52"/>
  <c r="E14" i="52"/>
  <c r="F14" i="52" s="1"/>
  <c r="E18" i="52"/>
  <c r="E22" i="52"/>
  <c r="E31" i="85"/>
  <c r="J37" i="112"/>
  <c r="K37" i="112"/>
  <c r="K60" i="112"/>
  <c r="L60" i="112"/>
  <c r="N32" i="100"/>
  <c r="N33" i="100"/>
  <c r="N34" i="100"/>
  <c r="N35" i="100"/>
  <c r="N36" i="100"/>
  <c r="N37" i="100"/>
  <c r="N38" i="100"/>
  <c r="N39" i="100"/>
  <c r="N40" i="100"/>
  <c r="N41" i="100"/>
  <c r="N42" i="100"/>
  <c r="N43" i="100"/>
  <c r="N44" i="100"/>
  <c r="N45" i="100"/>
  <c r="N46" i="100"/>
  <c r="N47" i="100"/>
  <c r="N48" i="100"/>
  <c r="N49" i="100"/>
  <c r="N50" i="100"/>
  <c r="N51" i="100"/>
  <c r="N31" i="100"/>
  <c r="F45" i="100"/>
  <c r="F44" i="100"/>
  <c r="F42" i="100"/>
  <c r="F41" i="100"/>
  <c r="F40" i="100"/>
  <c r="F39" i="100"/>
  <c r="F38" i="100"/>
  <c r="F32" i="100"/>
  <c r="F33" i="100"/>
  <c r="F34" i="100"/>
  <c r="F35" i="100"/>
  <c r="F36" i="100"/>
  <c r="F37" i="100"/>
  <c r="F43" i="100"/>
  <c r="F46" i="100"/>
  <c r="F47" i="100"/>
  <c r="F48" i="100"/>
  <c r="F49" i="100"/>
  <c r="F50" i="100"/>
  <c r="F51" i="100"/>
  <c r="F31" i="100"/>
  <c r="F49" i="103" l="1"/>
  <c r="F43" i="103"/>
  <c r="M32" i="103"/>
  <c r="M45" i="103"/>
  <c r="F32" i="103"/>
  <c r="F44" i="103"/>
  <c r="G48" i="100"/>
  <c r="O45" i="100"/>
  <c r="G46" i="100"/>
  <c r="O33" i="100"/>
  <c r="O32" i="100"/>
  <c r="G42" i="100"/>
  <c r="M22" i="52"/>
  <c r="F17" i="52"/>
  <c r="M9" i="52"/>
  <c r="M35" i="103"/>
  <c r="M48" i="103"/>
  <c r="M46" i="103"/>
  <c r="F47" i="103"/>
  <c r="M36" i="103"/>
  <c r="M51" i="103"/>
  <c r="F46" i="103"/>
  <c r="F36" i="103"/>
  <c r="F48" i="103"/>
  <c r="M37" i="103"/>
  <c r="F45" i="103"/>
  <c r="F37" i="103"/>
  <c r="F50" i="103"/>
  <c r="M38" i="103"/>
  <c r="F38" i="103"/>
  <c r="F51" i="103"/>
  <c r="M39" i="103"/>
  <c r="M34" i="103"/>
  <c r="F39" i="103"/>
  <c r="M41" i="103"/>
  <c r="M33" i="103"/>
  <c r="F34" i="103"/>
  <c r="F40" i="103"/>
  <c r="M50" i="103"/>
  <c r="M42" i="103"/>
  <c r="F33" i="103"/>
  <c r="F41" i="103"/>
  <c r="M49" i="103"/>
  <c r="M43" i="103"/>
  <c r="M47" i="103"/>
  <c r="F35" i="103"/>
  <c r="F42" i="103"/>
  <c r="M40" i="103"/>
  <c r="M44" i="103"/>
  <c r="O41" i="100"/>
  <c r="O40" i="100"/>
  <c r="O42" i="100"/>
  <c r="O39" i="100"/>
  <c r="O50" i="100"/>
  <c r="O38" i="100"/>
  <c r="O37" i="100"/>
  <c r="O43" i="100"/>
  <c r="O48" i="100"/>
  <c r="O36" i="100"/>
  <c r="O31" i="100"/>
  <c r="O35" i="100"/>
  <c r="O44" i="100"/>
  <c r="O49" i="100"/>
  <c r="O47" i="100"/>
  <c r="O46" i="100"/>
  <c r="O34" i="100"/>
  <c r="G40" i="100"/>
  <c r="G47" i="100"/>
  <c r="G41" i="100"/>
  <c r="G37" i="100"/>
  <c r="G35" i="100"/>
  <c r="G36" i="100"/>
  <c r="G34" i="100"/>
  <c r="G43" i="100"/>
  <c r="G31" i="100"/>
  <c r="G33" i="100"/>
  <c r="G45" i="100"/>
  <c r="G32" i="100"/>
  <c r="G44" i="100"/>
  <c r="G50" i="100"/>
  <c r="G38" i="100"/>
  <c r="G49" i="100"/>
  <c r="G39" i="100"/>
  <c r="M7" i="52"/>
  <c r="M19" i="52"/>
  <c r="M8" i="52"/>
  <c r="M20" i="52"/>
  <c r="M24" i="52"/>
  <c r="M12" i="52"/>
  <c r="M13" i="52"/>
  <c r="M14" i="52"/>
  <c r="M11" i="52"/>
  <c r="M15" i="52"/>
  <c r="M23" i="52"/>
  <c r="M21" i="52"/>
  <c r="M16" i="52"/>
  <c r="M10" i="52"/>
  <c r="M5" i="52"/>
  <c r="M17" i="52"/>
  <c r="M6" i="52"/>
  <c r="M18" i="52"/>
  <c r="F22" i="52"/>
  <c r="F15" i="52"/>
  <c r="F5" i="52"/>
  <c r="F18" i="52"/>
  <c r="F16" i="52"/>
  <c r="F7" i="52"/>
  <c r="F19" i="52"/>
  <c r="F20" i="52"/>
  <c r="F21" i="52"/>
  <c r="F8" i="52"/>
  <c r="F23" i="52"/>
  <c r="F9" i="52"/>
  <c r="F24" i="52"/>
  <c r="F10" i="52"/>
  <c r="F11" i="52"/>
  <c r="F12" i="52"/>
  <c r="F6" i="52"/>
  <c r="F13" i="52"/>
  <c r="K66" i="112"/>
  <c r="G66" i="112"/>
  <c r="G65" i="112"/>
  <c r="G64" i="112"/>
  <c r="G63" i="112"/>
  <c r="G62" i="112"/>
  <c r="G61" i="112"/>
  <c r="G60" i="112"/>
  <c r="G59" i="112"/>
  <c r="G58" i="112"/>
  <c r="G57" i="112"/>
  <c r="G56" i="112"/>
  <c r="G54" i="112"/>
  <c r="G53" i="112"/>
  <c r="G52" i="112"/>
  <c r="G51" i="112"/>
  <c r="G49" i="112"/>
  <c r="G48" i="112"/>
  <c r="G47" i="112"/>
  <c r="G46" i="112"/>
  <c r="G45" i="112"/>
  <c r="G44" i="112"/>
  <c r="G43" i="112"/>
  <c r="G42" i="112"/>
  <c r="G41" i="112"/>
  <c r="G40" i="112"/>
  <c r="G39" i="112"/>
  <c r="G38" i="112"/>
  <c r="G50" i="112"/>
  <c r="G55" i="112"/>
  <c r="L38" i="112"/>
  <c r="L39" i="112"/>
  <c r="L40" i="112"/>
  <c r="L41" i="112"/>
  <c r="L42" i="112"/>
  <c r="L43" i="112"/>
  <c r="L44" i="112"/>
  <c r="L45" i="112"/>
  <c r="L46" i="112"/>
  <c r="L47" i="112"/>
  <c r="L48" i="112"/>
  <c r="L49" i="112"/>
  <c r="L50" i="112"/>
  <c r="L51" i="112"/>
  <c r="L52" i="112"/>
  <c r="L53" i="112"/>
  <c r="L54" i="112"/>
  <c r="L55" i="112"/>
  <c r="L56" i="112"/>
  <c r="L57" i="112"/>
  <c r="L58" i="112"/>
  <c r="L59" i="112"/>
  <c r="L61" i="112"/>
  <c r="L62" i="112"/>
  <c r="L63" i="112"/>
  <c r="L64" i="112"/>
  <c r="L65" i="112"/>
  <c r="L66" i="112"/>
  <c r="L37" i="112"/>
  <c r="K38" i="112"/>
  <c r="K39" i="112"/>
  <c r="K40" i="112"/>
  <c r="K41" i="112"/>
  <c r="K42" i="112"/>
  <c r="K43" i="112"/>
  <c r="K44" i="112"/>
  <c r="K45" i="112"/>
  <c r="K46" i="112"/>
  <c r="K47" i="112"/>
  <c r="K48" i="112"/>
  <c r="K49" i="112"/>
  <c r="K50" i="112"/>
  <c r="K51" i="112"/>
  <c r="K52" i="112"/>
  <c r="K53" i="112"/>
  <c r="K54" i="112"/>
  <c r="K55" i="112"/>
  <c r="K56" i="112"/>
  <c r="K57" i="112"/>
  <c r="K58" i="112"/>
  <c r="K59" i="112"/>
  <c r="K61" i="112"/>
  <c r="K62" i="112"/>
  <c r="K63" i="112"/>
  <c r="K64" i="112"/>
  <c r="K65" i="112"/>
  <c r="J38" i="112"/>
  <c r="J39" i="112"/>
  <c r="J40" i="112"/>
  <c r="J41" i="112"/>
  <c r="J42" i="112"/>
  <c r="J43" i="112"/>
  <c r="J44" i="112"/>
  <c r="J45" i="112"/>
  <c r="J46" i="112"/>
  <c r="J47" i="112"/>
  <c r="J48" i="112"/>
  <c r="J49" i="112"/>
  <c r="J50" i="112"/>
  <c r="J51" i="112"/>
  <c r="J52" i="112"/>
  <c r="J53" i="112"/>
  <c r="J54" i="112"/>
  <c r="J55" i="112"/>
  <c r="J56" i="112"/>
  <c r="J57" i="112"/>
  <c r="J58" i="112"/>
  <c r="J59" i="112"/>
  <c r="J60" i="112"/>
  <c r="J61" i="112"/>
  <c r="J62" i="112"/>
  <c r="J63" i="112"/>
  <c r="J64" i="112"/>
  <c r="J65" i="112"/>
  <c r="J66" i="112"/>
  <c r="H51" i="52"/>
  <c r="M26" i="112"/>
  <c r="M25" i="112"/>
  <c r="M24" i="112"/>
  <c r="M23" i="112"/>
  <c r="M22" i="112"/>
  <c r="K27" i="112"/>
  <c r="K26" i="112"/>
  <c r="K25" i="112"/>
  <c r="K24" i="112"/>
  <c r="K23" i="112"/>
  <c r="K22" i="112"/>
  <c r="G27" i="112"/>
  <c r="G26" i="112"/>
  <c r="G25" i="112"/>
  <c r="G24" i="112"/>
  <c r="G23" i="112"/>
  <c r="G22" i="112"/>
  <c r="E27" i="112"/>
  <c r="E26" i="112"/>
  <c r="E25" i="112"/>
  <c r="E24" i="112"/>
  <c r="E23" i="112"/>
  <c r="E22" i="112"/>
  <c r="M7" i="112"/>
  <c r="M8" i="112"/>
  <c r="M9" i="112"/>
  <c r="M10" i="112"/>
  <c r="M6" i="112"/>
  <c r="K7" i="112"/>
  <c r="K8" i="112"/>
  <c r="K9" i="112"/>
  <c r="K10" i="112"/>
  <c r="K11" i="112"/>
  <c r="K6" i="112"/>
  <c r="G7" i="112"/>
  <c r="G8" i="112"/>
  <c r="G9" i="112"/>
  <c r="G10" i="112"/>
  <c r="G11" i="112"/>
  <c r="G6" i="112"/>
  <c r="E7" i="112"/>
  <c r="E8" i="112"/>
  <c r="E9" i="112"/>
  <c r="E10" i="112"/>
  <c r="E11" i="112"/>
  <c r="E6" i="112"/>
  <c r="G6" i="90"/>
  <c r="I6" i="90"/>
  <c r="J46" i="65"/>
  <c r="H50" i="65"/>
  <c r="F52" i="65"/>
  <c r="F51" i="65"/>
  <c r="F50" i="65"/>
  <c r="F49" i="65"/>
  <c r="F48" i="65"/>
  <c r="F47" i="65"/>
  <c r="F46" i="65"/>
  <c r="H74" i="81"/>
  <c r="H61" i="81"/>
  <c r="F58" i="81"/>
  <c r="H53" i="79"/>
  <c r="F49" i="79"/>
  <c r="F45" i="79"/>
  <c r="J47" i="77" l="1"/>
  <c r="H50" i="77"/>
  <c r="H49" i="77"/>
  <c r="H48" i="77"/>
  <c r="H47" i="77"/>
  <c r="H46" i="77"/>
  <c r="H45" i="77"/>
  <c r="H44" i="77"/>
  <c r="H43" i="77"/>
  <c r="F50" i="77"/>
  <c r="F49" i="77"/>
  <c r="F48" i="77"/>
  <c r="F47" i="77"/>
  <c r="F46" i="77"/>
  <c r="F45" i="77"/>
  <c r="F44" i="77"/>
  <c r="F43" i="77"/>
  <c r="F42" i="77"/>
  <c r="J50" i="77"/>
  <c r="J49" i="77"/>
  <c r="J46" i="77"/>
  <c r="J43" i="77"/>
  <c r="J42" i="77"/>
  <c r="F50" i="75" l="1"/>
  <c r="H56" i="45" l="1"/>
  <c r="H55" i="45"/>
  <c r="H54" i="45"/>
  <c r="H53" i="45"/>
  <c r="H52" i="45"/>
  <c r="H51" i="45"/>
  <c r="H50" i="45"/>
  <c r="H49" i="45"/>
  <c r="H43" i="73" l="1"/>
  <c r="F43" i="73"/>
  <c r="J26" i="73"/>
  <c r="M30" i="93" l="1"/>
  <c r="M31" i="93"/>
  <c r="M32" i="93"/>
  <c r="M33" i="93"/>
  <c r="M34" i="93"/>
  <c r="M35" i="93"/>
  <c r="M36" i="93"/>
  <c r="M37" i="93"/>
  <c r="M38" i="93"/>
  <c r="M39" i="93"/>
  <c r="M40" i="93"/>
  <c r="M41" i="93"/>
  <c r="M42" i="93"/>
  <c r="M43" i="93"/>
  <c r="M44" i="93"/>
  <c r="M45" i="93"/>
  <c r="M46" i="93"/>
  <c r="M47" i="93"/>
  <c r="M48" i="93"/>
  <c r="M49" i="93"/>
  <c r="M29" i="93"/>
  <c r="F30" i="93"/>
  <c r="F31" i="93"/>
  <c r="F32" i="93"/>
  <c r="F33" i="93"/>
  <c r="F34" i="93"/>
  <c r="F35" i="93"/>
  <c r="F36" i="93"/>
  <c r="F37" i="93"/>
  <c r="F38" i="93"/>
  <c r="F39" i="93"/>
  <c r="F40" i="93"/>
  <c r="F41" i="93"/>
  <c r="F42" i="93"/>
  <c r="F43" i="93"/>
  <c r="F44" i="93"/>
  <c r="F45" i="93"/>
  <c r="F46" i="93"/>
  <c r="F47" i="93"/>
  <c r="F48" i="93"/>
  <c r="F49" i="93"/>
  <c r="F29" i="93"/>
  <c r="M15" i="93"/>
  <c r="K15" i="93"/>
  <c r="E15" i="93"/>
  <c r="E14" i="93"/>
  <c r="E13" i="93"/>
  <c r="I7" i="90"/>
  <c r="I8" i="90"/>
  <c r="I9" i="90"/>
  <c r="I10" i="90"/>
  <c r="I11" i="90"/>
  <c r="G11" i="90"/>
  <c r="G10" i="90"/>
  <c r="G9" i="90"/>
  <c r="G8" i="90"/>
  <c r="G7" i="90"/>
  <c r="E11" i="90"/>
  <c r="E10" i="90"/>
  <c r="E9" i="90"/>
  <c r="E8" i="90"/>
  <c r="E7" i="90"/>
  <c r="E6" i="90"/>
  <c r="N48" i="93" l="1"/>
  <c r="G40" i="93"/>
  <c r="N44" i="93"/>
  <c r="G47" i="93"/>
  <c r="N42" i="93"/>
  <c r="G39" i="93"/>
  <c r="G46" i="93"/>
  <c r="G42" i="93"/>
  <c r="G30" i="93"/>
  <c r="N39" i="93"/>
  <c r="G45" i="93"/>
  <c r="G41" i="93"/>
  <c r="N29" i="93"/>
  <c r="N38" i="93"/>
  <c r="N37" i="93"/>
  <c r="N36" i="93"/>
  <c r="G29" i="93"/>
  <c r="G38" i="93"/>
  <c r="N47" i="93"/>
  <c r="N35" i="93"/>
  <c r="G37" i="93"/>
  <c r="N34" i="93"/>
  <c r="N46" i="93"/>
  <c r="G48" i="93"/>
  <c r="G36" i="93"/>
  <c r="N45" i="93"/>
  <c r="N33" i="93"/>
  <c r="N32" i="93"/>
  <c r="G34" i="93"/>
  <c r="N43" i="93"/>
  <c r="N31" i="93"/>
  <c r="G35" i="93"/>
  <c r="G33" i="93"/>
  <c r="N30" i="93"/>
  <c r="N41" i="93"/>
  <c r="G44" i="93"/>
  <c r="G32" i="93"/>
  <c r="G43" i="93"/>
  <c r="G31" i="93"/>
  <c r="N40" i="93"/>
  <c r="L49" i="85" l="1"/>
  <c r="L48" i="85"/>
  <c r="L47" i="85"/>
  <c r="L46" i="85"/>
  <c r="L44" i="85"/>
  <c r="L43" i="85"/>
  <c r="L41" i="85"/>
  <c r="L40" i="85"/>
  <c r="L39" i="85"/>
  <c r="L37" i="85"/>
  <c r="L36" i="85"/>
  <c r="L35" i="85"/>
  <c r="M35" i="85" s="1"/>
  <c r="L34" i="85"/>
  <c r="L32" i="85"/>
  <c r="L31" i="85"/>
  <c r="L30" i="85"/>
  <c r="L29" i="85"/>
  <c r="L45" i="85"/>
  <c r="L38" i="85"/>
  <c r="L42" i="85"/>
  <c r="L33" i="85"/>
  <c r="E49" i="85"/>
  <c r="E48" i="85"/>
  <c r="E47" i="85"/>
  <c r="E46" i="85"/>
  <c r="E45" i="85"/>
  <c r="E44" i="85"/>
  <c r="E43" i="85"/>
  <c r="E42" i="85"/>
  <c r="E41" i="85"/>
  <c r="E39" i="85"/>
  <c r="E38" i="85"/>
  <c r="E37" i="85"/>
  <c r="E36" i="85"/>
  <c r="E34" i="85"/>
  <c r="E33" i="85"/>
  <c r="F33" i="85" s="1"/>
  <c r="E32" i="85"/>
  <c r="E30" i="85"/>
  <c r="E29" i="85"/>
  <c r="E35" i="85"/>
  <c r="E40" i="85"/>
  <c r="K16" i="85"/>
  <c r="E16" i="85"/>
  <c r="L53" i="83"/>
  <c r="L52" i="83"/>
  <c r="L51" i="83"/>
  <c r="L50" i="83"/>
  <c r="L48" i="83"/>
  <c r="L47" i="83"/>
  <c r="L46" i="83"/>
  <c r="L45" i="83"/>
  <c r="L44" i="83"/>
  <c r="L43" i="83"/>
  <c r="L42" i="83"/>
  <c r="L40" i="83"/>
  <c r="L39" i="83"/>
  <c r="L38" i="83"/>
  <c r="L36" i="83"/>
  <c r="L35" i="83"/>
  <c r="L34" i="83"/>
  <c r="L33" i="83"/>
  <c r="L37" i="83"/>
  <c r="L41" i="83"/>
  <c r="L49" i="83"/>
  <c r="E53" i="83"/>
  <c r="E52" i="83"/>
  <c r="E51" i="83"/>
  <c r="E50" i="83"/>
  <c r="E49" i="83"/>
  <c r="E47" i="83"/>
  <c r="E45" i="83"/>
  <c r="E44" i="83"/>
  <c r="E43" i="83"/>
  <c r="E42" i="83"/>
  <c r="E41" i="83"/>
  <c r="E39" i="83"/>
  <c r="E38" i="83"/>
  <c r="E37" i="83"/>
  <c r="E36" i="83"/>
  <c r="E35" i="83"/>
  <c r="E34" i="83"/>
  <c r="E33" i="83"/>
  <c r="E40" i="83"/>
  <c r="E46" i="83"/>
  <c r="E48" i="83"/>
  <c r="G19" i="83"/>
  <c r="J19" i="83"/>
  <c r="J18" i="83"/>
  <c r="G18" i="83"/>
  <c r="M49" i="83" l="1"/>
  <c r="F39" i="83"/>
  <c r="M46" i="85"/>
  <c r="F47" i="85"/>
  <c r="F34" i="85"/>
  <c r="F48" i="85"/>
  <c r="M36" i="85"/>
  <c r="F36" i="85"/>
  <c r="M37" i="85"/>
  <c r="F37" i="85"/>
  <c r="M33" i="85"/>
  <c r="M39" i="85"/>
  <c r="F38" i="85"/>
  <c r="M42" i="85"/>
  <c r="M40" i="85"/>
  <c r="F39" i="85"/>
  <c r="M38" i="85"/>
  <c r="M41" i="85"/>
  <c r="F41" i="85"/>
  <c r="M45" i="85"/>
  <c r="M43" i="85"/>
  <c r="F40" i="85"/>
  <c r="F42" i="85"/>
  <c r="M29" i="85"/>
  <c r="M44" i="85"/>
  <c r="F35" i="85"/>
  <c r="F43" i="85"/>
  <c r="M30" i="85"/>
  <c r="F29" i="85"/>
  <c r="F31" i="85"/>
  <c r="F44" i="85"/>
  <c r="M31" i="85"/>
  <c r="M47" i="85"/>
  <c r="F30" i="85"/>
  <c r="F45" i="85"/>
  <c r="M32" i="85"/>
  <c r="M48" i="85"/>
  <c r="F32" i="85"/>
  <c r="F46" i="85"/>
  <c r="M34" i="85"/>
  <c r="M44" i="83"/>
  <c r="F41" i="83"/>
  <c r="M41" i="83"/>
  <c r="M45" i="83"/>
  <c r="M37" i="83"/>
  <c r="M34" i="83"/>
  <c r="M48" i="83"/>
  <c r="M33" i="83"/>
  <c r="M35" i="83"/>
  <c r="M50" i="83"/>
  <c r="M47" i="83"/>
  <c r="M36" i="83"/>
  <c r="M51" i="83"/>
  <c r="M38" i="83"/>
  <c r="M52" i="83"/>
  <c r="M46" i="83"/>
  <c r="M39" i="83"/>
  <c r="M40" i="83"/>
  <c r="M42" i="83"/>
  <c r="M43" i="83"/>
  <c r="F43" i="83"/>
  <c r="F46" i="83"/>
  <c r="F44" i="83"/>
  <c r="F40" i="83"/>
  <c r="F45" i="83"/>
  <c r="F48" i="83"/>
  <c r="F33" i="83"/>
  <c r="F47" i="83"/>
  <c r="F34" i="83"/>
  <c r="F49" i="83"/>
  <c r="F35" i="83"/>
  <c r="F50" i="83"/>
  <c r="F51" i="83"/>
  <c r="F42" i="83"/>
  <c r="F36" i="83"/>
  <c r="F52" i="83"/>
  <c r="F37" i="83"/>
  <c r="F38" i="83"/>
  <c r="H24" i="39"/>
  <c r="H23" i="39"/>
  <c r="H22" i="39"/>
  <c r="H21" i="39"/>
  <c r="H20" i="39"/>
  <c r="G24" i="39"/>
  <c r="G23" i="39"/>
  <c r="G22" i="39"/>
  <c r="G21" i="39"/>
  <c r="G20" i="39"/>
  <c r="G19" i="39"/>
  <c r="E24" i="39"/>
  <c r="E23" i="39"/>
  <c r="E22" i="39"/>
  <c r="E21" i="39"/>
  <c r="E20" i="39"/>
  <c r="E19" i="39"/>
  <c r="E18" i="39"/>
  <c r="C24" i="39"/>
  <c r="C23" i="39"/>
  <c r="C22" i="39"/>
  <c r="C21" i="39"/>
  <c r="C20" i="39"/>
  <c r="C19" i="39"/>
  <c r="C18" i="39"/>
  <c r="C17" i="39"/>
  <c r="G57" i="37"/>
  <c r="G56" i="37"/>
  <c r="G55" i="37"/>
  <c r="G54" i="37"/>
  <c r="G53" i="37"/>
  <c r="G52" i="37"/>
  <c r="F57" i="37"/>
  <c r="F56" i="37"/>
  <c r="F55" i="37"/>
  <c r="F54" i="37"/>
  <c r="F53" i="37"/>
  <c r="F52" i="37"/>
  <c r="F51" i="37"/>
  <c r="D57" i="37"/>
  <c r="D56" i="37"/>
  <c r="D55" i="37"/>
  <c r="D54" i="37"/>
  <c r="D53" i="37"/>
  <c r="D52" i="37"/>
  <c r="D51" i="37"/>
  <c r="H28" i="37"/>
  <c r="I29" i="37" s="1"/>
  <c r="H27" i="37"/>
  <c r="H26" i="37"/>
  <c r="H25" i="37"/>
  <c r="H24" i="37"/>
  <c r="H22" i="37"/>
  <c r="H21" i="37"/>
  <c r="H20" i="37"/>
  <c r="H19" i="37"/>
  <c r="G28" i="37"/>
  <c r="G27" i="37"/>
  <c r="G26" i="37"/>
  <c r="G25" i="37"/>
  <c r="G24" i="37"/>
  <c r="G23" i="37"/>
  <c r="E28" i="37"/>
  <c r="E27" i="37"/>
  <c r="E26" i="37"/>
  <c r="E25" i="37"/>
  <c r="E24" i="37"/>
  <c r="C28" i="37"/>
  <c r="C27" i="37"/>
  <c r="C26" i="37"/>
  <c r="C25" i="37"/>
  <c r="C24" i="37"/>
  <c r="C23" i="37"/>
  <c r="C22" i="37"/>
  <c r="C21" i="37"/>
  <c r="C20" i="37"/>
  <c r="C19" i="37"/>
  <c r="I24" i="39" l="1"/>
  <c r="I25" i="39"/>
  <c r="H54" i="37"/>
  <c r="H57" i="37"/>
  <c r="H58" i="37"/>
  <c r="H55" i="37"/>
  <c r="H53" i="37"/>
  <c r="H56" i="37"/>
  <c r="I28" i="37"/>
  <c r="H42" i="77"/>
  <c r="F47" i="75"/>
  <c r="J45" i="73"/>
  <c r="J48" i="73"/>
  <c r="J47" i="73"/>
  <c r="J44" i="73"/>
  <c r="J46" i="73"/>
  <c r="H45" i="73"/>
  <c r="H48" i="73"/>
  <c r="H47" i="73"/>
  <c r="H44" i="73"/>
  <c r="H46" i="73"/>
  <c r="F45" i="73"/>
  <c r="F48" i="73"/>
  <c r="F47" i="73"/>
  <c r="F44" i="73"/>
  <c r="F46" i="73"/>
  <c r="H25" i="69"/>
  <c r="G25" i="69"/>
  <c r="E25" i="69"/>
  <c r="C25" i="69"/>
  <c r="L17" i="61" l="1"/>
  <c r="L15" i="61"/>
  <c r="L13" i="61"/>
  <c r="L11" i="61"/>
  <c r="AH33" i="58"/>
  <c r="AH32" i="58"/>
  <c r="AH31" i="58"/>
  <c r="AH30" i="58"/>
  <c r="AH29" i="58"/>
  <c r="AH28" i="58"/>
  <c r="AH27" i="58"/>
  <c r="AH26" i="58"/>
  <c r="AH24" i="58"/>
  <c r="AH23" i="58"/>
  <c r="AH22" i="58"/>
  <c r="AH20" i="58"/>
  <c r="AH19" i="58"/>
  <c r="AH18" i="58"/>
  <c r="AH17" i="58"/>
  <c r="AH16" i="58"/>
  <c r="AH15" i="58"/>
  <c r="AH14" i="58"/>
  <c r="AH13" i="58"/>
  <c r="AH12" i="58"/>
  <c r="AH11" i="58"/>
  <c r="AH10" i="58"/>
  <c r="AH9" i="58"/>
  <c r="AH8" i="58"/>
  <c r="AH6" i="58"/>
  <c r="AB33" i="57"/>
  <c r="AB32" i="57"/>
  <c r="AB31" i="57"/>
  <c r="AB30" i="57"/>
  <c r="AB29" i="57"/>
  <c r="AB28" i="57"/>
  <c r="AB27" i="57"/>
  <c r="AB26" i="57"/>
  <c r="AB24" i="57"/>
  <c r="AB23" i="57"/>
  <c r="AB22" i="57"/>
  <c r="AB20" i="57"/>
  <c r="AB19" i="57"/>
  <c r="AB17" i="57"/>
  <c r="AB14" i="57"/>
  <c r="AB13" i="57"/>
  <c r="AB12" i="57"/>
  <c r="AB11" i="57"/>
  <c r="AB10" i="57"/>
  <c r="AB9" i="57"/>
  <c r="AB8" i="57"/>
  <c r="AB6" i="57"/>
  <c r="I27" i="50" l="1"/>
  <c r="J27" i="50"/>
  <c r="G20" i="37"/>
  <c r="H15" i="45"/>
  <c r="M17" i="109" l="1"/>
  <c r="M22" i="109"/>
  <c r="M24" i="109"/>
  <c r="M13" i="109"/>
  <c r="N13" i="109" s="1"/>
  <c r="M20" i="109"/>
  <c r="M12" i="109"/>
  <c r="E22" i="109"/>
  <c r="E12" i="109"/>
  <c r="F12" i="109" s="1"/>
  <c r="E19" i="109"/>
  <c r="K6" i="107"/>
  <c r="J36" i="107"/>
  <c r="J35" i="107"/>
  <c r="F56" i="92"/>
  <c r="I23" i="92"/>
  <c r="I22" i="92"/>
  <c r="I21" i="92"/>
  <c r="I20" i="92"/>
  <c r="I19" i="92"/>
  <c r="I16" i="92"/>
  <c r="I15" i="92"/>
  <c r="I14" i="92"/>
  <c r="I17" i="92"/>
  <c r="G23" i="92"/>
  <c r="G21" i="92"/>
  <c r="G20" i="92"/>
  <c r="G19" i="92"/>
  <c r="G18" i="92"/>
  <c r="G17" i="92"/>
  <c r="E25" i="92"/>
  <c r="E24" i="92"/>
  <c r="E23" i="92"/>
  <c r="E22" i="92"/>
  <c r="E21" i="92"/>
  <c r="C20" i="92"/>
  <c r="C19" i="92"/>
  <c r="C18" i="92"/>
  <c r="C17" i="92"/>
  <c r="C16" i="92"/>
  <c r="C15" i="92"/>
  <c r="C14" i="92"/>
  <c r="I25" i="92"/>
  <c r="G25" i="92"/>
  <c r="B25" i="92"/>
  <c r="C26" i="92" s="1"/>
  <c r="F22" i="109" l="1"/>
  <c r="N12" i="109"/>
  <c r="N14" i="109"/>
  <c r="N8" i="109"/>
  <c r="N15" i="109"/>
  <c r="N9" i="109"/>
  <c r="N16" i="109"/>
  <c r="N18" i="109"/>
  <c r="N19" i="109"/>
  <c r="N21" i="109"/>
  <c r="N10" i="109"/>
  <c r="N23" i="109"/>
  <c r="N11" i="109"/>
  <c r="N25" i="109"/>
  <c r="N26" i="109"/>
  <c r="N7" i="109"/>
  <c r="N20" i="109"/>
  <c r="N24" i="109"/>
  <c r="N22" i="109"/>
  <c r="N17" i="109"/>
  <c r="F19" i="109"/>
  <c r="F20" i="109"/>
  <c r="F17" i="109"/>
  <c r="F11" i="109"/>
  <c r="F8" i="109"/>
  <c r="F15" i="109"/>
  <c r="F16" i="109"/>
  <c r="F23" i="109"/>
  <c r="F21" i="109"/>
  <c r="F9" i="109"/>
  <c r="F7" i="109"/>
  <c r="F24" i="109"/>
  <c r="F14" i="109"/>
  <c r="F10" i="109"/>
  <c r="F13" i="109"/>
  <c r="F25" i="109"/>
  <c r="F26" i="109"/>
  <c r="F18" i="109"/>
  <c r="J24" i="107"/>
  <c r="J20" i="107"/>
  <c r="J32" i="107"/>
  <c r="J26" i="107"/>
  <c r="J17" i="107"/>
  <c r="J21" i="107"/>
  <c r="J33" i="107"/>
  <c r="J27" i="107"/>
  <c r="J22" i="107"/>
  <c r="J34" i="107"/>
  <c r="J15" i="107"/>
  <c r="J19" i="107"/>
  <c r="J23" i="107"/>
  <c r="J43" i="107"/>
  <c r="J13" i="107"/>
  <c r="J37" i="107"/>
  <c r="J39" i="107"/>
  <c r="J30" i="107"/>
  <c r="J44" i="107"/>
  <c r="J14" i="107"/>
  <c r="J38" i="107"/>
  <c r="J41" i="107"/>
  <c r="J18" i="107"/>
  <c r="J31" i="107"/>
  <c r="J16" i="107"/>
  <c r="J28" i="107"/>
  <c r="J40" i="107"/>
  <c r="J29" i="107"/>
  <c r="J42" i="107"/>
  <c r="J25" i="107"/>
  <c r="M35" i="107"/>
  <c r="K35" i="107" s="1"/>
  <c r="D24" i="69"/>
  <c r="I54" i="39"/>
  <c r="G64" i="39"/>
  <c r="M38" i="107" l="1"/>
  <c r="M29" i="107"/>
  <c r="K43" i="107"/>
  <c r="M19" i="107"/>
  <c r="K19" i="107" s="1"/>
  <c r="K23" i="107"/>
  <c r="K26" i="107"/>
  <c r="M17" i="107"/>
  <c r="K17" i="107" s="1"/>
  <c r="M41" i="107"/>
  <c r="K41" i="107" s="1"/>
  <c r="M30" i="107"/>
  <c r="K30" i="107" s="1"/>
  <c r="M31" i="107"/>
  <c r="K31" i="107" s="1"/>
  <c r="M15" i="107"/>
  <c r="M18" i="107"/>
  <c r="K18" i="107" s="1"/>
  <c r="M42" i="107"/>
  <c r="K42" i="107" s="1"/>
  <c r="M43" i="107"/>
  <c r="M40" i="107"/>
  <c r="K40" i="107" s="1"/>
  <c r="M27" i="107"/>
  <c r="K27" i="107" s="1"/>
  <c r="M20" i="107"/>
  <c r="K20" i="107" s="1"/>
  <c r="M32" i="107"/>
  <c r="K32" i="107" s="1"/>
  <c r="M44" i="107"/>
  <c r="K44" i="107" s="1"/>
  <c r="M21" i="107"/>
  <c r="K21" i="107" s="1"/>
  <c r="M33" i="107"/>
  <c r="K45" i="107"/>
  <c r="M23" i="107"/>
  <c r="M26" i="107"/>
  <c r="M28" i="107"/>
  <c r="K28" i="107" s="1"/>
  <c r="M22" i="107"/>
  <c r="K22" i="107" s="1"/>
  <c r="M34" i="107"/>
  <c r="K34" i="107" s="1"/>
  <c r="M24" i="107"/>
  <c r="K24" i="107" s="1"/>
  <c r="M14" i="107"/>
  <c r="K14" i="107" s="1"/>
  <c r="M39" i="107"/>
  <c r="K39" i="107" s="1"/>
  <c r="M13" i="107"/>
  <c r="K13" i="107" s="1"/>
  <c r="M25" i="107"/>
  <c r="K25" i="107" s="1"/>
  <c r="M37" i="107"/>
  <c r="K37" i="107" s="1"/>
  <c r="M16" i="107"/>
  <c r="K29" i="107"/>
  <c r="K16" i="107"/>
  <c r="K38" i="107"/>
  <c r="K15" i="107"/>
  <c r="M36" i="107"/>
  <c r="K36" i="107" s="1"/>
  <c r="E19" i="107"/>
  <c r="F44" i="107"/>
  <c r="F37" i="107"/>
  <c r="H22" i="107"/>
  <c r="H30" i="107"/>
  <c r="H38" i="107"/>
  <c r="H36" i="107"/>
  <c r="H29" i="107"/>
  <c r="H45" i="107"/>
  <c r="H23" i="107"/>
  <c r="H31" i="107"/>
  <c r="H39" i="107"/>
  <c r="H25" i="107"/>
  <c r="H33" i="107"/>
  <c r="H41" i="107"/>
  <c r="H20" i="107"/>
  <c r="H28" i="107"/>
  <c r="H44" i="107"/>
  <c r="H21" i="107"/>
  <c r="H37" i="107"/>
  <c r="H24" i="107"/>
  <c r="H32" i="107"/>
  <c r="H40" i="107"/>
  <c r="H26" i="107"/>
  <c r="H34" i="107"/>
  <c r="H19" i="107"/>
  <c r="H27" i="107"/>
  <c r="H35" i="107"/>
  <c r="H43" i="107"/>
  <c r="V37" i="119"/>
  <c r="V33" i="119"/>
  <c r="J37" i="119"/>
  <c r="J33" i="119"/>
  <c r="V51" i="119" l="1"/>
  <c r="F40" i="107"/>
  <c r="F41" i="107"/>
  <c r="F42" i="107"/>
  <c r="F31" i="107"/>
  <c r="F34" i="107"/>
  <c r="F33" i="107"/>
  <c r="F32" i="107"/>
  <c r="F36" i="107"/>
  <c r="F39" i="107"/>
  <c r="F35" i="107"/>
  <c r="F43" i="107"/>
  <c r="F38" i="107"/>
  <c r="F45" i="107"/>
  <c r="F24" i="69"/>
  <c r="G24" i="69" s="1"/>
  <c r="E24" i="69"/>
  <c r="C24" i="69"/>
  <c r="H33" i="67"/>
  <c r="I33" i="67" s="1"/>
  <c r="H34" i="67"/>
  <c r="I34" i="67" s="1"/>
  <c r="H35" i="67"/>
  <c r="I35" i="67" s="1"/>
  <c r="H36" i="67"/>
  <c r="I36" i="67" s="1"/>
  <c r="H37" i="67"/>
  <c r="I37" i="67" s="1"/>
  <c r="H38" i="67"/>
  <c r="I38" i="67" s="1"/>
  <c r="H39" i="67"/>
  <c r="I39" i="67" s="1"/>
  <c r="H40" i="67"/>
  <c r="H41" i="67"/>
  <c r="H42" i="67"/>
  <c r="H43" i="67"/>
  <c r="G35" i="67"/>
  <c r="G36" i="67"/>
  <c r="G37" i="67"/>
  <c r="G38" i="67"/>
  <c r="E33" i="67"/>
  <c r="E34" i="67"/>
  <c r="E35" i="67"/>
  <c r="E36" i="67"/>
  <c r="E37" i="67"/>
  <c r="E38" i="67"/>
  <c r="E39" i="67"/>
  <c r="E40" i="67"/>
  <c r="E41" i="67"/>
  <c r="E42" i="67"/>
  <c r="E43" i="67"/>
  <c r="E44" i="67"/>
  <c r="D21" i="67"/>
  <c r="F33" i="67"/>
  <c r="F34" i="67"/>
  <c r="F35" i="67"/>
  <c r="F36" i="67"/>
  <c r="F37" i="67"/>
  <c r="F38" i="67"/>
  <c r="F39" i="67"/>
  <c r="G39" i="67" s="1"/>
  <c r="F40" i="67"/>
  <c r="G40" i="67" s="1"/>
  <c r="F41" i="67"/>
  <c r="G41" i="67" s="1"/>
  <c r="F42" i="67"/>
  <c r="F43" i="67"/>
  <c r="F44" i="67"/>
  <c r="F32" i="67"/>
  <c r="H64" i="39"/>
  <c r="F64" i="39"/>
  <c r="E64" i="39"/>
  <c r="D64" i="39"/>
  <c r="C64" i="39"/>
  <c r="B64" i="39"/>
  <c r="I63" i="39"/>
  <c r="I62" i="39"/>
  <c r="I61" i="39"/>
  <c r="I60" i="39"/>
  <c r="I59" i="39"/>
  <c r="I58" i="39"/>
  <c r="I57" i="39"/>
  <c r="I56" i="39"/>
  <c r="I55" i="39"/>
  <c r="I53" i="39"/>
  <c r="B5" i="110"/>
  <c r="B6" i="110" s="1"/>
  <c r="B7" i="110" s="1"/>
  <c r="B8" i="110" s="1"/>
  <c r="B9" i="110" s="1"/>
  <c r="B10" i="110" s="1"/>
  <c r="B11" i="110" s="1"/>
  <c r="B12" i="110" s="1"/>
  <c r="B13" i="110" s="1"/>
  <c r="B14" i="110" s="1"/>
  <c r="B15" i="110" s="1"/>
  <c r="B16" i="110" s="1"/>
  <c r="B17" i="110" s="1"/>
  <c r="B18" i="110" s="1"/>
  <c r="B19" i="110" s="1"/>
  <c r="B20" i="110" s="1"/>
  <c r="B21" i="110" s="1"/>
  <c r="B22" i="110" s="1"/>
  <c r="B23" i="110" s="1"/>
  <c r="B24" i="110" s="1"/>
  <c r="B25" i="110" s="1"/>
  <c r="B26" i="110" s="1"/>
  <c r="B27" i="110" s="1"/>
  <c r="B28" i="110" s="1"/>
  <c r="B29" i="110" s="1"/>
  <c r="B30" i="110" s="1"/>
  <c r="B31" i="110" s="1"/>
  <c r="B32" i="110" s="1"/>
  <c r="B33" i="110" s="1"/>
  <c r="B34" i="110" s="1"/>
  <c r="B35" i="110" s="1"/>
  <c r="B36" i="110" s="1"/>
  <c r="B37" i="110" s="1"/>
  <c r="B38" i="110" s="1"/>
  <c r="B39" i="110" s="1"/>
  <c r="B40" i="110" s="1"/>
  <c r="B41" i="110" s="1"/>
  <c r="B42" i="110" s="1"/>
  <c r="B43" i="110" s="1"/>
  <c r="B44" i="110" s="1"/>
  <c r="B45" i="110" s="1"/>
  <c r="B46" i="110" s="1"/>
  <c r="B47" i="110" s="1"/>
  <c r="B48" i="110" s="1"/>
  <c r="B49" i="110" s="1"/>
  <c r="B50" i="110" s="1"/>
  <c r="B51" i="110" s="1"/>
  <c r="B52" i="110" s="1"/>
  <c r="B53" i="110" s="1"/>
  <c r="B54" i="110" s="1"/>
  <c r="B55" i="110" s="1"/>
  <c r="B56" i="110" s="1"/>
  <c r="B57" i="110" s="1"/>
  <c r="B58" i="110" s="1"/>
  <c r="B59" i="110" s="1"/>
  <c r="B60" i="110" s="1"/>
  <c r="B61" i="110" s="1"/>
  <c r="B62" i="110" s="1"/>
  <c r="B63" i="110" s="1"/>
  <c r="B64" i="110" s="1"/>
  <c r="B65" i="110" s="1"/>
  <c r="B66" i="110" s="1"/>
  <c r="B67" i="110" s="1"/>
  <c r="B68" i="110" s="1"/>
  <c r="B69" i="110" s="1"/>
  <c r="B70" i="110" s="1"/>
  <c r="B71" i="110" s="1"/>
  <c r="B72" i="110" s="1"/>
  <c r="B73" i="110" s="1"/>
  <c r="B74" i="110" s="1"/>
  <c r="B75" i="110" s="1"/>
  <c r="B76" i="110" s="1"/>
  <c r="B77" i="110" s="1"/>
  <c r="B78" i="110" s="1"/>
  <c r="B79" i="110" s="1"/>
  <c r="B80" i="110" s="1"/>
  <c r="B81" i="110" s="1"/>
  <c r="B82" i="110" s="1"/>
  <c r="B83" i="110" s="1"/>
  <c r="B84" i="110" s="1"/>
  <c r="B85" i="110" s="1"/>
  <c r="B86" i="110" s="1"/>
  <c r="B87" i="110" s="1"/>
  <c r="B88" i="110" s="1"/>
  <c r="B89" i="110" s="1"/>
  <c r="B90" i="110" s="1"/>
  <c r="B91" i="110" s="1"/>
  <c r="B92" i="110" s="1"/>
  <c r="B93" i="110" s="1"/>
  <c r="B94" i="110" s="1"/>
  <c r="B95" i="110" s="1"/>
  <c r="B96" i="110" s="1"/>
  <c r="B97" i="110" s="1"/>
  <c r="B98" i="110" s="1"/>
  <c r="B99" i="110" s="1"/>
  <c r="B100" i="110" s="1"/>
  <c r="B101" i="110" s="1"/>
  <c r="B102" i="110" s="1"/>
  <c r="B103" i="110" s="1"/>
  <c r="B104" i="110" s="1"/>
  <c r="B105" i="110" s="1"/>
  <c r="B106" i="110" s="1"/>
  <c r="B107" i="110" s="1"/>
  <c r="B108" i="110" s="1"/>
  <c r="B109" i="110" s="1"/>
  <c r="B110" i="110" s="1"/>
  <c r="F55" i="92"/>
  <c r="I24" i="92"/>
  <c r="G24" i="92"/>
  <c r="B24" i="92"/>
  <c r="B23" i="92"/>
  <c r="I32" i="67" l="1"/>
  <c r="G44" i="67"/>
  <c r="G34" i="67"/>
  <c r="I44" i="67"/>
  <c r="G33" i="67"/>
  <c r="I42" i="67"/>
  <c r="G43" i="67"/>
  <c r="I41" i="67"/>
  <c r="I43" i="67"/>
  <c r="G42" i="67"/>
  <c r="I40" i="67"/>
  <c r="G32" i="67"/>
  <c r="Y46" i="119"/>
  <c r="Y41" i="119"/>
  <c r="Y40" i="119"/>
  <c r="Y39" i="119"/>
  <c r="Y38" i="119"/>
  <c r="Y36" i="119"/>
  <c r="Y35" i="119"/>
  <c r="Y34" i="119"/>
  <c r="Y32" i="119"/>
  <c r="Y44" i="119"/>
  <c r="Y45" i="119"/>
  <c r="Y43" i="119"/>
  <c r="Y42" i="119"/>
  <c r="Y50" i="119"/>
  <c r="Y49" i="119"/>
  <c r="Y48" i="119"/>
  <c r="Y47" i="119"/>
  <c r="M50" i="119"/>
  <c r="M49" i="119"/>
  <c r="M48" i="119"/>
  <c r="M47" i="119"/>
  <c r="M46" i="119"/>
  <c r="M37" i="119" s="1"/>
  <c r="M51" i="119" s="1"/>
  <c r="C24" i="92"/>
  <c r="C25" i="92"/>
  <c r="H24" i="69"/>
  <c r="I64" i="39"/>
  <c r="J29" i="81"/>
  <c r="H29" i="81"/>
  <c r="F29" i="81"/>
  <c r="D29" i="81"/>
  <c r="J27" i="79"/>
  <c r="H27" i="79"/>
  <c r="F27" i="79"/>
  <c r="D27" i="79"/>
  <c r="J26" i="77"/>
  <c r="H26" i="77"/>
  <c r="F26" i="77"/>
  <c r="D26" i="77"/>
  <c r="J26" i="75"/>
  <c r="H26" i="75"/>
  <c r="F26" i="75"/>
  <c r="D26" i="75"/>
  <c r="H26" i="73"/>
  <c r="F26" i="73"/>
  <c r="D26" i="73"/>
  <c r="J27" i="65"/>
  <c r="H27" i="65"/>
  <c r="F27" i="65"/>
  <c r="D27" i="65"/>
  <c r="Z31" i="57"/>
  <c r="AB15" i="57"/>
  <c r="Y37" i="119" l="1"/>
  <c r="Y33" i="119"/>
  <c r="Y51" i="119" s="1"/>
  <c r="J26" i="50"/>
  <c r="G27" i="50"/>
  <c r="E27" i="50"/>
  <c r="C27" i="50"/>
  <c r="J59" i="50"/>
  <c r="I59" i="50"/>
  <c r="G59" i="50"/>
  <c r="E59" i="50"/>
  <c r="C59" i="50"/>
  <c r="H7" i="45" l="1"/>
  <c r="H8" i="45"/>
  <c r="H9" i="45"/>
  <c r="H10" i="45"/>
  <c r="H11" i="45"/>
  <c r="H12" i="45"/>
  <c r="H13" i="45"/>
  <c r="H14" i="45"/>
  <c r="M12" i="93" l="1"/>
  <c r="M13" i="93"/>
  <c r="M14" i="93"/>
  <c r="K12" i="93"/>
  <c r="K13" i="93"/>
  <c r="K14" i="93"/>
  <c r="E12" i="93"/>
  <c r="K13" i="85"/>
  <c r="K14" i="85"/>
  <c r="K15" i="85"/>
  <c r="E13" i="85"/>
  <c r="E14" i="85"/>
  <c r="E15" i="85"/>
  <c r="W25" i="58" l="1"/>
  <c r="Y25" i="58"/>
  <c r="AA25" i="58"/>
  <c r="AC25" i="58"/>
  <c r="AE25" i="58"/>
  <c r="AH25" i="58" s="1"/>
  <c r="AE21" i="58"/>
  <c r="AH21" i="58" s="1"/>
  <c r="AE7" i="58"/>
  <c r="AH7" i="58" s="1"/>
  <c r="AC21" i="58"/>
  <c r="AC7" i="58"/>
  <c r="AA21" i="58"/>
  <c r="AA7" i="58"/>
  <c r="Y21" i="58"/>
  <c r="W21" i="58"/>
  <c r="U21" i="58"/>
  <c r="Y7" i="58"/>
  <c r="W7" i="58"/>
  <c r="U7" i="58"/>
  <c r="C23" i="69" l="1"/>
  <c r="E23" i="69"/>
  <c r="G23" i="69"/>
  <c r="H23" i="69"/>
  <c r="F54" i="92" l="1"/>
  <c r="D28" i="81"/>
  <c r="F28" i="81"/>
  <c r="H28" i="81"/>
  <c r="J28" i="81"/>
  <c r="D26" i="79"/>
  <c r="F26" i="79"/>
  <c r="H26" i="79"/>
  <c r="J26" i="79"/>
  <c r="D25" i="77"/>
  <c r="F25" i="77"/>
  <c r="H25" i="77"/>
  <c r="J25" i="77"/>
  <c r="D25" i="75"/>
  <c r="F25" i="75"/>
  <c r="H25" i="75"/>
  <c r="J25" i="75"/>
  <c r="D25" i="73"/>
  <c r="F25" i="73"/>
  <c r="H25" i="73"/>
  <c r="J25" i="73"/>
  <c r="D26" i="65" l="1"/>
  <c r="F26" i="65"/>
  <c r="J26" i="65"/>
  <c r="AF6" i="58" l="1"/>
  <c r="AF7" i="58"/>
  <c r="AF8" i="58"/>
  <c r="AF9" i="58"/>
  <c r="AF10" i="58"/>
  <c r="AF11" i="58"/>
  <c r="AF12" i="58"/>
  <c r="AF13" i="58"/>
  <c r="AF14" i="58"/>
  <c r="AF15" i="58"/>
  <c r="AF16" i="58"/>
  <c r="AF17" i="58"/>
  <c r="AF18" i="58"/>
  <c r="AF19" i="58"/>
  <c r="AF20" i="58"/>
  <c r="AF21" i="58"/>
  <c r="AF22" i="58"/>
  <c r="AF23" i="58"/>
  <c r="AF24" i="58"/>
  <c r="AF25" i="58"/>
  <c r="AF26" i="58"/>
  <c r="AF27" i="58"/>
  <c r="AF28" i="58"/>
  <c r="AF29" i="58"/>
  <c r="AF30" i="58"/>
  <c r="AF31" i="58"/>
  <c r="AF32" i="58"/>
  <c r="AF33" i="58"/>
  <c r="AB7" i="57" l="1"/>
  <c r="Z8" i="57"/>
  <c r="Z9" i="57"/>
  <c r="Z10" i="57"/>
  <c r="Z11" i="57"/>
  <c r="Z12" i="57"/>
  <c r="Z13" i="57"/>
  <c r="Z14" i="57"/>
  <c r="Z15" i="57"/>
  <c r="Z17" i="57"/>
  <c r="Z19" i="57"/>
  <c r="Z20" i="57"/>
  <c r="Y21" i="57"/>
  <c r="AB21" i="57" s="1"/>
  <c r="Z22" i="57"/>
  <c r="Z23" i="57"/>
  <c r="Z24" i="57"/>
  <c r="AB25" i="57"/>
  <c r="Z26" i="57"/>
  <c r="Z27" i="57"/>
  <c r="Z28" i="57"/>
  <c r="Z29" i="57"/>
  <c r="Z30" i="57"/>
  <c r="Z32" i="57"/>
  <c r="Z33" i="57"/>
  <c r="C58" i="50" l="1"/>
  <c r="E58" i="50"/>
  <c r="G58" i="50"/>
  <c r="I58" i="50"/>
  <c r="J58" i="50"/>
  <c r="C26" i="50"/>
  <c r="E26" i="50"/>
  <c r="G26" i="50"/>
  <c r="I26" i="50"/>
  <c r="I23" i="39"/>
  <c r="I27" i="37" l="1"/>
  <c r="E15" i="18"/>
  <c r="H15" i="18"/>
  <c r="E16" i="18"/>
  <c r="H16" i="18"/>
  <c r="E17" i="18"/>
  <c r="H17" i="18"/>
  <c r="H38" i="52" l="1"/>
  <c r="H47" i="52"/>
  <c r="H49" i="52"/>
  <c r="H50" i="52"/>
  <c r="J27" i="81" l="1"/>
  <c r="H27" i="81"/>
  <c r="F27" i="81"/>
  <c r="D27" i="81"/>
  <c r="J25" i="79"/>
  <c r="H25" i="79"/>
  <c r="F25" i="79"/>
  <c r="D25" i="79"/>
  <c r="J24" i="77"/>
  <c r="H24" i="77"/>
  <c r="F24" i="77"/>
  <c r="D24" i="77"/>
  <c r="J24" i="75"/>
  <c r="H24" i="75"/>
  <c r="F24" i="75"/>
  <c r="D24" i="75"/>
  <c r="J24" i="73"/>
  <c r="H24" i="73"/>
  <c r="F24" i="73"/>
  <c r="D24" i="73"/>
  <c r="J25" i="65"/>
  <c r="H25" i="65"/>
  <c r="F25" i="65"/>
  <c r="D25" i="65"/>
  <c r="AD33" i="58" l="1"/>
  <c r="AD32" i="58"/>
  <c r="AD31" i="58"/>
  <c r="AD30" i="58"/>
  <c r="AD29" i="58"/>
  <c r="AD28" i="58"/>
  <c r="AD27" i="58"/>
  <c r="AD26" i="58"/>
  <c r="AD24" i="58"/>
  <c r="AD23" i="58"/>
  <c r="AD22" i="58"/>
  <c r="AD20" i="58"/>
  <c r="AD19" i="58"/>
  <c r="AD18" i="58"/>
  <c r="AD17" i="58"/>
  <c r="AD16" i="58"/>
  <c r="AD15" i="58"/>
  <c r="AD14" i="58"/>
  <c r="AD13" i="58"/>
  <c r="AD12" i="58"/>
  <c r="AD11" i="58"/>
  <c r="AD10" i="58"/>
  <c r="AD9" i="58"/>
  <c r="AD8" i="58"/>
  <c r="AD6" i="58"/>
  <c r="X9" i="57"/>
  <c r="X8" i="57"/>
  <c r="X6" i="57"/>
  <c r="V6" i="57"/>
  <c r="X33" i="57"/>
  <c r="X32" i="57"/>
  <c r="X30" i="57"/>
  <c r="X29" i="57"/>
  <c r="X28" i="57"/>
  <c r="X27" i="57"/>
  <c r="X26" i="57"/>
  <c r="W25" i="57"/>
  <c r="Z25" i="57" s="1"/>
  <c r="X24" i="57"/>
  <c r="X23" i="57"/>
  <c r="X22" i="57"/>
  <c r="W21" i="57"/>
  <c r="Z21" i="57" s="1"/>
  <c r="X20" i="57"/>
  <c r="X19" i="57"/>
  <c r="X17" i="57"/>
  <c r="X15" i="57"/>
  <c r="X14" i="57"/>
  <c r="X13" i="57"/>
  <c r="X12" i="57"/>
  <c r="X11" i="57"/>
  <c r="X10" i="57"/>
  <c r="W7" i="57"/>
  <c r="Z7" i="57" s="1"/>
  <c r="J57" i="50" l="1"/>
  <c r="I57" i="50"/>
  <c r="G57" i="50"/>
  <c r="E57" i="50"/>
  <c r="C57" i="50"/>
  <c r="J24" i="50"/>
  <c r="J25" i="50"/>
  <c r="I25" i="50"/>
  <c r="G25" i="50"/>
  <c r="E25" i="50"/>
  <c r="C25" i="50"/>
  <c r="F53" i="92" l="1"/>
  <c r="F52" i="92"/>
  <c r="B22" i="92"/>
  <c r="C23" i="92" s="1"/>
  <c r="G22" i="92"/>
  <c r="C22" i="92" l="1"/>
  <c r="H22" i="69"/>
  <c r="G22" i="69"/>
  <c r="E22" i="69"/>
  <c r="C22" i="69"/>
  <c r="I22" i="39" l="1"/>
  <c r="I26" i="37"/>
  <c r="E14" i="18" l="1"/>
  <c r="H14" i="18"/>
  <c r="H26" i="81" l="1"/>
  <c r="H25" i="81"/>
  <c r="F26" i="81"/>
  <c r="F25" i="81"/>
  <c r="D26" i="81"/>
  <c r="D25" i="81"/>
  <c r="J26" i="81"/>
  <c r="J25" i="81"/>
  <c r="H24" i="79"/>
  <c r="H23" i="79"/>
  <c r="F24" i="79"/>
  <c r="F23" i="79"/>
  <c r="D24" i="79"/>
  <c r="D23" i="79"/>
  <c r="J24" i="79"/>
  <c r="J23" i="79"/>
  <c r="H23" i="77"/>
  <c r="H22" i="77"/>
  <c r="F23" i="77"/>
  <c r="F22" i="77"/>
  <c r="D23" i="77"/>
  <c r="D22" i="77"/>
  <c r="J23" i="77"/>
  <c r="J22" i="77"/>
  <c r="H23" i="75"/>
  <c r="H22" i="75"/>
  <c r="F23" i="75"/>
  <c r="F22" i="75"/>
  <c r="D23" i="75"/>
  <c r="D22" i="75"/>
  <c r="J23" i="75"/>
  <c r="J22" i="75"/>
  <c r="H23" i="73"/>
  <c r="H22" i="73"/>
  <c r="H21" i="73"/>
  <c r="F23" i="73"/>
  <c r="F22" i="73"/>
  <c r="D23" i="73"/>
  <c r="D22" i="73"/>
  <c r="J23" i="73"/>
  <c r="J22" i="73"/>
  <c r="H24" i="65" l="1"/>
  <c r="H23" i="65"/>
  <c r="F24" i="65"/>
  <c r="F23" i="65"/>
  <c r="D24" i="65"/>
  <c r="D23" i="65"/>
  <c r="J24" i="65"/>
  <c r="J23" i="65"/>
  <c r="AD25" i="58"/>
  <c r="AD21" i="58"/>
  <c r="AD7" i="58"/>
  <c r="AB33" i="58"/>
  <c r="AB32" i="58"/>
  <c r="AB31" i="58"/>
  <c r="AB30" i="58"/>
  <c r="AB29" i="58"/>
  <c r="AB28" i="58"/>
  <c r="AB27" i="58"/>
  <c r="AB26" i="58"/>
  <c r="AB24" i="58"/>
  <c r="AB23" i="58"/>
  <c r="AB22" i="58"/>
  <c r="AB20" i="58"/>
  <c r="AB19" i="58"/>
  <c r="AB18" i="58"/>
  <c r="AB17" i="58"/>
  <c r="AB16" i="58"/>
  <c r="AB15" i="58"/>
  <c r="AB14" i="58"/>
  <c r="AB13" i="58"/>
  <c r="AB12" i="58"/>
  <c r="AB11" i="58"/>
  <c r="AB10" i="58"/>
  <c r="AB9" i="58"/>
  <c r="AB8" i="58"/>
  <c r="AB6" i="58"/>
  <c r="Z33" i="58"/>
  <c r="Z32" i="58"/>
  <c r="Z31" i="58"/>
  <c r="Z30" i="58"/>
  <c r="Z29" i="58"/>
  <c r="Z28" i="58"/>
  <c r="Z27" i="58"/>
  <c r="Z26" i="58"/>
  <c r="Z24" i="58"/>
  <c r="Z23" i="58"/>
  <c r="Z22" i="58"/>
  <c r="Z20" i="58"/>
  <c r="Z19" i="58"/>
  <c r="Z18" i="58"/>
  <c r="Z17" i="58"/>
  <c r="Z16" i="58"/>
  <c r="Z15" i="58"/>
  <c r="Z14" i="58"/>
  <c r="Z13" i="58"/>
  <c r="Z12" i="58"/>
  <c r="Z11" i="58"/>
  <c r="Z10" i="58"/>
  <c r="Z9" i="58"/>
  <c r="Z8" i="58"/>
  <c r="Z6" i="58"/>
  <c r="U25" i="57"/>
  <c r="S25" i="57"/>
  <c r="U21" i="57"/>
  <c r="S21" i="57"/>
  <c r="U7" i="57"/>
  <c r="S7" i="57"/>
  <c r="V33" i="57"/>
  <c r="V32" i="57"/>
  <c r="V30" i="57"/>
  <c r="V29" i="57"/>
  <c r="V28" i="57"/>
  <c r="V27" i="57"/>
  <c r="V26" i="57"/>
  <c r="V24" i="57"/>
  <c r="V23" i="57"/>
  <c r="V22" i="57"/>
  <c r="V20" i="57"/>
  <c r="V19" i="57"/>
  <c r="V17" i="57"/>
  <c r="V15" i="57"/>
  <c r="V14" i="57"/>
  <c r="V13" i="57"/>
  <c r="V12" i="57"/>
  <c r="V11" i="57"/>
  <c r="V10" i="57"/>
  <c r="V9" i="57"/>
  <c r="V8" i="57"/>
  <c r="T33" i="57"/>
  <c r="T32" i="57"/>
  <c r="T30" i="57"/>
  <c r="T29" i="57"/>
  <c r="T28" i="57"/>
  <c r="T27" i="57"/>
  <c r="T26" i="57"/>
  <c r="T24" i="57"/>
  <c r="T23" i="57"/>
  <c r="T22" i="57"/>
  <c r="T20" i="57"/>
  <c r="T19" i="57"/>
  <c r="T17" i="57"/>
  <c r="T15" i="57"/>
  <c r="T14" i="57"/>
  <c r="T13" i="57"/>
  <c r="T12" i="57"/>
  <c r="T11" i="57"/>
  <c r="T10" i="57"/>
  <c r="T9" i="57"/>
  <c r="T8" i="57"/>
  <c r="T6" i="57"/>
  <c r="Q7" i="57"/>
  <c r="Q21" i="57"/>
  <c r="Q25" i="57"/>
  <c r="X21" i="57" l="1"/>
  <c r="X25" i="57"/>
  <c r="T7" i="57"/>
  <c r="X7" i="57"/>
  <c r="AB21" i="58"/>
  <c r="T21" i="57"/>
  <c r="AB25" i="58"/>
  <c r="AB7" i="58"/>
  <c r="V25" i="57"/>
  <c r="T25" i="57"/>
  <c r="V7" i="57"/>
  <c r="V21" i="57"/>
  <c r="J55" i="50" l="1"/>
  <c r="I56" i="50"/>
  <c r="I55" i="50"/>
  <c r="G56" i="50"/>
  <c r="G55" i="50"/>
  <c r="E56" i="50"/>
  <c r="E55" i="50"/>
  <c r="C56" i="50"/>
  <c r="C55" i="50"/>
  <c r="J56" i="50"/>
  <c r="G24" i="50"/>
  <c r="G23" i="50"/>
  <c r="E24" i="50"/>
  <c r="E23" i="50"/>
  <c r="C24" i="50"/>
  <c r="C23" i="50"/>
  <c r="I24" i="50"/>
  <c r="J23" i="50"/>
  <c r="I23" i="50"/>
  <c r="F41" i="71" l="1"/>
  <c r="G20" i="69"/>
  <c r="E20" i="69"/>
  <c r="C20" i="69"/>
  <c r="H21" i="69"/>
  <c r="G21" i="69"/>
  <c r="E21" i="69"/>
  <c r="C21" i="69"/>
  <c r="D19" i="67"/>
  <c r="F19" i="67"/>
  <c r="G40" i="71" l="1"/>
  <c r="G38" i="71"/>
  <c r="G36" i="71"/>
  <c r="G35" i="71"/>
  <c r="G34" i="71"/>
  <c r="G39" i="71"/>
  <c r="G37" i="71"/>
  <c r="G41" i="71"/>
  <c r="F51" i="92"/>
  <c r="E20" i="92"/>
  <c r="C21" i="92"/>
  <c r="E15" i="39" l="1"/>
  <c r="E17" i="39"/>
  <c r="E16" i="39"/>
  <c r="E14" i="39"/>
  <c r="E13" i="39"/>
  <c r="E12" i="39"/>
  <c r="E11" i="39"/>
  <c r="E10" i="39"/>
  <c r="G18" i="39"/>
  <c r="G17" i="39"/>
  <c r="G16" i="39"/>
  <c r="G15" i="39"/>
  <c r="G14" i="39"/>
  <c r="G13" i="39"/>
  <c r="G12" i="39"/>
  <c r="G11" i="39"/>
  <c r="G10" i="39"/>
  <c r="I19" i="39"/>
  <c r="I18" i="39"/>
  <c r="I17" i="39"/>
  <c r="I16" i="39"/>
  <c r="I15" i="39"/>
  <c r="I14" i="39"/>
  <c r="I13" i="39"/>
  <c r="I12" i="39"/>
  <c r="I11" i="39"/>
  <c r="I10" i="39"/>
  <c r="G51" i="37"/>
  <c r="H52" i="37" s="1"/>
  <c r="G50" i="37"/>
  <c r="G49" i="37"/>
  <c r="G48" i="37"/>
  <c r="G47" i="37"/>
  <c r="G46" i="37"/>
  <c r="G45" i="37"/>
  <c r="G44" i="37"/>
  <c r="H23" i="37"/>
  <c r="H18" i="37"/>
  <c r="H17" i="37"/>
  <c r="H16" i="37"/>
  <c r="H15" i="37"/>
  <c r="I25" i="37"/>
  <c r="I20" i="39" l="1"/>
  <c r="I21" i="39"/>
  <c r="I24" i="37"/>
  <c r="I23" i="37" l="1"/>
  <c r="E23" i="37"/>
  <c r="H13" i="18" l="1"/>
  <c r="E13" i="18"/>
  <c r="H12" i="18"/>
  <c r="E12" i="18"/>
  <c r="H11" i="18"/>
  <c r="E11" i="18"/>
  <c r="H10" i="18"/>
  <c r="E10" i="18"/>
  <c r="Z7" i="58" l="1"/>
  <c r="I15" i="61" l="1"/>
  <c r="I22" i="37" l="1"/>
  <c r="C15" i="39" l="1"/>
  <c r="H51" i="37"/>
  <c r="E22" i="37"/>
  <c r="G22" i="37"/>
  <c r="F50" i="92" l="1"/>
  <c r="J24" i="81" l="1"/>
  <c r="H24" i="81"/>
  <c r="F24" i="81"/>
  <c r="D24" i="81"/>
  <c r="J22" i="79"/>
  <c r="H22" i="79"/>
  <c r="F22" i="79"/>
  <c r="D22" i="79"/>
  <c r="J21" i="77"/>
  <c r="H21" i="77"/>
  <c r="F21" i="77"/>
  <c r="D21" i="77"/>
  <c r="J21" i="75"/>
  <c r="H21" i="75"/>
  <c r="F21" i="75"/>
  <c r="D21" i="75"/>
  <c r="J21" i="73"/>
  <c r="F21" i="73"/>
  <c r="D21" i="73"/>
  <c r="J22" i="65"/>
  <c r="H22" i="65"/>
  <c r="F22" i="65"/>
  <c r="D22" i="65"/>
  <c r="X33" i="58" l="1"/>
  <c r="X32" i="58"/>
  <c r="X31" i="58"/>
  <c r="X30" i="58"/>
  <c r="X29" i="58"/>
  <c r="X28" i="58"/>
  <c r="X27" i="58"/>
  <c r="X26" i="58"/>
  <c r="X24" i="58"/>
  <c r="X23" i="58"/>
  <c r="X22" i="58"/>
  <c r="Z21" i="58"/>
  <c r="X20" i="58"/>
  <c r="X19" i="58"/>
  <c r="X18" i="58"/>
  <c r="X17" i="58"/>
  <c r="X16" i="58"/>
  <c r="X15" i="58"/>
  <c r="X14" i="58"/>
  <c r="X13" i="58"/>
  <c r="X12" i="58"/>
  <c r="X11" i="58"/>
  <c r="X10" i="58"/>
  <c r="X9" i="58"/>
  <c r="X8" i="58"/>
  <c r="X6" i="58"/>
  <c r="X25" i="58" l="1"/>
  <c r="Z25" i="58"/>
  <c r="R33" i="57"/>
  <c r="R32" i="57"/>
  <c r="R30" i="57"/>
  <c r="R29" i="57"/>
  <c r="R28" i="57"/>
  <c r="R27" i="57"/>
  <c r="R26" i="57"/>
  <c r="R25" i="57"/>
  <c r="R24" i="57"/>
  <c r="R23" i="57"/>
  <c r="R22" i="57"/>
  <c r="R21" i="57"/>
  <c r="R20" i="57"/>
  <c r="R19" i="57"/>
  <c r="R17" i="57"/>
  <c r="R15" i="57"/>
  <c r="R14" i="57"/>
  <c r="R13" i="57"/>
  <c r="R12" i="57"/>
  <c r="R11" i="57"/>
  <c r="R10" i="57"/>
  <c r="R9" i="57"/>
  <c r="R8" i="57"/>
  <c r="R7" i="57"/>
  <c r="R6" i="57"/>
  <c r="F6" i="54" l="1"/>
  <c r="F13" i="54" l="1"/>
  <c r="F22" i="54"/>
  <c r="F10" i="54"/>
  <c r="F21" i="54"/>
  <c r="F7" i="54"/>
  <c r="F30" i="54"/>
  <c r="F12" i="54"/>
  <c r="F31" i="54"/>
  <c r="F5" i="54"/>
  <c r="F28" i="54"/>
  <c r="F15" i="54"/>
  <c r="F23" i="54"/>
  <c r="F11" i="54"/>
  <c r="F9" i="54"/>
  <c r="F20" i="54"/>
  <c r="F8" i="54"/>
  <c r="F19" i="54"/>
  <c r="F18" i="54"/>
  <c r="F16" i="54"/>
  <c r="F14" i="54"/>
  <c r="D5" i="54"/>
  <c r="D16" i="54"/>
  <c r="D15" i="54"/>
  <c r="D28" i="54"/>
  <c r="D14" i="54"/>
  <c r="D13" i="54"/>
  <c r="D12" i="54"/>
  <c r="D11" i="54"/>
  <c r="D10" i="54"/>
  <c r="D8" i="54"/>
  <c r="D7" i="54"/>
  <c r="D9" i="54"/>
  <c r="C22" i="50" l="1"/>
  <c r="E22" i="50"/>
  <c r="G22" i="50"/>
  <c r="I22" i="50"/>
  <c r="J22" i="50"/>
  <c r="C54" i="50"/>
  <c r="C53" i="50"/>
  <c r="J54" i="50"/>
  <c r="I54" i="50"/>
  <c r="G54" i="50"/>
  <c r="E54" i="50"/>
  <c r="E19" i="92" l="1"/>
  <c r="G18" i="69"/>
  <c r="G19" i="69"/>
  <c r="E18" i="69"/>
  <c r="E19" i="69"/>
  <c r="C18" i="69"/>
  <c r="C19" i="69"/>
  <c r="C17" i="69"/>
  <c r="E32" i="67" l="1"/>
  <c r="H50" i="37"/>
  <c r="F50" i="37"/>
  <c r="D50" i="37"/>
  <c r="I21" i="37"/>
  <c r="G21" i="37"/>
  <c r="E21" i="37"/>
  <c r="E12" i="112"/>
  <c r="G12" i="112"/>
  <c r="I12" i="112"/>
  <c r="F49" i="92"/>
  <c r="F48" i="92"/>
  <c r="F47" i="92"/>
  <c r="F46" i="92"/>
  <c r="F45" i="92"/>
  <c r="F44" i="92"/>
  <c r="F43" i="92"/>
  <c r="F42" i="92"/>
  <c r="F41" i="92"/>
  <c r="F40" i="92"/>
  <c r="F39" i="92"/>
  <c r="F38" i="92"/>
  <c r="F37" i="92"/>
  <c r="J21" i="50"/>
  <c r="I21" i="50"/>
  <c r="G21" i="50"/>
  <c r="E21" i="50"/>
  <c r="C21" i="50"/>
  <c r="J20" i="50"/>
  <c r="I20" i="50"/>
  <c r="G20" i="50"/>
  <c r="E20" i="50"/>
  <c r="C20" i="50"/>
  <c r="J19" i="50"/>
  <c r="I19" i="50"/>
  <c r="G19" i="50"/>
  <c r="E19" i="50"/>
  <c r="C19" i="50"/>
  <c r="J18" i="50"/>
  <c r="I18" i="50"/>
  <c r="G18" i="50"/>
  <c r="E18" i="50"/>
  <c r="C18" i="50"/>
  <c r="J17" i="50"/>
  <c r="I17" i="50"/>
  <c r="G17" i="50"/>
  <c r="E17" i="50"/>
  <c r="C17" i="50"/>
  <c r="J16" i="50"/>
  <c r="I16" i="50"/>
  <c r="G16" i="50"/>
  <c r="E16" i="50"/>
  <c r="C16" i="50"/>
  <c r="J15" i="50"/>
  <c r="I15" i="50"/>
  <c r="G15" i="50"/>
  <c r="E15" i="50"/>
  <c r="C15" i="50"/>
  <c r="J14" i="50"/>
  <c r="E14" i="50"/>
  <c r="C14" i="50"/>
  <c r="J13" i="50"/>
  <c r="I13" i="50"/>
  <c r="G13" i="50"/>
  <c r="E13" i="50"/>
  <c r="C13" i="50"/>
  <c r="J12" i="50"/>
  <c r="I12" i="50"/>
  <c r="G12" i="50"/>
  <c r="E12" i="50"/>
  <c r="C12" i="50"/>
  <c r="J11" i="50"/>
  <c r="I11" i="50"/>
  <c r="G11" i="50"/>
  <c r="E11" i="50"/>
  <c r="C11" i="50"/>
  <c r="J10" i="50"/>
  <c r="I10" i="50"/>
  <c r="G10" i="50"/>
  <c r="E10" i="50"/>
  <c r="C10" i="50"/>
  <c r="J9" i="50"/>
  <c r="I9" i="50"/>
  <c r="G9" i="50"/>
  <c r="E9" i="50"/>
  <c r="C9" i="50"/>
  <c r="J8" i="50"/>
  <c r="J53" i="50"/>
  <c r="I53" i="50"/>
  <c r="G53" i="50"/>
  <c r="E53" i="50"/>
  <c r="J52" i="50"/>
  <c r="I52" i="50"/>
  <c r="G52" i="50"/>
  <c r="E52" i="50"/>
  <c r="C52" i="50"/>
  <c r="J51" i="50"/>
  <c r="I51" i="50"/>
  <c r="G51" i="50"/>
  <c r="E51" i="50"/>
  <c r="C51" i="50"/>
  <c r="J50" i="50"/>
  <c r="I50" i="50"/>
  <c r="G50" i="50"/>
  <c r="E50" i="50"/>
  <c r="C50" i="50"/>
  <c r="J49" i="50"/>
  <c r="I49" i="50"/>
  <c r="G49" i="50"/>
  <c r="E49" i="50"/>
  <c r="C49" i="50"/>
  <c r="J48" i="50"/>
  <c r="I48" i="50"/>
  <c r="G48" i="50"/>
  <c r="E48" i="50"/>
  <c r="C48" i="50"/>
  <c r="J47" i="50"/>
  <c r="I47" i="50"/>
  <c r="G47" i="50"/>
  <c r="E47" i="50"/>
  <c r="C47" i="50"/>
  <c r="J46" i="50"/>
  <c r="E46" i="50"/>
  <c r="C46" i="50"/>
  <c r="J45" i="50"/>
  <c r="I45" i="50"/>
  <c r="G45" i="50"/>
  <c r="E45" i="50"/>
  <c r="C45" i="50"/>
  <c r="J44" i="50"/>
  <c r="I44" i="50"/>
  <c r="G44" i="50"/>
  <c r="E44" i="50"/>
  <c r="C44" i="50"/>
  <c r="J43" i="50"/>
  <c r="I43" i="50"/>
  <c r="G43" i="50"/>
  <c r="E43" i="50"/>
  <c r="C43" i="50"/>
  <c r="J42" i="50"/>
  <c r="I42" i="50"/>
  <c r="G42" i="50"/>
  <c r="E42" i="50"/>
  <c r="C42" i="50"/>
  <c r="J41" i="50"/>
  <c r="I41" i="50"/>
  <c r="G41" i="50"/>
  <c r="E41" i="50"/>
  <c r="C41" i="50"/>
  <c r="J40" i="50"/>
  <c r="C16" i="39"/>
  <c r="C14" i="39"/>
  <c r="C13" i="39"/>
  <c r="C12" i="39"/>
  <c r="C11" i="39"/>
  <c r="C10" i="39"/>
  <c r="I9" i="39"/>
  <c r="G9" i="39"/>
  <c r="E9" i="39"/>
  <c r="C9" i="39"/>
  <c r="I8" i="39"/>
  <c r="G8" i="39"/>
  <c r="E8" i="39"/>
  <c r="C8" i="39"/>
  <c r="I7" i="39"/>
  <c r="G7" i="39"/>
  <c r="E7" i="39"/>
  <c r="C7" i="39"/>
  <c r="I6" i="39"/>
  <c r="G6" i="39"/>
  <c r="E6" i="39"/>
  <c r="C6" i="39"/>
  <c r="H49" i="37"/>
  <c r="F49" i="37"/>
  <c r="D49" i="37"/>
  <c r="H48" i="37"/>
  <c r="F48" i="37"/>
  <c r="D48" i="37"/>
  <c r="H47" i="37"/>
  <c r="F47" i="37"/>
  <c r="D47" i="37"/>
  <c r="H46" i="37"/>
  <c r="F46" i="37"/>
  <c r="D46" i="37"/>
  <c r="H45" i="37"/>
  <c r="F45" i="37"/>
  <c r="D45" i="37"/>
  <c r="H44" i="37"/>
  <c r="F44" i="37"/>
  <c r="D44" i="37"/>
  <c r="H43" i="37"/>
  <c r="F43" i="37"/>
  <c r="D43" i="37"/>
  <c r="H42" i="37"/>
  <c r="F42" i="37"/>
  <c r="D42" i="37"/>
  <c r="H41" i="37"/>
  <c r="F41" i="37"/>
  <c r="D41" i="37"/>
  <c r="H40" i="37"/>
  <c r="F40" i="37"/>
  <c r="D40" i="37"/>
  <c r="H39" i="37"/>
  <c r="F39" i="37"/>
  <c r="D39" i="37"/>
  <c r="I20" i="37"/>
  <c r="E20" i="37"/>
  <c r="I19" i="37"/>
  <c r="G19" i="37"/>
  <c r="E19" i="37"/>
  <c r="I18" i="37"/>
  <c r="G18" i="37"/>
  <c r="E18" i="37"/>
  <c r="C18" i="37"/>
  <c r="I17" i="37"/>
  <c r="G17" i="37"/>
  <c r="E17" i="37"/>
  <c r="C17" i="37"/>
  <c r="I16" i="37"/>
  <c r="G16" i="37"/>
  <c r="E16" i="37"/>
  <c r="C16" i="37"/>
  <c r="I15" i="37"/>
  <c r="G15" i="37"/>
  <c r="E15" i="37"/>
  <c r="C15" i="37"/>
  <c r="I14" i="37"/>
  <c r="G14" i="37"/>
  <c r="E14" i="37"/>
  <c r="C14" i="37"/>
  <c r="I13" i="37"/>
  <c r="G13" i="37"/>
  <c r="E13" i="37"/>
  <c r="C13" i="37"/>
  <c r="I12" i="37"/>
  <c r="G12" i="37"/>
  <c r="E12" i="37"/>
  <c r="C12" i="37"/>
  <c r="I11" i="37"/>
  <c r="G11" i="37"/>
  <c r="E11" i="37"/>
  <c r="C11" i="37"/>
  <c r="I10" i="37"/>
  <c r="G10" i="37"/>
  <c r="E10" i="37"/>
  <c r="C10" i="37"/>
  <c r="X7" i="58"/>
  <c r="J17" i="105"/>
  <c r="J15" i="105"/>
  <c r="G15" i="105"/>
  <c r="J14" i="105"/>
  <c r="G14" i="105"/>
  <c r="J13" i="105"/>
  <c r="G13" i="105"/>
  <c r="J16" i="103"/>
  <c r="G16" i="103"/>
  <c r="J15" i="103"/>
  <c r="G15" i="103"/>
  <c r="J13" i="103"/>
  <c r="G13" i="103"/>
  <c r="J12" i="103"/>
  <c r="G12" i="103"/>
  <c r="J11" i="103"/>
  <c r="G11" i="103"/>
  <c r="M11" i="93"/>
  <c r="K11" i="93"/>
  <c r="H11" i="93"/>
  <c r="E11" i="93"/>
  <c r="M10" i="93"/>
  <c r="K10" i="93"/>
  <c r="H10" i="93"/>
  <c r="E10" i="93"/>
  <c r="M9" i="93"/>
  <c r="K9" i="93"/>
  <c r="H9" i="93"/>
  <c r="E9" i="93"/>
  <c r="N8" i="93"/>
  <c r="K8" i="93"/>
  <c r="H8" i="93"/>
  <c r="E8" i="93"/>
  <c r="E18" i="92"/>
  <c r="E17" i="92"/>
  <c r="G16" i="92"/>
  <c r="E16" i="92"/>
  <c r="G15" i="92"/>
  <c r="E15" i="92"/>
  <c r="G14" i="92"/>
  <c r="E14" i="92"/>
  <c r="I13" i="92"/>
  <c r="G13" i="92"/>
  <c r="E13" i="92"/>
  <c r="C13" i="92"/>
  <c r="I12" i="92"/>
  <c r="G12" i="92"/>
  <c r="E12" i="92"/>
  <c r="C12" i="92"/>
  <c r="I11" i="92"/>
  <c r="G11" i="92"/>
  <c r="E11" i="92"/>
  <c r="C11" i="92"/>
  <c r="I10" i="92"/>
  <c r="G10" i="92"/>
  <c r="E10" i="92"/>
  <c r="C10" i="92"/>
  <c r="I9" i="92"/>
  <c r="G9" i="92"/>
  <c r="E9" i="92"/>
  <c r="C9" i="92"/>
  <c r="I8" i="92"/>
  <c r="G8" i="92"/>
  <c r="E8" i="92"/>
  <c r="C8" i="92"/>
  <c r="I7" i="92"/>
  <c r="G7" i="92"/>
  <c r="E7" i="92"/>
  <c r="C7" i="92"/>
  <c r="I6" i="92"/>
  <c r="G6" i="92"/>
  <c r="E6" i="92"/>
  <c r="C6" i="92"/>
  <c r="K12" i="85"/>
  <c r="H12" i="85"/>
  <c r="E12" i="85"/>
  <c r="K11" i="85"/>
  <c r="H11" i="85"/>
  <c r="E11" i="85"/>
  <c r="K10" i="85"/>
  <c r="H10" i="85"/>
  <c r="E10" i="85"/>
  <c r="K9" i="85"/>
  <c r="H9" i="85"/>
  <c r="E9" i="85"/>
  <c r="G12" i="83"/>
  <c r="J12" i="83"/>
  <c r="G14" i="83"/>
  <c r="J14" i="83"/>
  <c r="G16" i="83"/>
  <c r="J16" i="83"/>
  <c r="G17" i="83"/>
  <c r="J17" i="83"/>
  <c r="J23" i="81"/>
  <c r="H23" i="81"/>
  <c r="F23" i="81"/>
  <c r="D23" i="81"/>
  <c r="J22" i="81"/>
  <c r="H22" i="81"/>
  <c r="F22" i="81"/>
  <c r="D22" i="81"/>
  <c r="H21" i="81"/>
  <c r="F21" i="81"/>
  <c r="D21" i="81"/>
  <c r="H20" i="81"/>
  <c r="F20" i="81"/>
  <c r="D20" i="81"/>
  <c r="J19" i="81"/>
  <c r="H19" i="81"/>
  <c r="F19" i="81"/>
  <c r="D19" i="81"/>
  <c r="J18" i="81"/>
  <c r="H18" i="81"/>
  <c r="F18" i="81"/>
  <c r="D18" i="81"/>
  <c r="F16" i="81"/>
  <c r="D16" i="81"/>
  <c r="J15" i="81"/>
  <c r="H15" i="81"/>
  <c r="F15" i="81"/>
  <c r="D15" i="81"/>
  <c r="J14" i="81"/>
  <c r="H14" i="81"/>
  <c r="F14" i="81"/>
  <c r="D14" i="81"/>
  <c r="J13" i="81"/>
  <c r="H13" i="81"/>
  <c r="F13" i="81"/>
  <c r="D13" i="81"/>
  <c r="J12" i="81"/>
  <c r="H12" i="81"/>
  <c r="F12" i="81"/>
  <c r="D12" i="81"/>
  <c r="J11" i="81"/>
  <c r="H11" i="81"/>
  <c r="F11" i="81"/>
  <c r="D11" i="81"/>
  <c r="J21" i="79"/>
  <c r="H21" i="79"/>
  <c r="F21" i="79"/>
  <c r="D21" i="79"/>
  <c r="J20" i="79"/>
  <c r="H20" i="79"/>
  <c r="F20" i="79"/>
  <c r="D20" i="79"/>
  <c r="J19" i="79"/>
  <c r="H19" i="79"/>
  <c r="F19" i="79"/>
  <c r="D19" i="79"/>
  <c r="J18" i="79"/>
  <c r="H18" i="79"/>
  <c r="F18" i="79"/>
  <c r="D18" i="79"/>
  <c r="J17" i="79"/>
  <c r="H17" i="79"/>
  <c r="F17" i="79"/>
  <c r="D17" i="79"/>
  <c r="J16" i="79"/>
  <c r="H16" i="79"/>
  <c r="F16" i="79"/>
  <c r="D16" i="79"/>
  <c r="J15" i="79"/>
  <c r="H15" i="79"/>
  <c r="F15" i="79"/>
  <c r="D15" i="79"/>
  <c r="F14" i="79"/>
  <c r="D14" i="79"/>
  <c r="J13" i="79"/>
  <c r="H13" i="79"/>
  <c r="F13" i="79"/>
  <c r="D13" i="79"/>
  <c r="J12" i="79"/>
  <c r="H12" i="79"/>
  <c r="F12" i="79"/>
  <c r="D12" i="79"/>
  <c r="J11" i="79"/>
  <c r="H11" i="79"/>
  <c r="F11" i="79"/>
  <c r="D11" i="79"/>
  <c r="J10" i="79"/>
  <c r="H10" i="79"/>
  <c r="F10" i="79"/>
  <c r="D10" i="79"/>
  <c r="J9" i="79"/>
  <c r="H9" i="79"/>
  <c r="F9" i="79"/>
  <c r="D9" i="79"/>
  <c r="J20" i="77"/>
  <c r="H20" i="77"/>
  <c r="F20" i="77"/>
  <c r="D20" i="77"/>
  <c r="J19" i="77"/>
  <c r="H19" i="77"/>
  <c r="F19" i="77"/>
  <c r="D19" i="77"/>
  <c r="J18" i="77"/>
  <c r="H18" i="77"/>
  <c r="F18" i="77"/>
  <c r="D18" i="77"/>
  <c r="J17" i="77"/>
  <c r="H17" i="77"/>
  <c r="F17" i="77"/>
  <c r="D17" i="77"/>
  <c r="J16" i="77"/>
  <c r="H16" i="77"/>
  <c r="F16" i="77"/>
  <c r="D16" i="77"/>
  <c r="J15" i="77"/>
  <c r="H15" i="77"/>
  <c r="F15" i="77"/>
  <c r="D15" i="77"/>
  <c r="F13" i="77"/>
  <c r="D13" i="77"/>
  <c r="J12" i="77"/>
  <c r="H12" i="77"/>
  <c r="F12" i="77"/>
  <c r="D12" i="77"/>
  <c r="J11" i="77"/>
  <c r="H11" i="77"/>
  <c r="F11" i="77"/>
  <c r="D11" i="77"/>
  <c r="J10" i="77"/>
  <c r="H10" i="77"/>
  <c r="F10" i="77"/>
  <c r="D10" i="77"/>
  <c r="J9" i="77"/>
  <c r="H9" i="77"/>
  <c r="F9" i="77"/>
  <c r="D9" i="77"/>
  <c r="J8" i="77"/>
  <c r="H8" i="77"/>
  <c r="F8" i="77"/>
  <c r="D8" i="77"/>
  <c r="J20" i="75"/>
  <c r="H20" i="75"/>
  <c r="F20" i="75"/>
  <c r="D20" i="75"/>
  <c r="J19" i="75"/>
  <c r="H19" i="75"/>
  <c r="F19" i="75"/>
  <c r="D19" i="75"/>
  <c r="J18" i="75"/>
  <c r="H18" i="75"/>
  <c r="F18" i="75"/>
  <c r="D18" i="75"/>
  <c r="J17" i="75"/>
  <c r="H17" i="75"/>
  <c r="F17" i="75"/>
  <c r="D17" i="75"/>
  <c r="J16" i="75"/>
  <c r="H16" i="75"/>
  <c r="F16" i="75"/>
  <c r="D16" i="75"/>
  <c r="J15" i="75"/>
  <c r="H15" i="75"/>
  <c r="F15" i="75"/>
  <c r="D15" i="75"/>
  <c r="F13" i="75"/>
  <c r="D13" i="75"/>
  <c r="J12" i="75"/>
  <c r="H12" i="75"/>
  <c r="F12" i="75"/>
  <c r="D12" i="75"/>
  <c r="J11" i="75"/>
  <c r="H11" i="75"/>
  <c r="F11" i="75"/>
  <c r="D11" i="75"/>
  <c r="J10" i="75"/>
  <c r="H10" i="75"/>
  <c r="F10" i="75"/>
  <c r="D10" i="75"/>
  <c r="J9" i="75"/>
  <c r="H9" i="75"/>
  <c r="F9" i="75"/>
  <c r="D9" i="75"/>
  <c r="J8" i="75"/>
  <c r="H8" i="75"/>
  <c r="F8" i="75"/>
  <c r="D8" i="75"/>
  <c r="J20" i="73"/>
  <c r="H20" i="73"/>
  <c r="F20" i="73"/>
  <c r="D20" i="73"/>
  <c r="J19" i="73"/>
  <c r="H19" i="73"/>
  <c r="F19" i="73"/>
  <c r="D19" i="73"/>
  <c r="J18" i="73"/>
  <c r="H18" i="73"/>
  <c r="F18" i="73"/>
  <c r="D18" i="73"/>
  <c r="J17" i="73"/>
  <c r="H17" i="73"/>
  <c r="F17" i="73"/>
  <c r="D17" i="73"/>
  <c r="J16" i="73"/>
  <c r="H16" i="73"/>
  <c r="F16" i="73"/>
  <c r="D16" i="73"/>
  <c r="J15" i="73"/>
  <c r="H15" i="73"/>
  <c r="F15" i="73"/>
  <c r="D15" i="73"/>
  <c r="J14" i="73"/>
  <c r="H14" i="73"/>
  <c r="F14" i="73"/>
  <c r="D14" i="73"/>
  <c r="F13" i="73"/>
  <c r="D13" i="73"/>
  <c r="J12" i="73"/>
  <c r="H12" i="73"/>
  <c r="F12" i="73"/>
  <c r="D12" i="73"/>
  <c r="J11" i="73"/>
  <c r="H11" i="73"/>
  <c r="F11" i="73"/>
  <c r="D11" i="73"/>
  <c r="J10" i="73"/>
  <c r="H10" i="73"/>
  <c r="F10" i="73"/>
  <c r="D10" i="73"/>
  <c r="J9" i="73"/>
  <c r="H9" i="73"/>
  <c r="F9" i="73"/>
  <c r="D9" i="73"/>
  <c r="G17" i="69"/>
  <c r="E17" i="69"/>
  <c r="F16" i="69"/>
  <c r="G16" i="69" s="1"/>
  <c r="D16" i="69"/>
  <c r="C16" i="69"/>
  <c r="H15" i="69"/>
  <c r="G15" i="69"/>
  <c r="E15" i="69"/>
  <c r="C15" i="69"/>
  <c r="G14" i="69"/>
  <c r="E14" i="69"/>
  <c r="C14" i="69"/>
  <c r="G13" i="69"/>
  <c r="E13" i="69"/>
  <c r="C13" i="69"/>
  <c r="G12" i="69"/>
  <c r="E12" i="69"/>
  <c r="C12" i="69"/>
  <c r="G11" i="69"/>
  <c r="E11" i="69"/>
  <c r="C11" i="69"/>
  <c r="G10" i="69"/>
  <c r="E10" i="69"/>
  <c r="C10" i="69"/>
  <c r="G9" i="69"/>
  <c r="E9" i="69"/>
  <c r="C9" i="69"/>
  <c r="G8" i="69"/>
  <c r="E8" i="69"/>
  <c r="C8" i="69"/>
  <c r="G7" i="69"/>
  <c r="E7" i="69"/>
  <c r="C7" i="69"/>
  <c r="F17" i="67"/>
  <c r="D16" i="67"/>
  <c r="H15" i="67"/>
  <c r="D14" i="67"/>
  <c r="F13" i="67"/>
  <c r="D12" i="67"/>
  <c r="J21" i="65"/>
  <c r="H21" i="65"/>
  <c r="F21" i="65"/>
  <c r="D21" i="65"/>
  <c r="J20" i="65"/>
  <c r="H20" i="65"/>
  <c r="F20" i="65"/>
  <c r="D20" i="65"/>
  <c r="J19" i="65"/>
  <c r="H19" i="65"/>
  <c r="F19" i="65"/>
  <c r="D19" i="65"/>
  <c r="J18" i="65"/>
  <c r="H18" i="65"/>
  <c r="F18" i="65"/>
  <c r="D18" i="65"/>
  <c r="J17" i="65"/>
  <c r="H17" i="65"/>
  <c r="F17" i="65"/>
  <c r="D17" i="65"/>
  <c r="J16" i="65"/>
  <c r="H16" i="65"/>
  <c r="F16" i="65"/>
  <c r="D16" i="65"/>
  <c r="F14" i="65"/>
  <c r="D14" i="65"/>
  <c r="J13" i="65"/>
  <c r="H13" i="65"/>
  <c r="F13" i="65"/>
  <c r="D13" i="65"/>
  <c r="J12" i="65"/>
  <c r="H12" i="65"/>
  <c r="F12" i="65"/>
  <c r="D12" i="65"/>
  <c r="J11" i="65"/>
  <c r="H11" i="65"/>
  <c r="F11" i="65"/>
  <c r="D11" i="65"/>
  <c r="J10" i="65"/>
  <c r="H10" i="65"/>
  <c r="F10" i="65"/>
  <c r="D10" i="65"/>
  <c r="J9" i="65"/>
  <c r="H9" i="65"/>
  <c r="F9" i="65"/>
  <c r="D9" i="65"/>
  <c r="J17" i="61"/>
  <c r="I17" i="61"/>
  <c r="H17" i="61"/>
  <c r="J15" i="61"/>
  <c r="H15" i="61"/>
  <c r="J13" i="61"/>
  <c r="I13" i="61"/>
  <c r="H13" i="61"/>
  <c r="J11" i="61"/>
  <c r="I11" i="61"/>
  <c r="H11" i="61"/>
  <c r="V33" i="58"/>
  <c r="H33" i="58"/>
  <c r="G33" i="58"/>
  <c r="F33" i="58"/>
  <c r="E33" i="58"/>
  <c r="V32" i="58"/>
  <c r="H32" i="58"/>
  <c r="G32" i="58"/>
  <c r="F32" i="58"/>
  <c r="E32" i="58"/>
  <c r="V31" i="58"/>
  <c r="H31" i="58"/>
  <c r="G31" i="58"/>
  <c r="F31" i="58"/>
  <c r="E31" i="58"/>
  <c r="V30" i="58"/>
  <c r="H30" i="58"/>
  <c r="G30" i="58"/>
  <c r="F30" i="58"/>
  <c r="E30" i="58"/>
  <c r="V29" i="58"/>
  <c r="H29" i="58"/>
  <c r="G29" i="58"/>
  <c r="F29" i="58"/>
  <c r="E29" i="58"/>
  <c r="V28" i="58"/>
  <c r="H28" i="58"/>
  <c r="G28" i="58"/>
  <c r="V27" i="58"/>
  <c r="H27" i="58"/>
  <c r="G27" i="58"/>
  <c r="V26" i="58"/>
  <c r="H26" i="58"/>
  <c r="G26" i="58"/>
  <c r="V24" i="58"/>
  <c r="H24" i="58"/>
  <c r="G24" i="58"/>
  <c r="F24" i="58"/>
  <c r="E24" i="58"/>
  <c r="V23" i="58"/>
  <c r="H23" i="58"/>
  <c r="G23" i="58"/>
  <c r="F23" i="58"/>
  <c r="E23" i="58"/>
  <c r="V22" i="58"/>
  <c r="H22" i="58"/>
  <c r="G22" i="58"/>
  <c r="F22" i="58"/>
  <c r="E22" i="58"/>
  <c r="H21" i="58"/>
  <c r="G21" i="58"/>
  <c r="F21" i="58"/>
  <c r="E21" i="58"/>
  <c r="V20" i="58"/>
  <c r="H20" i="58"/>
  <c r="G20" i="58"/>
  <c r="F20" i="58"/>
  <c r="E20" i="58"/>
  <c r="V19" i="58"/>
  <c r="H19" i="58"/>
  <c r="G19" i="58"/>
  <c r="F19" i="58"/>
  <c r="E19" i="58"/>
  <c r="V18" i="58"/>
  <c r="H18" i="58"/>
  <c r="G18" i="58"/>
  <c r="F18" i="58"/>
  <c r="E18" i="58"/>
  <c r="V17" i="58"/>
  <c r="H17" i="58"/>
  <c r="G17" i="58"/>
  <c r="F17" i="58"/>
  <c r="E17" i="58"/>
  <c r="V16" i="58"/>
  <c r="H16" i="58"/>
  <c r="G16" i="58"/>
  <c r="F16" i="58"/>
  <c r="E16" i="58"/>
  <c r="V15" i="58"/>
  <c r="H15" i="58"/>
  <c r="G15" i="58"/>
  <c r="F15" i="58"/>
  <c r="E15" i="58"/>
  <c r="V14" i="58"/>
  <c r="H14" i="58"/>
  <c r="G14" i="58"/>
  <c r="F14" i="58"/>
  <c r="E14" i="58"/>
  <c r="V13" i="58"/>
  <c r="H13" i="58"/>
  <c r="G13" i="58"/>
  <c r="F13" i="58"/>
  <c r="E13" i="58"/>
  <c r="V12" i="58"/>
  <c r="H12" i="58"/>
  <c r="G12" i="58"/>
  <c r="F12" i="58"/>
  <c r="E12" i="58"/>
  <c r="V11" i="58"/>
  <c r="H11" i="58"/>
  <c r="G11" i="58"/>
  <c r="F11" i="58"/>
  <c r="E11" i="58"/>
  <c r="V10" i="58"/>
  <c r="H10" i="58"/>
  <c r="G10" i="58"/>
  <c r="F10" i="58"/>
  <c r="E10" i="58"/>
  <c r="V9" i="58"/>
  <c r="H9" i="58"/>
  <c r="G9" i="58"/>
  <c r="F9" i="58"/>
  <c r="E9" i="58"/>
  <c r="V8" i="58"/>
  <c r="H8" i="58"/>
  <c r="G8" i="58"/>
  <c r="F8" i="58"/>
  <c r="E8" i="58"/>
  <c r="H7" i="58"/>
  <c r="G7" i="58"/>
  <c r="F7" i="58"/>
  <c r="E7" i="58"/>
  <c r="V6" i="58"/>
  <c r="H6" i="58"/>
  <c r="G6" i="58"/>
  <c r="F6" i="58"/>
  <c r="E6" i="58"/>
  <c r="P33" i="57"/>
  <c r="P32" i="57"/>
  <c r="P30" i="57"/>
  <c r="P29" i="57"/>
  <c r="P28" i="57"/>
  <c r="P27" i="57"/>
  <c r="P26" i="57"/>
  <c r="P24" i="57"/>
  <c r="P23" i="57"/>
  <c r="P22" i="57"/>
  <c r="P21" i="57"/>
  <c r="P20" i="57"/>
  <c r="P19" i="57"/>
  <c r="P18" i="57"/>
  <c r="P17" i="57"/>
  <c r="P15" i="57"/>
  <c r="P14" i="57"/>
  <c r="P13" i="57"/>
  <c r="P12" i="57"/>
  <c r="P11" i="57"/>
  <c r="P10" i="57"/>
  <c r="P9" i="57"/>
  <c r="P8" i="57"/>
  <c r="P7" i="57"/>
  <c r="P6" i="57"/>
  <c r="I26" i="69" l="1"/>
  <c r="I27" i="69"/>
  <c r="I24" i="69"/>
  <c r="I25" i="69"/>
  <c r="I22" i="69"/>
  <c r="I23" i="69"/>
  <c r="I20" i="69"/>
  <c r="I21" i="69"/>
  <c r="I16" i="69"/>
  <c r="V7" i="58"/>
  <c r="E16" i="69"/>
  <c r="I11" i="69"/>
  <c r="I18" i="69"/>
  <c r="I19" i="69"/>
  <c r="V21" i="58"/>
  <c r="X21" i="58"/>
  <c r="I14" i="69"/>
  <c r="I12" i="69"/>
  <c r="I8" i="69"/>
  <c r="I15" i="69"/>
  <c r="I13" i="69"/>
  <c r="I17" i="69"/>
  <c r="I9" i="69"/>
  <c r="I7" i="69"/>
  <c r="I10" i="69"/>
  <c r="H29" i="54"/>
  <c r="H21" i="54"/>
  <c r="H5" i="54"/>
  <c r="H18" i="54"/>
  <c r="H7" i="54"/>
  <c r="H22" i="54"/>
  <c r="H6" i="54"/>
  <c r="H30" i="54"/>
  <c r="H16" i="54"/>
  <c r="H27" i="54"/>
  <c r="H14" i="54"/>
  <c r="H20" i="54"/>
  <c r="H9" i="54"/>
  <c r="H31" i="54"/>
  <c r="H23" i="54"/>
  <c r="H24" i="54"/>
  <c r="H13" i="54"/>
  <c r="H10" i="54"/>
  <c r="H12" i="54"/>
  <c r="H8" i="54"/>
  <c r="H26" i="54" l="1"/>
  <c r="H15" i="54"/>
  <c r="H11" i="54"/>
  <c r="H28" i="54"/>
  <c r="H19" i="54"/>
  <c r="H17" i="54"/>
  <c r="H25" i="54"/>
</calcChain>
</file>

<file path=xl/sharedStrings.xml><?xml version="1.0" encoding="utf-8"?>
<sst xmlns="http://schemas.openxmlformats.org/spreadsheetml/2006/main" count="4444" uniqueCount="2140">
  <si>
    <t>年　度</t>
    <rPh sb="0" eb="1">
      <t>トシ</t>
    </rPh>
    <rPh sb="2" eb="3">
      <t>ド</t>
    </rPh>
    <phoneticPr fontId="10"/>
  </si>
  <si>
    <t>名目</t>
    <rPh sb="0" eb="2">
      <t>メイモク</t>
    </rPh>
    <phoneticPr fontId="10"/>
  </si>
  <si>
    <t>事業所数</t>
  </si>
  <si>
    <t>従業者数</t>
  </si>
  <si>
    <t>事業所数</t>
    <rPh sb="0" eb="3">
      <t>ジギョウショ</t>
    </rPh>
    <rPh sb="3" eb="4">
      <t>スウ</t>
    </rPh>
    <phoneticPr fontId="10"/>
  </si>
  <si>
    <t>従業者数</t>
    <rPh sb="0" eb="3">
      <t>ジュウギョウシャ</t>
    </rPh>
    <rPh sb="3" eb="4">
      <t>スウ</t>
    </rPh>
    <phoneticPr fontId="10"/>
  </si>
  <si>
    <t>実数</t>
    <rPh sb="0" eb="2">
      <t>ジッスウ</t>
    </rPh>
    <phoneticPr fontId="10"/>
  </si>
  <si>
    <t>構成比</t>
    <rPh sb="0" eb="3">
      <t>コウセイヒ</t>
    </rPh>
    <phoneticPr fontId="10"/>
  </si>
  <si>
    <t>建設業</t>
    <rPh sb="0" eb="3">
      <t>ケンセツギョウ</t>
    </rPh>
    <phoneticPr fontId="10"/>
  </si>
  <si>
    <t>製造業</t>
    <rPh sb="0" eb="3">
      <t>セイゾウギョウ</t>
    </rPh>
    <phoneticPr fontId="10"/>
  </si>
  <si>
    <t>情報通信業</t>
    <rPh sb="0" eb="2">
      <t>ジョウホウ</t>
    </rPh>
    <rPh sb="2" eb="5">
      <t>ツウシンギョウ</t>
    </rPh>
    <phoneticPr fontId="10"/>
  </si>
  <si>
    <t>卸売・小売業</t>
    <rPh sb="0" eb="1">
      <t>オロシ</t>
    </rPh>
    <rPh sb="1" eb="2">
      <t>ウ</t>
    </rPh>
    <rPh sb="3" eb="6">
      <t>コウリギョウ</t>
    </rPh>
    <phoneticPr fontId="10"/>
  </si>
  <si>
    <t>金融・保険業</t>
    <rPh sb="0" eb="2">
      <t>キンユウ</t>
    </rPh>
    <rPh sb="3" eb="6">
      <t>ホケンギョウ</t>
    </rPh>
    <phoneticPr fontId="10"/>
  </si>
  <si>
    <t>不動産業</t>
    <rPh sb="0" eb="3">
      <t>フドウサン</t>
    </rPh>
    <rPh sb="3" eb="4">
      <t>ギョウ</t>
    </rPh>
    <phoneticPr fontId="10"/>
  </si>
  <si>
    <t>（単位：％）</t>
    <rPh sb="1" eb="3">
      <t>タンイ</t>
    </rPh>
    <phoneticPr fontId="10"/>
  </si>
  <si>
    <t>項      目</t>
    <rPh sb="0" eb="8">
      <t>コウモク</t>
    </rPh>
    <phoneticPr fontId="10"/>
  </si>
  <si>
    <t>京都市</t>
    <rPh sb="0" eb="3">
      <t>キョウトシ</t>
    </rPh>
    <phoneticPr fontId="10"/>
  </si>
  <si>
    <t>国</t>
    <rPh sb="0" eb="1">
      <t>クニ</t>
    </rPh>
    <phoneticPr fontId="10"/>
  </si>
  <si>
    <t>鉱業</t>
    <rPh sb="0" eb="2">
      <t>コウギョウ</t>
    </rPh>
    <phoneticPr fontId="10"/>
  </si>
  <si>
    <t>産</t>
    <rPh sb="0" eb="1">
      <t>サン</t>
    </rPh>
    <phoneticPr fontId="10"/>
  </si>
  <si>
    <t>業</t>
    <rPh sb="0" eb="1">
      <t>ギョウ</t>
    </rPh>
    <phoneticPr fontId="10"/>
  </si>
  <si>
    <t>金融・保険業</t>
    <rPh sb="0" eb="2">
      <t>キンユウ</t>
    </rPh>
    <rPh sb="3" eb="5">
      <t>ホケン</t>
    </rPh>
    <rPh sb="5" eb="6">
      <t>ギョウ</t>
    </rPh>
    <phoneticPr fontId="10"/>
  </si>
  <si>
    <t>経済活動の種類</t>
  </si>
  <si>
    <t>卸売・小売業</t>
    <rPh sb="0" eb="2">
      <t>オロシウリ</t>
    </rPh>
    <rPh sb="3" eb="6">
      <t>コウリギョウ</t>
    </rPh>
    <phoneticPr fontId="10"/>
  </si>
  <si>
    <t>（単位：％）</t>
  </si>
  <si>
    <t>開業率</t>
    <rPh sb="0" eb="2">
      <t>カイギョウ</t>
    </rPh>
    <rPh sb="2" eb="3">
      <t>リツ</t>
    </rPh>
    <phoneticPr fontId="13"/>
  </si>
  <si>
    <t>廃業率</t>
    <rPh sb="0" eb="3">
      <t>ハイギョウリツ</t>
    </rPh>
    <phoneticPr fontId="13"/>
  </si>
  <si>
    <t>平成18年度</t>
    <rPh sb="0" eb="2">
      <t>ヘイセイ</t>
    </rPh>
    <rPh sb="4" eb="5">
      <t>ネン</t>
    </rPh>
    <rPh sb="5" eb="6">
      <t>ド</t>
    </rPh>
    <phoneticPr fontId="10"/>
  </si>
  <si>
    <t>平成19年度</t>
    <rPh sb="0" eb="2">
      <t>ヘイセイ</t>
    </rPh>
    <rPh sb="4" eb="5">
      <t>ネン</t>
    </rPh>
    <rPh sb="5" eb="6">
      <t>ド</t>
    </rPh>
    <phoneticPr fontId="10"/>
  </si>
  <si>
    <t>一人当たり
市民所得
（千円）</t>
    <rPh sb="0" eb="2">
      <t>ヒトリ</t>
    </rPh>
    <rPh sb="2" eb="3">
      <t>ア</t>
    </rPh>
    <rPh sb="6" eb="8">
      <t>シミン</t>
    </rPh>
    <rPh sb="8" eb="10">
      <t>ショトク</t>
    </rPh>
    <rPh sb="12" eb="14">
      <t>センエン</t>
    </rPh>
    <phoneticPr fontId="8"/>
  </si>
  <si>
    <t>平成21年</t>
    <rPh sb="0" eb="2">
      <t>ヘイセイ</t>
    </rPh>
    <phoneticPr fontId="10"/>
  </si>
  <si>
    <t>－</t>
  </si>
  <si>
    <t>－</t>
    <phoneticPr fontId="8"/>
  </si>
  <si>
    <t>平成20年度</t>
    <rPh sb="0" eb="2">
      <t>ヘイセイ</t>
    </rPh>
    <rPh sb="4" eb="5">
      <t>ネン</t>
    </rPh>
    <rPh sb="5" eb="6">
      <t>ド</t>
    </rPh>
    <phoneticPr fontId="10"/>
  </si>
  <si>
    <t>平成21年度</t>
    <rPh sb="0" eb="2">
      <t>ヘイセイ</t>
    </rPh>
    <rPh sb="4" eb="5">
      <t>ネン</t>
    </rPh>
    <rPh sb="5" eb="6">
      <t>ド</t>
    </rPh>
    <phoneticPr fontId="10"/>
  </si>
  <si>
    <t>輸入品に課される税・関税</t>
    <rPh sb="0" eb="2">
      <t>ユニュウ</t>
    </rPh>
    <rPh sb="2" eb="3">
      <t>ヒン</t>
    </rPh>
    <rPh sb="4" eb="5">
      <t>カ</t>
    </rPh>
    <rPh sb="8" eb="9">
      <t>ゼイ</t>
    </rPh>
    <rPh sb="10" eb="12">
      <t>カンゼイ</t>
    </rPh>
    <phoneticPr fontId="10"/>
  </si>
  <si>
    <t>（控除）総資本形成に係る消費税</t>
    <rPh sb="1" eb="3">
      <t>コウジョ</t>
    </rPh>
    <rPh sb="4" eb="7">
      <t>ソウシホン</t>
    </rPh>
    <rPh sb="7" eb="9">
      <t>ケイセイ</t>
    </rPh>
    <rPh sb="10" eb="11">
      <t>カカワ</t>
    </rPh>
    <rPh sb="12" eb="15">
      <t>ショウヒゼイ</t>
    </rPh>
    <phoneticPr fontId="10"/>
  </si>
  <si>
    <t>平成3年</t>
  </si>
  <si>
    <t>平成8年</t>
  </si>
  <si>
    <t>平成13年</t>
  </si>
  <si>
    <t>平成18年</t>
  </si>
  <si>
    <t>平成24年</t>
    <rPh sb="0" eb="2">
      <t>ヘイセイ</t>
    </rPh>
    <phoneticPr fontId="10"/>
  </si>
  <si>
    <t>市民所得
（百万円）</t>
    <rPh sb="0" eb="2">
      <t>シミン</t>
    </rPh>
    <rPh sb="2" eb="4">
      <t>ショトク</t>
    </rPh>
    <rPh sb="6" eb="9">
      <t>ヒャクマンエン</t>
    </rPh>
    <phoneticPr fontId="8"/>
  </si>
  <si>
    <t>事業所数</t>
    <rPh sb="0" eb="3">
      <t>ジギョウショ</t>
    </rPh>
    <rPh sb="2" eb="3">
      <t>ショ</t>
    </rPh>
    <rPh sb="3" eb="4">
      <t>スウ</t>
    </rPh>
    <phoneticPr fontId="13"/>
  </si>
  <si>
    <t>構成比</t>
    <rPh sb="0" eb="3">
      <t>コウセイヒ</t>
    </rPh>
    <phoneticPr fontId="13"/>
  </si>
  <si>
    <t>小規模
事業所</t>
    <rPh sb="0" eb="3">
      <t>ショウキボ</t>
    </rPh>
    <rPh sb="4" eb="7">
      <t>ジギョウショ</t>
    </rPh>
    <phoneticPr fontId="13"/>
  </si>
  <si>
    <t>大規模
事業所</t>
    <rPh sb="0" eb="3">
      <t>ダイキボ</t>
    </rPh>
    <rPh sb="4" eb="7">
      <t>ジギョウショ</t>
    </rPh>
    <phoneticPr fontId="13"/>
  </si>
  <si>
    <t>全産業計(公務を除く)</t>
    <rPh sb="3" eb="4">
      <t>ケイ</t>
    </rPh>
    <phoneticPr fontId="13"/>
  </si>
  <si>
    <t>電気・ガス・熱供給・水道業</t>
    <phoneticPr fontId="13"/>
  </si>
  <si>
    <t>複合サービス事業</t>
    <phoneticPr fontId="13"/>
  </si>
  <si>
    <t>サービス業(他に分類されないもの)</t>
    <phoneticPr fontId="13"/>
  </si>
  <si>
    <t>市内総生産
（百万円）</t>
    <rPh sb="0" eb="2">
      <t>シナイ</t>
    </rPh>
    <rPh sb="2" eb="5">
      <t>ソウセイサン</t>
    </rPh>
    <rPh sb="7" eb="10">
      <t>ヒャクマンエン</t>
    </rPh>
    <phoneticPr fontId="10"/>
  </si>
  <si>
    <t>-</t>
  </si>
  <si>
    <t>平成26年</t>
    <rPh sb="0" eb="2">
      <t>ヘイセイ</t>
    </rPh>
    <phoneticPr fontId="10"/>
  </si>
  <si>
    <t>注２：事業所数・従業者数は民営事業所による。</t>
    <rPh sb="0" eb="1">
      <t>チュウ</t>
    </rPh>
    <rPh sb="6" eb="7">
      <t>スウ</t>
    </rPh>
    <rPh sb="8" eb="9">
      <t>ジュウ</t>
    </rPh>
    <rPh sb="9" eb="12">
      <t>ギョウシャスウ</t>
    </rPh>
    <rPh sb="13" eb="15">
      <t>ミンエイ</t>
    </rPh>
    <rPh sb="15" eb="18">
      <t>ジギョウショ</t>
    </rPh>
    <phoneticPr fontId="8"/>
  </si>
  <si>
    <t>農業</t>
    <rPh sb="0" eb="2">
      <t>ノウギョウ</t>
    </rPh>
    <phoneticPr fontId="8"/>
  </si>
  <si>
    <t>林業</t>
    <rPh sb="0" eb="2">
      <t>リンギョウ</t>
    </rPh>
    <phoneticPr fontId="8"/>
  </si>
  <si>
    <t>農林水産業</t>
  </si>
  <si>
    <t>全産業</t>
    <phoneticPr fontId="13"/>
  </si>
  <si>
    <t>平成25年</t>
    <phoneticPr fontId="8"/>
  </si>
  <si>
    <t>平成23年</t>
    <phoneticPr fontId="8"/>
  </si>
  <si>
    <t>平成22年</t>
  </si>
  <si>
    <t>平成21年</t>
  </si>
  <si>
    <t>平成20年</t>
  </si>
  <si>
    <t>平成19年</t>
  </si>
  <si>
    <t>平成17年</t>
  </si>
  <si>
    <t>平成16年</t>
  </si>
  <si>
    <t>平成15年</t>
  </si>
  <si>
    <t>平成14年</t>
  </si>
  <si>
    <t>75歳以上</t>
    <rPh sb="2" eb="5">
      <t>サイイジョウ</t>
    </rPh>
    <phoneticPr fontId="13"/>
  </si>
  <si>
    <t>平成22年</t>
    <rPh sb="0" eb="2">
      <t>ヘイセイ</t>
    </rPh>
    <rPh sb="4" eb="5">
      <t>ネン</t>
    </rPh>
    <phoneticPr fontId="39"/>
  </si>
  <si>
    <t>平成17年</t>
    <rPh sb="0" eb="2">
      <t>ヘイセイ</t>
    </rPh>
    <rPh sb="4" eb="5">
      <t>ネン</t>
    </rPh>
    <phoneticPr fontId="39"/>
  </si>
  <si>
    <t>平成12年</t>
    <rPh sb="0" eb="2">
      <t>ヘイセイ</t>
    </rPh>
    <rPh sb="4" eb="5">
      <t>ネン</t>
    </rPh>
    <phoneticPr fontId="39"/>
  </si>
  <si>
    <t>（単位：％）</t>
    <phoneticPr fontId="39"/>
  </si>
  <si>
    <t>資料：京都市調査</t>
    <rPh sb="3" eb="5">
      <t>キョウト</t>
    </rPh>
    <rPh sb="5" eb="6">
      <t>シ</t>
    </rPh>
    <rPh sb="6" eb="8">
      <t>チョウサ</t>
    </rPh>
    <phoneticPr fontId="10"/>
  </si>
  <si>
    <t>平成26年</t>
    <phoneticPr fontId="8"/>
  </si>
  <si>
    <t>（単位：ha）</t>
    <phoneticPr fontId="8"/>
  </si>
  <si>
    <t>京都市</t>
  </si>
  <si>
    <t>京都府</t>
    <rPh sb="0" eb="3">
      <t>キョウトフ</t>
    </rPh>
    <phoneticPr fontId="10"/>
  </si>
  <si>
    <t>地域森林計画
対象外森林等</t>
    <phoneticPr fontId="8"/>
  </si>
  <si>
    <t>公有林</t>
    <rPh sb="0" eb="2">
      <t>コウユウ</t>
    </rPh>
    <rPh sb="2" eb="3">
      <t>リン</t>
    </rPh>
    <phoneticPr fontId="10"/>
  </si>
  <si>
    <t>私有林</t>
    <rPh sb="0" eb="2">
      <t>シユウ</t>
    </rPh>
    <rPh sb="2" eb="3">
      <t>ハヤシ</t>
    </rPh>
    <phoneticPr fontId="10"/>
  </si>
  <si>
    <t>合計</t>
    <phoneticPr fontId="10"/>
  </si>
  <si>
    <t>50ha以上</t>
    <rPh sb="4" eb="6">
      <t>イジョウ</t>
    </rPh>
    <phoneticPr fontId="10"/>
  </si>
  <si>
    <t>30～50ha</t>
    <phoneticPr fontId="10"/>
  </si>
  <si>
    <t>20～30ha</t>
    <phoneticPr fontId="10"/>
  </si>
  <si>
    <t>10～20ha</t>
  </si>
  <si>
    <t>5～10ha</t>
    <phoneticPr fontId="10"/>
  </si>
  <si>
    <t>3～5ha</t>
    <phoneticPr fontId="10"/>
  </si>
  <si>
    <t>1～3ha</t>
    <phoneticPr fontId="10"/>
  </si>
  <si>
    <t>(単位：戸）</t>
    <phoneticPr fontId="10"/>
  </si>
  <si>
    <t>平成26年</t>
    <rPh sb="0" eb="2">
      <t>ヘイセイ</t>
    </rPh>
    <rPh sb="4" eb="5">
      <t>ネン</t>
    </rPh>
    <phoneticPr fontId="10"/>
  </si>
  <si>
    <t>平成25年</t>
    <rPh sb="0" eb="2">
      <t>ヘイセイ</t>
    </rPh>
    <rPh sb="4" eb="5">
      <t>ネン</t>
    </rPh>
    <phoneticPr fontId="10"/>
  </si>
  <si>
    <t>平成24年</t>
    <rPh sb="0" eb="2">
      <t>ヘイセイ</t>
    </rPh>
    <rPh sb="4" eb="5">
      <t>ネン</t>
    </rPh>
    <phoneticPr fontId="10"/>
  </si>
  <si>
    <t>平成23年</t>
    <rPh sb="0" eb="2">
      <t>ヘイセイ</t>
    </rPh>
    <rPh sb="4" eb="5">
      <t>ネン</t>
    </rPh>
    <phoneticPr fontId="10"/>
  </si>
  <si>
    <t>うち一戸建て</t>
    <rPh sb="2" eb="4">
      <t>イッコ</t>
    </rPh>
    <rPh sb="4" eb="5">
      <t>ダ</t>
    </rPh>
    <phoneticPr fontId="8"/>
  </si>
  <si>
    <t>うちマンション</t>
    <phoneticPr fontId="8"/>
  </si>
  <si>
    <t>戸数</t>
    <rPh sb="0" eb="2">
      <t>コスウ</t>
    </rPh>
    <phoneticPr fontId="8"/>
  </si>
  <si>
    <t>全国</t>
    <rPh sb="0" eb="2">
      <t>ゼンコク</t>
    </rPh>
    <phoneticPr fontId="8"/>
  </si>
  <si>
    <t>京都市</t>
    <rPh sb="0" eb="3">
      <t>キョウトシ</t>
    </rPh>
    <phoneticPr fontId="8"/>
  </si>
  <si>
    <t>年次</t>
    <rPh sb="0" eb="2">
      <t>ネンジ</t>
    </rPh>
    <phoneticPr fontId="8"/>
  </si>
  <si>
    <t>神戸市</t>
  </si>
  <si>
    <t>大阪市</t>
  </si>
  <si>
    <t>川崎市</t>
  </si>
  <si>
    <t>福岡市</t>
  </si>
  <si>
    <t>堺市</t>
  </si>
  <si>
    <t>名古屋市</t>
  </si>
  <si>
    <t>横浜市</t>
  </si>
  <si>
    <t>浜松市</t>
  </si>
  <si>
    <t>熊本市</t>
  </si>
  <si>
    <t>広島市</t>
  </si>
  <si>
    <t>岡山市</t>
  </si>
  <si>
    <t>札幌市</t>
  </si>
  <si>
    <t>仙台市</t>
  </si>
  <si>
    <t>相模原市</t>
  </si>
  <si>
    <t>北九州市</t>
  </si>
  <si>
    <t>さいたま市</t>
  </si>
  <si>
    <t>静岡市</t>
  </si>
  <si>
    <t>千葉市</t>
  </si>
  <si>
    <t>新潟市</t>
  </si>
  <si>
    <t>　　　 　　　　</t>
    <phoneticPr fontId="8"/>
  </si>
  <si>
    <t>　粗付加価値額</t>
    <rPh sb="1" eb="2">
      <t>ソ</t>
    </rPh>
    <rPh sb="2" eb="4">
      <t>フカ</t>
    </rPh>
    <rPh sb="4" eb="6">
      <t>カチ</t>
    </rPh>
    <rPh sb="6" eb="7">
      <t>ガク</t>
    </rPh>
    <phoneticPr fontId="10"/>
  </si>
  <si>
    <t>粗付加価値率</t>
    <rPh sb="0" eb="1">
      <t>アラ</t>
    </rPh>
    <rPh sb="1" eb="3">
      <t>フカ</t>
    </rPh>
    <rPh sb="3" eb="5">
      <t>カチ</t>
    </rPh>
    <rPh sb="5" eb="6">
      <t>リツ</t>
    </rPh>
    <phoneticPr fontId="13"/>
  </si>
  <si>
    <t>－</t>
    <phoneticPr fontId="8"/>
  </si>
  <si>
    <t>平成24年</t>
    <phoneticPr fontId="8"/>
  </si>
  <si>
    <t>　製造品出荷額等</t>
    <phoneticPr fontId="10"/>
  </si>
  <si>
    <t>製造品出荷額等</t>
    <phoneticPr fontId="10"/>
  </si>
  <si>
    <t>粗付加価値額</t>
    <rPh sb="0" eb="1">
      <t>アラ</t>
    </rPh>
    <rPh sb="1" eb="3">
      <t>フカ</t>
    </rPh>
    <rPh sb="3" eb="5">
      <t>カチ</t>
    </rPh>
    <rPh sb="5" eb="6">
      <t>ガク</t>
    </rPh>
    <phoneticPr fontId="10"/>
  </si>
  <si>
    <t>粗付加価値率</t>
    <rPh sb="0" eb="1">
      <t>アラ</t>
    </rPh>
    <rPh sb="1" eb="3">
      <t>フカ</t>
    </rPh>
    <rPh sb="3" eb="5">
      <t>カチ</t>
    </rPh>
    <rPh sb="5" eb="6">
      <t>リツ</t>
    </rPh>
    <phoneticPr fontId="10"/>
  </si>
  <si>
    <t>従業者数</t>
    <rPh sb="0" eb="1">
      <t>ジュウ</t>
    </rPh>
    <rPh sb="1" eb="4">
      <t>ギョウシャスウ</t>
    </rPh>
    <phoneticPr fontId="10"/>
  </si>
  <si>
    <t>製造品出荷額等</t>
    <rPh sb="0" eb="3">
      <t>セイゾウヒン</t>
    </rPh>
    <rPh sb="3" eb="5">
      <t>シュッカ</t>
    </rPh>
    <rPh sb="5" eb="6">
      <t>ガク</t>
    </rPh>
    <rPh sb="6" eb="7">
      <t>ナド</t>
    </rPh>
    <phoneticPr fontId="10"/>
  </si>
  <si>
    <t>軽工業</t>
    <phoneticPr fontId="10"/>
  </si>
  <si>
    <t>飲料・たばこ・飼料</t>
    <phoneticPr fontId="10"/>
  </si>
  <si>
    <t>繊維</t>
    <phoneticPr fontId="10"/>
  </si>
  <si>
    <t>木材・木製品</t>
    <phoneticPr fontId="10"/>
  </si>
  <si>
    <t>家具・装備品</t>
    <phoneticPr fontId="10"/>
  </si>
  <si>
    <t>パルプ・紙・紙加工品</t>
    <phoneticPr fontId="10"/>
  </si>
  <si>
    <t>印刷・同関連</t>
    <phoneticPr fontId="10"/>
  </si>
  <si>
    <t>なめし革・同製品・毛皮</t>
    <phoneticPr fontId="10"/>
  </si>
  <si>
    <t>窯業・土石製品</t>
    <phoneticPr fontId="10"/>
  </si>
  <si>
    <t>その他の製造</t>
    <phoneticPr fontId="10"/>
  </si>
  <si>
    <t>重工業</t>
    <phoneticPr fontId="10"/>
  </si>
  <si>
    <t>化学</t>
    <phoneticPr fontId="10"/>
  </si>
  <si>
    <t>石油製品・石炭製品</t>
    <phoneticPr fontId="10"/>
  </si>
  <si>
    <t>プラスチック製品</t>
    <phoneticPr fontId="10"/>
  </si>
  <si>
    <t>ゴム製品</t>
    <phoneticPr fontId="10"/>
  </si>
  <si>
    <t>鉄鋼業</t>
  </si>
  <si>
    <t>非鉄金属</t>
    <phoneticPr fontId="10"/>
  </si>
  <si>
    <t>金属製品</t>
    <phoneticPr fontId="10"/>
  </si>
  <si>
    <t>はん用機械器具</t>
    <phoneticPr fontId="10"/>
  </si>
  <si>
    <t>生産用機械器具</t>
    <phoneticPr fontId="10"/>
  </si>
  <si>
    <t>業務用機械器具</t>
    <phoneticPr fontId="10"/>
  </si>
  <si>
    <t>電子部品・デバイス・電子回路</t>
    <phoneticPr fontId="10"/>
  </si>
  <si>
    <t>電気機械器具</t>
    <phoneticPr fontId="10"/>
  </si>
  <si>
    <t>情報通信機械器具</t>
    <phoneticPr fontId="10"/>
  </si>
  <si>
    <t>輸送用機械器具</t>
    <phoneticPr fontId="10"/>
  </si>
  <si>
    <t>事業所数</t>
    <phoneticPr fontId="10"/>
  </si>
  <si>
    <t>実数</t>
    <phoneticPr fontId="10"/>
  </si>
  <si>
    <t>構成比</t>
    <phoneticPr fontId="10"/>
  </si>
  <si>
    <t>構成比</t>
    <phoneticPr fontId="10"/>
  </si>
  <si>
    <t>総数</t>
    <phoneticPr fontId="10"/>
  </si>
  <si>
    <t>10～19人</t>
    <phoneticPr fontId="10"/>
  </si>
  <si>
    <t>20～29人</t>
    <phoneticPr fontId="8"/>
  </si>
  <si>
    <t>30～99人</t>
    <phoneticPr fontId="10"/>
  </si>
  <si>
    <t>100～299人</t>
    <phoneticPr fontId="10"/>
  </si>
  <si>
    <t>300人以上</t>
    <phoneticPr fontId="10"/>
  </si>
  <si>
    <t>製造品出荷額等</t>
    <rPh sb="0" eb="3">
      <t>セイゾウヒン</t>
    </rPh>
    <rPh sb="3" eb="5">
      <t>シュッカ</t>
    </rPh>
    <rPh sb="5" eb="6">
      <t>ガク</t>
    </rPh>
    <rPh sb="6" eb="7">
      <t>トウ</t>
    </rPh>
    <phoneticPr fontId="13"/>
  </si>
  <si>
    <t>平成20年</t>
    <rPh sb="4" eb="5">
      <t>ネン</t>
    </rPh>
    <phoneticPr fontId="13"/>
  </si>
  <si>
    <t>平成21年</t>
    <rPh sb="4" eb="5">
      <t>ネン</t>
    </rPh>
    <phoneticPr fontId="13"/>
  </si>
  <si>
    <t>平成22年</t>
    <rPh sb="4" eb="5">
      <t>ネン</t>
    </rPh>
    <phoneticPr fontId="13"/>
  </si>
  <si>
    <t>平成23年</t>
    <rPh sb="4" eb="5">
      <t>ネン</t>
    </rPh>
    <phoneticPr fontId="13"/>
  </si>
  <si>
    <t>平成24年</t>
    <rPh sb="4" eb="5">
      <t>ネン</t>
    </rPh>
    <phoneticPr fontId="13"/>
  </si>
  <si>
    <t>平成25年</t>
    <rPh sb="4" eb="5">
      <t>ネン</t>
    </rPh>
    <phoneticPr fontId="13"/>
  </si>
  <si>
    <t>対前年比</t>
    <rPh sb="0" eb="1">
      <t>タイ</t>
    </rPh>
    <rPh sb="1" eb="3">
      <t>ゼンネン</t>
    </rPh>
    <rPh sb="3" eb="4">
      <t>ヒ</t>
    </rPh>
    <phoneticPr fontId="13"/>
  </si>
  <si>
    <t>製造業計</t>
    <rPh sb="0" eb="3">
      <t>セイゾウギョウ</t>
    </rPh>
    <rPh sb="3" eb="4">
      <t>ケイ</t>
    </rPh>
    <phoneticPr fontId="13"/>
  </si>
  <si>
    <t>食料品・飲料等製造業</t>
    <rPh sb="0" eb="3">
      <t>ショクリョウヒン</t>
    </rPh>
    <rPh sb="4" eb="6">
      <t>インリョウ</t>
    </rPh>
    <rPh sb="6" eb="7">
      <t>トウ</t>
    </rPh>
    <rPh sb="7" eb="10">
      <t>セイゾウギョウ</t>
    </rPh>
    <phoneticPr fontId="13"/>
  </si>
  <si>
    <t>食料品製造業</t>
  </si>
  <si>
    <t>飲料・たばこ・飼料製造業</t>
  </si>
  <si>
    <t>繊維工業</t>
    <rPh sb="0" eb="2">
      <t>センイ</t>
    </rPh>
    <rPh sb="2" eb="4">
      <t>コウギョウ</t>
    </rPh>
    <phoneticPr fontId="13"/>
  </si>
  <si>
    <t>木材・木製品製造業</t>
    <phoneticPr fontId="13"/>
  </si>
  <si>
    <t>家具・装備品製造業</t>
  </si>
  <si>
    <t>パルプ・紙・紙加工品製造業</t>
  </si>
  <si>
    <t>印刷・同関連業</t>
  </si>
  <si>
    <t>化学工業</t>
  </si>
  <si>
    <t>石油製品・石炭製品製造業</t>
  </si>
  <si>
    <t>－</t>
    <phoneticPr fontId="13"/>
  </si>
  <si>
    <t>プラスチック製品製造業</t>
    <phoneticPr fontId="13"/>
  </si>
  <si>
    <t>ゴム製品製造業</t>
  </si>
  <si>
    <t>なめし革・同製品・毛皮製造業</t>
  </si>
  <si>
    <t>窯業・土石製品製造業</t>
  </si>
  <si>
    <t>金属製造業</t>
    <rPh sb="0" eb="2">
      <t>キンゾク</t>
    </rPh>
    <rPh sb="2" eb="5">
      <t>セイゾウギョウ</t>
    </rPh>
    <phoneticPr fontId="13"/>
  </si>
  <si>
    <t>非鉄金属製造業</t>
  </si>
  <si>
    <t>金属製品製造業</t>
  </si>
  <si>
    <t>はん用機械器具製造業</t>
  </si>
  <si>
    <t>生産用機械器具製造業</t>
  </si>
  <si>
    <t>業務用機械器具製造業</t>
  </si>
  <si>
    <t>－</t>
    <phoneticPr fontId="13"/>
  </si>
  <si>
    <t>－</t>
    <phoneticPr fontId="13"/>
  </si>
  <si>
    <t>電気機械器具製造業</t>
  </si>
  <si>
    <t>情報通信機械器具製造業</t>
  </si>
  <si>
    <t>輸送用機械器具製造業</t>
  </si>
  <si>
    <t>その他の製造業</t>
  </si>
  <si>
    <t>製造品出荷額等</t>
    <rPh sb="0" eb="3">
      <t>セイゾウヒン</t>
    </rPh>
    <rPh sb="3" eb="5">
      <t>シュッカ</t>
    </rPh>
    <rPh sb="5" eb="6">
      <t>ガク</t>
    </rPh>
    <rPh sb="6" eb="7">
      <t>トウ</t>
    </rPh>
    <phoneticPr fontId="8"/>
  </si>
  <si>
    <t>平成14年</t>
    <rPh sb="4" eb="5">
      <t>ネン</t>
    </rPh>
    <phoneticPr fontId="13"/>
  </si>
  <si>
    <t>平成19年</t>
    <rPh sb="4" eb="5">
      <t>ネン</t>
    </rPh>
    <phoneticPr fontId="13"/>
  </si>
  <si>
    <t>製造業計</t>
  </si>
  <si>
    <t>木材・木製品製造業（家具を除く）</t>
  </si>
  <si>
    <t>プラスチック製品製造業</t>
    <phoneticPr fontId="13"/>
  </si>
  <si>
    <t>プラスチック製品製造業（別掲を除く）</t>
  </si>
  <si>
    <t>－</t>
    <phoneticPr fontId="13"/>
  </si>
  <si>
    <t>電子部品・デバイス製造業</t>
  </si>
  <si>
    <t>　　　　　　　</t>
    <phoneticPr fontId="10"/>
  </si>
  <si>
    <t>平成13年</t>
    <rPh sb="0" eb="2">
      <t>ヘイセイ</t>
    </rPh>
    <rPh sb="4" eb="5">
      <t>ネン</t>
    </rPh>
    <phoneticPr fontId="10"/>
  </si>
  <si>
    <t>平成14年</t>
    <rPh sb="0" eb="2">
      <t>ヘイセイ</t>
    </rPh>
    <rPh sb="4" eb="5">
      <t>ネン</t>
    </rPh>
    <phoneticPr fontId="10"/>
  </si>
  <si>
    <t>平成15年</t>
    <rPh sb="0" eb="2">
      <t>ヘイセイ</t>
    </rPh>
    <rPh sb="4" eb="5">
      <t>ネン</t>
    </rPh>
    <phoneticPr fontId="10"/>
  </si>
  <si>
    <t>平成16年</t>
    <rPh sb="0" eb="2">
      <t>ヘイセイ</t>
    </rPh>
    <rPh sb="4" eb="5">
      <t>ネン</t>
    </rPh>
    <phoneticPr fontId="10"/>
  </si>
  <si>
    <t>平成17年</t>
    <rPh sb="0" eb="2">
      <t>ヘイセイ</t>
    </rPh>
    <rPh sb="4" eb="5">
      <t>ネン</t>
    </rPh>
    <phoneticPr fontId="10"/>
  </si>
  <si>
    <t>平成18年</t>
    <rPh sb="0" eb="2">
      <t>ヘイセイ</t>
    </rPh>
    <rPh sb="4" eb="5">
      <t>ネン</t>
    </rPh>
    <phoneticPr fontId="10"/>
  </si>
  <si>
    <t>平成19年</t>
    <rPh sb="0" eb="2">
      <t>ヘイセイ</t>
    </rPh>
    <rPh sb="4" eb="5">
      <t>ネン</t>
    </rPh>
    <phoneticPr fontId="10"/>
  </si>
  <si>
    <t>平成20年</t>
    <rPh sb="0" eb="2">
      <t>ヘイセイ</t>
    </rPh>
    <rPh sb="4" eb="5">
      <t>ネン</t>
    </rPh>
    <phoneticPr fontId="10"/>
  </si>
  <si>
    <t>平成21年</t>
    <rPh sb="0" eb="2">
      <t>ヘイセイ</t>
    </rPh>
    <rPh sb="4" eb="5">
      <t>ネン</t>
    </rPh>
    <phoneticPr fontId="10"/>
  </si>
  <si>
    <t>平成22年</t>
    <rPh sb="0" eb="2">
      <t>ヘイセイ</t>
    </rPh>
    <rPh sb="4" eb="5">
      <t>ネン</t>
    </rPh>
    <phoneticPr fontId="10"/>
  </si>
  <si>
    <t>　　</t>
    <phoneticPr fontId="10"/>
  </si>
  <si>
    <t>事業所数</t>
    <rPh sb="0" eb="1">
      <t>コト</t>
    </rPh>
    <rPh sb="1" eb="2">
      <t>ギョウ</t>
    </rPh>
    <rPh sb="2" eb="3">
      <t>トコロ</t>
    </rPh>
    <rPh sb="3" eb="4">
      <t>スウ</t>
    </rPh>
    <phoneticPr fontId="10"/>
  </si>
  <si>
    <t>従業者数</t>
    <rPh sb="0" eb="1">
      <t>ジュウ</t>
    </rPh>
    <rPh sb="1" eb="2">
      <t>ギョウ</t>
    </rPh>
    <rPh sb="2" eb="3">
      <t>モノ</t>
    </rPh>
    <rPh sb="3" eb="4">
      <t>スウ</t>
    </rPh>
    <phoneticPr fontId="10"/>
  </si>
  <si>
    <t>食料品・飲料等製造業</t>
    <rPh sb="0" eb="3">
      <t>ショクリョウヒン</t>
    </rPh>
    <rPh sb="4" eb="6">
      <t>インリョウ</t>
    </rPh>
    <rPh sb="6" eb="7">
      <t>ナド</t>
    </rPh>
    <rPh sb="7" eb="10">
      <t>セイゾウギョウ</t>
    </rPh>
    <phoneticPr fontId="10"/>
  </si>
  <si>
    <t>食料品製造業</t>
    <rPh sb="0" eb="3">
      <t>ショクリョウヒン</t>
    </rPh>
    <rPh sb="3" eb="6">
      <t>セイゾウギョウ</t>
    </rPh>
    <phoneticPr fontId="8"/>
  </si>
  <si>
    <t>生菓子製造業</t>
  </si>
  <si>
    <t>豆腐・油揚製造業</t>
  </si>
  <si>
    <t>他に分類されない食料品製造業</t>
  </si>
  <si>
    <t>ビスケット類・干菓子製造業</t>
  </si>
  <si>
    <t>そう（惣）菜製造業</t>
  </si>
  <si>
    <t>飲料・たばこ・飼料製造業</t>
    <rPh sb="0" eb="2">
      <t>インリョウ</t>
    </rPh>
    <rPh sb="7" eb="9">
      <t>シリョウ</t>
    </rPh>
    <rPh sb="9" eb="12">
      <t>セイゾウギョウ</t>
    </rPh>
    <phoneticPr fontId="8"/>
  </si>
  <si>
    <t>清酒製造業</t>
  </si>
  <si>
    <t>χ</t>
  </si>
  <si>
    <t>平成17年度</t>
    <rPh sb="0" eb="2">
      <t>ヘイセイ</t>
    </rPh>
    <rPh sb="4" eb="6">
      <t>ネンド</t>
    </rPh>
    <phoneticPr fontId="10"/>
  </si>
  <si>
    <t>平成18年度</t>
    <rPh sb="0" eb="2">
      <t>ヘイセイ</t>
    </rPh>
    <rPh sb="4" eb="6">
      <t>ネンド</t>
    </rPh>
    <phoneticPr fontId="10"/>
  </si>
  <si>
    <t>平成19年度</t>
    <rPh sb="0" eb="2">
      <t>ヘイセイ</t>
    </rPh>
    <rPh sb="4" eb="6">
      <t>ネンド</t>
    </rPh>
    <phoneticPr fontId="10"/>
  </si>
  <si>
    <t>平成20年度</t>
    <rPh sb="0" eb="2">
      <t>ヘイセイ</t>
    </rPh>
    <rPh sb="4" eb="6">
      <t>ネンド</t>
    </rPh>
    <phoneticPr fontId="10"/>
  </si>
  <si>
    <t>平成21年度</t>
    <rPh sb="0" eb="2">
      <t>ヘイセイ</t>
    </rPh>
    <rPh sb="4" eb="6">
      <t>ネンド</t>
    </rPh>
    <phoneticPr fontId="10"/>
  </si>
  <si>
    <t>平成22年度</t>
    <rPh sb="0" eb="2">
      <t>ヘイセイ</t>
    </rPh>
    <rPh sb="4" eb="6">
      <t>ネンド</t>
    </rPh>
    <phoneticPr fontId="10"/>
  </si>
  <si>
    <t>平成23年度</t>
    <rPh sb="0" eb="2">
      <t>ヘイセイ</t>
    </rPh>
    <rPh sb="4" eb="6">
      <t>ネンド</t>
    </rPh>
    <phoneticPr fontId="10"/>
  </si>
  <si>
    <t>平成24年度</t>
    <rPh sb="0" eb="2">
      <t>ヘイセイ</t>
    </rPh>
    <rPh sb="4" eb="6">
      <t>ネンド</t>
    </rPh>
    <phoneticPr fontId="10"/>
  </si>
  <si>
    <t>平成25年度</t>
    <rPh sb="0" eb="2">
      <t>ヘイセイ</t>
    </rPh>
    <rPh sb="4" eb="6">
      <t>ネンド</t>
    </rPh>
    <phoneticPr fontId="10"/>
  </si>
  <si>
    <t>全国計</t>
    <rPh sb="0" eb="2">
      <t>ゼンコク</t>
    </rPh>
    <rPh sb="2" eb="3">
      <t>ケイ</t>
    </rPh>
    <phoneticPr fontId="10"/>
  </si>
  <si>
    <t>大阪国税局計</t>
    <rPh sb="0" eb="2">
      <t>オオサカ</t>
    </rPh>
    <rPh sb="2" eb="5">
      <t>コクゼイキョク</t>
    </rPh>
    <rPh sb="5" eb="6">
      <t>ケイ</t>
    </rPh>
    <phoneticPr fontId="8"/>
  </si>
  <si>
    <t>京都府</t>
    <rPh sb="0" eb="3">
      <t>キョウトフ</t>
    </rPh>
    <phoneticPr fontId="8"/>
  </si>
  <si>
    <t>兵庫県</t>
    <rPh sb="0" eb="3">
      <t>ヒョウゴケン</t>
    </rPh>
    <phoneticPr fontId="8"/>
  </si>
  <si>
    <t>資料：国税庁「税務統計（酒税関係）」</t>
    <rPh sb="0" eb="2">
      <t>シリョウ</t>
    </rPh>
    <rPh sb="3" eb="6">
      <t>コクゼイチョウ</t>
    </rPh>
    <rPh sb="7" eb="9">
      <t>ゼイム</t>
    </rPh>
    <rPh sb="9" eb="11">
      <t>トウケイ</t>
    </rPh>
    <rPh sb="12" eb="14">
      <t>シュゼイ</t>
    </rPh>
    <rPh sb="14" eb="16">
      <t>カンケイ</t>
    </rPh>
    <phoneticPr fontId="10"/>
  </si>
  <si>
    <t>注：（　）内は全国に占める割合</t>
    <rPh sb="0" eb="1">
      <t>チュウ</t>
    </rPh>
    <phoneticPr fontId="10"/>
  </si>
  <si>
    <t>酒類全体</t>
    <rPh sb="0" eb="1">
      <t>サケ</t>
    </rPh>
    <rPh sb="1" eb="2">
      <t>ルイ</t>
    </rPh>
    <rPh sb="2" eb="4">
      <t>ゼンタイ</t>
    </rPh>
    <phoneticPr fontId="10"/>
  </si>
  <si>
    <t>清酒</t>
    <rPh sb="0" eb="2">
      <t>セイシュ</t>
    </rPh>
    <phoneticPr fontId="10"/>
  </si>
  <si>
    <t>焼酎</t>
    <rPh sb="0" eb="2">
      <t>ショウチュウ</t>
    </rPh>
    <phoneticPr fontId="10"/>
  </si>
  <si>
    <t>ビール</t>
    <phoneticPr fontId="10"/>
  </si>
  <si>
    <t>ウイスキー</t>
    <phoneticPr fontId="10"/>
  </si>
  <si>
    <t>ワイン</t>
    <phoneticPr fontId="10"/>
  </si>
  <si>
    <t>発泡酒</t>
    <rPh sb="0" eb="3">
      <t>ハッポウシュ</t>
    </rPh>
    <phoneticPr fontId="10"/>
  </si>
  <si>
    <t>その他</t>
    <rPh sb="0" eb="3">
      <t>ソノタ</t>
    </rPh>
    <phoneticPr fontId="10"/>
  </si>
  <si>
    <t>平成12年</t>
    <rPh sb="0" eb="2">
      <t>ヘイセイ</t>
    </rPh>
    <rPh sb="4" eb="5">
      <t>ネン</t>
    </rPh>
    <phoneticPr fontId="10"/>
  </si>
  <si>
    <t>和生菓子</t>
    <rPh sb="1" eb="2">
      <t>ナマ</t>
    </rPh>
    <phoneticPr fontId="10"/>
  </si>
  <si>
    <t>洋生菓子</t>
    <rPh sb="1" eb="2">
      <t>ナマ</t>
    </rPh>
    <phoneticPr fontId="10"/>
  </si>
  <si>
    <t>せんべい</t>
  </si>
  <si>
    <t>ビスケット</t>
    <phoneticPr fontId="8"/>
  </si>
  <si>
    <t>キャンディー</t>
    <phoneticPr fontId="8"/>
  </si>
  <si>
    <t>チョコレート</t>
    <phoneticPr fontId="8"/>
  </si>
  <si>
    <t>他の菓子</t>
    <rPh sb="0" eb="1">
      <t>ホカ</t>
    </rPh>
    <rPh sb="2" eb="4">
      <t>カシ</t>
    </rPh>
    <phoneticPr fontId="8"/>
  </si>
  <si>
    <t>－</t>
    <phoneticPr fontId="8"/>
  </si>
  <si>
    <t>平成23年</t>
    <phoneticPr fontId="8"/>
  </si>
  <si>
    <t>平成24年</t>
    <phoneticPr fontId="8"/>
  </si>
  <si>
    <t>平成25年</t>
    <phoneticPr fontId="8"/>
  </si>
  <si>
    <t>　　　　　　　　　</t>
    <phoneticPr fontId="13"/>
  </si>
  <si>
    <t>織機台数</t>
    <phoneticPr fontId="8"/>
  </si>
  <si>
    <t>従業者数</t>
    <phoneticPr fontId="8"/>
  </si>
  <si>
    <t>１社当たりの従業者数</t>
    <rPh sb="1" eb="2">
      <t>シャ</t>
    </rPh>
    <rPh sb="2" eb="3">
      <t>ア</t>
    </rPh>
    <rPh sb="6" eb="7">
      <t>ジュウ</t>
    </rPh>
    <rPh sb="7" eb="10">
      <t>ギョウシャスウ</t>
    </rPh>
    <phoneticPr fontId="8"/>
  </si>
  <si>
    <t>昭和59年</t>
  </si>
  <si>
    <t>昭和62年</t>
  </si>
  <si>
    <t>平成2年</t>
  </si>
  <si>
    <t>平成5年</t>
  </si>
  <si>
    <t>平成11年</t>
  </si>
  <si>
    <t>平成17年</t>
    <rPh sb="0" eb="1">
      <t>タイラ</t>
    </rPh>
    <rPh sb="1" eb="2">
      <t>シゲル</t>
    </rPh>
    <phoneticPr fontId="10"/>
  </si>
  <si>
    <t>平成20年</t>
    <rPh sb="0" eb="1">
      <t>タイラ</t>
    </rPh>
    <rPh sb="1" eb="2">
      <t>シゲル</t>
    </rPh>
    <phoneticPr fontId="10"/>
  </si>
  <si>
    <t>平成23年</t>
    <rPh sb="0" eb="1">
      <t>タイラ</t>
    </rPh>
    <rPh sb="1" eb="2">
      <t>シゲル</t>
    </rPh>
    <phoneticPr fontId="10"/>
  </si>
  <si>
    <t>総出荷金額（億円）</t>
    <rPh sb="6" eb="8">
      <t>オクエン</t>
    </rPh>
    <phoneticPr fontId="8"/>
  </si>
  <si>
    <t>従業者１人当たりの
出荷額（百万円）</t>
    <rPh sb="0" eb="3">
      <t>ジュウギョウシャ</t>
    </rPh>
    <rPh sb="4" eb="5">
      <t>ヒト</t>
    </rPh>
    <rPh sb="5" eb="6">
      <t>ア</t>
    </rPh>
    <rPh sb="10" eb="12">
      <t>シュッカ</t>
    </rPh>
    <rPh sb="12" eb="13">
      <t>ガク</t>
    </rPh>
    <rPh sb="14" eb="16">
      <t>ヒャクマン</t>
    </rPh>
    <rPh sb="16" eb="17">
      <t>エン</t>
    </rPh>
    <phoneticPr fontId="8"/>
  </si>
  <si>
    <t>（単位：反）</t>
  </si>
  <si>
    <t>手描染</t>
    <rPh sb="2" eb="3">
      <t>ソ</t>
    </rPh>
    <phoneticPr fontId="8"/>
  </si>
  <si>
    <t>機械捺染</t>
  </si>
  <si>
    <t>合計</t>
    <rPh sb="0" eb="2">
      <t>ゴウケイ</t>
    </rPh>
    <phoneticPr fontId="10"/>
  </si>
  <si>
    <t>平成16年度</t>
    <rPh sb="0" eb="2">
      <t>ヘイセイ</t>
    </rPh>
    <rPh sb="4" eb="6">
      <t>ネンド</t>
    </rPh>
    <phoneticPr fontId="10"/>
  </si>
  <si>
    <t>平成26年度</t>
    <rPh sb="0" eb="2">
      <t>ヘイセイ</t>
    </rPh>
    <rPh sb="4" eb="6">
      <t>ネンド</t>
    </rPh>
    <phoneticPr fontId="10"/>
  </si>
  <si>
    <t>資料：京友禅協同組合連合会「京友禅京小紋生産量調査報告書」</t>
    <rPh sb="4" eb="6">
      <t>ユウゼン</t>
    </rPh>
    <phoneticPr fontId="10"/>
  </si>
  <si>
    <t>反数</t>
    <rPh sb="0" eb="1">
      <t>タン</t>
    </rPh>
    <rPh sb="1" eb="2">
      <t>スウ</t>
    </rPh>
    <phoneticPr fontId="10"/>
  </si>
  <si>
    <t>その他</t>
    <phoneticPr fontId="10"/>
  </si>
  <si>
    <t>資料：京友禅協同組合連合会「京友禅京小紋生産量調査報告書」再編加工</t>
    <rPh sb="4" eb="6">
      <t>ユウゼン</t>
    </rPh>
    <phoneticPr fontId="10"/>
  </si>
  <si>
    <t>販売先別</t>
    <rPh sb="0" eb="3">
      <t>ハンバイサキ</t>
    </rPh>
    <rPh sb="3" eb="4">
      <t>ベツ</t>
    </rPh>
    <phoneticPr fontId="10"/>
  </si>
  <si>
    <t>切り売り・オーダー店</t>
  </si>
  <si>
    <t>加工別</t>
    <rPh sb="0" eb="2">
      <t>カコウ</t>
    </rPh>
    <rPh sb="2" eb="3">
      <t>ベツ</t>
    </rPh>
    <phoneticPr fontId="10"/>
  </si>
  <si>
    <t>自動スクリーン</t>
    <phoneticPr fontId="10"/>
  </si>
  <si>
    <t>注：年は8月1日～翌7月31日</t>
    <rPh sb="0" eb="1">
      <t>チュウ</t>
    </rPh>
    <rPh sb="2" eb="3">
      <t>ネン</t>
    </rPh>
    <rPh sb="5" eb="6">
      <t>ガツ</t>
    </rPh>
    <rPh sb="7" eb="8">
      <t>ニチ</t>
    </rPh>
    <rPh sb="9" eb="10">
      <t>ヨク</t>
    </rPh>
    <rPh sb="11" eb="12">
      <t>ガツ</t>
    </rPh>
    <rPh sb="14" eb="15">
      <t>ニチ</t>
    </rPh>
    <phoneticPr fontId="8"/>
  </si>
  <si>
    <t>業態別</t>
    <phoneticPr fontId="10"/>
  </si>
  <si>
    <t>業種別</t>
    <phoneticPr fontId="8"/>
  </si>
  <si>
    <t>商社数</t>
  </si>
  <si>
    <t>構成比</t>
  </si>
  <si>
    <t>前売</t>
    <phoneticPr fontId="10"/>
  </si>
  <si>
    <t>呉服前売卸</t>
  </si>
  <si>
    <t>和装</t>
    <phoneticPr fontId="8"/>
  </si>
  <si>
    <t>和装製品前売卸</t>
    <rPh sb="0" eb="2">
      <t>ワソウ</t>
    </rPh>
    <rPh sb="2" eb="4">
      <t>セイヒン</t>
    </rPh>
    <rPh sb="4" eb="6">
      <t>マエウ</t>
    </rPh>
    <phoneticPr fontId="10"/>
  </si>
  <si>
    <t>仲間</t>
    <phoneticPr fontId="10"/>
  </si>
  <si>
    <t>染呉服製造卸</t>
    <rPh sb="0" eb="1">
      <t>ソメ</t>
    </rPh>
    <rPh sb="1" eb="3">
      <t>ゴフク</t>
    </rPh>
    <rPh sb="3" eb="5">
      <t>セイゾウ</t>
    </rPh>
    <rPh sb="5" eb="6">
      <t>オロシ</t>
    </rPh>
    <phoneticPr fontId="10"/>
  </si>
  <si>
    <t>和装製品元卸</t>
    <rPh sb="0" eb="2">
      <t>ワソウ</t>
    </rPh>
    <rPh sb="2" eb="4">
      <t>セイヒン</t>
    </rPh>
    <rPh sb="4" eb="5">
      <t>モト</t>
    </rPh>
    <rPh sb="5" eb="6">
      <t>オロシ</t>
    </rPh>
    <phoneticPr fontId="10"/>
  </si>
  <si>
    <t>洋装</t>
    <phoneticPr fontId="10"/>
  </si>
  <si>
    <t>テキスタイル卸</t>
    <rPh sb="6" eb="7">
      <t>オロシ</t>
    </rPh>
    <phoneticPr fontId="10"/>
  </si>
  <si>
    <t>アパレル卸</t>
    <rPh sb="4" eb="5">
      <t>オロシ</t>
    </rPh>
    <phoneticPr fontId="10"/>
  </si>
  <si>
    <t>ホームファッション卸</t>
    <rPh sb="9" eb="10">
      <t>オロシ</t>
    </rPh>
    <phoneticPr fontId="10"/>
  </si>
  <si>
    <t>　　　　　　　　　</t>
    <phoneticPr fontId="8"/>
  </si>
  <si>
    <t>－</t>
    <phoneticPr fontId="8"/>
  </si>
  <si>
    <t>－</t>
    <phoneticPr fontId="8"/>
  </si>
  <si>
    <t>平成23年</t>
    <phoneticPr fontId="8"/>
  </si>
  <si>
    <t>平成25年</t>
    <phoneticPr fontId="8"/>
  </si>
  <si>
    <t>※平成13年以前は，「新聞業」及び「出版業」が含まれている。</t>
    <rPh sb="1" eb="3">
      <t>ヘイセイ</t>
    </rPh>
    <rPh sb="5" eb="6">
      <t>ネン</t>
    </rPh>
    <rPh sb="6" eb="8">
      <t>イゼン</t>
    </rPh>
    <rPh sb="11" eb="13">
      <t>シンブン</t>
    </rPh>
    <rPh sb="13" eb="14">
      <t>ギョウ</t>
    </rPh>
    <rPh sb="15" eb="16">
      <t>オヨ</t>
    </rPh>
    <rPh sb="18" eb="21">
      <t>シュッパンギョウ</t>
    </rPh>
    <rPh sb="23" eb="24">
      <t>フク</t>
    </rPh>
    <phoneticPr fontId="10"/>
  </si>
  <si>
    <t>（平成14年から産業分類が改定され，「新聞業」及び「出版業」は，大分類「Ｈ－情報通信業」に移行した。）</t>
    <rPh sb="1" eb="3">
      <t>ヘイセイ</t>
    </rPh>
    <rPh sb="5" eb="6">
      <t>ネン</t>
    </rPh>
    <rPh sb="8" eb="10">
      <t>サンギョウ</t>
    </rPh>
    <rPh sb="10" eb="12">
      <t>ブンルイ</t>
    </rPh>
    <rPh sb="13" eb="15">
      <t>カイテイ</t>
    </rPh>
    <rPh sb="19" eb="21">
      <t>シンブン</t>
    </rPh>
    <rPh sb="21" eb="22">
      <t>ギョウ</t>
    </rPh>
    <rPh sb="23" eb="24">
      <t>オヨ</t>
    </rPh>
    <rPh sb="26" eb="29">
      <t>シュッパンギョウ</t>
    </rPh>
    <rPh sb="32" eb="33">
      <t>ダイ</t>
    </rPh>
    <phoneticPr fontId="10"/>
  </si>
  <si>
    <t>　　　　　　　　　</t>
    <phoneticPr fontId="8"/>
  </si>
  <si>
    <t>－</t>
    <phoneticPr fontId="8"/>
  </si>
  <si>
    <t>　　　　　　　　　</t>
    <phoneticPr fontId="8"/>
  </si>
  <si>
    <t xml:space="preserve">　　　　　　　 </t>
    <phoneticPr fontId="10"/>
  </si>
  <si>
    <t xml:space="preserve">　　　　　　　 </t>
    <phoneticPr fontId="10"/>
  </si>
  <si>
    <t xml:space="preserve">　　　　　　　　 </t>
    <phoneticPr fontId="8"/>
  </si>
  <si>
    <t>平成24年</t>
    <phoneticPr fontId="8"/>
  </si>
  <si>
    <t>　　　　　　　　</t>
    <phoneticPr fontId="8"/>
  </si>
  <si>
    <t>金属製造業</t>
  </si>
  <si>
    <t>非鉄金属</t>
  </si>
  <si>
    <t>金属製品</t>
  </si>
  <si>
    <t>金属製スプリング製造業</t>
  </si>
  <si>
    <t>金属プレス製品製造業（アルミニウム・同合金を除く）</t>
  </si>
  <si>
    <t>電気めっき業（表面処理鋼材製造業を除く）</t>
  </si>
  <si>
    <t>ボルト・ナット・リベット・小ねじ・木ねじ等製造業</t>
  </si>
  <si>
    <t xml:space="preserve">　　　　　　　　 </t>
    <phoneticPr fontId="8"/>
  </si>
  <si>
    <t>　事業所数</t>
    <phoneticPr fontId="10"/>
  </si>
  <si>
    <t>　従業者数</t>
    <phoneticPr fontId="10"/>
  </si>
  <si>
    <t>　製造品出荷額等</t>
    <phoneticPr fontId="10"/>
  </si>
  <si>
    <t xml:space="preserve"> χ</t>
    <phoneticPr fontId="8"/>
  </si>
  <si>
    <t>機械器具製造業</t>
  </si>
  <si>
    <t>はん用機械器具</t>
  </si>
  <si>
    <t>生産用機械器具</t>
  </si>
  <si>
    <t>包装・荷造機械製造業</t>
  </si>
  <si>
    <t>半導体製造装置製造業</t>
  </si>
  <si>
    <t>業務用機械器具</t>
  </si>
  <si>
    <t>分析機器製造業</t>
  </si>
  <si>
    <t>電子部品・デバイス・電子回路</t>
  </si>
  <si>
    <t>電気機械器具</t>
  </si>
  <si>
    <t>情報通信機械器具</t>
  </si>
  <si>
    <t>輸送用機械器具</t>
  </si>
  <si>
    <t>自動車部分品・附属品製造業</t>
  </si>
  <si>
    <t>全国</t>
  </si>
  <si>
    <t>従業者数</t>
    <phoneticPr fontId="10"/>
  </si>
  <si>
    <t>－</t>
    <phoneticPr fontId="8"/>
  </si>
  <si>
    <t>平成11年</t>
    <rPh sb="0" eb="2">
      <t>ヘイセイ</t>
    </rPh>
    <rPh sb="2" eb="5">
      <t>１１ネン</t>
    </rPh>
    <phoneticPr fontId="10"/>
  </si>
  <si>
    <t>全国</t>
    <rPh sb="0" eb="2">
      <t>ゼンコク</t>
    </rPh>
    <phoneticPr fontId="55"/>
  </si>
  <si>
    <t>事業所数</t>
    <rPh sb="0" eb="3">
      <t>ジギョウショ</t>
    </rPh>
    <rPh sb="3" eb="4">
      <t>スウ</t>
    </rPh>
    <phoneticPr fontId="13"/>
  </si>
  <si>
    <t>名古屋市</t>
    <rPh sb="0" eb="4">
      <t>ナゴヤシ</t>
    </rPh>
    <phoneticPr fontId="13"/>
  </si>
  <si>
    <t>大阪市</t>
    <rPh sb="0" eb="3">
      <t>オオサカシ</t>
    </rPh>
    <phoneticPr fontId="13"/>
  </si>
  <si>
    <t>福岡市</t>
    <rPh sb="0" eb="3">
      <t>フクオカシ</t>
    </rPh>
    <phoneticPr fontId="13"/>
  </si>
  <si>
    <t>広島市</t>
    <rPh sb="0" eb="3">
      <t>ヒロシマシ</t>
    </rPh>
    <phoneticPr fontId="13"/>
  </si>
  <si>
    <t>神戸市</t>
    <rPh sb="0" eb="3">
      <t>コウベシ</t>
    </rPh>
    <phoneticPr fontId="13"/>
  </si>
  <si>
    <t>横浜市</t>
    <rPh sb="0" eb="3">
      <t>ヨコハマシ</t>
    </rPh>
    <phoneticPr fontId="13"/>
  </si>
  <si>
    <t>新潟市</t>
    <rPh sb="0" eb="3">
      <t>ニイガタシ</t>
    </rPh>
    <phoneticPr fontId="13"/>
  </si>
  <si>
    <t>京都市</t>
    <rPh sb="0" eb="3">
      <t>キョウトシ</t>
    </rPh>
    <phoneticPr fontId="13"/>
  </si>
  <si>
    <t>岡山市</t>
    <rPh sb="0" eb="3">
      <t>オカヤマシ</t>
    </rPh>
    <phoneticPr fontId="13"/>
  </si>
  <si>
    <t>浜松市</t>
    <rPh sb="0" eb="3">
      <t>ハママツシ</t>
    </rPh>
    <phoneticPr fontId="13"/>
  </si>
  <si>
    <t>静岡市</t>
    <rPh sb="0" eb="3">
      <t>シズオカシ</t>
    </rPh>
    <phoneticPr fontId="13"/>
  </si>
  <si>
    <t>堺市</t>
    <rPh sb="0" eb="2">
      <t>サカイシ</t>
    </rPh>
    <phoneticPr fontId="13"/>
  </si>
  <si>
    <t>北九州市</t>
    <rPh sb="0" eb="4">
      <t>キタキュウシュウシ</t>
    </rPh>
    <phoneticPr fontId="13"/>
  </si>
  <si>
    <t>熊本市</t>
    <rPh sb="0" eb="2">
      <t>クマモト</t>
    </rPh>
    <rPh sb="2" eb="3">
      <t>シ</t>
    </rPh>
    <phoneticPr fontId="13"/>
  </si>
  <si>
    <t>相模原市</t>
    <rPh sb="0" eb="4">
      <t>サガミハラシ</t>
    </rPh>
    <phoneticPr fontId="13"/>
  </si>
  <si>
    <t>政令市平均</t>
    <rPh sb="0" eb="3">
      <t>セイレイシ</t>
    </rPh>
    <rPh sb="3" eb="5">
      <t>ヘイキン</t>
    </rPh>
    <phoneticPr fontId="13"/>
  </si>
  <si>
    <t>2人以下</t>
    <rPh sb="1" eb="2">
      <t>ヒト</t>
    </rPh>
    <rPh sb="2" eb="4">
      <t>イカ</t>
    </rPh>
    <phoneticPr fontId="32"/>
  </si>
  <si>
    <t>3～4人</t>
    <rPh sb="3" eb="4">
      <t>ヒト</t>
    </rPh>
    <phoneticPr fontId="32"/>
  </si>
  <si>
    <t>5～9人</t>
    <rPh sb="3" eb="4">
      <t>ヒト</t>
    </rPh>
    <phoneticPr fontId="32"/>
  </si>
  <si>
    <t>10～19人</t>
    <rPh sb="5" eb="6">
      <t>ヒト</t>
    </rPh>
    <phoneticPr fontId="32"/>
  </si>
  <si>
    <t>20～29人</t>
    <rPh sb="5" eb="6">
      <t>ヒト</t>
    </rPh>
    <phoneticPr fontId="32"/>
  </si>
  <si>
    <t>30～49人</t>
    <rPh sb="5" eb="6">
      <t>ヒト</t>
    </rPh>
    <phoneticPr fontId="32"/>
  </si>
  <si>
    <t>50～99人</t>
    <rPh sb="5" eb="6">
      <t>ヒト</t>
    </rPh>
    <phoneticPr fontId="32"/>
  </si>
  <si>
    <t>100人以上</t>
    <rPh sb="3" eb="4">
      <t>ヒト</t>
    </rPh>
    <rPh sb="4" eb="6">
      <t>イジョウ</t>
    </rPh>
    <phoneticPr fontId="32"/>
  </si>
  <si>
    <t>出向・派遣従業者のみ</t>
    <phoneticPr fontId="8"/>
  </si>
  <si>
    <t>構成比</t>
    <rPh sb="0" eb="3">
      <t>コウセイヒ</t>
    </rPh>
    <phoneticPr fontId="8"/>
  </si>
  <si>
    <t>卸 売 業 合 計</t>
    <phoneticPr fontId="10"/>
  </si>
  <si>
    <t>卸 売 業 合 計</t>
    <phoneticPr fontId="10"/>
  </si>
  <si>
    <t>（単位：％）</t>
    <rPh sb="1" eb="3">
      <t>タンイ</t>
    </rPh>
    <phoneticPr fontId="13"/>
  </si>
  <si>
    <t>機械器具卸売業</t>
  </si>
  <si>
    <t>青果</t>
  </si>
  <si>
    <t>水産物</t>
    <rPh sb="0" eb="2">
      <t>スイサン</t>
    </rPh>
    <rPh sb="2" eb="3">
      <t>ブツ</t>
    </rPh>
    <phoneticPr fontId="13"/>
  </si>
  <si>
    <t>平成14年</t>
    <rPh sb="0" eb="2">
      <t>ヘイセイ</t>
    </rPh>
    <rPh sb="4" eb="5">
      <t>ネン</t>
    </rPh>
    <phoneticPr fontId="13"/>
  </si>
  <si>
    <t>－</t>
    <phoneticPr fontId="8"/>
  </si>
  <si>
    <t>平成15年</t>
    <rPh sb="0" eb="2">
      <t>ヘイセイ</t>
    </rPh>
    <rPh sb="4" eb="5">
      <t>ネン</t>
    </rPh>
    <phoneticPr fontId="13"/>
  </si>
  <si>
    <t>平成16年</t>
    <rPh sb="0" eb="2">
      <t>ヘイセイ</t>
    </rPh>
    <rPh sb="4" eb="5">
      <t>ネン</t>
    </rPh>
    <phoneticPr fontId="13"/>
  </si>
  <si>
    <t>平成17年</t>
    <rPh sb="0" eb="2">
      <t>ヘイセイ</t>
    </rPh>
    <rPh sb="4" eb="5">
      <t>ネン</t>
    </rPh>
    <phoneticPr fontId="13"/>
  </si>
  <si>
    <t>平成18年</t>
    <rPh sb="0" eb="2">
      <t>ヘイセイ</t>
    </rPh>
    <rPh sb="4" eb="5">
      <t>ネン</t>
    </rPh>
    <phoneticPr fontId="13"/>
  </si>
  <si>
    <t>平成19年</t>
    <rPh sb="0" eb="2">
      <t>ヘイセイ</t>
    </rPh>
    <rPh sb="4" eb="5">
      <t>ネン</t>
    </rPh>
    <phoneticPr fontId="13"/>
  </si>
  <si>
    <t>平成20年</t>
    <rPh sb="0" eb="2">
      <t>ヘイセイ</t>
    </rPh>
    <rPh sb="4" eb="5">
      <t>ネン</t>
    </rPh>
    <phoneticPr fontId="13"/>
  </si>
  <si>
    <t>平成21年</t>
    <rPh sb="0" eb="2">
      <t>ヘイセイ</t>
    </rPh>
    <rPh sb="4" eb="5">
      <t>ネン</t>
    </rPh>
    <phoneticPr fontId="13"/>
  </si>
  <si>
    <t>平成22年</t>
    <rPh sb="0" eb="2">
      <t>ヘイセイ</t>
    </rPh>
    <rPh sb="4" eb="5">
      <t>ネン</t>
    </rPh>
    <phoneticPr fontId="13"/>
  </si>
  <si>
    <t>平成23年</t>
    <rPh sb="0" eb="2">
      <t>ヘイセイ</t>
    </rPh>
    <rPh sb="4" eb="5">
      <t>ネン</t>
    </rPh>
    <phoneticPr fontId="13"/>
  </si>
  <si>
    <t>平成24年</t>
    <rPh sb="0" eb="2">
      <t>ヘイセイ</t>
    </rPh>
    <rPh sb="4" eb="5">
      <t>ネン</t>
    </rPh>
    <phoneticPr fontId="13"/>
  </si>
  <si>
    <t>平成25年</t>
    <rPh sb="0" eb="2">
      <t>ヘイセイ</t>
    </rPh>
    <rPh sb="4" eb="5">
      <t>ネン</t>
    </rPh>
    <phoneticPr fontId="13"/>
  </si>
  <si>
    <t>平成26年</t>
    <rPh sb="0" eb="2">
      <t>ヘイセイ</t>
    </rPh>
    <rPh sb="4" eb="5">
      <t>ネン</t>
    </rPh>
    <phoneticPr fontId="13"/>
  </si>
  <si>
    <t>資料：京都市中央卸売市場第一市場「市場年報」</t>
    <rPh sb="0" eb="2">
      <t>シリョウ</t>
    </rPh>
    <rPh sb="3" eb="6">
      <t>キョウトシ</t>
    </rPh>
    <rPh sb="6" eb="8">
      <t>チュウオウ</t>
    </rPh>
    <rPh sb="8" eb="10">
      <t>オロシウリ</t>
    </rPh>
    <rPh sb="10" eb="12">
      <t>イチバ</t>
    </rPh>
    <rPh sb="12" eb="13">
      <t>ダイ</t>
    </rPh>
    <rPh sb="13" eb="14">
      <t>イチ</t>
    </rPh>
    <rPh sb="14" eb="16">
      <t>シジョウ</t>
    </rPh>
    <rPh sb="17" eb="19">
      <t>シジョウ</t>
    </rPh>
    <rPh sb="19" eb="21">
      <t>ネンポウ</t>
    </rPh>
    <phoneticPr fontId="13"/>
  </si>
  <si>
    <t>平成14年度</t>
    <rPh sb="0" eb="2">
      <t>ヘイセイ</t>
    </rPh>
    <rPh sb="4" eb="5">
      <t>ネン</t>
    </rPh>
    <rPh sb="5" eb="6">
      <t>ド</t>
    </rPh>
    <phoneticPr fontId="13"/>
  </si>
  <si>
    <t>平成15年度</t>
    <rPh sb="0" eb="2">
      <t>ヘイセイ</t>
    </rPh>
    <rPh sb="4" eb="5">
      <t>ネン</t>
    </rPh>
    <rPh sb="5" eb="6">
      <t>ド</t>
    </rPh>
    <phoneticPr fontId="13"/>
  </si>
  <si>
    <t>平成16年度</t>
    <rPh sb="0" eb="2">
      <t>ヘイセイ</t>
    </rPh>
    <rPh sb="4" eb="5">
      <t>ネン</t>
    </rPh>
    <rPh sb="5" eb="6">
      <t>ド</t>
    </rPh>
    <phoneticPr fontId="13"/>
  </si>
  <si>
    <t>平成17年度</t>
    <rPh sb="0" eb="2">
      <t>ヘイセイ</t>
    </rPh>
    <rPh sb="4" eb="5">
      <t>ネン</t>
    </rPh>
    <rPh sb="5" eb="6">
      <t>ド</t>
    </rPh>
    <phoneticPr fontId="13"/>
  </si>
  <si>
    <t>平成18年度</t>
    <rPh sb="0" eb="2">
      <t>ヘイセイ</t>
    </rPh>
    <rPh sb="4" eb="5">
      <t>ネン</t>
    </rPh>
    <rPh sb="5" eb="6">
      <t>ド</t>
    </rPh>
    <phoneticPr fontId="13"/>
  </si>
  <si>
    <t>平成19年度</t>
    <rPh sb="0" eb="2">
      <t>ヘイセイ</t>
    </rPh>
    <rPh sb="4" eb="5">
      <t>ネン</t>
    </rPh>
    <rPh sb="5" eb="6">
      <t>ド</t>
    </rPh>
    <phoneticPr fontId="13"/>
  </si>
  <si>
    <t>平成20年度</t>
    <rPh sb="0" eb="2">
      <t>ヘイセイ</t>
    </rPh>
    <rPh sb="4" eb="5">
      <t>ネン</t>
    </rPh>
    <rPh sb="5" eb="6">
      <t>ド</t>
    </rPh>
    <phoneticPr fontId="13"/>
  </si>
  <si>
    <t>平成21年度</t>
    <rPh sb="0" eb="2">
      <t>ヘイセイ</t>
    </rPh>
    <rPh sb="4" eb="5">
      <t>ネン</t>
    </rPh>
    <rPh sb="5" eb="6">
      <t>ド</t>
    </rPh>
    <phoneticPr fontId="13"/>
  </si>
  <si>
    <t>平成22年度</t>
    <rPh sb="0" eb="2">
      <t>ヘイセイ</t>
    </rPh>
    <rPh sb="4" eb="5">
      <t>ネン</t>
    </rPh>
    <rPh sb="5" eb="6">
      <t>ド</t>
    </rPh>
    <phoneticPr fontId="13"/>
  </si>
  <si>
    <t>平成23年度</t>
    <rPh sb="0" eb="2">
      <t>ヘイセイ</t>
    </rPh>
    <rPh sb="4" eb="5">
      <t>ネン</t>
    </rPh>
    <rPh sb="5" eb="6">
      <t>ド</t>
    </rPh>
    <phoneticPr fontId="13"/>
  </si>
  <si>
    <t>平成24年度</t>
    <rPh sb="0" eb="2">
      <t>ヘイセイ</t>
    </rPh>
    <rPh sb="4" eb="5">
      <t>ネン</t>
    </rPh>
    <rPh sb="5" eb="6">
      <t>ド</t>
    </rPh>
    <phoneticPr fontId="13"/>
  </si>
  <si>
    <t>平成25年度</t>
    <rPh sb="0" eb="2">
      <t>ヘイセイ</t>
    </rPh>
    <rPh sb="4" eb="5">
      <t>ネン</t>
    </rPh>
    <rPh sb="5" eb="6">
      <t>ド</t>
    </rPh>
    <phoneticPr fontId="13"/>
  </si>
  <si>
    <t>平成26年度</t>
    <rPh sb="0" eb="2">
      <t>ヘイセイ</t>
    </rPh>
    <rPh sb="4" eb="5">
      <t>ネン</t>
    </rPh>
    <rPh sb="5" eb="6">
      <t>ド</t>
    </rPh>
    <phoneticPr fontId="13"/>
  </si>
  <si>
    <t>資料：京都市中央卸売市場第二市場「市場年報」</t>
    <rPh sb="0" eb="2">
      <t>シリョウ</t>
    </rPh>
    <rPh sb="3" eb="6">
      <t>キョウトシ</t>
    </rPh>
    <rPh sb="6" eb="8">
      <t>チュウオウ</t>
    </rPh>
    <rPh sb="8" eb="10">
      <t>オロシウリ</t>
    </rPh>
    <rPh sb="10" eb="12">
      <t>イチバ</t>
    </rPh>
    <rPh sb="12" eb="13">
      <t>ダイ</t>
    </rPh>
    <rPh sb="13" eb="14">
      <t>ニ</t>
    </rPh>
    <rPh sb="14" eb="16">
      <t>シジョウ</t>
    </rPh>
    <rPh sb="17" eb="19">
      <t>シジョウ</t>
    </rPh>
    <rPh sb="19" eb="21">
      <t>ネンポウ</t>
    </rPh>
    <phoneticPr fontId="13"/>
  </si>
  <si>
    <t>売場面積</t>
    <rPh sb="0" eb="2">
      <t>ウリバ</t>
    </rPh>
    <rPh sb="2" eb="4">
      <t>メンセキ</t>
    </rPh>
    <phoneticPr fontId="10"/>
  </si>
  <si>
    <t>平成9年</t>
  </si>
  <si>
    <t>－</t>
    <phoneticPr fontId="8"/>
  </si>
  <si>
    <t>１事業所当たり
年間商品販売額</t>
    <rPh sb="1" eb="4">
      <t>ジギョウショ</t>
    </rPh>
    <rPh sb="4" eb="5">
      <t>ア</t>
    </rPh>
    <rPh sb="8" eb="10">
      <t>ネンカン</t>
    </rPh>
    <rPh sb="10" eb="12">
      <t>ショウヒン</t>
    </rPh>
    <rPh sb="12" eb="14">
      <t>ハンバイ</t>
    </rPh>
    <rPh sb="14" eb="15">
      <t>ガク</t>
    </rPh>
    <phoneticPr fontId="13"/>
  </si>
  <si>
    <t>2人以下</t>
    <rPh sb="1" eb="2">
      <t>ヒト</t>
    </rPh>
    <rPh sb="2" eb="4">
      <t>イカ</t>
    </rPh>
    <phoneticPr fontId="13"/>
  </si>
  <si>
    <t>3～4人</t>
    <rPh sb="3" eb="4">
      <t>ヒト</t>
    </rPh>
    <phoneticPr fontId="9"/>
  </si>
  <si>
    <t>5～9人</t>
    <rPh sb="3" eb="4">
      <t>ヒト</t>
    </rPh>
    <phoneticPr fontId="9"/>
  </si>
  <si>
    <t>10～19人</t>
    <rPh sb="5" eb="6">
      <t>ヒト</t>
    </rPh>
    <phoneticPr fontId="9"/>
  </si>
  <si>
    <t>20人以上</t>
    <rPh sb="2" eb="3">
      <t>ニン</t>
    </rPh>
    <rPh sb="3" eb="5">
      <t>イジョウ</t>
    </rPh>
    <phoneticPr fontId="8"/>
  </si>
  <si>
    <t>合計</t>
    <rPh sb="0" eb="2">
      <t>ゴウケイ</t>
    </rPh>
    <phoneticPr fontId="8"/>
  </si>
  <si>
    <t>小売業 内格付不能</t>
    <rPh sb="4" eb="5">
      <t>ウチ</t>
    </rPh>
    <rPh sb="5" eb="6">
      <t>カク</t>
    </rPh>
    <rPh sb="6" eb="7">
      <t>ツ</t>
    </rPh>
    <rPh sb="7" eb="9">
      <t>フノウ</t>
    </rPh>
    <phoneticPr fontId="8"/>
  </si>
  <si>
    <t>１事業所
当たり
商品販売額</t>
    <rPh sb="1" eb="4">
      <t>ジギョウショ</t>
    </rPh>
    <rPh sb="5" eb="6">
      <t>ア</t>
    </rPh>
    <rPh sb="9" eb="11">
      <t>ショウヒン</t>
    </rPh>
    <rPh sb="11" eb="13">
      <t>ハンバイ</t>
    </rPh>
    <rPh sb="13" eb="14">
      <t>ガク</t>
    </rPh>
    <phoneticPr fontId="13"/>
  </si>
  <si>
    <t>従業者当たり
商品販売額</t>
    <rPh sb="0" eb="3">
      <t>ジュウギョウシャ</t>
    </rPh>
    <rPh sb="3" eb="4">
      <t>ア</t>
    </rPh>
    <rPh sb="7" eb="9">
      <t>ショウヒン</t>
    </rPh>
    <rPh sb="9" eb="11">
      <t>ハンバイ</t>
    </rPh>
    <rPh sb="11" eb="12">
      <t>ガク</t>
    </rPh>
    <phoneticPr fontId="13"/>
  </si>
  <si>
    <t>１事業所
当たり
従業者数</t>
    <rPh sb="1" eb="4">
      <t>ジギョウショ</t>
    </rPh>
    <rPh sb="5" eb="6">
      <t>ア</t>
    </rPh>
    <rPh sb="9" eb="10">
      <t>ジュウ</t>
    </rPh>
    <rPh sb="10" eb="13">
      <t>ギョウシャスウ</t>
    </rPh>
    <phoneticPr fontId="13"/>
  </si>
  <si>
    <t>年間商品販売額</t>
    <rPh sb="0" eb="2">
      <t>ネンカン</t>
    </rPh>
    <rPh sb="2" eb="4">
      <t>ショウヒン</t>
    </rPh>
    <rPh sb="4" eb="6">
      <t>ハンバイ</t>
    </rPh>
    <rPh sb="6" eb="7">
      <t>ガク</t>
    </rPh>
    <phoneticPr fontId="13"/>
  </si>
  <si>
    <t>従業者数</t>
    <rPh sb="0" eb="3">
      <t>ジュウギョウシャ</t>
    </rPh>
    <rPh sb="3" eb="4">
      <t>スウ</t>
    </rPh>
    <phoneticPr fontId="13"/>
  </si>
  <si>
    <t>小 売 業 計</t>
    <rPh sb="0" eb="1">
      <t>ショウ</t>
    </rPh>
    <rPh sb="2" eb="3">
      <t>バイ</t>
    </rPh>
    <rPh sb="4" eb="5">
      <t>ギョウ</t>
    </rPh>
    <rPh sb="6" eb="7">
      <t>ケイ</t>
    </rPh>
    <phoneticPr fontId="13"/>
  </si>
  <si>
    <t>各種商品小売業</t>
  </si>
  <si>
    <t>織物・衣服・身の回り品小売業</t>
  </si>
  <si>
    <t>飲食料品小売業</t>
  </si>
  <si>
    <t>機械器具小売業</t>
  </si>
  <si>
    <t>自動車（新車）小売業</t>
  </si>
  <si>
    <t>その他の小売業</t>
  </si>
  <si>
    <t>ガソリンスタンド</t>
  </si>
  <si>
    <t>ホームセンター</t>
  </si>
  <si>
    <t>無店舗小売業（織物・衣服・身の回り品小売）</t>
  </si>
  <si>
    <t>（単位：％）</t>
    <rPh sb="1" eb="3">
      <t>タンイ</t>
    </rPh>
    <phoneticPr fontId="8"/>
  </si>
  <si>
    <t>年間商品販売額の構成比</t>
    <rPh sb="0" eb="2">
      <t>ネンカン</t>
    </rPh>
    <rPh sb="2" eb="4">
      <t>ショウヒン</t>
    </rPh>
    <rPh sb="4" eb="6">
      <t>ハンバイ</t>
    </rPh>
    <rPh sb="6" eb="7">
      <t>ガク</t>
    </rPh>
    <rPh sb="8" eb="11">
      <t>コウセイヒ</t>
    </rPh>
    <phoneticPr fontId="13"/>
  </si>
  <si>
    <t>年間商品販売額</t>
    <rPh sb="0" eb="2">
      <t>ネンカン</t>
    </rPh>
    <rPh sb="2" eb="4">
      <t>ショウヒン</t>
    </rPh>
    <phoneticPr fontId="13"/>
  </si>
  <si>
    <t>（百万円）</t>
    <rPh sb="1" eb="2">
      <t>ヒャク</t>
    </rPh>
    <rPh sb="2" eb="4">
      <t>マンエン</t>
    </rPh>
    <phoneticPr fontId="13"/>
  </si>
  <si>
    <t>500㎡未満</t>
    <rPh sb="4" eb="6">
      <t>ミマン</t>
    </rPh>
    <phoneticPr fontId="13"/>
  </si>
  <si>
    <t>500-1,000㎡</t>
    <phoneticPr fontId="13"/>
  </si>
  <si>
    <t>1,000-3,000㎡</t>
    <phoneticPr fontId="13"/>
  </si>
  <si>
    <t>3,000㎡以上</t>
    <rPh sb="6" eb="8">
      <t>イジョウ</t>
    </rPh>
    <phoneticPr fontId="13"/>
  </si>
  <si>
    <t>不詳</t>
    <rPh sb="0" eb="2">
      <t>フショウ</t>
    </rPh>
    <phoneticPr fontId="13"/>
  </si>
  <si>
    <t>計</t>
    <rPh sb="0" eb="1">
      <t>ケイ</t>
    </rPh>
    <phoneticPr fontId="13"/>
  </si>
  <si>
    <t>500-1000</t>
    <phoneticPr fontId="13"/>
  </si>
  <si>
    <t>1000-3000</t>
    <phoneticPr fontId="13"/>
  </si>
  <si>
    <t>3000-</t>
    <phoneticPr fontId="13"/>
  </si>
  <si>
    <t>札幌市</t>
    <phoneticPr fontId="13"/>
  </si>
  <si>
    <t>仙台市</t>
    <rPh sb="0" eb="3">
      <t>センダイシ</t>
    </rPh>
    <phoneticPr fontId="13"/>
  </si>
  <si>
    <t>さいたま市</t>
    <rPh sb="4" eb="5">
      <t>シ</t>
    </rPh>
    <phoneticPr fontId="13"/>
  </si>
  <si>
    <t>千葉市</t>
    <rPh sb="0" eb="3">
      <t>チバシ</t>
    </rPh>
    <phoneticPr fontId="13"/>
  </si>
  <si>
    <t>川崎市</t>
    <rPh sb="0" eb="3">
      <t>カワサキシ</t>
    </rPh>
    <phoneticPr fontId="13"/>
  </si>
  <si>
    <t>全国平均</t>
    <rPh sb="0" eb="2">
      <t>ゼンコク</t>
    </rPh>
    <rPh sb="2" eb="4">
      <t>ヘイキン</t>
    </rPh>
    <phoneticPr fontId="13"/>
  </si>
  <si>
    <t>近畿地区</t>
    <rPh sb="0" eb="2">
      <t>キンキ</t>
    </rPh>
    <rPh sb="2" eb="4">
      <t>チク</t>
    </rPh>
    <phoneticPr fontId="10"/>
  </si>
  <si>
    <t>信用金庫</t>
    <rPh sb="0" eb="2">
      <t>シンヨウ</t>
    </rPh>
    <rPh sb="2" eb="4">
      <t>キンコ</t>
    </rPh>
    <phoneticPr fontId="10"/>
  </si>
  <si>
    <t>構成比</t>
    <rPh sb="0" eb="3">
      <t>コウセイヒ</t>
    </rPh>
    <phoneticPr fontId="33"/>
  </si>
  <si>
    <t>事業所数</t>
    <phoneticPr fontId="33"/>
  </si>
  <si>
    <t>従業者数</t>
    <phoneticPr fontId="33"/>
  </si>
  <si>
    <t>京都市</t>
    <rPh sb="0" eb="3">
      <t>キョウトシ</t>
    </rPh>
    <phoneticPr fontId="33"/>
  </si>
  <si>
    <t>全国</t>
    <rPh sb="0" eb="2">
      <t>ゼンコク</t>
    </rPh>
    <phoneticPr fontId="33"/>
  </si>
  <si>
    <t>特化係数</t>
    <rPh sb="0" eb="2">
      <t>トッカ</t>
    </rPh>
    <rPh sb="2" eb="4">
      <t>ケイスウ</t>
    </rPh>
    <phoneticPr fontId="33"/>
  </si>
  <si>
    <t>サービス関連業</t>
    <rPh sb="4" eb="6">
      <t>カンレン</t>
    </rPh>
    <rPh sb="6" eb="7">
      <t>ギョウ</t>
    </rPh>
    <phoneticPr fontId="33"/>
  </si>
  <si>
    <t>情報通信業
（通信業を除く）</t>
    <rPh sb="0" eb="2">
      <t>ジョウホウ</t>
    </rPh>
    <rPh sb="2" eb="5">
      <t>ツウシンギョウ</t>
    </rPh>
    <rPh sb="7" eb="10">
      <t>ツウシンギョウ</t>
    </rPh>
    <rPh sb="11" eb="12">
      <t>ノゾ</t>
    </rPh>
    <phoneticPr fontId="33"/>
  </si>
  <si>
    <t>放送業</t>
    <rPh sb="0" eb="3">
      <t>ホウソウギョウ</t>
    </rPh>
    <phoneticPr fontId="33"/>
  </si>
  <si>
    <t>情報サービス業</t>
    <rPh sb="0" eb="2">
      <t>ジョウホウ</t>
    </rPh>
    <rPh sb="6" eb="7">
      <t>ギョウ</t>
    </rPh>
    <phoneticPr fontId="33"/>
  </si>
  <si>
    <t>インターネット附随サービス業</t>
    <phoneticPr fontId="33"/>
  </si>
  <si>
    <t>物品賃貸業</t>
    <rPh sb="0" eb="2">
      <t>ブッピン</t>
    </rPh>
    <rPh sb="2" eb="5">
      <t>チンタイギョウ</t>
    </rPh>
    <phoneticPr fontId="33"/>
  </si>
  <si>
    <t>学術・開発研究機関</t>
    <rPh sb="0" eb="2">
      <t>ガクジュツ</t>
    </rPh>
    <rPh sb="3" eb="5">
      <t>カイハツ</t>
    </rPh>
    <rPh sb="5" eb="7">
      <t>ケンキュウ</t>
    </rPh>
    <rPh sb="7" eb="9">
      <t>キカン</t>
    </rPh>
    <phoneticPr fontId="33"/>
  </si>
  <si>
    <t>広告業</t>
    <rPh sb="0" eb="2">
      <t>コウコク</t>
    </rPh>
    <rPh sb="2" eb="3">
      <t>ギョウ</t>
    </rPh>
    <phoneticPr fontId="33"/>
  </si>
  <si>
    <t>宿泊業</t>
    <rPh sb="0" eb="2">
      <t>シュクハク</t>
    </rPh>
    <rPh sb="2" eb="3">
      <t>ギョウ</t>
    </rPh>
    <phoneticPr fontId="33"/>
  </si>
  <si>
    <t>飲食店</t>
    <rPh sb="0" eb="2">
      <t>インショク</t>
    </rPh>
    <rPh sb="2" eb="3">
      <t>テン</t>
    </rPh>
    <phoneticPr fontId="33"/>
  </si>
  <si>
    <t>持ち帰り・配達飲食サービス業</t>
    <phoneticPr fontId="33"/>
  </si>
  <si>
    <t>洗濯・理容・美容・浴場業</t>
    <phoneticPr fontId="33"/>
  </si>
  <si>
    <t>その他の生活関連サービス業
（旅行業を除く）</t>
    <rPh sb="15" eb="18">
      <t>リョコウギョウ</t>
    </rPh>
    <rPh sb="19" eb="20">
      <t>ノゾ</t>
    </rPh>
    <phoneticPr fontId="33"/>
  </si>
  <si>
    <t>娯楽業</t>
    <phoneticPr fontId="33"/>
  </si>
  <si>
    <t>医療業</t>
    <phoneticPr fontId="33"/>
  </si>
  <si>
    <t>保健衛生</t>
    <phoneticPr fontId="33"/>
  </si>
  <si>
    <t>社会保険・社会福祉・介護事業</t>
    <phoneticPr fontId="33"/>
  </si>
  <si>
    <t>複合サービス事業
（郵便局を除く）</t>
    <rPh sb="10" eb="13">
      <t>ユウビンキョク</t>
    </rPh>
    <rPh sb="14" eb="15">
      <t>ノゾ</t>
    </rPh>
    <phoneticPr fontId="33"/>
  </si>
  <si>
    <t>他に分類されないサービス業
(廃棄物処理業を除く)</t>
    <rPh sb="0" eb="1">
      <t>タ</t>
    </rPh>
    <rPh sb="2" eb="4">
      <t>ブンルイ</t>
    </rPh>
    <rPh sb="15" eb="18">
      <t>ハイキブツ</t>
    </rPh>
    <rPh sb="18" eb="20">
      <t>ショリ</t>
    </rPh>
    <rPh sb="20" eb="21">
      <t>ギョウ</t>
    </rPh>
    <rPh sb="22" eb="23">
      <t>ノゾ</t>
    </rPh>
    <phoneticPr fontId="33"/>
  </si>
  <si>
    <t>自動車整備業</t>
    <phoneticPr fontId="33"/>
  </si>
  <si>
    <t>職業紹介・労働者派遣業</t>
    <phoneticPr fontId="33"/>
  </si>
  <si>
    <t>その他の事業サービス業</t>
    <phoneticPr fontId="33"/>
  </si>
  <si>
    <t>政治・経済・文化団体</t>
    <phoneticPr fontId="33"/>
  </si>
  <si>
    <t>宗教</t>
    <phoneticPr fontId="33"/>
  </si>
  <si>
    <t>その他のサービス業</t>
    <phoneticPr fontId="33"/>
  </si>
  <si>
    <t>（単位：人）</t>
    <rPh sb="1" eb="3">
      <t>タンイ</t>
    </rPh>
    <rPh sb="4" eb="5">
      <t>ニン</t>
    </rPh>
    <phoneticPr fontId="33"/>
  </si>
  <si>
    <t>情報通信業（通信業を除く）</t>
    <rPh sb="0" eb="2">
      <t>ジョウホウ</t>
    </rPh>
    <rPh sb="2" eb="5">
      <t>ツウシンギョウ</t>
    </rPh>
    <rPh sb="6" eb="9">
      <t>ツウシンギョウ</t>
    </rPh>
    <rPh sb="10" eb="11">
      <t>ノゾ</t>
    </rPh>
    <phoneticPr fontId="33"/>
  </si>
  <si>
    <t>専門サービス業(他に分類されないもの)</t>
    <phoneticPr fontId="33"/>
  </si>
  <si>
    <t>技術サービス業(他に分類されないもの)</t>
    <phoneticPr fontId="33"/>
  </si>
  <si>
    <t>その他の生活関連サービス業（旅行業を除く）</t>
    <rPh sb="14" eb="17">
      <t>リョコウギョウ</t>
    </rPh>
    <rPh sb="18" eb="19">
      <t>ノゾ</t>
    </rPh>
    <phoneticPr fontId="33"/>
  </si>
  <si>
    <t>複合サービス事業（郵便局を除く）</t>
    <rPh sb="9" eb="12">
      <t>ユウビンキョク</t>
    </rPh>
    <rPh sb="13" eb="14">
      <t>ノゾ</t>
    </rPh>
    <phoneticPr fontId="33"/>
  </si>
  <si>
    <t>協同組合(他に分類されないもの)</t>
    <phoneticPr fontId="33"/>
  </si>
  <si>
    <t>自動車整備業</t>
    <phoneticPr fontId="33"/>
  </si>
  <si>
    <t>機械等修理業(別掲を除く)</t>
    <phoneticPr fontId="33"/>
  </si>
  <si>
    <t>職業紹介・労働者派遣業</t>
    <phoneticPr fontId="33"/>
  </si>
  <si>
    <t>その他の事業サービス業</t>
    <phoneticPr fontId="33"/>
  </si>
  <si>
    <t>政治・経済・文化団体</t>
    <phoneticPr fontId="33"/>
  </si>
  <si>
    <t>宗教</t>
    <phoneticPr fontId="33"/>
  </si>
  <si>
    <t>その他のサービス業</t>
    <phoneticPr fontId="33"/>
  </si>
  <si>
    <t>市（国）内総生産の構成比</t>
    <phoneticPr fontId="8"/>
  </si>
  <si>
    <t>経済活動別国内総生産の推移</t>
    <phoneticPr fontId="8"/>
  </si>
  <si>
    <t>図表番号</t>
    <rPh sb="0" eb="2">
      <t>ズヒョウ</t>
    </rPh>
    <rPh sb="2" eb="4">
      <t>バンゴウ</t>
    </rPh>
    <phoneticPr fontId="8"/>
  </si>
  <si>
    <t>No</t>
    <phoneticPr fontId="8"/>
  </si>
  <si>
    <t>表Ⅱ-2-1</t>
    <phoneticPr fontId="10"/>
  </si>
  <si>
    <t>表Ⅱ-2-2</t>
    <phoneticPr fontId="10"/>
  </si>
  <si>
    <t>表Ⅱ-2-3</t>
    <phoneticPr fontId="10"/>
  </si>
  <si>
    <t>表Ⅱ-2-4</t>
    <phoneticPr fontId="10"/>
  </si>
  <si>
    <t>政令市の建設業事業所数の比較</t>
    <rPh sb="0" eb="3">
      <t>セイレイシ</t>
    </rPh>
    <rPh sb="4" eb="7">
      <t>ケンセツギョウ</t>
    </rPh>
    <phoneticPr fontId="10"/>
  </si>
  <si>
    <t>表Ⅱ-2-5</t>
    <phoneticPr fontId="10"/>
  </si>
  <si>
    <t>政令市の建設業従業者数の比較</t>
    <rPh sb="0" eb="3">
      <t>セイレイシ</t>
    </rPh>
    <rPh sb="4" eb="7">
      <t>ケンセツギョウ</t>
    </rPh>
    <phoneticPr fontId="10"/>
  </si>
  <si>
    <t>政令市の製造業事業所数の比較</t>
    <rPh sb="0" eb="3">
      <t>セイレイシ</t>
    </rPh>
    <rPh sb="4" eb="7">
      <t>セイゾウギョウ</t>
    </rPh>
    <phoneticPr fontId="10"/>
  </si>
  <si>
    <t>政令市の製造業従業者数の比較</t>
    <rPh sb="0" eb="3">
      <t>セイレイシ</t>
    </rPh>
    <rPh sb="4" eb="7">
      <t>セイゾウギョウ</t>
    </rPh>
    <rPh sb="7" eb="10">
      <t>ジュウギョウシャ</t>
    </rPh>
    <rPh sb="10" eb="11">
      <t>スウ</t>
    </rPh>
    <phoneticPr fontId="10"/>
  </si>
  <si>
    <t>京都市の製造業の業種別構成比</t>
    <rPh sb="0" eb="3">
      <t>キョウトシ</t>
    </rPh>
    <rPh sb="4" eb="6">
      <t>セイゾウ</t>
    </rPh>
    <rPh sb="6" eb="7">
      <t>ギョウ</t>
    </rPh>
    <rPh sb="8" eb="10">
      <t>ギョウシュ</t>
    </rPh>
    <rPh sb="10" eb="11">
      <t>ベツ</t>
    </rPh>
    <rPh sb="11" eb="14">
      <t>コウセイヒ</t>
    </rPh>
    <phoneticPr fontId="10"/>
  </si>
  <si>
    <t>全国の製造業の業種別構成比</t>
    <rPh sb="0" eb="2">
      <t>ゼンコク</t>
    </rPh>
    <rPh sb="3" eb="5">
      <t>セイゾウ</t>
    </rPh>
    <rPh sb="5" eb="6">
      <t>ギョウ</t>
    </rPh>
    <rPh sb="7" eb="9">
      <t>ギョウシュ</t>
    </rPh>
    <rPh sb="9" eb="10">
      <t>ベツ</t>
    </rPh>
    <rPh sb="10" eb="13">
      <t>コウセイヒ</t>
    </rPh>
    <phoneticPr fontId="10"/>
  </si>
  <si>
    <t>京都市の製造業の従業者規模別構成比</t>
    <rPh sb="0" eb="3">
      <t>キョウトシ</t>
    </rPh>
    <rPh sb="8" eb="11">
      <t>ジュウギョウシャ</t>
    </rPh>
    <rPh sb="11" eb="14">
      <t>キボベツ</t>
    </rPh>
    <rPh sb="16" eb="17">
      <t>ヒ</t>
    </rPh>
    <phoneticPr fontId="10"/>
  </si>
  <si>
    <t>全国の製造品出荷額等の推移</t>
    <rPh sb="0" eb="2">
      <t>ゼンコク</t>
    </rPh>
    <rPh sb="3" eb="6">
      <t>セイゾウヒン</t>
    </rPh>
    <rPh sb="6" eb="8">
      <t>シュッカ</t>
    </rPh>
    <rPh sb="8" eb="9">
      <t>ガク</t>
    </rPh>
    <rPh sb="9" eb="10">
      <t>トウ</t>
    </rPh>
    <rPh sb="11" eb="13">
      <t>スイイ</t>
    </rPh>
    <phoneticPr fontId="13"/>
  </si>
  <si>
    <t>京都市の食料品・飲料等製造業の主な産業（細分類）別事業所数、従業者数、製造品出荷額等</t>
  </si>
  <si>
    <t>酒税課税数量（清酒）の推移</t>
    <rPh sb="0" eb="2">
      <t>シュゼイ</t>
    </rPh>
    <rPh sb="2" eb="4">
      <t>カゼイ</t>
    </rPh>
    <rPh sb="4" eb="6">
      <t>スウリョウ</t>
    </rPh>
    <rPh sb="7" eb="9">
      <t>セイシュ</t>
    </rPh>
    <rPh sb="11" eb="13">
      <t>スイイ</t>
    </rPh>
    <phoneticPr fontId="8"/>
  </si>
  <si>
    <t>全国の酒類の消費動向の推移</t>
    <rPh sb="0" eb="2">
      <t>ゼンコク</t>
    </rPh>
    <rPh sb="3" eb="4">
      <t>サケ</t>
    </rPh>
    <rPh sb="4" eb="5">
      <t>ルイ</t>
    </rPh>
    <rPh sb="6" eb="8">
      <t>ショウヒ</t>
    </rPh>
    <rPh sb="8" eb="10">
      <t>ドウコウ</t>
    </rPh>
    <rPh sb="11" eb="13">
      <t>スイイ</t>
    </rPh>
    <phoneticPr fontId="8"/>
  </si>
  <si>
    <t>京都市の生菓子製造業の製造品出荷額等の推移</t>
    <rPh sb="0" eb="2">
      <t>キョウト</t>
    </rPh>
    <rPh sb="2" eb="3">
      <t>シ</t>
    </rPh>
    <rPh sb="4" eb="7">
      <t>ナマガシ</t>
    </rPh>
    <rPh sb="7" eb="10">
      <t>セイゾウギョウ</t>
    </rPh>
    <rPh sb="11" eb="14">
      <t>セイゾウヒン</t>
    </rPh>
    <rPh sb="14" eb="16">
      <t>シュッカ</t>
    </rPh>
    <rPh sb="16" eb="17">
      <t>ガク</t>
    </rPh>
    <rPh sb="17" eb="18">
      <t>トウ</t>
    </rPh>
    <phoneticPr fontId="10"/>
  </si>
  <si>
    <t>全国の主な菓子類の消費動向の推移</t>
    <rPh sb="0" eb="2">
      <t>ゼンコク</t>
    </rPh>
    <rPh sb="3" eb="4">
      <t>オモ</t>
    </rPh>
    <rPh sb="5" eb="8">
      <t>カシルイ</t>
    </rPh>
    <rPh sb="9" eb="11">
      <t>ショウヒ</t>
    </rPh>
    <rPh sb="11" eb="13">
      <t>ドウコウ</t>
    </rPh>
    <rPh sb="14" eb="16">
      <t>スイイ</t>
    </rPh>
    <phoneticPr fontId="8"/>
  </si>
  <si>
    <t>西陣機業の総出荷金額及び平均出荷金額の推移</t>
    <rPh sb="0" eb="2">
      <t>ニシジン</t>
    </rPh>
    <rPh sb="2" eb="4">
      <t>キギョウ</t>
    </rPh>
    <phoneticPr fontId="10"/>
  </si>
  <si>
    <t>京友禅の加工技術別生産数量の推移</t>
    <rPh sb="0" eb="3">
      <t>キョウユウゼン</t>
    </rPh>
    <phoneticPr fontId="10"/>
  </si>
  <si>
    <t>京プリント服地の販路と加工法の構成比の推移</t>
    <rPh sb="0" eb="1">
      <t>キョウ</t>
    </rPh>
    <rPh sb="15" eb="18">
      <t>コウセイヒ</t>
    </rPh>
    <rPh sb="19" eb="21">
      <t>スイイ</t>
    </rPh>
    <phoneticPr fontId="10"/>
  </si>
  <si>
    <t>京都の織物卸業の業種・業態別の商社数</t>
    <rPh sb="0" eb="2">
      <t>キョウト</t>
    </rPh>
    <rPh sb="3" eb="5">
      <t>オリモノ</t>
    </rPh>
    <rPh sb="5" eb="6">
      <t>オロシ</t>
    </rPh>
    <rPh sb="6" eb="7">
      <t>ギョウ</t>
    </rPh>
    <phoneticPr fontId="10"/>
  </si>
  <si>
    <t>図表タイトル</t>
    <rPh sb="0" eb="2">
      <t>ズヒョウ</t>
    </rPh>
    <phoneticPr fontId="8"/>
  </si>
  <si>
    <t>表Ⅱ-4-1</t>
    <phoneticPr fontId="10"/>
  </si>
  <si>
    <t>表Ⅱ-4-2</t>
    <phoneticPr fontId="10"/>
  </si>
  <si>
    <t>政令市の運輸・通信業事業所数の比較</t>
    <rPh sb="0" eb="3">
      <t>セイレイシ</t>
    </rPh>
    <rPh sb="4" eb="6">
      <t>ウンユ</t>
    </rPh>
    <rPh sb="7" eb="10">
      <t>ツウシンギョウ</t>
    </rPh>
    <rPh sb="10" eb="13">
      <t>ジギョウショ</t>
    </rPh>
    <phoneticPr fontId="10"/>
  </si>
  <si>
    <t>表Ⅱ-4-3</t>
    <phoneticPr fontId="10"/>
  </si>
  <si>
    <t>政令市の運輸・通信業従業者数の比較</t>
    <rPh sb="0" eb="3">
      <t>セイレイシ</t>
    </rPh>
    <rPh sb="4" eb="6">
      <t>ウンユ</t>
    </rPh>
    <rPh sb="7" eb="10">
      <t>ツウシンギョウ</t>
    </rPh>
    <rPh sb="10" eb="13">
      <t>ジュウギョウシャ</t>
    </rPh>
    <rPh sb="13" eb="14">
      <t>スウ</t>
    </rPh>
    <phoneticPr fontId="10"/>
  </si>
  <si>
    <t>政令市の卸売業事業所数の比較</t>
    <rPh sb="0" eb="3">
      <t>セイレイシ</t>
    </rPh>
    <rPh sb="4" eb="7">
      <t>オロシウリギョウ</t>
    </rPh>
    <rPh sb="6" eb="7">
      <t>ギョウ</t>
    </rPh>
    <rPh sb="7" eb="10">
      <t>ジギョウショ</t>
    </rPh>
    <phoneticPr fontId="10"/>
  </si>
  <si>
    <t>政令市の卸売業従業者数の比較</t>
    <rPh sb="0" eb="3">
      <t>セイレイシ</t>
    </rPh>
    <rPh sb="4" eb="7">
      <t>オロシウリギョウ</t>
    </rPh>
    <rPh sb="6" eb="7">
      <t>ギョウ</t>
    </rPh>
    <rPh sb="7" eb="10">
      <t>ジュウギョウシャ</t>
    </rPh>
    <rPh sb="10" eb="11">
      <t>スウ</t>
    </rPh>
    <phoneticPr fontId="10"/>
  </si>
  <si>
    <t>政令市の卸売業年間商品販売額の比較</t>
    <rPh sb="0" eb="3">
      <t>セイレイシ</t>
    </rPh>
    <rPh sb="4" eb="7">
      <t>オロシウリギョウ</t>
    </rPh>
    <rPh sb="7" eb="9">
      <t>ネンカン</t>
    </rPh>
    <rPh sb="9" eb="11">
      <t>ショウヒン</t>
    </rPh>
    <rPh sb="11" eb="13">
      <t>ハンバイ</t>
    </rPh>
    <rPh sb="13" eb="14">
      <t>ガク</t>
    </rPh>
    <rPh sb="15" eb="17">
      <t>ヒカク</t>
    </rPh>
    <phoneticPr fontId="10"/>
  </si>
  <si>
    <t>卸売業の従業員規模別の事業所数</t>
    <rPh sb="0" eb="3">
      <t>オロシウリギョウ</t>
    </rPh>
    <rPh sb="4" eb="7">
      <t>ジュウギョウイン</t>
    </rPh>
    <rPh sb="7" eb="10">
      <t>キボベツ</t>
    </rPh>
    <phoneticPr fontId="10"/>
  </si>
  <si>
    <t>京都市の卸売業の業種構成</t>
    <rPh sb="0" eb="3">
      <t>キョウトシ</t>
    </rPh>
    <phoneticPr fontId="10"/>
  </si>
  <si>
    <t>政令市の卸売業事業所数の業種構成比の比較</t>
    <rPh sb="0" eb="3">
      <t>セイレイシ</t>
    </rPh>
    <rPh sb="4" eb="7">
      <t>オロシウリギョウ</t>
    </rPh>
    <rPh sb="7" eb="10">
      <t>ジギョウショ</t>
    </rPh>
    <rPh sb="10" eb="11">
      <t>スウ</t>
    </rPh>
    <rPh sb="12" eb="14">
      <t>ギョウシュ</t>
    </rPh>
    <rPh sb="14" eb="17">
      <t>コウセイヒ</t>
    </rPh>
    <rPh sb="18" eb="20">
      <t>ヒカク</t>
    </rPh>
    <phoneticPr fontId="10"/>
  </si>
  <si>
    <t>京都市中央卸売市場第一市場の総取扱高</t>
    <rPh sb="0" eb="3">
      <t>キョウトシ</t>
    </rPh>
    <rPh sb="3" eb="5">
      <t>チュウオウ</t>
    </rPh>
    <rPh sb="5" eb="7">
      <t>オロシウリ</t>
    </rPh>
    <rPh sb="7" eb="9">
      <t>シジョウ</t>
    </rPh>
    <rPh sb="9" eb="11">
      <t>ダイイチ</t>
    </rPh>
    <rPh sb="11" eb="13">
      <t>シジョウ</t>
    </rPh>
    <rPh sb="14" eb="15">
      <t>ソウ</t>
    </rPh>
    <rPh sb="15" eb="17">
      <t>トリアツカイ</t>
    </rPh>
    <rPh sb="17" eb="18">
      <t>タカ</t>
    </rPh>
    <phoneticPr fontId="10"/>
  </si>
  <si>
    <t>京都市中央卸売市場第二市場の総取扱高</t>
    <rPh sb="0" eb="3">
      <t>キョウトシ</t>
    </rPh>
    <rPh sb="3" eb="5">
      <t>チュウオウ</t>
    </rPh>
    <rPh sb="5" eb="7">
      <t>オロシウリ</t>
    </rPh>
    <rPh sb="7" eb="9">
      <t>シジョウ</t>
    </rPh>
    <rPh sb="9" eb="11">
      <t>ダイニ</t>
    </rPh>
    <rPh sb="11" eb="13">
      <t>シジョウ</t>
    </rPh>
    <rPh sb="14" eb="15">
      <t>ソウ</t>
    </rPh>
    <rPh sb="15" eb="17">
      <t>トリアツカイ</t>
    </rPh>
    <rPh sb="17" eb="18">
      <t>タカ</t>
    </rPh>
    <phoneticPr fontId="10"/>
  </si>
  <si>
    <t>政令市の小売業事業所数の比較</t>
    <rPh sb="0" eb="3">
      <t>セイレイシ</t>
    </rPh>
    <rPh sb="4" eb="7">
      <t>コウリギョウ</t>
    </rPh>
    <rPh sb="7" eb="10">
      <t>ジギョウショ</t>
    </rPh>
    <phoneticPr fontId="10"/>
  </si>
  <si>
    <t>政令市の小売業従業者数の比較</t>
    <rPh sb="0" eb="3">
      <t>セイレイシ</t>
    </rPh>
    <rPh sb="4" eb="7">
      <t>コウリギョウ</t>
    </rPh>
    <rPh sb="7" eb="10">
      <t>ジュウギョウシャ</t>
    </rPh>
    <rPh sb="10" eb="11">
      <t>スウ</t>
    </rPh>
    <phoneticPr fontId="10"/>
  </si>
  <si>
    <t>政令市の従業員規模別の小売業事業所数割合の比較</t>
    <rPh sb="0" eb="3">
      <t>セイレイシ</t>
    </rPh>
    <rPh sb="4" eb="7">
      <t>ジュウギョウイン</t>
    </rPh>
    <rPh sb="7" eb="10">
      <t>キボベツ</t>
    </rPh>
    <rPh sb="11" eb="14">
      <t>コウリギョウ</t>
    </rPh>
    <rPh sb="18" eb="20">
      <t>ワリアイ</t>
    </rPh>
    <rPh sb="21" eb="23">
      <t>ヒカク</t>
    </rPh>
    <phoneticPr fontId="10"/>
  </si>
  <si>
    <t>京都市の小売業の業種構成</t>
    <rPh sb="0" eb="3">
      <t>キョウトシ</t>
    </rPh>
    <phoneticPr fontId="10"/>
  </si>
  <si>
    <t>全国の小売業の業種構成</t>
    <rPh sb="0" eb="2">
      <t>ゼンコク</t>
    </rPh>
    <phoneticPr fontId="10"/>
  </si>
  <si>
    <t>京都市の小売業業種別の年間商品販売額</t>
    <rPh sb="0" eb="3">
      <t>キョウトシ</t>
    </rPh>
    <rPh sb="4" eb="7">
      <t>コウリギョウ</t>
    </rPh>
    <rPh sb="7" eb="9">
      <t>ギョウシュ</t>
    </rPh>
    <rPh sb="9" eb="10">
      <t>ベツ</t>
    </rPh>
    <rPh sb="11" eb="13">
      <t>ネンカン</t>
    </rPh>
    <rPh sb="13" eb="15">
      <t>ショウヒン</t>
    </rPh>
    <rPh sb="15" eb="17">
      <t>ハンバイ</t>
    </rPh>
    <rPh sb="17" eb="18">
      <t>ガク</t>
    </rPh>
    <phoneticPr fontId="10"/>
  </si>
  <si>
    <t>政令市の売場面積規模別の小売販売額（構成比）の比較</t>
    <rPh sb="0" eb="3">
      <t>セイレイシ</t>
    </rPh>
    <rPh sb="4" eb="6">
      <t>ウリバ</t>
    </rPh>
    <rPh sb="6" eb="8">
      <t>メンセキ</t>
    </rPh>
    <rPh sb="8" eb="11">
      <t>キボベツ</t>
    </rPh>
    <rPh sb="12" eb="14">
      <t>コウリ</t>
    </rPh>
    <rPh sb="14" eb="16">
      <t>ハンバイ</t>
    </rPh>
    <rPh sb="16" eb="17">
      <t>ガク</t>
    </rPh>
    <rPh sb="18" eb="21">
      <t>コウセイヒ</t>
    </rPh>
    <rPh sb="23" eb="25">
      <t>ヒカク</t>
    </rPh>
    <phoneticPr fontId="10"/>
  </si>
  <si>
    <t>表Ⅱ-6-1</t>
    <phoneticPr fontId="10"/>
  </si>
  <si>
    <t>表Ⅱ-6-2</t>
    <phoneticPr fontId="10"/>
  </si>
  <si>
    <t>表Ⅱ-6-3</t>
    <phoneticPr fontId="10"/>
  </si>
  <si>
    <t>表Ⅱ-6-4</t>
    <phoneticPr fontId="10"/>
  </si>
  <si>
    <t>表Ⅱ-7-1</t>
    <phoneticPr fontId="10"/>
  </si>
  <si>
    <t>表Ⅱ-7-2</t>
    <phoneticPr fontId="10"/>
  </si>
  <si>
    <t>政令市の不動産業の事業所数の比較</t>
    <rPh sb="0" eb="3">
      <t>セイレイシ</t>
    </rPh>
    <rPh sb="4" eb="7">
      <t>フドウサン</t>
    </rPh>
    <rPh sb="7" eb="8">
      <t>ギョウ</t>
    </rPh>
    <rPh sb="9" eb="12">
      <t>ジギョウショ</t>
    </rPh>
    <phoneticPr fontId="10"/>
  </si>
  <si>
    <t>表Ⅱ-7-3</t>
    <phoneticPr fontId="10"/>
  </si>
  <si>
    <t>政令市の不動産業の従業者数の比較</t>
    <rPh sb="0" eb="3">
      <t>セイレイシ</t>
    </rPh>
    <rPh sb="4" eb="7">
      <t>フドウサン</t>
    </rPh>
    <rPh sb="7" eb="8">
      <t>ギョウ</t>
    </rPh>
    <rPh sb="9" eb="12">
      <t>ジュウギョウシャ</t>
    </rPh>
    <rPh sb="12" eb="13">
      <t>スウ</t>
    </rPh>
    <phoneticPr fontId="10"/>
  </si>
  <si>
    <t>表Ⅱ-8-1</t>
    <phoneticPr fontId="10"/>
  </si>
  <si>
    <t>表Ⅱ-8-2</t>
    <phoneticPr fontId="10"/>
  </si>
  <si>
    <t>政令市のサービス関連業事業所数の比較</t>
    <rPh sb="0" eb="3">
      <t>セイレイシ</t>
    </rPh>
    <rPh sb="8" eb="10">
      <t>カンレン</t>
    </rPh>
    <rPh sb="10" eb="11">
      <t>ギョウ</t>
    </rPh>
    <rPh sb="11" eb="14">
      <t>ジギョウショ</t>
    </rPh>
    <rPh sb="14" eb="15">
      <t>スウ</t>
    </rPh>
    <rPh sb="16" eb="18">
      <t>ヒカク</t>
    </rPh>
    <phoneticPr fontId="10"/>
  </si>
  <si>
    <t>表Ⅱ-8-3</t>
    <phoneticPr fontId="10"/>
  </si>
  <si>
    <t>政令市のサービス関連業従業者数の比較</t>
    <rPh sb="0" eb="3">
      <t>セイレイシ</t>
    </rPh>
    <rPh sb="8" eb="10">
      <t>カンレン</t>
    </rPh>
    <rPh sb="10" eb="11">
      <t>ギョウ</t>
    </rPh>
    <rPh sb="11" eb="12">
      <t>ジュウ</t>
    </rPh>
    <rPh sb="12" eb="15">
      <t>ギョウシャスウ</t>
    </rPh>
    <rPh sb="16" eb="18">
      <t>ヒカク</t>
    </rPh>
    <phoneticPr fontId="10"/>
  </si>
  <si>
    <t>表Ⅱ-8-4</t>
    <phoneticPr fontId="10"/>
  </si>
  <si>
    <t>表Ⅱ-8-5</t>
    <phoneticPr fontId="10"/>
  </si>
  <si>
    <t>表Ⅱ-8-6</t>
    <phoneticPr fontId="10"/>
  </si>
  <si>
    <t>政令市の情報通信業事業所数の比較</t>
    <rPh sb="0" eb="3">
      <t>セイレイシ</t>
    </rPh>
    <rPh sb="4" eb="6">
      <t>ジョウホウ</t>
    </rPh>
    <rPh sb="6" eb="8">
      <t>ツウシン</t>
    </rPh>
    <rPh sb="8" eb="9">
      <t>ギョウ</t>
    </rPh>
    <rPh sb="9" eb="12">
      <t>ジギョウショ</t>
    </rPh>
    <rPh sb="12" eb="13">
      <t>スウ</t>
    </rPh>
    <rPh sb="14" eb="16">
      <t>ヒカク</t>
    </rPh>
    <phoneticPr fontId="10"/>
  </si>
  <si>
    <t>表Ⅱ-8-7</t>
    <phoneticPr fontId="10"/>
  </si>
  <si>
    <t>政令市の情報通信業従業者数の比較</t>
    <rPh sb="0" eb="3">
      <t>セイレイシ</t>
    </rPh>
    <rPh sb="4" eb="6">
      <t>ジョウホウ</t>
    </rPh>
    <rPh sb="6" eb="8">
      <t>ツウシン</t>
    </rPh>
    <rPh sb="8" eb="9">
      <t>ギョウ</t>
    </rPh>
    <rPh sb="9" eb="10">
      <t>ジュウ</t>
    </rPh>
    <rPh sb="10" eb="13">
      <t>ギョウシャスウ</t>
    </rPh>
    <rPh sb="14" eb="16">
      <t>ヒカク</t>
    </rPh>
    <phoneticPr fontId="10"/>
  </si>
  <si>
    <t>表Ⅱ-8-8</t>
    <phoneticPr fontId="10"/>
  </si>
  <si>
    <t>政令市の物品賃貸業事業所数の比較</t>
    <rPh sb="0" eb="3">
      <t>セイレイシ</t>
    </rPh>
    <rPh sb="4" eb="6">
      <t>ブッピン</t>
    </rPh>
    <rPh sb="6" eb="8">
      <t>チンタイ</t>
    </rPh>
    <rPh sb="8" eb="9">
      <t>ギョウ</t>
    </rPh>
    <rPh sb="9" eb="12">
      <t>ジギョウショ</t>
    </rPh>
    <rPh sb="12" eb="13">
      <t>スウ</t>
    </rPh>
    <rPh sb="14" eb="16">
      <t>ヒカク</t>
    </rPh>
    <phoneticPr fontId="10"/>
  </si>
  <si>
    <t>表Ⅱ-8-9</t>
    <phoneticPr fontId="10"/>
  </si>
  <si>
    <t>政令市の物品賃貸業従業者数の比較</t>
    <rPh sb="0" eb="3">
      <t>セイレイシ</t>
    </rPh>
    <rPh sb="4" eb="6">
      <t>ブッピン</t>
    </rPh>
    <rPh sb="6" eb="8">
      <t>チンタイ</t>
    </rPh>
    <rPh sb="8" eb="9">
      <t>ギョウ</t>
    </rPh>
    <rPh sb="9" eb="10">
      <t>ジュウ</t>
    </rPh>
    <rPh sb="10" eb="13">
      <t>ギョウシャスウ</t>
    </rPh>
    <rPh sb="14" eb="16">
      <t>ヒカク</t>
    </rPh>
    <phoneticPr fontId="10"/>
  </si>
  <si>
    <t>表Ⅱ-8-10</t>
    <phoneticPr fontId="10"/>
  </si>
  <si>
    <t>表Ⅱ-8-11</t>
    <phoneticPr fontId="10"/>
  </si>
  <si>
    <t>表Ⅱ-8-12</t>
    <phoneticPr fontId="10"/>
  </si>
  <si>
    <t>表Ⅱ-8-13</t>
    <phoneticPr fontId="10"/>
  </si>
  <si>
    <t>表Ⅱ-8-14</t>
    <phoneticPr fontId="10"/>
  </si>
  <si>
    <t>表Ⅱ-8-15</t>
    <phoneticPr fontId="10"/>
  </si>
  <si>
    <t>表Ⅱ-8-16</t>
    <phoneticPr fontId="10"/>
  </si>
  <si>
    <t>表Ⅱ-8-17</t>
    <phoneticPr fontId="10"/>
  </si>
  <si>
    <t>表Ⅱ-8-18</t>
    <phoneticPr fontId="10"/>
  </si>
  <si>
    <t>表Ⅱ-8-19</t>
    <phoneticPr fontId="10"/>
  </si>
  <si>
    <t>表Ⅱ-8-20</t>
    <phoneticPr fontId="10"/>
  </si>
  <si>
    <t>表Ⅱ-8-21</t>
    <phoneticPr fontId="10"/>
  </si>
  <si>
    <t>表Ⅱ-8-22</t>
    <phoneticPr fontId="10"/>
  </si>
  <si>
    <t>政令市のサービス業（他に分類されないもの）事業所数の比較</t>
    <rPh sb="0" eb="3">
      <t>セイレイシ</t>
    </rPh>
    <rPh sb="8" eb="9">
      <t>ギョウ</t>
    </rPh>
    <rPh sb="10" eb="11">
      <t>ホカ</t>
    </rPh>
    <rPh sb="12" eb="14">
      <t>ブンルイ</t>
    </rPh>
    <rPh sb="21" eb="24">
      <t>ジギョウショ</t>
    </rPh>
    <rPh sb="24" eb="25">
      <t>スウ</t>
    </rPh>
    <rPh sb="26" eb="28">
      <t>ヒカク</t>
    </rPh>
    <phoneticPr fontId="10"/>
  </si>
  <si>
    <t>表Ⅱ-8-23</t>
    <phoneticPr fontId="10"/>
  </si>
  <si>
    <t>政令市のサービス業（他に分類されないもの）従業者数の比較</t>
    <rPh sb="0" eb="3">
      <t>セイレイシ</t>
    </rPh>
    <rPh sb="8" eb="9">
      <t>ギョウ</t>
    </rPh>
    <rPh sb="10" eb="11">
      <t>ホカ</t>
    </rPh>
    <rPh sb="12" eb="14">
      <t>ブンルイ</t>
    </rPh>
    <rPh sb="21" eb="22">
      <t>ジュウ</t>
    </rPh>
    <rPh sb="22" eb="25">
      <t>ギョウシャスウ</t>
    </rPh>
    <rPh sb="26" eb="28">
      <t>ヒカク</t>
    </rPh>
    <phoneticPr fontId="10"/>
  </si>
  <si>
    <t>国税庁「税務統計（酒税関係）」</t>
  </si>
  <si>
    <t>京友禅協同組合連合会「京友禅京小紋生産量調査報告書」再編加工</t>
  </si>
  <si>
    <t>京都織商京プリント振興協会「京プリント服地年間取扱数量調査」</t>
  </si>
  <si>
    <t>資料</t>
    <rPh sb="0" eb="2">
      <t>シリョウ</t>
    </rPh>
    <phoneticPr fontId="10"/>
  </si>
  <si>
    <t>平成27年</t>
    <rPh sb="0" eb="2">
      <t>ヘイセイ</t>
    </rPh>
    <rPh sb="4" eb="5">
      <t>ネン</t>
    </rPh>
    <phoneticPr fontId="8"/>
  </si>
  <si>
    <t>平成26年</t>
    <rPh sb="0" eb="2">
      <t>ヘイセイ</t>
    </rPh>
    <rPh sb="4" eb="5">
      <t>ネン</t>
    </rPh>
    <phoneticPr fontId="8"/>
  </si>
  <si>
    <t>平成26年</t>
    <rPh sb="0" eb="2">
      <t>ヘイセイ</t>
    </rPh>
    <rPh sb="4" eb="5">
      <t>ネン</t>
    </rPh>
    <phoneticPr fontId="8"/>
  </si>
  <si>
    <t>平成26年度</t>
    <rPh sb="0" eb="2">
      <t>ヘイセイ</t>
    </rPh>
    <rPh sb="4" eb="6">
      <t>ネンド</t>
    </rPh>
    <phoneticPr fontId="8"/>
  </si>
  <si>
    <t>平成27年</t>
    <rPh sb="0" eb="2">
      <t>ヘイセイ</t>
    </rPh>
    <rPh sb="4" eb="5">
      <t>ネン</t>
    </rPh>
    <phoneticPr fontId="8"/>
  </si>
  <si>
    <t>平成27年度</t>
    <rPh sb="0" eb="2">
      <t>ヘイセイ</t>
    </rPh>
    <rPh sb="4" eb="6">
      <t>ネンド</t>
    </rPh>
    <phoneticPr fontId="8"/>
  </si>
  <si>
    <t>平成26年</t>
    <rPh sb="0" eb="2">
      <t>ヘイセイ</t>
    </rPh>
    <rPh sb="4" eb="5">
      <t>ネン</t>
    </rPh>
    <phoneticPr fontId="8"/>
  </si>
  <si>
    <t>Ⅰ　京都市経済のあらまし</t>
    <rPh sb="2" eb="5">
      <t>キョウトシ</t>
    </rPh>
    <rPh sb="5" eb="7">
      <t>ケイザイ</t>
    </rPh>
    <phoneticPr fontId="8"/>
  </si>
  <si>
    <t>表Ⅰ－1－1　京都市の市内総生産，市民所得の推移</t>
    <rPh sb="7" eb="10">
      <t>キョウトシ</t>
    </rPh>
    <rPh sb="11" eb="13">
      <t>シナイ</t>
    </rPh>
    <rPh sb="13" eb="16">
      <t>ソウセイサン</t>
    </rPh>
    <rPh sb="17" eb="19">
      <t>シミン</t>
    </rPh>
    <rPh sb="19" eb="21">
      <t>ショトク</t>
    </rPh>
    <phoneticPr fontId="10"/>
  </si>
  <si>
    <t>◆開業率・廃業率</t>
    <phoneticPr fontId="8"/>
  </si>
  <si>
    <t>表Ⅰ－1－9　京都市の従業者規模別事業所数</t>
    <rPh sb="7" eb="10">
      <t>キョウトシ</t>
    </rPh>
    <rPh sb="11" eb="14">
      <t>ジュウギョウシャ</t>
    </rPh>
    <rPh sb="14" eb="17">
      <t>キボベツ</t>
    </rPh>
    <rPh sb="17" eb="20">
      <t>ジギョウショ</t>
    </rPh>
    <rPh sb="20" eb="21">
      <t>スウ</t>
    </rPh>
    <phoneticPr fontId="10"/>
  </si>
  <si>
    <t>表Ⅰ－1－10　京都市の開業率・廃業率の推移</t>
    <phoneticPr fontId="10"/>
  </si>
  <si>
    <t>Ⅱ　業種別産業の動向</t>
    <rPh sb="2" eb="4">
      <t>ギョウシュ</t>
    </rPh>
    <rPh sb="4" eb="5">
      <t>ベツ</t>
    </rPh>
    <rPh sb="5" eb="7">
      <t>サンギョウ</t>
    </rPh>
    <rPh sb="8" eb="10">
      <t>ドウコウ</t>
    </rPh>
    <phoneticPr fontId="8"/>
  </si>
  <si>
    <t>専業農家</t>
    <rPh sb="0" eb="2">
      <t>センギョウ</t>
    </rPh>
    <rPh sb="2" eb="4">
      <t>ノウカ</t>
    </rPh>
    <phoneticPr fontId="10"/>
  </si>
  <si>
    <t>男　性</t>
    <rPh sb="0" eb="1">
      <t>オトコ</t>
    </rPh>
    <rPh sb="2" eb="3">
      <t>セイ</t>
    </rPh>
    <phoneticPr fontId="10"/>
  </si>
  <si>
    <t>女　性</t>
    <rPh sb="0" eb="1">
      <t>オンナ</t>
    </rPh>
    <rPh sb="2" eb="3">
      <t>セイ</t>
    </rPh>
    <phoneticPr fontId="10"/>
  </si>
  <si>
    <t>総　計</t>
    <rPh sb="0" eb="1">
      <t>ソウ</t>
    </rPh>
    <rPh sb="2" eb="3">
      <t>ケイ</t>
    </rPh>
    <phoneticPr fontId="10"/>
  </si>
  <si>
    <t>田</t>
    <rPh sb="0" eb="1">
      <t>タ</t>
    </rPh>
    <phoneticPr fontId="10"/>
  </si>
  <si>
    <t>畑</t>
    <rPh sb="0" eb="1">
      <t>ハタケ</t>
    </rPh>
    <phoneticPr fontId="10"/>
  </si>
  <si>
    <t>樹園地</t>
    <rPh sb="0" eb="1">
      <t>ジュモク</t>
    </rPh>
    <rPh sb="1" eb="2">
      <t>エン</t>
    </rPh>
    <rPh sb="2" eb="3">
      <t>チ</t>
    </rPh>
    <phoneticPr fontId="10"/>
  </si>
  <si>
    <t>合　計</t>
    <rPh sb="0" eb="1">
      <t>ア</t>
    </rPh>
    <rPh sb="2" eb="3">
      <t>ケイ</t>
    </rPh>
    <phoneticPr fontId="10"/>
  </si>
  <si>
    <t>15 ～ 24歳</t>
    <rPh sb="7" eb="8">
      <t>サイ</t>
    </rPh>
    <phoneticPr fontId="13"/>
  </si>
  <si>
    <t>総　　計</t>
    <rPh sb="0" eb="1">
      <t>ソウ</t>
    </rPh>
    <rPh sb="3" eb="4">
      <t>ケイ</t>
    </rPh>
    <phoneticPr fontId="13"/>
  </si>
  <si>
    <t>事業所数</t>
    <phoneticPr fontId="8"/>
  </si>
  <si>
    <t>平成27年度</t>
    <rPh sb="0" eb="2">
      <t>ヘイセイ</t>
    </rPh>
    <rPh sb="4" eb="5">
      <t>ネン</t>
    </rPh>
    <rPh sb="5" eb="6">
      <t>ド</t>
    </rPh>
    <phoneticPr fontId="8"/>
  </si>
  <si>
    <t>表Ⅱ－2－2　新設住宅着工戸数の推移（京都市・全国）－分譲住宅－</t>
    <rPh sb="7" eb="9">
      <t>シンセツ</t>
    </rPh>
    <rPh sb="9" eb="11">
      <t>ジュウタク</t>
    </rPh>
    <rPh sb="11" eb="13">
      <t>チャッコウ</t>
    </rPh>
    <rPh sb="13" eb="15">
      <t>コスウ</t>
    </rPh>
    <rPh sb="16" eb="18">
      <t>スイイ</t>
    </rPh>
    <rPh sb="19" eb="21">
      <t>キョウト</t>
    </rPh>
    <rPh sb="21" eb="22">
      <t>シ</t>
    </rPh>
    <rPh sb="23" eb="25">
      <t>ゼンコク</t>
    </rPh>
    <rPh sb="27" eb="29">
      <t>ブンジョウ</t>
    </rPh>
    <rPh sb="29" eb="31">
      <t>ジュウタク</t>
    </rPh>
    <phoneticPr fontId="10"/>
  </si>
  <si>
    <t>表Ⅱ－2－4　政令市の建設業事業所数の比較</t>
    <rPh sb="7" eb="10">
      <t>セイレイシ</t>
    </rPh>
    <rPh sb="11" eb="14">
      <t>ケンセツギョウ</t>
    </rPh>
    <phoneticPr fontId="10"/>
  </si>
  <si>
    <t>食料品</t>
    <phoneticPr fontId="10"/>
  </si>
  <si>
    <t>平成23年</t>
    <phoneticPr fontId="8"/>
  </si>
  <si>
    <t>平成24年</t>
    <phoneticPr fontId="8"/>
  </si>
  <si>
    <t>平成25年</t>
    <phoneticPr fontId="8"/>
  </si>
  <si>
    <t>平成21年</t>
    <rPh sb="0" eb="2">
      <t>ヘイセイ</t>
    </rPh>
    <rPh sb="4" eb="5">
      <t>ネン</t>
    </rPh>
    <phoneticPr fontId="8"/>
  </si>
  <si>
    <t>平成22年</t>
    <rPh sb="0" eb="2">
      <t>ヘイセイ</t>
    </rPh>
    <rPh sb="4" eb="5">
      <t>ネン</t>
    </rPh>
    <phoneticPr fontId="8"/>
  </si>
  <si>
    <t>平成23年</t>
    <rPh sb="0" eb="2">
      <t>ヘイセイ</t>
    </rPh>
    <rPh sb="4" eb="5">
      <t>ネン</t>
    </rPh>
    <phoneticPr fontId="8"/>
  </si>
  <si>
    <t>平成24年</t>
    <rPh sb="0" eb="2">
      <t>ヘイセイ</t>
    </rPh>
    <rPh sb="4" eb="5">
      <t>ネン</t>
    </rPh>
    <phoneticPr fontId="8"/>
  </si>
  <si>
    <t>平成25年</t>
    <rPh sb="0" eb="2">
      <t>ヘイセイ</t>
    </rPh>
    <rPh sb="4" eb="5">
      <t>ネン</t>
    </rPh>
    <phoneticPr fontId="8"/>
  </si>
  <si>
    <t>平成16年度</t>
    <rPh sb="0" eb="2">
      <t>ヘイセイ</t>
    </rPh>
    <rPh sb="4" eb="5">
      <t>ネン</t>
    </rPh>
    <rPh sb="5" eb="6">
      <t>ド</t>
    </rPh>
    <phoneticPr fontId="10"/>
  </si>
  <si>
    <t>平成17年度</t>
    <rPh sb="0" eb="2">
      <t>ヘイセイ</t>
    </rPh>
    <rPh sb="4" eb="5">
      <t>ネン</t>
    </rPh>
    <rPh sb="5" eb="6">
      <t>ド</t>
    </rPh>
    <phoneticPr fontId="10"/>
  </si>
  <si>
    <t>平成22年度</t>
    <rPh sb="0" eb="2">
      <t>ヘイセイ</t>
    </rPh>
    <rPh sb="4" eb="5">
      <t>ネン</t>
    </rPh>
    <rPh sb="5" eb="6">
      <t>ド</t>
    </rPh>
    <phoneticPr fontId="10"/>
  </si>
  <si>
    <t>平成23年度</t>
    <rPh sb="0" eb="2">
      <t>ヘイセイ</t>
    </rPh>
    <rPh sb="4" eb="5">
      <t>ネン</t>
    </rPh>
    <rPh sb="5" eb="6">
      <t>ド</t>
    </rPh>
    <phoneticPr fontId="10"/>
  </si>
  <si>
    <t>平成24年度</t>
    <rPh sb="0" eb="2">
      <t>ヘイセイ</t>
    </rPh>
    <rPh sb="4" eb="5">
      <t>ネン</t>
    </rPh>
    <rPh sb="5" eb="6">
      <t>ド</t>
    </rPh>
    <phoneticPr fontId="10"/>
  </si>
  <si>
    <t>平成25年度</t>
    <rPh sb="0" eb="2">
      <t>ヘイセイ</t>
    </rPh>
    <rPh sb="4" eb="6">
      <t>ネンド</t>
    </rPh>
    <phoneticPr fontId="8"/>
  </si>
  <si>
    <t>農林水産業</t>
    <rPh sb="0" eb="2">
      <t>ノウリン</t>
    </rPh>
    <rPh sb="2" eb="5">
      <t>スイサンギョウ</t>
    </rPh>
    <phoneticPr fontId="10"/>
  </si>
  <si>
    <t>産業</t>
    <phoneticPr fontId="10"/>
  </si>
  <si>
    <t>製造業</t>
    <phoneticPr fontId="13"/>
  </si>
  <si>
    <t>情報通信業</t>
    <phoneticPr fontId="13"/>
  </si>
  <si>
    <t>農林漁業</t>
    <phoneticPr fontId="13"/>
  </si>
  <si>
    <t>その他</t>
    <rPh sb="2" eb="3">
      <t>タ</t>
    </rPh>
    <phoneticPr fontId="10"/>
  </si>
  <si>
    <t>個人</t>
    <phoneticPr fontId="10"/>
  </si>
  <si>
    <t>国有林</t>
    <phoneticPr fontId="8"/>
  </si>
  <si>
    <t>森林面積合計</t>
    <rPh sb="0" eb="1">
      <t>モリ</t>
    </rPh>
    <rPh sb="1" eb="2">
      <t>ハヤシ</t>
    </rPh>
    <rPh sb="2" eb="3">
      <t>メン</t>
    </rPh>
    <rPh sb="3" eb="4">
      <t>セキ</t>
    </rPh>
    <rPh sb="4" eb="5">
      <t>ア</t>
    </rPh>
    <rPh sb="5" eb="6">
      <t>ケイ</t>
    </rPh>
    <phoneticPr fontId="10"/>
  </si>
  <si>
    <t>上京区</t>
    <phoneticPr fontId="10"/>
  </si>
  <si>
    <t>左京区</t>
    <phoneticPr fontId="10"/>
  </si>
  <si>
    <t>中京区</t>
    <phoneticPr fontId="10"/>
  </si>
  <si>
    <t>東山区</t>
    <phoneticPr fontId="10"/>
  </si>
  <si>
    <t>下京区</t>
    <phoneticPr fontId="10"/>
  </si>
  <si>
    <t>右京区</t>
    <phoneticPr fontId="10"/>
  </si>
  <si>
    <t xml:space="preserve">伏見区 </t>
    <phoneticPr fontId="10"/>
  </si>
  <si>
    <t>山科区</t>
    <rPh sb="0" eb="3">
      <t>ヤマシナク</t>
    </rPh>
    <phoneticPr fontId="10"/>
  </si>
  <si>
    <t>西京区</t>
    <phoneticPr fontId="10"/>
  </si>
  <si>
    <t>平成13年</t>
    <phoneticPr fontId="8"/>
  </si>
  <si>
    <t>事業所数</t>
    <phoneticPr fontId="10"/>
  </si>
  <si>
    <t>菓子全体</t>
    <phoneticPr fontId="8"/>
  </si>
  <si>
    <t>…</t>
  </si>
  <si>
    <t>平成14年度</t>
    <rPh sb="0" eb="2">
      <t>ヘイセイ</t>
    </rPh>
    <rPh sb="4" eb="5">
      <t>ネン</t>
    </rPh>
    <rPh sb="5" eb="6">
      <t>ド</t>
    </rPh>
    <phoneticPr fontId="10"/>
  </si>
  <si>
    <t>平成15年度</t>
    <rPh sb="0" eb="2">
      <t>ヘイセイ</t>
    </rPh>
    <rPh sb="4" eb="5">
      <t>ネン</t>
    </rPh>
    <rPh sb="5" eb="6">
      <t>ド</t>
    </rPh>
    <phoneticPr fontId="10"/>
  </si>
  <si>
    <t>建設業</t>
    <phoneticPr fontId="13"/>
  </si>
  <si>
    <t>昭和61年</t>
    <rPh sb="0" eb="2">
      <t>ショウワ</t>
    </rPh>
    <rPh sb="4" eb="5">
      <t>ネン</t>
    </rPh>
    <phoneticPr fontId="8"/>
  </si>
  <si>
    <t>－</t>
    <phoneticPr fontId="8"/>
  </si>
  <si>
    <t>市（国）内総生産</t>
    <phoneticPr fontId="10"/>
  </si>
  <si>
    <t>従業者数</t>
    <phoneticPr fontId="10"/>
  </si>
  <si>
    <t>事業所数</t>
    <rPh sb="0" eb="1">
      <t>コト</t>
    </rPh>
    <rPh sb="1" eb="2">
      <t>ギョウ</t>
    </rPh>
    <rPh sb="2" eb="3">
      <t>ショ</t>
    </rPh>
    <rPh sb="3" eb="4">
      <t>スウ</t>
    </rPh>
    <phoneticPr fontId="13"/>
  </si>
  <si>
    <t>従業者数</t>
    <phoneticPr fontId="13"/>
  </si>
  <si>
    <t>平成17年</t>
    <phoneticPr fontId="8"/>
  </si>
  <si>
    <t>企業数</t>
    <phoneticPr fontId="10"/>
  </si>
  <si>
    <t>　総農家戸数</t>
    <rPh sb="1" eb="2">
      <t>ソウ</t>
    </rPh>
    <rPh sb="2" eb="4">
      <t>ノウカ</t>
    </rPh>
    <rPh sb="4" eb="6">
      <t>コスウ</t>
    </rPh>
    <phoneticPr fontId="10"/>
  </si>
  <si>
    <t>　兼業農家（農業従）</t>
    <rPh sb="1" eb="3">
      <t>ケンギョウ</t>
    </rPh>
    <rPh sb="3" eb="5">
      <t>ノウカ</t>
    </rPh>
    <rPh sb="6" eb="8">
      <t>ノウギョウ</t>
    </rPh>
    <rPh sb="8" eb="9">
      <t>ジュウ</t>
    </rPh>
    <phoneticPr fontId="10"/>
  </si>
  <si>
    <t>　兼業農家（農業主）</t>
    <rPh sb="1" eb="3">
      <t>ケンギョウ</t>
    </rPh>
    <rPh sb="3" eb="5">
      <t>ノウカ</t>
    </rPh>
    <rPh sb="6" eb="8">
      <t>ノウギョウ</t>
    </rPh>
    <rPh sb="8" eb="9">
      <t>シュ</t>
    </rPh>
    <phoneticPr fontId="10"/>
  </si>
  <si>
    <t>　製造品出荷額等</t>
    <phoneticPr fontId="10"/>
  </si>
  <si>
    <t>　製造品出荷額等</t>
    <phoneticPr fontId="8"/>
  </si>
  <si>
    <t>　製造品出荷額等</t>
    <rPh sb="1" eb="4">
      <t>セイゾウヒン</t>
    </rPh>
    <rPh sb="4" eb="6">
      <t>シュッカ</t>
    </rPh>
    <rPh sb="6" eb="7">
      <t>ガク</t>
    </rPh>
    <rPh sb="7" eb="8">
      <t>トウ</t>
    </rPh>
    <phoneticPr fontId="13"/>
  </si>
  <si>
    <t>平成17年</t>
    <phoneticPr fontId="8"/>
  </si>
  <si>
    <t>　製造品出荷額等</t>
    <rPh sb="1" eb="4">
      <t>セイゾウヒン</t>
    </rPh>
    <rPh sb="4" eb="6">
      <t>シュッカ</t>
    </rPh>
    <rPh sb="6" eb="7">
      <t>ガク</t>
    </rPh>
    <rPh sb="7" eb="8">
      <t>トウ</t>
    </rPh>
    <phoneticPr fontId="10"/>
  </si>
  <si>
    <t>繊 維 工 業</t>
    <rPh sb="0" eb="1">
      <t>セン</t>
    </rPh>
    <rPh sb="2" eb="3">
      <t>ユイ</t>
    </rPh>
    <rPh sb="4" eb="5">
      <t>コウ</t>
    </rPh>
    <rPh sb="6" eb="7">
      <t>ギョウ</t>
    </rPh>
    <phoneticPr fontId="13"/>
  </si>
  <si>
    <t>アパレルメーカー</t>
    <phoneticPr fontId="10"/>
  </si>
  <si>
    <t>百　貨　店</t>
    <phoneticPr fontId="10"/>
  </si>
  <si>
    <t>地　方　卸</t>
    <phoneticPr fontId="10"/>
  </si>
  <si>
    <t>仲　間　筋</t>
    <phoneticPr fontId="10"/>
  </si>
  <si>
    <t>手　捺　染</t>
    <phoneticPr fontId="10"/>
  </si>
  <si>
    <t>機　械　捺　染</t>
    <phoneticPr fontId="10"/>
  </si>
  <si>
    <t>そ　の　他</t>
    <phoneticPr fontId="10"/>
  </si>
  <si>
    <t>北　　区</t>
    <phoneticPr fontId="10"/>
  </si>
  <si>
    <t>南　　区</t>
    <phoneticPr fontId="10"/>
  </si>
  <si>
    <t>合　　計</t>
    <phoneticPr fontId="10"/>
  </si>
  <si>
    <t>平成13年</t>
    <phoneticPr fontId="8"/>
  </si>
  <si>
    <t>表Ⅱ－4－2　政令市の運輸・通信業事業所数の比較</t>
    <rPh sb="7" eb="10">
      <t>セイレイシ</t>
    </rPh>
    <rPh sb="11" eb="13">
      <t>ウンユ</t>
    </rPh>
    <rPh sb="14" eb="17">
      <t>ツウシンギョウ</t>
    </rPh>
    <rPh sb="17" eb="20">
      <t>ジギョウショ</t>
    </rPh>
    <phoneticPr fontId="10"/>
  </si>
  <si>
    <t>表Ⅱ－4－3　政令市の運輸・通信業従業者数の比較</t>
    <rPh sb="7" eb="10">
      <t>セイレイシ</t>
    </rPh>
    <rPh sb="11" eb="13">
      <t>ウンユ</t>
    </rPh>
    <rPh sb="14" eb="17">
      <t>ツウシンギョウ</t>
    </rPh>
    <rPh sb="17" eb="20">
      <t>ジュウギョウシャ</t>
    </rPh>
    <rPh sb="20" eb="21">
      <t>スウ</t>
    </rPh>
    <phoneticPr fontId="10"/>
  </si>
  <si>
    <t>　年間商品販売額</t>
    <phoneticPr fontId="10"/>
  </si>
  <si>
    <t>合　　計</t>
    <phoneticPr fontId="10"/>
  </si>
  <si>
    <t>平成9年</t>
    <phoneticPr fontId="10"/>
  </si>
  <si>
    <t>　京都市の事業所数</t>
    <rPh sb="1" eb="4">
      <t>キョウトシ</t>
    </rPh>
    <phoneticPr fontId="13"/>
  </si>
  <si>
    <t>　全国の事業所数</t>
    <rPh sb="1" eb="3">
      <t>ゼンコク</t>
    </rPh>
    <phoneticPr fontId="13"/>
  </si>
  <si>
    <t>　年間商品販売額</t>
    <phoneticPr fontId="8"/>
  </si>
  <si>
    <t>事業所数</t>
    <phoneticPr fontId="8"/>
  </si>
  <si>
    <t>従業者数</t>
    <phoneticPr fontId="8"/>
  </si>
  <si>
    <t>　　年間商品販売額</t>
    <phoneticPr fontId="8"/>
  </si>
  <si>
    <t>飲食料品
卸売業</t>
    <phoneticPr fontId="8"/>
  </si>
  <si>
    <t>繊維・衣服等
卸売業</t>
    <phoneticPr fontId="8"/>
  </si>
  <si>
    <t>各種商品
卸売業</t>
    <phoneticPr fontId="8"/>
  </si>
  <si>
    <t>建築材料
鉱物・金属材料
等卸売業</t>
    <phoneticPr fontId="13"/>
  </si>
  <si>
    <t>その他の卸売業</t>
    <phoneticPr fontId="8"/>
  </si>
  <si>
    <t>　加工食料品</t>
    <phoneticPr fontId="8"/>
  </si>
  <si>
    <t>小 売 業 合 計</t>
    <phoneticPr fontId="8"/>
  </si>
  <si>
    <t>各種商品小売業</t>
    <phoneticPr fontId="8"/>
  </si>
  <si>
    <t>織物・衣服・身の回り品小売業</t>
    <phoneticPr fontId="8"/>
  </si>
  <si>
    <t>飲食料品小売業</t>
    <phoneticPr fontId="8"/>
  </si>
  <si>
    <t>機械器具小売業</t>
    <phoneticPr fontId="8"/>
  </si>
  <si>
    <t>その他の小売業</t>
    <phoneticPr fontId="8"/>
  </si>
  <si>
    <t>無店舗小売業</t>
    <phoneticPr fontId="8"/>
  </si>
  <si>
    <t>－</t>
    <phoneticPr fontId="8"/>
  </si>
  <si>
    <t>小分類</t>
    <rPh sb="0" eb="3">
      <t>ショウブンルイ</t>
    </rPh>
    <phoneticPr fontId="33"/>
  </si>
  <si>
    <t>細分類</t>
    <rPh sb="0" eb="1">
      <t>サイ</t>
    </rPh>
    <rPh sb="1" eb="3">
      <t>ブンルイ</t>
    </rPh>
    <phoneticPr fontId="8"/>
  </si>
  <si>
    <t>売場面積</t>
    <rPh sb="0" eb="1">
      <t>バイ</t>
    </rPh>
    <rPh sb="1" eb="2">
      <t>バ</t>
    </rPh>
    <rPh sb="2" eb="3">
      <t>メン</t>
    </rPh>
    <rPh sb="3" eb="4">
      <t>セキ</t>
    </rPh>
    <phoneticPr fontId="10"/>
  </si>
  <si>
    <t>　年間商品販売額</t>
    <phoneticPr fontId="10"/>
  </si>
  <si>
    <t>事業所数</t>
    <phoneticPr fontId="8"/>
  </si>
  <si>
    <t>表Ⅱ－7－2　政令市の不動産業の事業所数の比較</t>
    <rPh sb="7" eb="10">
      <t>セイレイシ</t>
    </rPh>
    <rPh sb="11" eb="14">
      <t>フドウサン</t>
    </rPh>
    <rPh sb="14" eb="15">
      <t>ギョウ</t>
    </rPh>
    <rPh sb="16" eb="19">
      <t>ジギョウショ</t>
    </rPh>
    <phoneticPr fontId="10"/>
  </si>
  <si>
    <t>表Ⅱ－8－2　政令市のサービス関連業事業所数の比較</t>
    <rPh sb="7" eb="10">
      <t>セイレイシ</t>
    </rPh>
    <rPh sb="15" eb="17">
      <t>カンレン</t>
    </rPh>
    <rPh sb="17" eb="18">
      <t>ギョウ</t>
    </rPh>
    <rPh sb="18" eb="21">
      <t>ジギョウショ</t>
    </rPh>
    <rPh sb="21" eb="22">
      <t>スウ</t>
    </rPh>
    <rPh sb="23" eb="25">
      <t>ヒカク</t>
    </rPh>
    <phoneticPr fontId="10"/>
  </si>
  <si>
    <t>表Ⅱ－8－3　政令市のサービス関連業従業者数の比較</t>
    <rPh sb="7" eb="10">
      <t>セイレイシ</t>
    </rPh>
    <rPh sb="15" eb="17">
      <t>カンレン</t>
    </rPh>
    <rPh sb="17" eb="18">
      <t>ギョウ</t>
    </rPh>
    <rPh sb="18" eb="19">
      <t>ジュウ</t>
    </rPh>
    <rPh sb="19" eb="22">
      <t>ギョウシャスウ</t>
    </rPh>
    <rPh sb="23" eb="25">
      <t>ヒカク</t>
    </rPh>
    <phoneticPr fontId="10"/>
  </si>
  <si>
    <t>娯楽業</t>
    <phoneticPr fontId="33"/>
  </si>
  <si>
    <t>協同組合
（他に分類されないもの）</t>
    <phoneticPr fontId="33"/>
  </si>
  <si>
    <t>機械等修理業（別掲を除く）</t>
    <phoneticPr fontId="33"/>
  </si>
  <si>
    <t>技術サービス業
（他に分類されないもの）</t>
    <phoneticPr fontId="33"/>
  </si>
  <si>
    <t>専門サービス業
（他に分類されないもの）</t>
    <phoneticPr fontId="33"/>
  </si>
  <si>
    <t>表Ⅱ－8－6　政令市の情報通信業事業所数の比較</t>
    <rPh sb="7" eb="10">
      <t>セイレイシ</t>
    </rPh>
    <rPh sb="11" eb="13">
      <t>ジョウホウ</t>
    </rPh>
    <rPh sb="13" eb="15">
      <t>ツウシン</t>
    </rPh>
    <rPh sb="15" eb="16">
      <t>ギョウ</t>
    </rPh>
    <rPh sb="16" eb="19">
      <t>ジギョウショ</t>
    </rPh>
    <rPh sb="19" eb="20">
      <t>スウ</t>
    </rPh>
    <rPh sb="21" eb="23">
      <t>ヒカク</t>
    </rPh>
    <phoneticPr fontId="10"/>
  </si>
  <si>
    <t>表Ⅱ－8－7　政令市の情報通信業従業者数の比較</t>
    <rPh sb="7" eb="10">
      <t>セイレイシ</t>
    </rPh>
    <rPh sb="11" eb="13">
      <t>ジョウホウ</t>
    </rPh>
    <rPh sb="13" eb="15">
      <t>ツウシン</t>
    </rPh>
    <rPh sb="15" eb="16">
      <t>ギョウ</t>
    </rPh>
    <rPh sb="16" eb="17">
      <t>ジュウ</t>
    </rPh>
    <rPh sb="17" eb="20">
      <t>ギョウシャスウ</t>
    </rPh>
    <rPh sb="21" eb="23">
      <t>ヒカク</t>
    </rPh>
    <phoneticPr fontId="10"/>
  </si>
  <si>
    <t>　　　　　　 事業所数の比較</t>
    <phoneticPr fontId="8"/>
  </si>
  <si>
    <t>　　　　　　 従業者数の比較</t>
    <phoneticPr fontId="8"/>
  </si>
  <si>
    <t>　紙以外の印刷業</t>
    <phoneticPr fontId="8"/>
  </si>
  <si>
    <t>　製　本　業</t>
    <phoneticPr fontId="8"/>
  </si>
  <si>
    <t>　印刷物加工業</t>
    <phoneticPr fontId="8"/>
  </si>
  <si>
    <t>　製　版　業</t>
    <phoneticPr fontId="8"/>
  </si>
  <si>
    <t>京都市中央卸売市場第二市場「市場年報」</t>
    <phoneticPr fontId="10"/>
  </si>
  <si>
    <t>資料：京都市「新設住宅着工の動向について」</t>
    <rPh sb="0" eb="2">
      <t>シリョウ</t>
    </rPh>
    <phoneticPr fontId="8"/>
  </si>
  <si>
    <t>アイスクリーム</t>
    <phoneticPr fontId="8"/>
  </si>
  <si>
    <t>京友禅協同組合連合会「京友禅京小紋生産量調査報告書」</t>
    <phoneticPr fontId="10"/>
  </si>
  <si>
    <t>無店舗小売業</t>
    <phoneticPr fontId="13"/>
  </si>
  <si>
    <t>通信販売・訪問販売小売業</t>
    <phoneticPr fontId="13"/>
  </si>
  <si>
    <t>無店舗小売業（飲食料品小売）</t>
  </si>
  <si>
    <t>会社</t>
    <phoneticPr fontId="10"/>
  </si>
  <si>
    <t>社寺</t>
    <phoneticPr fontId="10"/>
  </si>
  <si>
    <t>慣行共有</t>
    <rPh sb="0" eb="2">
      <t>カンコウ</t>
    </rPh>
    <rPh sb="2" eb="4">
      <t>キョウユウ</t>
    </rPh>
    <phoneticPr fontId="10"/>
  </si>
  <si>
    <t>森林総合研究所</t>
    <rPh sb="0" eb="2">
      <t>シンリン</t>
    </rPh>
    <rPh sb="2" eb="4">
      <t>ソウゴウ</t>
    </rPh>
    <rPh sb="4" eb="7">
      <t>ケンキュウショ</t>
    </rPh>
    <phoneticPr fontId="8"/>
  </si>
  <si>
    <t>生産森林組合</t>
    <rPh sb="0" eb="2">
      <t>セイサン</t>
    </rPh>
    <rPh sb="2" eb="4">
      <t>シンリン</t>
    </rPh>
    <rPh sb="4" eb="6">
      <t>クミアイ</t>
    </rPh>
    <phoneticPr fontId="10"/>
  </si>
  <si>
    <t>財産区</t>
    <rPh sb="0" eb="2">
      <t>ザイサン</t>
    </rPh>
    <rPh sb="2" eb="3">
      <t>ク</t>
    </rPh>
    <phoneticPr fontId="10"/>
  </si>
  <si>
    <t>表Ⅱ－1－2－5　荒廃農地面積の推移</t>
    <rPh sb="0" eb="1">
      <t>ヒョウ</t>
    </rPh>
    <rPh sb="9" eb="11">
      <t>コウハイ</t>
    </rPh>
    <rPh sb="11" eb="13">
      <t>ノウチ</t>
    </rPh>
    <rPh sb="13" eb="15">
      <t>メンセキ</t>
    </rPh>
    <phoneticPr fontId="10"/>
  </si>
  <si>
    <t>平成27年</t>
    <rPh sb="0" eb="2">
      <t>ヘイセイ</t>
    </rPh>
    <rPh sb="4" eb="5">
      <t>ネン</t>
    </rPh>
    <phoneticPr fontId="7"/>
  </si>
  <si>
    <t>京都市「京都市農林統計資料」</t>
    <phoneticPr fontId="10"/>
  </si>
  <si>
    <t>京都市「京都市農林統計資料」</t>
    <phoneticPr fontId="10"/>
  </si>
  <si>
    <t>京都市中央卸売市場第一市場「市場年報」</t>
    <phoneticPr fontId="10"/>
  </si>
  <si>
    <t>資料：京都市「京都市農林統計資料」</t>
    <phoneticPr fontId="10"/>
  </si>
  <si>
    <t>資料：京都市「京都市農林統計資料」</t>
    <phoneticPr fontId="10"/>
  </si>
  <si>
    <t>注２：（　）内は昭和59年を100とした指数である。</t>
    <rPh sb="0" eb="1">
      <t>チュウ</t>
    </rPh>
    <phoneticPr fontId="10"/>
  </si>
  <si>
    <t xml:space="preserve"> χ</t>
    <phoneticPr fontId="8"/>
  </si>
  <si>
    <t>経営形態</t>
    <rPh sb="0" eb="2">
      <t>ケイエイ</t>
    </rPh>
    <rPh sb="2" eb="4">
      <t>ケイタイ</t>
    </rPh>
    <phoneticPr fontId="8"/>
  </si>
  <si>
    <t>森林面積</t>
    <rPh sb="0" eb="2">
      <t>シンリン</t>
    </rPh>
    <rPh sb="2" eb="4">
      <t>メンセキ</t>
    </rPh>
    <phoneticPr fontId="8"/>
  </si>
  <si>
    <t>昭和43年度</t>
    <rPh sb="0" eb="2">
      <t>ショウワ</t>
    </rPh>
    <rPh sb="4" eb="6">
      <t>ネンド</t>
    </rPh>
    <phoneticPr fontId="10"/>
  </si>
  <si>
    <t>表Ⅱ－8－8　政令市の物品賃貸業事業所数の比較</t>
    <rPh sb="0" eb="1">
      <t>ヒョウ</t>
    </rPh>
    <rPh sb="7" eb="10">
      <t>セイレイシ</t>
    </rPh>
    <rPh sb="11" eb="13">
      <t>ブッピン</t>
    </rPh>
    <rPh sb="13" eb="15">
      <t>チンタイ</t>
    </rPh>
    <rPh sb="15" eb="16">
      <t>ギョウ</t>
    </rPh>
    <rPh sb="16" eb="19">
      <t>ジギョウショ</t>
    </rPh>
    <rPh sb="19" eb="20">
      <t>スウ</t>
    </rPh>
    <rPh sb="21" eb="23">
      <t>ヒカク</t>
    </rPh>
    <phoneticPr fontId="10"/>
  </si>
  <si>
    <t>表Ⅱ－8－9　政令市の物品賃貸業従業者数の比較</t>
    <rPh sb="0" eb="1">
      <t>ヒョウ</t>
    </rPh>
    <rPh sb="7" eb="10">
      <t>セイレイシ</t>
    </rPh>
    <rPh sb="11" eb="13">
      <t>ブッピン</t>
    </rPh>
    <rPh sb="13" eb="15">
      <t>チンタイ</t>
    </rPh>
    <rPh sb="15" eb="16">
      <t>ギョウ</t>
    </rPh>
    <rPh sb="16" eb="17">
      <t>ジュウ</t>
    </rPh>
    <rPh sb="17" eb="20">
      <t>ギョウシャスウ</t>
    </rPh>
    <rPh sb="21" eb="23">
      <t>ヒカク</t>
    </rPh>
    <phoneticPr fontId="10"/>
  </si>
  <si>
    <t>従業者数</t>
    <phoneticPr fontId="10"/>
  </si>
  <si>
    <t>従業者数</t>
    <phoneticPr fontId="13"/>
  </si>
  <si>
    <t>　年間商品販売額</t>
    <rPh sb="1" eb="3">
      <t>ネンカン</t>
    </rPh>
    <rPh sb="3" eb="5">
      <t>ショウヒン</t>
    </rPh>
    <rPh sb="5" eb="7">
      <t>ハンバイ</t>
    </rPh>
    <rPh sb="7" eb="8">
      <t>ガク</t>
    </rPh>
    <phoneticPr fontId="13"/>
  </si>
  <si>
    <t>預金残高</t>
    <rPh sb="0" eb="2">
      <t>ヨキン</t>
    </rPh>
    <rPh sb="2" eb="4">
      <t>ザンダカ</t>
    </rPh>
    <phoneticPr fontId="10"/>
  </si>
  <si>
    <t>貸出金残高</t>
    <rPh sb="0" eb="2">
      <t>カシダシ</t>
    </rPh>
    <rPh sb="2" eb="3">
      <t>キン</t>
    </rPh>
    <rPh sb="3" eb="5">
      <t>ザンダカ</t>
    </rPh>
    <phoneticPr fontId="10"/>
  </si>
  <si>
    <t>機械器具製造業</t>
    <rPh sb="0" eb="2">
      <t>キカイ</t>
    </rPh>
    <rPh sb="2" eb="4">
      <t>キグ</t>
    </rPh>
    <rPh sb="4" eb="7">
      <t>セイゾウギョウ</t>
    </rPh>
    <phoneticPr fontId="8"/>
  </si>
  <si>
    <t>機械器具製造業</t>
    <rPh sb="0" eb="2">
      <t>キカイ</t>
    </rPh>
    <rPh sb="2" eb="4">
      <t>キグ</t>
    </rPh>
    <rPh sb="4" eb="7">
      <t>セイゾウギョウ</t>
    </rPh>
    <phoneticPr fontId="8"/>
  </si>
  <si>
    <t>床面積</t>
    <rPh sb="0" eb="3">
      <t>ユカメンセキ</t>
    </rPh>
    <phoneticPr fontId="10"/>
  </si>
  <si>
    <t>情報通信業</t>
    <rPh sb="0" eb="2">
      <t>ジョウホウ</t>
    </rPh>
    <rPh sb="2" eb="4">
      <t>ツウシン</t>
    </rPh>
    <rPh sb="4" eb="5">
      <t>ギョウ</t>
    </rPh>
    <phoneticPr fontId="10"/>
  </si>
  <si>
    <t>平成28年</t>
    <rPh sb="0" eb="2">
      <t>ヘイセイ</t>
    </rPh>
    <rPh sb="4" eb="5">
      <t>ネン</t>
    </rPh>
    <phoneticPr fontId="8"/>
  </si>
  <si>
    <t>平成28年度</t>
    <rPh sb="0" eb="2">
      <t>ヘイセイ</t>
    </rPh>
    <rPh sb="4" eb="5">
      <t>ネン</t>
    </rPh>
    <rPh sb="5" eb="6">
      <t>ド</t>
    </rPh>
    <phoneticPr fontId="8"/>
  </si>
  <si>
    <t>平成28年</t>
    <rPh sb="0" eb="2">
      <t>ヘイセイ</t>
    </rPh>
    <rPh sb="4" eb="5">
      <t>ネン</t>
    </rPh>
    <phoneticPr fontId="13"/>
  </si>
  <si>
    <t>平成28年度</t>
    <rPh sb="0" eb="2">
      <t>ヘイセイ</t>
    </rPh>
    <rPh sb="4" eb="6">
      <t>ネンド</t>
    </rPh>
    <phoneticPr fontId="8"/>
  </si>
  <si>
    <t>平成28年</t>
  </si>
  <si>
    <t>　１　京都市の経済規模</t>
    <rPh sb="3" eb="6">
      <t>キョウトシ</t>
    </rPh>
    <rPh sb="7" eb="9">
      <t>ケイザイ</t>
    </rPh>
    <rPh sb="9" eb="11">
      <t>キボ</t>
    </rPh>
    <phoneticPr fontId="8"/>
  </si>
  <si>
    <t>◆産業別の市内総生産</t>
    <rPh sb="1" eb="3">
      <t>サンギョウ</t>
    </rPh>
    <rPh sb="3" eb="4">
      <t>ベツ</t>
    </rPh>
    <rPh sb="5" eb="7">
      <t>シナイ</t>
    </rPh>
    <rPh sb="7" eb="10">
      <t>ソウセイサン</t>
    </rPh>
    <phoneticPr fontId="8"/>
  </si>
  <si>
    <t>　１　農林業</t>
    <rPh sb="3" eb="6">
      <t>ノウリンギョウ</t>
    </rPh>
    <phoneticPr fontId="8"/>
  </si>
  <si>
    <r>
      <rPr>
        <b/>
        <sz val="12"/>
        <rFont val="ＭＳ Ｐゴシック"/>
        <family val="3"/>
        <charset val="128"/>
      </rPr>
      <t>　　⑴</t>
    </r>
    <r>
      <rPr>
        <b/>
        <sz val="12"/>
        <rFont val="ＭＳ ゴシック"/>
        <family val="3"/>
        <charset val="128"/>
      </rPr>
      <t>　農業</t>
    </r>
    <rPh sb="4" eb="6">
      <t>ノウギョウ</t>
    </rPh>
    <phoneticPr fontId="8"/>
  </si>
  <si>
    <t>　２　建設業</t>
    <rPh sb="3" eb="6">
      <t>ケンセツギョウ</t>
    </rPh>
    <phoneticPr fontId="8"/>
  </si>
  <si>
    <t>表Ⅱ－2－5　政令市の建設業従業者数の比較</t>
    <phoneticPr fontId="8"/>
  </si>
  <si>
    <t>　３　製造業</t>
    <rPh sb="3" eb="6">
      <t>セイゾウギョウ</t>
    </rPh>
    <phoneticPr fontId="8"/>
  </si>
  <si>
    <t>　　　①　概要</t>
    <rPh sb="5" eb="7">
      <t>ガイヨウ</t>
    </rPh>
    <phoneticPr fontId="8"/>
  </si>
  <si>
    <t>　４　運輸・通信業</t>
    <rPh sb="3" eb="5">
      <t>ウンユ</t>
    </rPh>
    <rPh sb="6" eb="9">
      <t>ツウシンギョウ</t>
    </rPh>
    <phoneticPr fontId="8"/>
  </si>
  <si>
    <t>　５　商業</t>
    <rPh sb="3" eb="5">
      <t>ショウギョウ</t>
    </rPh>
    <phoneticPr fontId="8"/>
  </si>
  <si>
    <r>
      <rPr>
        <b/>
        <sz val="12"/>
        <rFont val="ＭＳ Ｐゴシック"/>
        <family val="3"/>
        <charset val="128"/>
      </rPr>
      <t>　　⑴</t>
    </r>
    <r>
      <rPr>
        <b/>
        <sz val="12"/>
        <rFont val="ＭＳ ゴシック"/>
        <family val="3"/>
        <charset val="128"/>
      </rPr>
      <t>　製造業の概況</t>
    </r>
    <rPh sb="4" eb="7">
      <t>セイゾウギョウ</t>
    </rPh>
    <rPh sb="8" eb="10">
      <t>ガイキョウ</t>
    </rPh>
    <phoneticPr fontId="8"/>
  </si>
  <si>
    <t>　　⑵　食料品・飲料等製造業</t>
    <phoneticPr fontId="8"/>
  </si>
  <si>
    <t>　　　①　概要</t>
    <phoneticPr fontId="8"/>
  </si>
  <si>
    <t>　　 ②　清酒製造業</t>
    <phoneticPr fontId="8"/>
  </si>
  <si>
    <t>　　　③　生菓子製造業</t>
    <phoneticPr fontId="8"/>
  </si>
  <si>
    <t>　　⑶　繊維産業</t>
    <phoneticPr fontId="8"/>
  </si>
  <si>
    <t>　　　②　西陣機業</t>
    <rPh sb="5" eb="7">
      <t>ニシジン</t>
    </rPh>
    <rPh sb="7" eb="8">
      <t>キ</t>
    </rPh>
    <rPh sb="8" eb="9">
      <t>ギョウ</t>
    </rPh>
    <phoneticPr fontId="8"/>
  </si>
  <si>
    <t>　　　③　京友禅</t>
    <rPh sb="5" eb="8">
      <t>キョウユウゼン</t>
    </rPh>
    <phoneticPr fontId="8"/>
  </si>
  <si>
    <t>　　　④　テキスタイル産業</t>
    <rPh sb="11" eb="13">
      <t>サンギョウ</t>
    </rPh>
    <phoneticPr fontId="8"/>
  </si>
  <si>
    <t>　　　⑤　室町卸売業</t>
    <rPh sb="5" eb="7">
      <t>ムロマチ</t>
    </rPh>
    <rPh sb="7" eb="10">
      <t>オロシウリギョウ</t>
    </rPh>
    <phoneticPr fontId="8"/>
  </si>
  <si>
    <t xml:space="preserve">  ⑷　印刷・同関連業</t>
    <rPh sb="4" eb="6">
      <t>インサツ</t>
    </rPh>
    <rPh sb="7" eb="8">
      <t>ドウ</t>
    </rPh>
    <rPh sb="8" eb="10">
      <t>カンレン</t>
    </rPh>
    <rPh sb="10" eb="11">
      <t>ギョウ</t>
    </rPh>
    <phoneticPr fontId="8"/>
  </si>
  <si>
    <t>　　⑵　小売業</t>
    <rPh sb="4" eb="7">
      <t>コウリギョウ</t>
    </rPh>
    <phoneticPr fontId="8"/>
  </si>
  <si>
    <t>　７　不動産業</t>
    <rPh sb="3" eb="6">
      <t>フドウサン</t>
    </rPh>
    <rPh sb="6" eb="7">
      <t>ギョウ</t>
    </rPh>
    <phoneticPr fontId="8"/>
  </si>
  <si>
    <t>　８　サービス関連業</t>
    <rPh sb="7" eb="9">
      <t>カンレン</t>
    </rPh>
    <rPh sb="9" eb="10">
      <t>ギョウ</t>
    </rPh>
    <phoneticPr fontId="8"/>
  </si>
  <si>
    <t>　　　➀　情報通信業</t>
    <rPh sb="5" eb="7">
      <t>ジョウホウ</t>
    </rPh>
    <rPh sb="7" eb="10">
      <t>ツウシンギョウ</t>
    </rPh>
    <phoneticPr fontId="8"/>
  </si>
  <si>
    <t>　　　➁　物品賃貸業</t>
    <rPh sb="5" eb="7">
      <t>ブッピン</t>
    </rPh>
    <rPh sb="7" eb="10">
      <t>チンタイギョウ</t>
    </rPh>
    <phoneticPr fontId="8"/>
  </si>
  <si>
    <t>　　　➈　サービス業（他に分類されないもの）</t>
    <rPh sb="9" eb="10">
      <t>ギョウ</t>
    </rPh>
    <rPh sb="11" eb="12">
      <t>タ</t>
    </rPh>
    <rPh sb="13" eb="15">
      <t>ブンルイ</t>
    </rPh>
    <phoneticPr fontId="8"/>
  </si>
  <si>
    <t>　　　「経済センサス活動調査」</t>
    <phoneticPr fontId="8"/>
  </si>
  <si>
    <t>－</t>
    <phoneticPr fontId="8"/>
  </si>
  <si>
    <t>－</t>
    <phoneticPr fontId="8"/>
  </si>
  <si>
    <t>平成19年</t>
    <rPh sb="0" eb="2">
      <t>ヘイセイ</t>
    </rPh>
    <rPh sb="4" eb="5">
      <t>ネン</t>
    </rPh>
    <phoneticPr fontId="8"/>
  </si>
  <si>
    <t>平成20年</t>
    <rPh sb="0" eb="2">
      <t>ヘイセイ</t>
    </rPh>
    <rPh sb="4" eb="5">
      <t>ネン</t>
    </rPh>
    <phoneticPr fontId="8"/>
  </si>
  <si>
    <t>保健衛生</t>
    <phoneticPr fontId="33"/>
  </si>
  <si>
    <t>総計</t>
    <rPh sb="0" eb="2">
      <t>ソウケイ</t>
    </rPh>
    <phoneticPr fontId="10"/>
  </si>
  <si>
    <t>型染</t>
    <rPh sb="0" eb="1">
      <t>カタ</t>
    </rPh>
    <rPh sb="1" eb="2">
      <t>ゾ</t>
    </rPh>
    <phoneticPr fontId="8"/>
  </si>
  <si>
    <t>事業所数</t>
    <rPh sb="0" eb="3">
      <t>ジギョウショ</t>
    </rPh>
    <rPh sb="3" eb="4">
      <t>スウ</t>
    </rPh>
    <phoneticPr fontId="8"/>
  </si>
  <si>
    <t>放送業</t>
    <rPh sb="0" eb="2">
      <t>ホウソウ</t>
    </rPh>
    <rPh sb="2" eb="3">
      <t>ギョウ</t>
    </rPh>
    <phoneticPr fontId="8"/>
  </si>
  <si>
    <r>
      <rPr>
        <b/>
        <sz val="12"/>
        <rFont val="ＭＳ Ｐゴシック"/>
        <family val="3"/>
        <charset val="128"/>
      </rPr>
      <t>　　⑴</t>
    </r>
    <r>
      <rPr>
        <b/>
        <sz val="12"/>
        <rFont val="ＭＳ ゴシック"/>
        <family val="3"/>
        <charset val="128"/>
      </rPr>
      <t>　市内総生産</t>
    </r>
    <rPh sb="4" eb="6">
      <t>シナイ</t>
    </rPh>
    <rPh sb="6" eb="9">
      <t>ソウセイサン</t>
    </rPh>
    <phoneticPr fontId="8"/>
  </si>
  <si>
    <r>
      <rPr>
        <b/>
        <sz val="12"/>
        <rFont val="ＭＳ Ｐゴシック"/>
        <family val="3"/>
        <charset val="128"/>
      </rPr>
      <t>　　⑵</t>
    </r>
    <r>
      <rPr>
        <b/>
        <sz val="12"/>
        <rFont val="ＭＳ ゴシック"/>
        <family val="3"/>
        <charset val="128"/>
      </rPr>
      <t>　事業所数及び従業者数</t>
    </r>
    <rPh sb="4" eb="7">
      <t>ジギョウショ</t>
    </rPh>
    <rPh sb="7" eb="8">
      <t>スウ</t>
    </rPh>
    <rPh sb="8" eb="9">
      <t>オヨ</t>
    </rPh>
    <rPh sb="10" eb="11">
      <t>ジュウ</t>
    </rPh>
    <rPh sb="11" eb="14">
      <t>ギョウシャスウ</t>
    </rPh>
    <phoneticPr fontId="8"/>
  </si>
  <si>
    <r>
      <rPr>
        <b/>
        <sz val="14"/>
        <rFont val="ＭＳ Ｐゴシック"/>
        <family val="3"/>
        <charset val="128"/>
      </rPr>
      <t>　　⑵</t>
    </r>
    <r>
      <rPr>
        <b/>
        <sz val="14"/>
        <rFont val="ＭＳ ゴシック"/>
        <family val="3"/>
        <charset val="128"/>
      </rPr>
      <t>　林業</t>
    </r>
    <rPh sb="4" eb="6">
      <t>リンギョウ</t>
    </rPh>
    <phoneticPr fontId="8"/>
  </si>
  <si>
    <r>
      <rPr>
        <b/>
        <sz val="11"/>
        <rFont val="ＭＳ Ｐゴシック"/>
        <family val="3"/>
        <charset val="128"/>
      </rPr>
      <t>　　⑸</t>
    </r>
    <r>
      <rPr>
        <b/>
        <sz val="11"/>
        <rFont val="ＭＳ ゴシック"/>
        <family val="3"/>
        <charset val="128"/>
      </rPr>
      <t>　化学工業</t>
    </r>
    <rPh sb="4" eb="6">
      <t>カガク</t>
    </rPh>
    <rPh sb="6" eb="8">
      <t>コウギョウ</t>
    </rPh>
    <phoneticPr fontId="8"/>
  </si>
  <si>
    <r>
      <rPr>
        <b/>
        <sz val="11"/>
        <rFont val="ＭＳ Ｐゴシック"/>
        <family val="3"/>
        <charset val="128"/>
      </rPr>
      <t>　　⑹</t>
    </r>
    <r>
      <rPr>
        <b/>
        <sz val="11"/>
        <rFont val="ＭＳ ゴシック"/>
        <family val="3"/>
        <charset val="128"/>
      </rPr>
      <t>　窯業・土石製品製造業</t>
    </r>
    <rPh sb="4" eb="5">
      <t>カマ</t>
    </rPh>
    <rPh sb="5" eb="6">
      <t>ギョウ</t>
    </rPh>
    <rPh sb="7" eb="9">
      <t>ドセキ</t>
    </rPh>
    <rPh sb="9" eb="11">
      <t>セイヒン</t>
    </rPh>
    <rPh sb="11" eb="14">
      <t>セイゾウギョウ</t>
    </rPh>
    <phoneticPr fontId="8"/>
  </si>
  <si>
    <r>
      <rPr>
        <b/>
        <sz val="14"/>
        <rFont val="ＭＳ Ｐゴシック"/>
        <family val="3"/>
        <charset val="128"/>
      </rPr>
      <t>　　⑻</t>
    </r>
    <r>
      <rPr>
        <b/>
        <sz val="14"/>
        <rFont val="ＭＳ ゴシック"/>
        <family val="3"/>
        <charset val="128"/>
      </rPr>
      <t>　機械器具製造業</t>
    </r>
    <phoneticPr fontId="8"/>
  </si>
  <si>
    <r>
      <rPr>
        <b/>
        <sz val="12"/>
        <rFont val="ＭＳ Ｐゴシック"/>
        <family val="3"/>
        <charset val="128"/>
      </rPr>
      <t>　　⑴</t>
    </r>
    <r>
      <rPr>
        <b/>
        <sz val="12"/>
        <rFont val="ＭＳ ゴシック"/>
        <family val="3"/>
        <charset val="128"/>
      </rPr>
      <t>　卸売業</t>
    </r>
    <rPh sb="4" eb="7">
      <t>オロシウリギョウ</t>
    </rPh>
    <phoneticPr fontId="8"/>
  </si>
  <si>
    <t>スナック菓子</t>
    <rPh sb="4" eb="6">
      <t>ガシ</t>
    </rPh>
    <phoneticPr fontId="8"/>
  </si>
  <si>
    <t>　　　京都市「京都市の事業所・企業　平成24年経済センサス－活動調査結果報告」</t>
    <phoneticPr fontId="8"/>
  </si>
  <si>
    <t>政令市の小売業年間商品販売額の比較</t>
    <rPh sb="0" eb="3">
      <t>セイレイシ</t>
    </rPh>
    <rPh sb="4" eb="7">
      <t>コウリギョウ</t>
    </rPh>
    <rPh sb="7" eb="9">
      <t>ネンカン</t>
    </rPh>
    <rPh sb="9" eb="11">
      <t>ショウヒン</t>
    </rPh>
    <rPh sb="11" eb="13">
      <t>ハンバイ</t>
    </rPh>
    <rPh sb="13" eb="14">
      <t>ガク</t>
    </rPh>
    <rPh sb="15" eb="17">
      <t>ヒカク</t>
    </rPh>
    <phoneticPr fontId="10"/>
  </si>
  <si>
    <t>前年度
順位</t>
    <rPh sb="4" eb="6">
      <t>ジュンイ</t>
    </rPh>
    <phoneticPr fontId="10"/>
  </si>
  <si>
    <t>電気・ガス・水道・廃棄物処理業</t>
    <rPh sb="0" eb="2">
      <t>デンキ</t>
    </rPh>
    <rPh sb="6" eb="8">
      <t>スイドウ</t>
    </rPh>
    <rPh sb="9" eb="12">
      <t>ハイキブツ</t>
    </rPh>
    <rPh sb="12" eb="14">
      <t>ショリ</t>
    </rPh>
    <rPh sb="14" eb="15">
      <t>ギョウ</t>
    </rPh>
    <phoneticPr fontId="10"/>
  </si>
  <si>
    <t>運輸・郵便業</t>
    <rPh sb="0" eb="2">
      <t>ウンユ</t>
    </rPh>
    <rPh sb="3" eb="5">
      <t>ユウビン</t>
    </rPh>
    <rPh sb="5" eb="6">
      <t>ギョウ</t>
    </rPh>
    <phoneticPr fontId="10"/>
  </si>
  <si>
    <t>運輸・郵便業</t>
    <rPh sb="0" eb="2">
      <t>ウンユ</t>
    </rPh>
    <rPh sb="3" eb="5">
      <t>ユウビン</t>
    </rPh>
    <rPh sb="5" eb="6">
      <t>ギョウ</t>
    </rPh>
    <phoneticPr fontId="8"/>
  </si>
  <si>
    <t>宿泊・飲食サービス業</t>
    <rPh sb="0" eb="2">
      <t>シュクハク</t>
    </rPh>
    <rPh sb="3" eb="5">
      <t>インショク</t>
    </rPh>
    <rPh sb="9" eb="10">
      <t>ギョウ</t>
    </rPh>
    <phoneticPr fontId="10"/>
  </si>
  <si>
    <t>情報通信業</t>
    <rPh sb="0" eb="2">
      <t>ジョウホウ</t>
    </rPh>
    <rPh sb="2" eb="4">
      <t>ツウシン</t>
    </rPh>
    <rPh sb="4" eb="5">
      <t>ギョウ</t>
    </rPh>
    <phoneticPr fontId="8"/>
  </si>
  <si>
    <t>金融・保険業</t>
    <rPh sb="0" eb="2">
      <t>キンユウ</t>
    </rPh>
    <rPh sb="3" eb="6">
      <t>ホケンギョウ</t>
    </rPh>
    <phoneticPr fontId="8"/>
  </si>
  <si>
    <t>公務</t>
    <rPh sb="0" eb="2">
      <t>コウム</t>
    </rPh>
    <phoneticPr fontId="10"/>
  </si>
  <si>
    <t>公務</t>
    <rPh sb="0" eb="2">
      <t>コウム</t>
    </rPh>
    <phoneticPr fontId="8"/>
  </si>
  <si>
    <t>教育</t>
    <rPh sb="0" eb="2">
      <t>キョウイク</t>
    </rPh>
    <phoneticPr fontId="10"/>
  </si>
  <si>
    <t>教育</t>
    <rPh sb="0" eb="2">
      <t>キョウイク</t>
    </rPh>
    <phoneticPr fontId="8"/>
  </si>
  <si>
    <t>保健衛生・社会事業</t>
    <rPh sb="0" eb="2">
      <t>ホケン</t>
    </rPh>
    <rPh sb="2" eb="4">
      <t>エイセイ</t>
    </rPh>
    <rPh sb="5" eb="7">
      <t>シャカイ</t>
    </rPh>
    <rPh sb="7" eb="9">
      <t>ジギョウ</t>
    </rPh>
    <phoneticPr fontId="10"/>
  </si>
  <si>
    <t>保健衛生・社会事業</t>
    <rPh sb="0" eb="2">
      <t>ホケン</t>
    </rPh>
    <rPh sb="2" eb="4">
      <t>エイセイ</t>
    </rPh>
    <rPh sb="5" eb="7">
      <t>シャカイ</t>
    </rPh>
    <rPh sb="7" eb="9">
      <t>ジギョウ</t>
    </rPh>
    <phoneticPr fontId="8"/>
  </si>
  <si>
    <t>その他のサービス</t>
    <rPh sb="2" eb="3">
      <t>タ</t>
    </rPh>
    <phoneticPr fontId="10"/>
  </si>
  <si>
    <t>宿泊・飲食サービス業</t>
    <rPh sb="0" eb="2">
      <t>シュクハク</t>
    </rPh>
    <rPh sb="3" eb="5">
      <t>インショク</t>
    </rPh>
    <rPh sb="9" eb="10">
      <t>ギョウ</t>
    </rPh>
    <phoneticPr fontId="8"/>
  </si>
  <si>
    <t>市内総生産</t>
    <phoneticPr fontId="33"/>
  </si>
  <si>
    <t>電気・ガス・水道・廃棄物処理業</t>
    <rPh sb="0" eb="2">
      <t>デンキ</t>
    </rPh>
    <rPh sb="6" eb="8">
      <t>スイドウ</t>
    </rPh>
    <rPh sb="9" eb="12">
      <t>ハイキブツ</t>
    </rPh>
    <rPh sb="12" eb="14">
      <t>ショリ</t>
    </rPh>
    <rPh sb="14" eb="15">
      <t>ギョウ</t>
    </rPh>
    <phoneticPr fontId="8"/>
  </si>
  <si>
    <t>その他のサービス</t>
    <rPh sb="2" eb="3">
      <t>タ</t>
    </rPh>
    <phoneticPr fontId="8"/>
  </si>
  <si>
    <t>平成28年</t>
    <rPh sb="0" eb="2">
      <t>ヘイセイ</t>
    </rPh>
    <phoneticPr fontId="10"/>
  </si>
  <si>
    <t>資料：総務省統計局「平成28年経済センサス活動調査（事業所に関する集計）」</t>
    <rPh sb="0" eb="2">
      <t>シリョウ</t>
    </rPh>
    <rPh sb="3" eb="6">
      <t>ソウムショウ</t>
    </rPh>
    <rPh sb="6" eb="8">
      <t>トウケイ</t>
    </rPh>
    <rPh sb="8" eb="9">
      <t>キョク</t>
    </rPh>
    <rPh sb="10" eb="12">
      <t>ヘイセイ</t>
    </rPh>
    <rPh sb="14" eb="15">
      <t>ネン</t>
    </rPh>
    <rPh sb="15" eb="17">
      <t>ケイザイ</t>
    </rPh>
    <rPh sb="21" eb="23">
      <t>カツドウ</t>
    </rPh>
    <rPh sb="23" eb="25">
      <t>チョウサ</t>
    </rPh>
    <rPh sb="26" eb="29">
      <t>ジギョウショ</t>
    </rPh>
    <rPh sb="30" eb="31">
      <t>カン</t>
    </rPh>
    <rPh sb="33" eb="35">
      <t>シュウケイ</t>
    </rPh>
    <phoneticPr fontId="16"/>
  </si>
  <si>
    <t>平成26
　～28年</t>
    <rPh sb="0" eb="2">
      <t>ヘイセイ</t>
    </rPh>
    <rPh sb="9" eb="10">
      <t>ネン</t>
    </rPh>
    <phoneticPr fontId="10"/>
  </si>
  <si>
    <t>平成3
　～8年</t>
  </si>
  <si>
    <t>平成8
　～13年</t>
  </si>
  <si>
    <t>平成13
　～18年</t>
  </si>
  <si>
    <t>平成18
　～21年</t>
  </si>
  <si>
    <t>平成21
　～24年</t>
  </si>
  <si>
    <t>平成24
　～26年</t>
  </si>
  <si>
    <t>平成28年</t>
    <phoneticPr fontId="8"/>
  </si>
  <si>
    <t>平成27年</t>
    <rPh sb="0" eb="2">
      <t>ヘイセイ</t>
    </rPh>
    <rPh sb="4" eb="5">
      <t>ネン</t>
    </rPh>
    <phoneticPr fontId="10"/>
  </si>
  <si>
    <t>平成28年</t>
    <rPh sb="0" eb="2">
      <t>ヘイセイ</t>
    </rPh>
    <rPh sb="4" eb="5">
      <t>ネン</t>
    </rPh>
    <phoneticPr fontId="10"/>
  </si>
  <si>
    <t>平成29年</t>
    <rPh sb="0" eb="2">
      <t>ヘイセイ</t>
    </rPh>
    <rPh sb="4" eb="5">
      <t>ネン</t>
    </rPh>
    <phoneticPr fontId="10"/>
  </si>
  <si>
    <t>平成29年</t>
    <rPh sb="0" eb="2">
      <t>ヘイセイ</t>
    </rPh>
    <rPh sb="4" eb="5">
      <t>ネン</t>
    </rPh>
    <phoneticPr fontId="8"/>
  </si>
  <si>
    <t>平成28年</t>
    <rPh sb="0" eb="2">
      <t>ヘイセイ</t>
    </rPh>
    <phoneticPr fontId="12"/>
  </si>
  <si>
    <t>全国</t>
    <rPh sb="0" eb="2">
      <t>ゼンコク</t>
    </rPh>
    <phoneticPr fontId="16"/>
  </si>
  <si>
    <t>平成29年度</t>
    <rPh sb="0" eb="2">
      <t>ヘイセイ</t>
    </rPh>
    <rPh sb="4" eb="5">
      <t>ネン</t>
    </rPh>
    <rPh sb="5" eb="6">
      <t>ド</t>
    </rPh>
    <phoneticPr fontId="8"/>
  </si>
  <si>
    <t>川崎市</t>
    <rPh sb="0" eb="3">
      <t>カワサキシ</t>
    </rPh>
    <phoneticPr fontId="60"/>
  </si>
  <si>
    <t>仙台市</t>
    <rPh sb="0" eb="3">
      <t>センダイシ</t>
    </rPh>
    <phoneticPr fontId="60"/>
  </si>
  <si>
    <t>千葉市</t>
    <rPh sb="0" eb="2">
      <t>チバ</t>
    </rPh>
    <rPh sb="2" eb="3">
      <t>シ</t>
    </rPh>
    <phoneticPr fontId="60"/>
  </si>
  <si>
    <t>横浜市</t>
    <rPh sb="0" eb="3">
      <t>ヨコハマシ</t>
    </rPh>
    <phoneticPr fontId="60"/>
  </si>
  <si>
    <t>相模原市</t>
    <rPh sb="0" eb="4">
      <t>サガミハラシ</t>
    </rPh>
    <phoneticPr fontId="60"/>
  </si>
  <si>
    <t>新潟市</t>
    <rPh sb="0" eb="3">
      <t>ニイガタシ</t>
    </rPh>
    <phoneticPr fontId="60"/>
  </si>
  <si>
    <t>さいたま市</t>
    <rPh sb="4" eb="5">
      <t>シ</t>
    </rPh>
    <phoneticPr fontId="60"/>
  </si>
  <si>
    <t>大阪市</t>
    <rPh sb="0" eb="3">
      <t>オオサカシ</t>
    </rPh>
    <phoneticPr fontId="69"/>
  </si>
  <si>
    <t>仙台市</t>
    <rPh sb="0" eb="3">
      <t>センダイシ</t>
    </rPh>
    <phoneticPr fontId="69"/>
  </si>
  <si>
    <t>福岡市</t>
    <rPh sb="0" eb="3">
      <t>フクオカシ</t>
    </rPh>
    <phoneticPr fontId="69"/>
  </si>
  <si>
    <t>名古屋市</t>
    <rPh sb="0" eb="4">
      <t>ナゴヤシ</t>
    </rPh>
    <phoneticPr fontId="69"/>
  </si>
  <si>
    <t>広島市</t>
    <rPh sb="0" eb="3">
      <t>ヒロシマシ</t>
    </rPh>
    <phoneticPr fontId="69"/>
  </si>
  <si>
    <t>札幌市</t>
    <rPh sb="0" eb="3">
      <t>サッポロシ</t>
    </rPh>
    <phoneticPr fontId="69"/>
  </si>
  <si>
    <t>岡山市</t>
    <rPh sb="0" eb="2">
      <t>オカヤマ</t>
    </rPh>
    <rPh sb="2" eb="3">
      <t>シ</t>
    </rPh>
    <phoneticPr fontId="69"/>
  </si>
  <si>
    <t>静岡市</t>
    <rPh sb="0" eb="3">
      <t>シズオカシ</t>
    </rPh>
    <phoneticPr fontId="69"/>
  </si>
  <si>
    <t>新潟市</t>
    <rPh sb="0" eb="3">
      <t>ニイガタシ</t>
    </rPh>
    <phoneticPr fontId="69"/>
  </si>
  <si>
    <t>熊本市</t>
    <rPh sb="0" eb="2">
      <t>クマモト</t>
    </rPh>
    <rPh sb="2" eb="3">
      <t>シ</t>
    </rPh>
    <phoneticPr fontId="69"/>
  </si>
  <si>
    <t>さいたま市</t>
    <rPh sb="4" eb="5">
      <t>シ</t>
    </rPh>
    <phoneticPr fontId="69"/>
  </si>
  <si>
    <t>千葉市</t>
    <rPh sb="0" eb="2">
      <t>チバ</t>
    </rPh>
    <rPh sb="2" eb="3">
      <t>シ</t>
    </rPh>
    <phoneticPr fontId="69"/>
  </si>
  <si>
    <t>京都市</t>
    <rPh sb="0" eb="2">
      <t>キョウト</t>
    </rPh>
    <rPh sb="2" eb="3">
      <t>シ</t>
    </rPh>
    <phoneticPr fontId="69"/>
  </si>
  <si>
    <t>浜松市</t>
    <rPh sb="0" eb="3">
      <t>ハママツシ</t>
    </rPh>
    <phoneticPr fontId="69"/>
  </si>
  <si>
    <t>神戸市</t>
    <rPh sb="0" eb="3">
      <t>コウベシ</t>
    </rPh>
    <phoneticPr fontId="69"/>
  </si>
  <si>
    <t>北九州市</t>
    <rPh sb="0" eb="4">
      <t>キタキュウシュウシ</t>
    </rPh>
    <phoneticPr fontId="69"/>
  </si>
  <si>
    <t>堺市</t>
    <rPh sb="0" eb="2">
      <t>サカイシ</t>
    </rPh>
    <phoneticPr fontId="69"/>
  </si>
  <si>
    <t>横浜市</t>
    <rPh sb="0" eb="3">
      <t>ヨコハマシ</t>
    </rPh>
    <phoneticPr fontId="69"/>
  </si>
  <si>
    <t>相模原市</t>
    <rPh sb="0" eb="4">
      <t>サガミハラシ</t>
    </rPh>
    <phoneticPr fontId="69"/>
  </si>
  <si>
    <t>川崎市</t>
    <rPh sb="0" eb="3">
      <t>カワサキシ</t>
    </rPh>
    <phoneticPr fontId="69"/>
  </si>
  <si>
    <t>全国</t>
    <rPh sb="0" eb="2">
      <t>ゼンコク</t>
    </rPh>
    <phoneticPr fontId="69"/>
  </si>
  <si>
    <t>全国計</t>
    <rPh sb="0" eb="2">
      <t>ゼンコク</t>
    </rPh>
    <rPh sb="2" eb="3">
      <t>ケイ</t>
    </rPh>
    <phoneticPr fontId="16"/>
  </si>
  <si>
    <t>名古屋市</t>
    <rPh sb="0" eb="4">
      <t>ナゴヤシ</t>
    </rPh>
    <phoneticPr fontId="16"/>
  </si>
  <si>
    <t>大阪市</t>
    <rPh sb="0" eb="3">
      <t>オオサカシ</t>
    </rPh>
    <phoneticPr fontId="16"/>
  </si>
  <si>
    <t>福岡市</t>
    <rPh sb="0" eb="3">
      <t>フクオカシ</t>
    </rPh>
    <phoneticPr fontId="16"/>
  </si>
  <si>
    <t>広島市</t>
    <rPh sb="0" eb="3">
      <t>ヒロシマシ</t>
    </rPh>
    <phoneticPr fontId="16"/>
  </si>
  <si>
    <t>横浜市</t>
    <rPh sb="0" eb="3">
      <t>ヨコハマシ</t>
    </rPh>
    <phoneticPr fontId="16"/>
  </si>
  <si>
    <t>川崎市</t>
    <rPh sb="0" eb="2">
      <t>カワサキ</t>
    </rPh>
    <rPh sb="2" eb="3">
      <t>シ</t>
    </rPh>
    <phoneticPr fontId="16"/>
  </si>
  <si>
    <t>神戸市</t>
    <rPh sb="0" eb="3">
      <t>コウベシ</t>
    </rPh>
    <phoneticPr fontId="16"/>
  </si>
  <si>
    <t>岡山市</t>
    <rPh sb="0" eb="3">
      <t>オカヤマシ</t>
    </rPh>
    <phoneticPr fontId="16"/>
  </si>
  <si>
    <t>新潟市</t>
    <rPh sb="0" eb="3">
      <t>ニイガタシ</t>
    </rPh>
    <phoneticPr fontId="16"/>
  </si>
  <si>
    <t>京都市</t>
    <rPh sb="0" eb="3">
      <t>キョウトシ</t>
    </rPh>
    <phoneticPr fontId="16"/>
  </si>
  <si>
    <t>浜松市</t>
    <rPh sb="0" eb="3">
      <t>ハママツシ</t>
    </rPh>
    <phoneticPr fontId="16"/>
  </si>
  <si>
    <t>静岡市</t>
    <rPh sb="0" eb="3">
      <t>シズオカシ</t>
    </rPh>
    <phoneticPr fontId="16"/>
  </si>
  <si>
    <t>熊本市</t>
    <rPh sb="0" eb="2">
      <t>クマモト</t>
    </rPh>
    <rPh sb="2" eb="3">
      <t>シ</t>
    </rPh>
    <phoneticPr fontId="16"/>
  </si>
  <si>
    <t>堺市</t>
    <rPh sb="0" eb="2">
      <t>サカイシ</t>
    </rPh>
    <phoneticPr fontId="16"/>
  </si>
  <si>
    <t>北九州市</t>
    <rPh sb="0" eb="4">
      <t>キタキュウシュウシ</t>
    </rPh>
    <phoneticPr fontId="16"/>
  </si>
  <si>
    <t>相模原市</t>
    <rPh sb="0" eb="4">
      <t>サガミハラシ</t>
    </rPh>
    <phoneticPr fontId="16"/>
  </si>
  <si>
    <t>政令市平均</t>
    <rPh sb="0" eb="3">
      <t>セイレイシ</t>
    </rPh>
    <rPh sb="3" eb="5">
      <t>ヘイキン</t>
    </rPh>
    <phoneticPr fontId="16"/>
  </si>
  <si>
    <t>京都市</t>
    <rPh sb="0" eb="2">
      <t>キョウト</t>
    </rPh>
    <rPh sb="2" eb="3">
      <t>シ</t>
    </rPh>
    <phoneticPr fontId="40"/>
  </si>
  <si>
    <t>平成29年度</t>
    <rPh sb="0" eb="2">
      <t>ヘイセイ</t>
    </rPh>
    <rPh sb="4" eb="6">
      <t>ネンド</t>
    </rPh>
    <phoneticPr fontId="8"/>
  </si>
  <si>
    <t>札幌市</t>
    <rPh sb="0" eb="3">
      <t>サッポロシ</t>
    </rPh>
    <phoneticPr fontId="60"/>
  </si>
  <si>
    <t>広島市</t>
    <rPh sb="0" eb="3">
      <t>ヒロシマシ</t>
    </rPh>
    <phoneticPr fontId="60"/>
  </si>
  <si>
    <t>大阪市</t>
    <rPh sb="0" eb="3">
      <t>オオサカシ</t>
    </rPh>
    <phoneticPr fontId="60"/>
  </si>
  <si>
    <t>京都市</t>
    <rPh sb="0" eb="2">
      <t>キョウト</t>
    </rPh>
    <rPh sb="2" eb="3">
      <t>シ</t>
    </rPh>
    <phoneticPr fontId="60"/>
  </si>
  <si>
    <t>岡山市</t>
    <rPh sb="0" eb="2">
      <t>オカヤマ</t>
    </rPh>
    <rPh sb="2" eb="3">
      <t>シ</t>
    </rPh>
    <phoneticPr fontId="60"/>
  </si>
  <si>
    <t>福岡市</t>
    <rPh sb="0" eb="3">
      <t>フクオカシ</t>
    </rPh>
    <phoneticPr fontId="60"/>
  </si>
  <si>
    <t>熊本市</t>
    <rPh sb="0" eb="2">
      <t>クマモト</t>
    </rPh>
    <rPh sb="2" eb="3">
      <t>シ</t>
    </rPh>
    <phoneticPr fontId="60"/>
  </si>
  <si>
    <t>神戸市</t>
    <rPh sb="0" eb="3">
      <t>コウベシ</t>
    </rPh>
    <phoneticPr fontId="60"/>
  </si>
  <si>
    <t>北九州市</t>
    <rPh sb="0" eb="4">
      <t>キタキュウシュウシ</t>
    </rPh>
    <phoneticPr fontId="60"/>
  </si>
  <si>
    <t>名古屋市</t>
    <rPh sb="0" eb="4">
      <t>ナゴヤシ</t>
    </rPh>
    <phoneticPr fontId="60"/>
  </si>
  <si>
    <t>浜松市</t>
    <rPh sb="0" eb="3">
      <t>ハママツシ</t>
    </rPh>
    <phoneticPr fontId="60"/>
  </si>
  <si>
    <t>堺市</t>
    <rPh sb="0" eb="2">
      <t>サカイシ</t>
    </rPh>
    <phoneticPr fontId="60"/>
  </si>
  <si>
    <t>静岡市</t>
    <rPh sb="0" eb="3">
      <t>シズオカシ</t>
    </rPh>
    <phoneticPr fontId="60"/>
  </si>
  <si>
    <t>注：上記分類に含まれない事業所があるため，内訳の和は必ずしも１００とならない。</t>
    <rPh sb="0" eb="1">
      <t>チュウ</t>
    </rPh>
    <rPh sb="2" eb="4">
      <t>ジョウキ</t>
    </rPh>
    <rPh sb="4" eb="6">
      <t>ブンルイ</t>
    </rPh>
    <rPh sb="7" eb="8">
      <t>フク</t>
    </rPh>
    <rPh sb="12" eb="15">
      <t>ジギョウショ</t>
    </rPh>
    <rPh sb="21" eb="23">
      <t>ウチワケ</t>
    </rPh>
    <rPh sb="24" eb="25">
      <t>ワ</t>
    </rPh>
    <rPh sb="26" eb="27">
      <t>カナラ</t>
    </rPh>
    <phoneticPr fontId="8"/>
  </si>
  <si>
    <t>札幌市</t>
    <rPh sb="0" eb="3">
      <t>サッポロシ</t>
    </rPh>
    <phoneticPr fontId="40"/>
  </si>
  <si>
    <t>仙台市</t>
    <rPh sb="0" eb="3">
      <t>センダイシ</t>
    </rPh>
    <phoneticPr fontId="40"/>
  </si>
  <si>
    <t>さいたま市</t>
    <rPh sb="4" eb="5">
      <t>シ</t>
    </rPh>
    <phoneticPr fontId="40"/>
  </si>
  <si>
    <t>千葉市</t>
    <rPh sb="0" eb="3">
      <t>チバシ</t>
    </rPh>
    <phoneticPr fontId="40"/>
  </si>
  <si>
    <t>横浜市</t>
    <rPh sb="0" eb="3">
      <t>ヨコハマシ</t>
    </rPh>
    <phoneticPr fontId="40"/>
  </si>
  <si>
    <t>川崎市</t>
    <rPh sb="0" eb="3">
      <t>カワサキシ</t>
    </rPh>
    <phoneticPr fontId="40"/>
  </si>
  <si>
    <t>相模原市</t>
    <rPh sb="0" eb="4">
      <t>サガミハラシ</t>
    </rPh>
    <phoneticPr fontId="40"/>
  </si>
  <si>
    <t>新潟市</t>
    <rPh sb="0" eb="3">
      <t>ニイガタシ</t>
    </rPh>
    <phoneticPr fontId="40"/>
  </si>
  <si>
    <t>静岡市</t>
    <rPh sb="0" eb="3">
      <t>シズオカシ</t>
    </rPh>
    <phoneticPr fontId="40"/>
  </si>
  <si>
    <t>浜松市</t>
    <rPh sb="0" eb="3">
      <t>ハママツシ</t>
    </rPh>
    <phoneticPr fontId="40"/>
  </si>
  <si>
    <t>名古屋市</t>
    <rPh sb="0" eb="4">
      <t>ナゴヤシ</t>
    </rPh>
    <phoneticPr fontId="40"/>
  </si>
  <si>
    <t>京都市</t>
    <rPh sb="0" eb="3">
      <t>キョウトシ</t>
    </rPh>
    <phoneticPr fontId="40"/>
  </si>
  <si>
    <t>大阪市</t>
    <rPh sb="0" eb="3">
      <t>オオサカシ</t>
    </rPh>
    <phoneticPr fontId="40"/>
  </si>
  <si>
    <t>堺市</t>
    <rPh sb="0" eb="2">
      <t>サカイシ</t>
    </rPh>
    <phoneticPr fontId="40"/>
  </si>
  <si>
    <t>神戸市</t>
    <rPh sb="0" eb="3">
      <t>コウベシ</t>
    </rPh>
    <phoneticPr fontId="40"/>
  </si>
  <si>
    <t>岡山市</t>
    <rPh sb="0" eb="3">
      <t>オカヤマシ</t>
    </rPh>
    <phoneticPr fontId="40"/>
  </si>
  <si>
    <t>広島市</t>
    <rPh sb="0" eb="3">
      <t>ヒロシマシ</t>
    </rPh>
    <phoneticPr fontId="40"/>
  </si>
  <si>
    <t>北九州市</t>
    <rPh sb="0" eb="4">
      <t>キタキュウシュウシ</t>
    </rPh>
    <phoneticPr fontId="40"/>
  </si>
  <si>
    <t>福岡市</t>
    <rPh sb="0" eb="3">
      <t>フクオカシ</t>
    </rPh>
    <phoneticPr fontId="40"/>
  </si>
  <si>
    <t>熊本市</t>
    <rPh sb="0" eb="2">
      <t>クマモト</t>
    </rPh>
    <rPh sb="2" eb="3">
      <t>シ</t>
    </rPh>
    <phoneticPr fontId="40"/>
  </si>
  <si>
    <t>福岡市</t>
    <rPh sb="0" eb="3">
      <t>フクオカシ</t>
    </rPh>
    <phoneticPr fontId="57"/>
  </si>
  <si>
    <t>大阪市</t>
    <rPh sb="0" eb="3">
      <t>オオサカシ</t>
    </rPh>
    <phoneticPr fontId="57"/>
  </si>
  <si>
    <t>名古屋市</t>
    <rPh sb="0" eb="4">
      <t>ナゴヤシ</t>
    </rPh>
    <phoneticPr fontId="57"/>
  </si>
  <si>
    <t>札幌市</t>
    <rPh sb="0" eb="3">
      <t>サッポロシ</t>
    </rPh>
    <phoneticPr fontId="57"/>
  </si>
  <si>
    <t>横浜市</t>
    <rPh sb="0" eb="3">
      <t>ヨコハマシ</t>
    </rPh>
    <phoneticPr fontId="57"/>
  </si>
  <si>
    <t>仙台市</t>
    <rPh sb="0" eb="3">
      <t>センダイシ</t>
    </rPh>
    <phoneticPr fontId="57"/>
  </si>
  <si>
    <t>川崎市</t>
    <rPh sb="0" eb="3">
      <t>カワサキシ</t>
    </rPh>
    <phoneticPr fontId="57"/>
  </si>
  <si>
    <t>広島市</t>
    <rPh sb="0" eb="3">
      <t>ヒロシマシ</t>
    </rPh>
    <phoneticPr fontId="57"/>
  </si>
  <si>
    <t>岡山市</t>
    <rPh sb="0" eb="2">
      <t>オカヤマ</t>
    </rPh>
    <rPh sb="2" eb="3">
      <t>シ</t>
    </rPh>
    <phoneticPr fontId="57"/>
  </si>
  <si>
    <t>千葉市</t>
    <rPh sb="0" eb="2">
      <t>チバ</t>
    </rPh>
    <rPh sb="2" eb="3">
      <t>シ</t>
    </rPh>
    <phoneticPr fontId="57"/>
  </si>
  <si>
    <t>さいたま市</t>
    <rPh sb="4" eb="5">
      <t>シ</t>
    </rPh>
    <phoneticPr fontId="57"/>
  </si>
  <si>
    <t>神戸市</t>
    <rPh sb="0" eb="3">
      <t>コウベシ</t>
    </rPh>
    <phoneticPr fontId="57"/>
  </si>
  <si>
    <t>新潟市</t>
    <rPh sb="0" eb="3">
      <t>ニイガタシ</t>
    </rPh>
    <phoneticPr fontId="57"/>
  </si>
  <si>
    <t>熊本市</t>
    <rPh sb="0" eb="2">
      <t>クマモト</t>
    </rPh>
    <rPh sb="2" eb="3">
      <t>シ</t>
    </rPh>
    <phoneticPr fontId="57"/>
  </si>
  <si>
    <t>浜松市</t>
    <rPh sb="0" eb="3">
      <t>ハママツシ</t>
    </rPh>
    <phoneticPr fontId="57"/>
  </si>
  <si>
    <t>京都市</t>
    <rPh sb="0" eb="2">
      <t>キョウト</t>
    </rPh>
    <rPh sb="2" eb="3">
      <t>シ</t>
    </rPh>
    <phoneticPr fontId="57"/>
  </si>
  <si>
    <t>相模原市</t>
    <rPh sb="0" eb="4">
      <t>サガミハラシ</t>
    </rPh>
    <phoneticPr fontId="57"/>
  </si>
  <si>
    <t>静岡市</t>
    <rPh sb="0" eb="3">
      <t>シズオカシ</t>
    </rPh>
    <phoneticPr fontId="57"/>
  </si>
  <si>
    <t>北九州市</t>
    <rPh sb="0" eb="4">
      <t>キタキュウシュウシ</t>
    </rPh>
    <phoneticPr fontId="57"/>
  </si>
  <si>
    <t>堺市</t>
    <rPh sb="0" eb="2">
      <t>サカイシ</t>
    </rPh>
    <phoneticPr fontId="57"/>
  </si>
  <si>
    <t>全国</t>
    <rPh sb="0" eb="2">
      <t>ゼンコク</t>
    </rPh>
    <phoneticPr fontId="57"/>
  </si>
  <si>
    <t>全国</t>
    <rPh sb="0" eb="2">
      <t>ゼンコク</t>
    </rPh>
    <phoneticPr fontId="40"/>
  </si>
  <si>
    <t>注２：個人事業主は含まない。</t>
    <rPh sb="0" eb="1">
      <t>チュウ</t>
    </rPh>
    <rPh sb="3" eb="5">
      <t>コジン</t>
    </rPh>
    <rPh sb="5" eb="8">
      <t>ジギョウヌシ</t>
    </rPh>
    <rPh sb="9" eb="10">
      <t>フク</t>
    </rPh>
    <phoneticPr fontId="8"/>
  </si>
  <si>
    <t>　格付不能</t>
    <rPh sb="1" eb="2">
      <t>カク</t>
    </rPh>
    <rPh sb="2" eb="3">
      <t>ヅケ</t>
    </rPh>
    <rPh sb="3" eb="5">
      <t>フノウ</t>
    </rPh>
    <phoneticPr fontId="10"/>
  </si>
  <si>
    <t>格付不能</t>
    <rPh sb="0" eb="1">
      <t>カク</t>
    </rPh>
    <rPh sb="1" eb="2">
      <t>ヅ</t>
    </rPh>
    <rPh sb="2" eb="4">
      <t>フノウ</t>
    </rPh>
    <phoneticPr fontId="8"/>
  </si>
  <si>
    <t>各種食料品小売業</t>
    <phoneticPr fontId="13"/>
  </si>
  <si>
    <t>各種食料品小売業</t>
    <phoneticPr fontId="8"/>
  </si>
  <si>
    <t>自動車小売業</t>
    <phoneticPr fontId="8"/>
  </si>
  <si>
    <t>燃料小売業</t>
    <rPh sb="0" eb="2">
      <t>ネンリョウ</t>
    </rPh>
    <rPh sb="2" eb="5">
      <t>コウリギョウ</t>
    </rPh>
    <phoneticPr fontId="8"/>
  </si>
  <si>
    <t>自動販売機による小売業</t>
    <phoneticPr fontId="8"/>
  </si>
  <si>
    <t>自動販売機による小売業</t>
    <phoneticPr fontId="8"/>
  </si>
  <si>
    <t>福岡市</t>
    <rPh sb="0" eb="3">
      <t>フクオカシ</t>
    </rPh>
    <phoneticPr fontId="58"/>
  </si>
  <si>
    <t>京都市</t>
    <rPh sb="0" eb="2">
      <t>キョウト</t>
    </rPh>
    <rPh sb="2" eb="3">
      <t>シ</t>
    </rPh>
    <phoneticPr fontId="58"/>
  </si>
  <si>
    <t>熊本市</t>
    <rPh sb="0" eb="2">
      <t>クマモト</t>
    </rPh>
    <rPh sb="2" eb="3">
      <t>シ</t>
    </rPh>
    <phoneticPr fontId="58"/>
  </si>
  <si>
    <t>岡山市</t>
    <rPh sb="0" eb="2">
      <t>オカヤマ</t>
    </rPh>
    <rPh sb="2" eb="3">
      <t>シ</t>
    </rPh>
    <phoneticPr fontId="58"/>
  </si>
  <si>
    <t>新潟市</t>
    <rPh sb="0" eb="3">
      <t>ニイガタシ</t>
    </rPh>
    <phoneticPr fontId="58"/>
  </si>
  <si>
    <t>千葉市</t>
    <rPh sb="0" eb="2">
      <t>チバ</t>
    </rPh>
    <rPh sb="2" eb="3">
      <t>シ</t>
    </rPh>
    <phoneticPr fontId="58"/>
  </si>
  <si>
    <t>静岡市</t>
    <rPh sb="0" eb="3">
      <t>シズオカシ</t>
    </rPh>
    <phoneticPr fontId="58"/>
  </si>
  <si>
    <t>仙台市</t>
    <rPh sb="0" eb="3">
      <t>センダイシ</t>
    </rPh>
    <phoneticPr fontId="58"/>
  </si>
  <si>
    <t>神戸市</t>
    <rPh sb="0" eb="3">
      <t>コウベシ</t>
    </rPh>
    <phoneticPr fontId="58"/>
  </si>
  <si>
    <t>札幌市</t>
    <rPh sb="0" eb="3">
      <t>サッポロシ</t>
    </rPh>
    <phoneticPr fontId="58"/>
  </si>
  <si>
    <t>北九州市</t>
    <rPh sb="0" eb="4">
      <t>キタキュウシュウシ</t>
    </rPh>
    <phoneticPr fontId="58"/>
  </si>
  <si>
    <t>名古屋市</t>
    <rPh sb="0" eb="4">
      <t>ナゴヤシ</t>
    </rPh>
    <phoneticPr fontId="58"/>
  </si>
  <si>
    <t>広島市</t>
    <rPh sb="0" eb="3">
      <t>ヒロシマシ</t>
    </rPh>
    <phoneticPr fontId="58"/>
  </si>
  <si>
    <t>さいたま市</t>
    <rPh sb="4" eb="5">
      <t>シ</t>
    </rPh>
    <phoneticPr fontId="58"/>
  </si>
  <si>
    <t>大阪市</t>
    <rPh sb="0" eb="3">
      <t>オオサカシ</t>
    </rPh>
    <phoneticPr fontId="58"/>
  </si>
  <si>
    <t>横浜市</t>
    <rPh sb="0" eb="3">
      <t>ヨコハマシ</t>
    </rPh>
    <phoneticPr fontId="58"/>
  </si>
  <si>
    <t>浜松市</t>
    <rPh sb="0" eb="3">
      <t>ハママツシ</t>
    </rPh>
    <phoneticPr fontId="58"/>
  </si>
  <si>
    <t>堺市</t>
    <rPh sb="0" eb="2">
      <t>サカイシ</t>
    </rPh>
    <phoneticPr fontId="58"/>
  </si>
  <si>
    <t>相模原市</t>
    <rPh sb="0" eb="4">
      <t>サガミハラシ</t>
    </rPh>
    <phoneticPr fontId="58"/>
  </si>
  <si>
    <t>川崎市</t>
    <rPh sb="0" eb="3">
      <t>カワサキシ</t>
    </rPh>
    <phoneticPr fontId="58"/>
  </si>
  <si>
    <t>全国</t>
    <rPh sb="0" eb="2">
      <t>ゼンコク</t>
    </rPh>
    <phoneticPr fontId="58"/>
  </si>
  <si>
    <t>全国</t>
    <rPh sb="0" eb="2">
      <t>ゼンコク</t>
    </rPh>
    <phoneticPr fontId="60"/>
  </si>
  <si>
    <t>化 学 工 業</t>
  </si>
  <si>
    <t>板ガラス加工業</t>
  </si>
  <si>
    <t>生コンクリート製造業</t>
  </si>
  <si>
    <t>その他の研磨材・同製品製造業</t>
  </si>
  <si>
    <t>　　平成18～28年の数値はそれ以前と単純に比較できない。</t>
    <phoneticPr fontId="8"/>
  </si>
  <si>
    <t>平成27年</t>
    <rPh sb="0" eb="2">
      <t>ヘイセイ</t>
    </rPh>
    <rPh sb="4" eb="5">
      <t>ネン</t>
    </rPh>
    <phoneticPr fontId="11"/>
  </si>
  <si>
    <t>　表Ⅱ－7－3　政令市の不動産業の従業者数の比較</t>
    <rPh sb="8" eb="11">
      <t>セイレイシ</t>
    </rPh>
    <rPh sb="12" eb="15">
      <t>フドウサン</t>
    </rPh>
    <rPh sb="15" eb="16">
      <t>ギョウ</t>
    </rPh>
    <rPh sb="17" eb="20">
      <t>ジュウギョウシャ</t>
    </rPh>
    <rPh sb="20" eb="21">
      <t>スウ</t>
    </rPh>
    <phoneticPr fontId="10"/>
  </si>
  <si>
    <t>表Ⅱ-8-5　政令市のサービス関連業の業種別従業者数の比較</t>
    <rPh sb="7" eb="10">
      <t>セイレイシ</t>
    </rPh>
    <rPh sb="15" eb="17">
      <t>カンレン</t>
    </rPh>
    <rPh sb="17" eb="18">
      <t>ギョウ</t>
    </rPh>
    <rPh sb="19" eb="21">
      <t>ギョウシュ</t>
    </rPh>
    <rPh sb="21" eb="22">
      <t>ベツ</t>
    </rPh>
    <rPh sb="22" eb="23">
      <t>ジュウ</t>
    </rPh>
    <rPh sb="23" eb="26">
      <t>ギョウシャスウ</t>
    </rPh>
    <rPh sb="27" eb="29">
      <t>ヒカク</t>
    </rPh>
    <phoneticPr fontId="10"/>
  </si>
  <si>
    <t>平成30年</t>
  </si>
  <si>
    <t>平成30年</t>
    <rPh sb="0" eb="2">
      <t>ヘイセイ</t>
    </rPh>
    <rPh sb="4" eb="5">
      <t>ネン</t>
    </rPh>
    <phoneticPr fontId="10"/>
  </si>
  <si>
    <t>平成30年</t>
    <rPh sb="0" eb="2">
      <t>ヘイセイ</t>
    </rPh>
    <rPh sb="4" eb="5">
      <t>ネン</t>
    </rPh>
    <phoneticPr fontId="8"/>
  </si>
  <si>
    <t>平成29年度</t>
    <rPh sb="0" eb="2">
      <t>ヘイセイ</t>
    </rPh>
    <rPh sb="4" eb="6">
      <t>ネンド</t>
    </rPh>
    <phoneticPr fontId="114"/>
  </si>
  <si>
    <t>平成29年</t>
  </si>
  <si>
    <t>平成30年</t>
    <rPh sb="0" eb="2">
      <t>ヘイセイ</t>
    </rPh>
    <rPh sb="4" eb="5">
      <t>ネン</t>
    </rPh>
    <phoneticPr fontId="2"/>
  </si>
  <si>
    <t>平成30年度</t>
    <rPh sb="0" eb="2">
      <t>ヘイセイ</t>
    </rPh>
    <rPh sb="4" eb="6">
      <t>ネンド</t>
    </rPh>
    <phoneticPr fontId="8"/>
  </si>
  <si>
    <t>平成30年度</t>
    <rPh sb="0" eb="2">
      <t>ヘイセイ</t>
    </rPh>
    <rPh sb="4" eb="5">
      <t>ネン</t>
    </rPh>
    <rPh sb="5" eb="6">
      <t>ド</t>
    </rPh>
    <phoneticPr fontId="8"/>
  </si>
  <si>
    <t>大阪市</t>
    <rPh sb="0" eb="3">
      <t>オオサカシ</t>
    </rPh>
    <phoneticPr fontId="3"/>
  </si>
  <si>
    <t>横浜市</t>
    <rPh sb="0" eb="3">
      <t>ヨコハマシ</t>
    </rPh>
    <phoneticPr fontId="3"/>
  </si>
  <si>
    <t>名古屋市</t>
    <rPh sb="0" eb="4">
      <t>ナゴヤシ</t>
    </rPh>
    <phoneticPr fontId="3"/>
  </si>
  <si>
    <t>福岡市</t>
    <rPh sb="0" eb="3">
      <t>フクオカシ</t>
    </rPh>
    <phoneticPr fontId="3"/>
  </si>
  <si>
    <t>札幌市</t>
    <rPh sb="0" eb="3">
      <t>サッポロシ</t>
    </rPh>
    <phoneticPr fontId="3"/>
  </si>
  <si>
    <t>京都市</t>
    <rPh sb="0" eb="3">
      <t>キョウトシ</t>
    </rPh>
    <phoneticPr fontId="3"/>
  </si>
  <si>
    <t>川崎市</t>
    <rPh sb="0" eb="3">
      <t>カワサキシ</t>
    </rPh>
    <phoneticPr fontId="3"/>
  </si>
  <si>
    <t>広島市</t>
    <rPh sb="0" eb="3">
      <t>ヒロシマシ</t>
    </rPh>
    <phoneticPr fontId="3"/>
  </si>
  <si>
    <t>仙台市</t>
    <rPh sb="0" eb="3">
      <t>センダイシ</t>
    </rPh>
    <phoneticPr fontId="3"/>
  </si>
  <si>
    <t>千葉市</t>
    <rPh sb="0" eb="3">
      <t>チバシ</t>
    </rPh>
    <phoneticPr fontId="3"/>
  </si>
  <si>
    <t>北九州市</t>
    <rPh sb="0" eb="4">
      <t>キタキュウシュウシ</t>
    </rPh>
    <phoneticPr fontId="3"/>
  </si>
  <si>
    <t>堺市</t>
    <rPh sb="0" eb="2">
      <t>サカイシ</t>
    </rPh>
    <phoneticPr fontId="3"/>
  </si>
  <si>
    <t>浜松市</t>
    <rPh sb="0" eb="3">
      <t>ハママツシ</t>
    </rPh>
    <phoneticPr fontId="3"/>
  </si>
  <si>
    <t>新潟市</t>
    <rPh sb="0" eb="3">
      <t>ニイガタシ</t>
    </rPh>
    <phoneticPr fontId="3"/>
  </si>
  <si>
    <t>仙台市</t>
    <rPh sb="0" eb="3">
      <t>センダイシ</t>
    </rPh>
    <phoneticPr fontId="2"/>
  </si>
  <si>
    <t>さいたま市</t>
    <rPh sb="4" eb="5">
      <t>シ</t>
    </rPh>
    <phoneticPr fontId="2"/>
  </si>
  <si>
    <t>千葉市</t>
    <rPh sb="0" eb="3">
      <t>チバシ</t>
    </rPh>
    <phoneticPr fontId="2"/>
  </si>
  <si>
    <t>横浜市</t>
    <rPh sb="0" eb="3">
      <t>ヨコハマシ</t>
    </rPh>
    <phoneticPr fontId="2"/>
  </si>
  <si>
    <t>川崎市</t>
    <rPh sb="0" eb="3">
      <t>カワサキシ</t>
    </rPh>
    <phoneticPr fontId="2"/>
  </si>
  <si>
    <t>新潟市</t>
    <rPh sb="0" eb="3">
      <t>ニイガタシ</t>
    </rPh>
    <phoneticPr fontId="2"/>
  </si>
  <si>
    <t>浜松市</t>
    <rPh sb="0" eb="3">
      <t>ハママツシ</t>
    </rPh>
    <phoneticPr fontId="2"/>
  </si>
  <si>
    <t>名古屋市</t>
    <rPh sb="0" eb="4">
      <t>ナゴヤシ</t>
    </rPh>
    <phoneticPr fontId="2"/>
  </si>
  <si>
    <t>大阪市</t>
    <rPh sb="0" eb="3">
      <t>オオサカシ</t>
    </rPh>
    <phoneticPr fontId="2"/>
  </si>
  <si>
    <t>堺市</t>
    <rPh sb="0" eb="2">
      <t>サカイシ</t>
    </rPh>
    <phoneticPr fontId="2"/>
  </si>
  <si>
    <t>神戸市</t>
    <rPh sb="0" eb="3">
      <t>コウベシ</t>
    </rPh>
    <phoneticPr fontId="2"/>
  </si>
  <si>
    <t>岡山市</t>
    <rPh sb="0" eb="3">
      <t>オカヤマシ</t>
    </rPh>
    <phoneticPr fontId="2"/>
  </si>
  <si>
    <t>広島市</t>
    <rPh sb="0" eb="3">
      <t>ヒロシマシ</t>
    </rPh>
    <phoneticPr fontId="2"/>
  </si>
  <si>
    <t>北九州市</t>
    <rPh sb="0" eb="4">
      <t>キタキュウシュウシ</t>
    </rPh>
    <phoneticPr fontId="2"/>
  </si>
  <si>
    <t>福岡市</t>
    <rPh sb="0" eb="3">
      <t>フクオカシ</t>
    </rPh>
    <phoneticPr fontId="2"/>
  </si>
  <si>
    <t>(99.5/100.0)</t>
  </si>
  <si>
    <t>(0.1/100.0)</t>
  </si>
  <si>
    <t>(0.0/100.0)</t>
  </si>
  <si>
    <t>(2.4/100.0)</t>
  </si>
  <si>
    <t>(4.6/100.0)</t>
  </si>
  <si>
    <t>(5.2/100.0)</t>
  </si>
  <si>
    <t>(0.5/100.0)</t>
  </si>
  <si>
    <t>(100.0/100.0)</t>
  </si>
  <si>
    <t>(1.1/100.0)</t>
  </si>
  <si>
    <t>(0.9/100.0)</t>
  </si>
  <si>
    <t>令和元年</t>
    <rPh sb="0" eb="2">
      <t>レイワ</t>
    </rPh>
    <rPh sb="2" eb="3">
      <t>ガン</t>
    </rPh>
    <rPh sb="3" eb="4">
      <t>ネン</t>
    </rPh>
    <phoneticPr fontId="10"/>
  </si>
  <si>
    <t>令和元年</t>
    <rPh sb="0" eb="2">
      <t>レイワ</t>
    </rPh>
    <rPh sb="2" eb="3">
      <t>ガン</t>
    </rPh>
    <rPh sb="3" eb="4">
      <t>ネン</t>
    </rPh>
    <phoneticPr fontId="8"/>
  </si>
  <si>
    <t>平成30年度</t>
    <rPh sb="0" eb="2">
      <t>ヘイセイ</t>
    </rPh>
    <rPh sb="4" eb="6">
      <t>ネンド</t>
    </rPh>
    <phoneticPr fontId="114"/>
  </si>
  <si>
    <t>令和元年</t>
    <rPh sb="0" eb="2">
      <t>レイワ</t>
    </rPh>
    <rPh sb="2" eb="3">
      <t>ガン</t>
    </rPh>
    <rPh sb="3" eb="4">
      <t>ネン</t>
    </rPh>
    <phoneticPr fontId="8"/>
  </si>
  <si>
    <t>令和元年度</t>
    <rPh sb="0" eb="2">
      <t>レイワ</t>
    </rPh>
    <rPh sb="2" eb="3">
      <t>ガン</t>
    </rPh>
    <rPh sb="3" eb="4">
      <t>ネン</t>
    </rPh>
    <rPh sb="4" eb="5">
      <t>ド</t>
    </rPh>
    <phoneticPr fontId="8"/>
  </si>
  <si>
    <t>平成30年</t>
    <phoneticPr fontId="8"/>
  </si>
  <si>
    <t>-</t>
    <phoneticPr fontId="8"/>
  </si>
  <si>
    <t>平成28年</t>
    <rPh sb="0" eb="2">
      <t>ヘイセイ</t>
    </rPh>
    <rPh sb="4" eb="5">
      <t>ネン</t>
    </rPh>
    <phoneticPr fontId="11"/>
  </si>
  <si>
    <t>平成29年</t>
    <rPh sb="0" eb="2">
      <t>ヘイセイ</t>
    </rPh>
    <rPh sb="4" eb="5">
      <t>ネン</t>
    </rPh>
    <phoneticPr fontId="11"/>
  </si>
  <si>
    <t xml:space="preserve">      京都市「工業統計調査（京都市集計結果）」</t>
    <rPh sb="10" eb="12">
      <t>コウギョウ</t>
    </rPh>
    <rPh sb="12" eb="14">
      <t>トウケイ</t>
    </rPh>
    <rPh sb="14" eb="16">
      <t>チョウサ</t>
    </rPh>
    <phoneticPr fontId="8"/>
  </si>
  <si>
    <t>平成30年度</t>
  </si>
  <si>
    <t>令和元年</t>
    <rPh sb="0" eb="2">
      <t>レイワ</t>
    </rPh>
    <rPh sb="2" eb="4">
      <t>ガンネン</t>
    </rPh>
    <phoneticPr fontId="8"/>
  </si>
  <si>
    <t>令和2年</t>
    <rPh sb="0" eb="2">
      <t>レイワ</t>
    </rPh>
    <rPh sb="3" eb="4">
      <t>ネン</t>
    </rPh>
    <phoneticPr fontId="10"/>
  </si>
  <si>
    <t>令和2年</t>
    <rPh sb="0" eb="2">
      <t>レイワ</t>
    </rPh>
    <rPh sb="3" eb="4">
      <t>ネン</t>
    </rPh>
    <phoneticPr fontId="8"/>
  </si>
  <si>
    <t>令和元年</t>
    <rPh sb="0" eb="2">
      <t>レイワ</t>
    </rPh>
    <rPh sb="2" eb="4">
      <t>ガンネン</t>
    </rPh>
    <phoneticPr fontId="8"/>
  </si>
  <si>
    <t>令和元年</t>
    <rPh sb="0" eb="2">
      <t>レイワ</t>
    </rPh>
    <rPh sb="2" eb="4">
      <t>ガンネン</t>
    </rPh>
    <phoneticPr fontId="8"/>
  </si>
  <si>
    <t>令和元年度</t>
    <rPh sb="0" eb="2">
      <t>レイワ</t>
    </rPh>
    <rPh sb="2" eb="4">
      <t>ガンネン</t>
    </rPh>
    <rPh sb="4" eb="5">
      <t>ド</t>
    </rPh>
    <phoneticPr fontId="114"/>
  </si>
  <si>
    <t>平成30年</t>
    <rPh sb="0" eb="2">
      <t>ヘイセイ</t>
    </rPh>
    <rPh sb="4" eb="5">
      <t>ネン</t>
    </rPh>
    <phoneticPr fontId="11"/>
  </si>
  <si>
    <t>令和2年度</t>
    <rPh sb="0" eb="2">
      <t>レイワ</t>
    </rPh>
    <rPh sb="3" eb="4">
      <t>ネン</t>
    </rPh>
    <rPh sb="4" eb="5">
      <t>ド</t>
    </rPh>
    <phoneticPr fontId="8"/>
  </si>
  <si>
    <t>京都市の酒類の消費動向の推移</t>
    <rPh sb="0" eb="3">
      <t>キョウトシ</t>
    </rPh>
    <phoneticPr fontId="10"/>
  </si>
  <si>
    <t>京都市の主な菓子類の消費動向の推移</t>
    <rPh sb="0" eb="3">
      <t>キョウトシ</t>
    </rPh>
    <phoneticPr fontId="10"/>
  </si>
  <si>
    <t>（控除）総資本形成に係る
消費税</t>
    <rPh sb="1" eb="3">
      <t>コウジョ</t>
    </rPh>
    <rPh sb="4" eb="7">
      <t>ソウシホン</t>
    </rPh>
    <rPh sb="7" eb="9">
      <t>ケイセイ</t>
    </rPh>
    <rPh sb="10" eb="11">
      <t>カカワ</t>
    </rPh>
    <rPh sb="13" eb="16">
      <t>ショウヒゼイ</t>
    </rPh>
    <phoneticPr fontId="10"/>
  </si>
  <si>
    <t>対前回調査
増加率</t>
    <rPh sb="0" eb="1">
      <t>タイ</t>
    </rPh>
    <rPh sb="1" eb="3">
      <t>ゼンカイ</t>
    </rPh>
    <rPh sb="3" eb="5">
      <t>チョウサ</t>
    </rPh>
    <rPh sb="6" eb="8">
      <t>ゾウカ</t>
    </rPh>
    <rPh sb="8" eb="9">
      <t>リツ</t>
    </rPh>
    <phoneticPr fontId="8"/>
  </si>
  <si>
    <t>平成18年</t>
    <phoneticPr fontId="8"/>
  </si>
  <si>
    <t>平成21年</t>
    <phoneticPr fontId="8"/>
  </si>
  <si>
    <t>令和元年</t>
    <phoneticPr fontId="8"/>
  </si>
  <si>
    <t>対前回調査
増加率(%)</t>
    <phoneticPr fontId="8"/>
  </si>
  <si>
    <t xml:space="preserve">    　「経済センサス活動調査」</t>
    <phoneticPr fontId="8"/>
  </si>
  <si>
    <t>実数</t>
    <phoneticPr fontId="8"/>
  </si>
  <si>
    <t>構成比</t>
    <phoneticPr fontId="8"/>
  </si>
  <si>
    <t>第１次産業</t>
    <phoneticPr fontId="8"/>
  </si>
  <si>
    <t>第２次産業</t>
    <phoneticPr fontId="8"/>
  </si>
  <si>
    <t>鉱　業</t>
    <phoneticPr fontId="8"/>
  </si>
  <si>
    <t>建設業</t>
    <phoneticPr fontId="8"/>
  </si>
  <si>
    <t>製造業</t>
    <phoneticPr fontId="8"/>
  </si>
  <si>
    <t>第３次産業</t>
    <phoneticPr fontId="8"/>
  </si>
  <si>
    <t>電気・ガス・熱供給・水道業</t>
    <phoneticPr fontId="8"/>
  </si>
  <si>
    <t>情報通信業</t>
    <phoneticPr fontId="8"/>
  </si>
  <si>
    <t>複合サービス事業</t>
    <phoneticPr fontId="8"/>
  </si>
  <si>
    <t>サービス業（他に分類されないもの）</t>
    <phoneticPr fontId="8"/>
  </si>
  <si>
    <t>総　　　　数</t>
    <phoneticPr fontId="8"/>
  </si>
  <si>
    <t>25 ～ 34歳</t>
    <rPh sb="7" eb="8">
      <t>サイ</t>
    </rPh>
    <phoneticPr fontId="8"/>
  </si>
  <si>
    <t>35 ～ 44歳</t>
    <phoneticPr fontId="8"/>
  </si>
  <si>
    <t>45 ～ 54歳</t>
    <phoneticPr fontId="8"/>
  </si>
  <si>
    <t>55 ～ 64歳</t>
    <phoneticPr fontId="8"/>
  </si>
  <si>
    <t>65 ～ 74歳</t>
    <phoneticPr fontId="8"/>
  </si>
  <si>
    <t>対前年増加率</t>
    <rPh sb="0" eb="1">
      <t>タイ</t>
    </rPh>
    <rPh sb="1" eb="3">
      <t>ゼンネン</t>
    </rPh>
    <rPh sb="3" eb="6">
      <t>ゾウカリツ</t>
    </rPh>
    <phoneticPr fontId="8"/>
  </si>
  <si>
    <t>対前年増加率</t>
    <rPh sb="0" eb="1">
      <t>タイ</t>
    </rPh>
    <rPh sb="1" eb="3">
      <t>ゼンネン</t>
    </rPh>
    <rPh sb="3" eb="5">
      <t>ゾウカ</t>
    </rPh>
    <rPh sb="5" eb="6">
      <t>リツ</t>
    </rPh>
    <phoneticPr fontId="8"/>
  </si>
  <si>
    <t>対前年
増加率</t>
    <rPh sb="0" eb="1">
      <t>タイ</t>
    </rPh>
    <rPh sb="1" eb="3">
      <t>ゼンネン</t>
    </rPh>
    <rPh sb="4" eb="6">
      <t>ゾウカ</t>
    </rPh>
    <rPh sb="6" eb="7">
      <t>リツ</t>
    </rPh>
    <phoneticPr fontId="13"/>
  </si>
  <si>
    <t>パルプ・紙・紙加工品製造業</t>
    <phoneticPr fontId="8"/>
  </si>
  <si>
    <t>平均出荷金額（億円）</t>
    <rPh sb="7" eb="8">
      <t>オク</t>
    </rPh>
    <rPh sb="8" eb="9">
      <t>エン</t>
    </rPh>
    <phoneticPr fontId="8"/>
  </si>
  <si>
    <t>電気・ガス・水道業・廃棄物処理業</t>
    <rPh sb="0" eb="2">
      <t>デンキ</t>
    </rPh>
    <rPh sb="6" eb="9">
      <t>スイドウギョウ</t>
    </rPh>
    <rPh sb="10" eb="13">
      <t>ハイキブツ</t>
    </rPh>
    <rPh sb="12" eb="14">
      <t>ショリ</t>
    </rPh>
    <rPh sb="14" eb="15">
      <t>ギョウ</t>
    </rPh>
    <phoneticPr fontId="10"/>
  </si>
  <si>
    <t>なめし革・同製品・毛皮製造業</t>
    <phoneticPr fontId="8"/>
  </si>
  <si>
    <t>電子部品・デバイス・電子回路製造業</t>
    <phoneticPr fontId="8"/>
  </si>
  <si>
    <t>対前年増加率</t>
    <rPh sb="0" eb="1">
      <t>タイ</t>
    </rPh>
    <rPh sb="1" eb="3">
      <t>ゼンネン</t>
    </rPh>
    <rPh sb="3" eb="5">
      <t>ゾウカ</t>
    </rPh>
    <rPh sb="5" eb="6">
      <t>リツ</t>
    </rPh>
    <phoneticPr fontId="13"/>
  </si>
  <si>
    <t>対前年度増加率</t>
    <rPh sb="0" eb="1">
      <t>タイ</t>
    </rPh>
    <rPh sb="1" eb="4">
      <t>ゼンネンド</t>
    </rPh>
    <rPh sb="4" eb="6">
      <t>ゾウカ</t>
    </rPh>
    <rPh sb="6" eb="7">
      <t>リツ</t>
    </rPh>
    <phoneticPr fontId="13"/>
  </si>
  <si>
    <t>令和2年</t>
    <rPh sb="0" eb="2">
      <t>レイワ</t>
    </rPh>
    <rPh sb="3" eb="4">
      <t>ネン</t>
    </rPh>
    <phoneticPr fontId="39"/>
  </si>
  <si>
    <t>　オフセット印刷業（紙に対するもの）</t>
    <rPh sb="10" eb="11">
      <t>カミ</t>
    </rPh>
    <rPh sb="12" eb="13">
      <t>タイ</t>
    </rPh>
    <phoneticPr fontId="8"/>
  </si>
  <si>
    <t>　オフセット印刷以外の印刷業
　（紙に対するもの）</t>
    <rPh sb="17" eb="18">
      <t>カミ</t>
    </rPh>
    <rPh sb="19" eb="20">
      <t>タイ</t>
    </rPh>
    <phoneticPr fontId="8"/>
  </si>
  <si>
    <t>資料：京都織商京プリント振興会「京プリント服地年間取扱数量調査」</t>
    <rPh sb="3" eb="5">
      <t>キョウト</t>
    </rPh>
    <rPh sb="5" eb="6">
      <t>オリ</t>
    </rPh>
    <rPh sb="6" eb="7">
      <t>ショウ</t>
    </rPh>
    <rPh sb="7" eb="8">
      <t>キョウ</t>
    </rPh>
    <rPh sb="16" eb="17">
      <t>キョウ</t>
    </rPh>
    <rPh sb="21" eb="23">
      <t>フクジ</t>
    </rPh>
    <rPh sb="23" eb="25">
      <t>ネンカン</t>
    </rPh>
    <rPh sb="25" eb="26">
      <t>ト</t>
    </rPh>
    <rPh sb="26" eb="27">
      <t>アツカ</t>
    </rPh>
    <rPh sb="27" eb="29">
      <t>スウリョウ</t>
    </rPh>
    <rPh sb="29" eb="31">
      <t>チョウサ</t>
    </rPh>
    <phoneticPr fontId="10"/>
  </si>
  <si>
    <t>京都市の市内総生産、市民所得の推移</t>
  </si>
  <si>
    <t>政令市の市内総生産、市民所得の比較</t>
  </si>
  <si>
    <t>農林水産省「世界農林業センサス」、「農林業センサス」</t>
  </si>
  <si>
    <t>京都市の建設業の事業所数、従業者数の推移</t>
    <rPh sb="0" eb="3">
      <t>キョウトシ</t>
    </rPh>
    <rPh sb="4" eb="6">
      <t>ケンセツ</t>
    </rPh>
    <rPh sb="6" eb="7">
      <t>ギョウ</t>
    </rPh>
    <rPh sb="18" eb="20">
      <t>スイイ</t>
    </rPh>
    <phoneticPr fontId="10"/>
  </si>
  <si>
    <t>政令市の製造品出荷額等、粗付加価値額の比較</t>
    <rPh sb="0" eb="3">
      <t>セイレイシ</t>
    </rPh>
    <rPh sb="4" eb="7">
      <t>セイゾウヒン</t>
    </rPh>
    <rPh sb="12" eb="13">
      <t>アラ</t>
    </rPh>
    <rPh sb="13" eb="15">
      <t>フカ</t>
    </rPh>
    <rPh sb="15" eb="17">
      <t>カチ</t>
    </rPh>
    <rPh sb="17" eb="18">
      <t>ガク</t>
    </rPh>
    <phoneticPr fontId="10"/>
  </si>
  <si>
    <t>京都市の食料品・飲料等製造業の事業所数、従業者数、製造品出荷額等、粗付加価値額の推移</t>
    <rPh sb="0" eb="3">
      <t>キョウトシ</t>
    </rPh>
    <rPh sb="4" eb="7">
      <t>ショクリョウヒン</t>
    </rPh>
    <rPh sb="8" eb="10">
      <t>インリョウ</t>
    </rPh>
    <rPh sb="10" eb="11">
      <t>ナド</t>
    </rPh>
    <rPh sb="11" eb="14">
      <t>セイゾウギョウ</t>
    </rPh>
    <rPh sb="25" eb="28">
      <t>セイゾウヒン</t>
    </rPh>
    <rPh sb="28" eb="30">
      <t>シュッカ</t>
    </rPh>
    <rPh sb="30" eb="31">
      <t>ガク</t>
    </rPh>
    <rPh sb="31" eb="32">
      <t>トウ</t>
    </rPh>
    <phoneticPr fontId="10"/>
  </si>
  <si>
    <t>京都市の繊維産業の事業所数、従業者数、製造品出荷額等、粗付加価値額の推移</t>
    <rPh sb="0" eb="3">
      <t>キョウトシ</t>
    </rPh>
    <rPh sb="4" eb="6">
      <t>センイ</t>
    </rPh>
    <rPh sb="6" eb="8">
      <t>サンギョウ</t>
    </rPh>
    <rPh sb="11" eb="12">
      <t>ショ</t>
    </rPh>
    <rPh sb="27" eb="28">
      <t>ソ</t>
    </rPh>
    <rPh sb="28" eb="30">
      <t>フカ</t>
    </rPh>
    <rPh sb="30" eb="32">
      <t>カチ</t>
    </rPh>
    <rPh sb="32" eb="33">
      <t>ガク</t>
    </rPh>
    <phoneticPr fontId="10"/>
  </si>
  <si>
    <t>京都市の繊維工業の主な産業（細分類）別事業所数、従業者数、製造品出荷額等</t>
    <rPh sb="0" eb="3">
      <t>キョウトシ</t>
    </rPh>
    <rPh sb="6" eb="8">
      <t>コウギョウ</t>
    </rPh>
    <rPh sb="9" eb="10">
      <t>オモ</t>
    </rPh>
    <rPh sb="11" eb="13">
      <t>サンギョウ</t>
    </rPh>
    <rPh sb="14" eb="17">
      <t>サイブンルイ</t>
    </rPh>
    <rPh sb="18" eb="19">
      <t>ベツ</t>
    </rPh>
    <rPh sb="19" eb="22">
      <t>ジギョウショ</t>
    </rPh>
    <rPh sb="22" eb="23">
      <t>スウ</t>
    </rPh>
    <phoneticPr fontId="10"/>
  </si>
  <si>
    <t>京都市の印刷・同関連業の事業所数、従業者数、製造品出荷額等、粗付加価値額の推移</t>
    <rPh sb="0" eb="3">
      <t>キョウトシ</t>
    </rPh>
    <rPh sb="4" eb="6">
      <t>インサツ</t>
    </rPh>
    <rPh sb="14" eb="15">
      <t>ショ</t>
    </rPh>
    <phoneticPr fontId="10"/>
  </si>
  <si>
    <t>京都市の印刷・同関連業（細分類別）の事業所数、従業者数、製造品出荷額等</t>
    <rPh sb="0" eb="3">
      <t>キョウトシ</t>
    </rPh>
    <phoneticPr fontId="10"/>
  </si>
  <si>
    <t>京都市の化学工業の事業所数、従業者数、製造品出荷額等、粗付加価値額の推移</t>
    <rPh sb="0" eb="3">
      <t>キョウトシ</t>
    </rPh>
    <rPh sb="4" eb="6">
      <t>カガク</t>
    </rPh>
    <rPh sb="6" eb="8">
      <t>コウギョウ</t>
    </rPh>
    <rPh sb="9" eb="12">
      <t>ジギョウショ</t>
    </rPh>
    <rPh sb="12" eb="13">
      <t>スウ</t>
    </rPh>
    <rPh sb="14" eb="17">
      <t>ジュウギョウシャ</t>
    </rPh>
    <rPh sb="17" eb="18">
      <t>スウ</t>
    </rPh>
    <phoneticPr fontId="10"/>
  </si>
  <si>
    <t>京都市の化学工業の主な産業（細分類）別事業所数、従業者数、製造品出荷額等</t>
    <rPh sb="0" eb="3">
      <t>キョウトシ</t>
    </rPh>
    <rPh sb="4" eb="6">
      <t>カガク</t>
    </rPh>
    <rPh sb="6" eb="8">
      <t>コウギョウ</t>
    </rPh>
    <rPh sb="9" eb="10">
      <t>オモ</t>
    </rPh>
    <rPh sb="11" eb="13">
      <t>サンギョウ</t>
    </rPh>
    <rPh sb="14" eb="17">
      <t>サイブンルイ</t>
    </rPh>
    <rPh sb="18" eb="19">
      <t>ベツ</t>
    </rPh>
    <rPh sb="19" eb="22">
      <t>ジギョウショ</t>
    </rPh>
    <rPh sb="22" eb="23">
      <t>スウ</t>
    </rPh>
    <rPh sb="24" eb="27">
      <t>ジュウギョウシャ</t>
    </rPh>
    <rPh sb="27" eb="28">
      <t>スウ</t>
    </rPh>
    <phoneticPr fontId="10"/>
  </si>
  <si>
    <t>京都市の窯業・土石製品製造業の事業所数、従業者数、製造品出荷額等、粗付加価値額の推移</t>
    <rPh sb="0" eb="3">
      <t>キョウトシ</t>
    </rPh>
    <rPh sb="4" eb="5">
      <t>カマ</t>
    </rPh>
    <rPh sb="5" eb="6">
      <t>ギョウ</t>
    </rPh>
    <rPh sb="7" eb="9">
      <t>ドセキ</t>
    </rPh>
    <rPh sb="9" eb="11">
      <t>セイヒン</t>
    </rPh>
    <rPh sb="11" eb="14">
      <t>セイゾウギョウ</t>
    </rPh>
    <rPh sb="15" eb="18">
      <t>ジギョウショ</t>
    </rPh>
    <rPh sb="18" eb="19">
      <t>スウ</t>
    </rPh>
    <rPh sb="33" eb="34">
      <t>アラ</t>
    </rPh>
    <rPh sb="34" eb="36">
      <t>フカ</t>
    </rPh>
    <rPh sb="36" eb="38">
      <t>カチ</t>
    </rPh>
    <rPh sb="38" eb="39">
      <t>ガク</t>
    </rPh>
    <rPh sb="40" eb="42">
      <t>スイイ</t>
    </rPh>
    <phoneticPr fontId="10"/>
  </si>
  <si>
    <t>京都市の窯業・土石製品製造業の主な産業（細分類）別事業所数、従業者数、製造品出荷額等</t>
    <rPh sb="0" eb="3">
      <t>キョウトシ</t>
    </rPh>
    <rPh sb="4" eb="5">
      <t>カマ</t>
    </rPh>
    <rPh sb="5" eb="6">
      <t>ギョウ</t>
    </rPh>
    <rPh sb="7" eb="9">
      <t>ドセキ</t>
    </rPh>
    <rPh sb="9" eb="11">
      <t>セイヒン</t>
    </rPh>
    <rPh sb="11" eb="14">
      <t>セイゾウギョウ</t>
    </rPh>
    <rPh sb="15" eb="16">
      <t>オモ</t>
    </rPh>
    <rPh sb="17" eb="19">
      <t>サンギョウ</t>
    </rPh>
    <rPh sb="20" eb="23">
      <t>サイブンルイ</t>
    </rPh>
    <rPh sb="24" eb="25">
      <t>ベツ</t>
    </rPh>
    <rPh sb="25" eb="28">
      <t>ジギョウショ</t>
    </rPh>
    <rPh sb="28" eb="29">
      <t>スウ</t>
    </rPh>
    <phoneticPr fontId="10"/>
  </si>
  <si>
    <t>京都市の金属製造業の事業所数、従業者数、製造品出荷額等、粗付加価値額の推移</t>
    <rPh sb="0" eb="3">
      <t>キョウトシ</t>
    </rPh>
    <phoneticPr fontId="8"/>
  </si>
  <si>
    <t>京都市の金属製造業の主な産業（細分類）別事業所数、従業者数、製造品出荷額等</t>
    <rPh sb="0" eb="3">
      <t>キョウトシ</t>
    </rPh>
    <phoneticPr fontId="8"/>
  </si>
  <si>
    <t>京都市の機械器具製造業の事業所数、従業者数、製造品出荷額等、粗付加価値額の推移</t>
    <rPh sb="0" eb="3">
      <t>キョウトシ</t>
    </rPh>
    <phoneticPr fontId="8"/>
  </si>
  <si>
    <t>京都市の運輸・通信業の事業所数、従業者数の推移</t>
    <rPh sb="0" eb="3">
      <t>キョウトシ</t>
    </rPh>
    <rPh sb="4" eb="6">
      <t>ウンユ</t>
    </rPh>
    <rPh sb="7" eb="10">
      <t>ツウシンギョウ</t>
    </rPh>
    <rPh sb="10" eb="11">
      <t>ケンギョウ</t>
    </rPh>
    <rPh sb="21" eb="23">
      <t>スイイ</t>
    </rPh>
    <phoneticPr fontId="10"/>
  </si>
  <si>
    <t>京都市の不動産業の事業所数、従業者数の推移</t>
    <rPh sb="0" eb="3">
      <t>キョウトシ</t>
    </rPh>
    <rPh sb="4" eb="7">
      <t>フドウサン</t>
    </rPh>
    <rPh sb="7" eb="8">
      <t>ギョウ</t>
    </rPh>
    <rPh sb="8" eb="9">
      <t>ケンギョウ</t>
    </rPh>
    <rPh sb="19" eb="21">
      <t>スイイ</t>
    </rPh>
    <phoneticPr fontId="10"/>
  </si>
  <si>
    <t>京都市のサービス関連業の事業所数、従業者数の推移</t>
    <rPh sb="0" eb="3">
      <t>キョウトシ</t>
    </rPh>
    <rPh sb="8" eb="10">
      <t>カンレン</t>
    </rPh>
    <rPh sb="10" eb="11">
      <t>ギョウ</t>
    </rPh>
    <rPh sb="11" eb="12">
      <t>ケンギョウ</t>
    </rPh>
    <rPh sb="22" eb="24">
      <t>スイイ</t>
    </rPh>
    <phoneticPr fontId="10"/>
  </si>
  <si>
    <t>実質（連鎖方式、平成17年暦年連鎖価格）</t>
    <rPh sb="0" eb="2">
      <t>ジッシツ</t>
    </rPh>
    <rPh sb="3" eb="5">
      <t>レンサ</t>
    </rPh>
    <rPh sb="5" eb="7">
      <t>ホウシキ</t>
    </rPh>
    <rPh sb="8" eb="10">
      <t>ヘイセイ</t>
    </rPh>
    <rPh sb="12" eb="13">
      <t>ネン</t>
    </rPh>
    <rPh sb="13" eb="15">
      <t>レキネン</t>
    </rPh>
    <rPh sb="15" eb="17">
      <t>レンサ</t>
    </rPh>
    <rPh sb="17" eb="19">
      <t>カカク</t>
    </rPh>
    <phoneticPr fontId="10"/>
  </si>
  <si>
    <t>専門・科学技術、業務支援サービス業</t>
    <rPh sb="0" eb="2">
      <t>センモン</t>
    </rPh>
    <rPh sb="3" eb="5">
      <t>カガク</t>
    </rPh>
    <rPh sb="5" eb="7">
      <t>ギジュツ</t>
    </rPh>
    <rPh sb="8" eb="10">
      <t>ギョウム</t>
    </rPh>
    <rPh sb="10" eb="12">
      <t>シエン</t>
    </rPh>
    <rPh sb="16" eb="17">
      <t>ギョウ</t>
    </rPh>
    <phoneticPr fontId="8"/>
  </si>
  <si>
    <t>専門・科学技術、業務支援サービス業</t>
    <rPh sb="0" eb="2">
      <t>センモン</t>
    </rPh>
    <rPh sb="3" eb="5">
      <t>カガク</t>
    </rPh>
    <rPh sb="5" eb="7">
      <t>ギジュツ</t>
    </rPh>
    <rPh sb="8" eb="10">
      <t>ギョウム</t>
    </rPh>
    <rPh sb="10" eb="12">
      <t>シエン</t>
    </rPh>
    <rPh sb="16" eb="17">
      <t>ギョウ</t>
    </rPh>
    <phoneticPr fontId="10"/>
  </si>
  <si>
    <t>（単位：百万円、％）</t>
    <rPh sb="1" eb="3">
      <t>タンイ</t>
    </rPh>
    <rPh sb="4" eb="7">
      <t>ヒャクマンエン</t>
    </rPh>
    <phoneticPr fontId="10"/>
  </si>
  <si>
    <t>（単位：十億円、％）</t>
    <rPh sb="1" eb="3">
      <t>タンイ</t>
    </rPh>
    <rPh sb="4" eb="5">
      <t>ジュウ</t>
    </rPh>
    <rPh sb="5" eb="6">
      <t>オク</t>
    </rPh>
    <rPh sb="6" eb="7">
      <t>エン</t>
    </rPh>
    <phoneticPr fontId="10"/>
  </si>
  <si>
    <t>（単位：所、人、％）</t>
    <rPh sb="1" eb="3">
      <t>タンイ</t>
    </rPh>
    <rPh sb="4" eb="5">
      <t>ショ</t>
    </rPh>
    <rPh sb="6" eb="7">
      <t>ヒト</t>
    </rPh>
    <phoneticPr fontId="8"/>
  </si>
  <si>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</si>
  <si>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</si>
  <si>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</si>
  <si>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</si>
  <si>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</si>
  <si>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</si>
  <si>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</si>
  <si>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</si>
  <si>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</si>
  <si>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（単位：所、％）</t>
  </si>
  <si>
    <t>鉱業、採石業、砂利採取業</t>
  </si>
  <si>
    <t>卸売業、小売業</t>
    <rPh sb="4" eb="7">
      <t>コウリギョウ</t>
    </rPh>
    <phoneticPr fontId="13"/>
  </si>
  <si>
    <t>注1：小規模事業所は従業者数19人以下（ただし、卸売業、小売業、サービス業は4人以下）の事業所</t>
    <rPh sb="0" eb="1">
      <t>チュウ</t>
    </rPh>
    <rPh sb="3" eb="6">
      <t>ショウキボ</t>
    </rPh>
    <rPh sb="6" eb="9">
      <t>ジギョウショ</t>
    </rPh>
    <rPh sb="44" eb="47">
      <t>ジギョウショ</t>
    </rPh>
    <phoneticPr fontId="40"/>
  </si>
  <si>
    <t>注2：大規模事業所は従業者数300人以上（ただし、卸売業、サービス業は100人以上、小売業は50人以上）の事業所</t>
    <rPh sb="0" eb="1">
      <t>チュウ</t>
    </rPh>
    <rPh sb="3" eb="6">
      <t>ダイキボ</t>
    </rPh>
    <rPh sb="6" eb="9">
      <t>ジギョウショ</t>
    </rPh>
    <rPh sb="53" eb="56">
      <t>ジギョウショ</t>
    </rPh>
    <phoneticPr fontId="40"/>
  </si>
  <si>
    <t>資料：総務省統計局「事業所・企業統計調査」、「経済センサス基礎調査」、「経済センサス活動調査」から再編加工</t>
    <rPh sb="3" eb="5">
      <t>ソウム</t>
    </rPh>
    <rPh sb="5" eb="6">
      <t>ショウ</t>
    </rPh>
    <rPh sb="6" eb="9">
      <t>トウケイキョク</t>
    </rPh>
    <phoneticPr fontId="8"/>
  </si>
  <si>
    <t>注：事業所・企業統計調査と経済センサスは調査方法、新設事業所の定義が異なるため、</t>
  </si>
  <si>
    <t xml:space="preserve">    なお、平成18～21年は、事業所・企業統計調査から経済センサスへの移行期であり、平成18年の事業所・</t>
    <rPh sb="7" eb="9">
      <t>ヘイセイ</t>
    </rPh>
    <rPh sb="14" eb="15">
      <t>ネン</t>
    </rPh>
    <rPh sb="17" eb="20">
      <t>ジギョウショ</t>
    </rPh>
    <rPh sb="21" eb="23">
      <t>キギョウ</t>
    </rPh>
    <rPh sb="23" eb="25">
      <t>トウケイ</t>
    </rPh>
    <rPh sb="25" eb="27">
      <t>チョウサ</t>
    </rPh>
    <rPh sb="29" eb="31">
      <t>ケイザイ</t>
    </rPh>
    <rPh sb="37" eb="40">
      <t>イコウキ</t>
    </rPh>
    <rPh sb="44" eb="46">
      <t>ヘイセイ</t>
    </rPh>
    <rPh sb="48" eb="49">
      <t>ネン</t>
    </rPh>
    <rPh sb="50" eb="53">
      <t>ジギョウショ</t>
    </rPh>
    <phoneticPr fontId="8"/>
  </si>
  <si>
    <t xml:space="preserve">    企業統計調査の数値を経済センサスの調査方法、新設事業所の定義で再計算してから算出している。</t>
    <rPh sb="14" eb="16">
      <t>ケイザイ</t>
    </rPh>
    <rPh sb="21" eb="23">
      <t>チョウサ</t>
    </rPh>
    <rPh sb="23" eb="25">
      <t>ホウホウ</t>
    </rPh>
    <rPh sb="26" eb="28">
      <t>シンセツ</t>
    </rPh>
    <rPh sb="28" eb="31">
      <t>ジギョウショ</t>
    </rPh>
    <rPh sb="32" eb="34">
      <t>テイギ</t>
    </rPh>
    <rPh sb="35" eb="38">
      <t>サイケイサン</t>
    </rPh>
    <rPh sb="42" eb="44">
      <t>サンシュツ</t>
    </rPh>
    <phoneticPr fontId="8"/>
  </si>
  <si>
    <t>（単位：戸、％）</t>
  </si>
  <si>
    <t>（単位：人、％）</t>
  </si>
  <si>
    <t>資料：農林水産省「世界農林業センサス」、「農林業センサス」</t>
    <rPh sb="3" eb="5">
      <t>ノウリン</t>
    </rPh>
    <rPh sb="5" eb="8">
      <t>スイサンショウ</t>
    </rPh>
    <rPh sb="9" eb="11">
      <t>セカイ</t>
    </rPh>
    <rPh sb="11" eb="14">
      <t>ノウリンギョウ</t>
    </rPh>
    <rPh sb="21" eb="24">
      <t>ノウリンギョウ</t>
    </rPh>
    <phoneticPr fontId="10"/>
  </si>
  <si>
    <t>注１：平成27年調査までは、販売農家の数のみを対象とする。</t>
    <rPh sb="0" eb="1">
      <t>チュウ</t>
    </rPh>
    <rPh sb="3" eb="5">
      <t>ヘイセイ</t>
    </rPh>
    <rPh sb="7" eb="8">
      <t>ネン</t>
    </rPh>
    <rPh sb="8" eb="10">
      <t>チョウサ</t>
    </rPh>
    <rPh sb="14" eb="16">
      <t>ハンバイ</t>
    </rPh>
    <rPh sb="16" eb="18">
      <t>ノウカ</t>
    </rPh>
    <rPh sb="19" eb="20">
      <t>カズ</t>
    </rPh>
    <rPh sb="23" eb="25">
      <t>タイショウ</t>
    </rPh>
    <phoneticPr fontId="8"/>
  </si>
  <si>
    <t>注２：令和2年調査から調査項目を変更したため、個人経営体の数のみを対象とする。</t>
    <rPh sb="0" eb="1">
      <t>チュウ</t>
    </rPh>
    <rPh sb="3" eb="5">
      <t>レイワ</t>
    </rPh>
    <rPh sb="6" eb="7">
      <t>ネン</t>
    </rPh>
    <rPh sb="7" eb="9">
      <t>チョウサ</t>
    </rPh>
    <rPh sb="11" eb="13">
      <t>チョウサ</t>
    </rPh>
    <rPh sb="13" eb="15">
      <t>コウモク</t>
    </rPh>
    <rPh sb="16" eb="18">
      <t>ヘンコウ</t>
    </rPh>
    <rPh sb="23" eb="25">
      <t>コジン</t>
    </rPh>
    <rPh sb="25" eb="28">
      <t>ケイエイタイ</t>
    </rPh>
    <rPh sb="29" eb="30">
      <t>カズ</t>
    </rPh>
    <rPh sb="33" eb="35">
      <t>タイショウ</t>
    </rPh>
    <phoneticPr fontId="8"/>
  </si>
  <si>
    <t>（単位：ha、％）</t>
  </si>
  <si>
    <t>（単位：ha、％）</t>
    <rPh sb="1" eb="3">
      <t>タンイ</t>
    </rPh>
    <phoneticPr fontId="8"/>
  </si>
  <si>
    <t>（単位：戸、㎡）</t>
    <rPh sb="1" eb="3">
      <t>タンイ</t>
    </rPh>
    <rPh sb="4" eb="5">
      <t>ト</t>
    </rPh>
    <phoneticPr fontId="10"/>
  </si>
  <si>
    <t>注１　戸数の総数には、長屋建て及び木造の共同住宅等を含むため、マンションと一戸建ての合計と一致しない。</t>
    <rPh sb="0" eb="1">
      <t>チュウ</t>
    </rPh>
    <rPh sb="3" eb="5">
      <t>コスウ</t>
    </rPh>
    <rPh sb="6" eb="8">
      <t>ソウスウ</t>
    </rPh>
    <rPh sb="11" eb="13">
      <t>ナガヤ</t>
    </rPh>
    <rPh sb="13" eb="14">
      <t>タ</t>
    </rPh>
    <rPh sb="15" eb="16">
      <t>オヨ</t>
    </rPh>
    <rPh sb="17" eb="19">
      <t>モクゾウ</t>
    </rPh>
    <rPh sb="20" eb="22">
      <t>キョウドウ</t>
    </rPh>
    <rPh sb="22" eb="24">
      <t>ジュウタク</t>
    </rPh>
    <rPh sb="24" eb="25">
      <t>トウ</t>
    </rPh>
    <rPh sb="26" eb="27">
      <t>フク</t>
    </rPh>
    <rPh sb="37" eb="39">
      <t>イッコ</t>
    </rPh>
    <rPh sb="39" eb="40">
      <t>ダ</t>
    </rPh>
    <rPh sb="42" eb="44">
      <t>ゴウケイ</t>
    </rPh>
    <rPh sb="45" eb="47">
      <t>イッチ</t>
    </rPh>
    <phoneticPr fontId="8"/>
  </si>
  <si>
    <t>（単位：所、人、％）</t>
    <rPh sb="1" eb="3">
      <t>タンイ</t>
    </rPh>
    <rPh sb="4" eb="5">
      <t>ショ</t>
    </rPh>
    <rPh sb="6" eb="7">
      <t>ニン</t>
    </rPh>
    <phoneticPr fontId="10"/>
  </si>
  <si>
    <t>資料：総務省統計局「事業所・企業統計調査」、「経済センサス基礎調査」、</t>
    <rPh sb="3" eb="5">
      <t>ソウム</t>
    </rPh>
    <rPh sb="5" eb="6">
      <t>ショウ</t>
    </rPh>
    <rPh sb="6" eb="9">
      <t>トウケイキョク</t>
    </rPh>
    <phoneticPr fontId="8"/>
  </si>
  <si>
    <t>注１：事業所・企業統計調査と経済センサスは調査手法が異なるため、平成18年以前</t>
    <rPh sb="0" eb="1">
      <t>チュウ</t>
    </rPh>
    <rPh sb="32" eb="34">
      <t>ヘイセイ</t>
    </rPh>
    <rPh sb="36" eb="37">
      <t>ネン</t>
    </rPh>
    <rPh sb="37" eb="39">
      <t>イゼン</t>
    </rPh>
    <phoneticPr fontId="8"/>
  </si>
  <si>
    <t>（単位：所、％）</t>
    <rPh sb="1" eb="3">
      <t>タンイ</t>
    </rPh>
    <rPh sb="4" eb="5">
      <t>ショ</t>
    </rPh>
    <phoneticPr fontId="13"/>
  </si>
  <si>
    <t>（単位：所、人、百万円、％）</t>
  </si>
  <si>
    <t>（単位：所、人、百万円、％）</t>
    <rPh sb="1" eb="3">
      <t>タンイ</t>
    </rPh>
    <rPh sb="4" eb="5">
      <t>ショ</t>
    </rPh>
    <rPh sb="6" eb="7">
      <t>ヒト</t>
    </rPh>
    <rPh sb="8" eb="9">
      <t>ヒャク</t>
    </rPh>
    <rPh sb="9" eb="10">
      <t>マン</t>
    </rPh>
    <rPh sb="10" eb="11">
      <t>エン</t>
    </rPh>
    <phoneticPr fontId="10"/>
  </si>
  <si>
    <t>（単位：所、人、億円、％）</t>
    <rPh sb="1" eb="3">
      <t>タンイ</t>
    </rPh>
    <rPh sb="4" eb="5">
      <t>ショ</t>
    </rPh>
    <rPh sb="6" eb="7">
      <t>ヒト</t>
    </rPh>
    <rPh sb="8" eb="9">
      <t>オク</t>
    </rPh>
    <rPh sb="9" eb="10">
      <t>エン</t>
    </rPh>
    <phoneticPr fontId="10"/>
  </si>
  <si>
    <t>（単位：百万円、％）</t>
    <rPh sb="1" eb="3">
      <t>タンイ</t>
    </rPh>
    <rPh sb="4" eb="5">
      <t>ヒャク</t>
    </rPh>
    <rPh sb="5" eb="6">
      <t>マン</t>
    </rPh>
    <rPh sb="6" eb="7">
      <t>エン</t>
    </rPh>
    <phoneticPr fontId="10"/>
  </si>
  <si>
    <t>注１：該当事業所が特定されるおそれのある箇所は、「χ」で表記。</t>
  </si>
  <si>
    <t>（単位：所、人、百万円、％）</t>
    <rPh sb="1" eb="3">
      <t>タンイ</t>
    </rPh>
    <rPh sb="4" eb="5">
      <t>ショ</t>
    </rPh>
    <rPh sb="6" eb="7">
      <t>ヒト</t>
    </rPh>
    <rPh sb="8" eb="11">
      <t>ヒャクマンエン</t>
    </rPh>
    <phoneticPr fontId="10"/>
  </si>
  <si>
    <t>（単位：百万円、％）</t>
    <rPh sb="1" eb="3">
      <t>タンイ</t>
    </rPh>
    <rPh sb="4" eb="5">
      <t>ヒャク</t>
    </rPh>
    <rPh sb="5" eb="7">
      <t>マンエン</t>
    </rPh>
    <phoneticPr fontId="13"/>
  </si>
  <si>
    <t>資料：経済産業省「工業統計調査」、総務省統計局「経済センサス活動調査（製造業集計、市区町村編）」</t>
    <rPh sb="0" eb="2">
      <t>シリョウ</t>
    </rPh>
    <rPh sb="3" eb="5">
      <t>ケイザイ</t>
    </rPh>
    <rPh sb="5" eb="8">
      <t>サンギョウショウ</t>
    </rPh>
    <rPh sb="9" eb="11">
      <t>コウギョウ</t>
    </rPh>
    <rPh sb="11" eb="13">
      <t>トウケイ</t>
    </rPh>
    <rPh sb="13" eb="15">
      <t>チョウサ</t>
    </rPh>
    <rPh sb="17" eb="20">
      <t>ソウムショウ</t>
    </rPh>
    <rPh sb="20" eb="22">
      <t>トウケイ</t>
    </rPh>
    <rPh sb="22" eb="23">
      <t>キョク</t>
    </rPh>
    <phoneticPr fontId="13"/>
  </si>
  <si>
    <t>（単位：十億円、％）</t>
    <rPh sb="1" eb="3">
      <t>タンイ</t>
    </rPh>
    <rPh sb="4" eb="6">
      <t>ジュウオク</t>
    </rPh>
    <rPh sb="6" eb="7">
      <t>エン</t>
    </rPh>
    <phoneticPr fontId="13"/>
  </si>
  <si>
    <t>資料：経済産業省「工業統計調査」、総務省統計局「経済センサス活動調査（製造業集計、市区町村編）」</t>
    <rPh sb="0" eb="2">
      <t>シリョウ</t>
    </rPh>
    <rPh sb="3" eb="5">
      <t>ケイザイ</t>
    </rPh>
    <rPh sb="5" eb="8">
      <t>サンギョウショウ</t>
    </rPh>
    <rPh sb="9" eb="11">
      <t>コウギョウ</t>
    </rPh>
    <rPh sb="11" eb="13">
      <t>トウケイ</t>
    </rPh>
    <rPh sb="13" eb="15">
      <t>チョウサ</t>
    </rPh>
    <rPh sb="17" eb="20">
      <t>ソウムショウ</t>
    </rPh>
    <rPh sb="20" eb="22">
      <t>トウケイ</t>
    </rPh>
    <rPh sb="22" eb="23">
      <t>キョク</t>
    </rPh>
    <rPh sb="24" eb="26">
      <t>ケイザイ</t>
    </rPh>
    <rPh sb="30" eb="32">
      <t>カツドウ</t>
    </rPh>
    <rPh sb="32" eb="34">
      <t>チョウサ</t>
    </rPh>
    <rPh sb="35" eb="38">
      <t>セイゾウギョウ</t>
    </rPh>
    <rPh sb="38" eb="40">
      <t>シュウケイ</t>
    </rPh>
    <rPh sb="41" eb="43">
      <t>シク</t>
    </rPh>
    <rPh sb="43" eb="45">
      <t>チョウソン</t>
    </rPh>
    <rPh sb="45" eb="46">
      <t>ヘン</t>
    </rPh>
    <phoneticPr fontId="13"/>
  </si>
  <si>
    <t>（単位：所、人、百万円、％）</t>
    <rPh sb="1" eb="3">
      <t>タンイ</t>
    </rPh>
    <rPh sb="4" eb="5">
      <t>ショ</t>
    </rPh>
    <rPh sb="6" eb="7">
      <t>ヒト</t>
    </rPh>
    <rPh sb="8" eb="9">
      <t>ヒャク</t>
    </rPh>
    <rPh sb="9" eb="11">
      <t>マンエン</t>
    </rPh>
    <phoneticPr fontId="10"/>
  </si>
  <si>
    <t>注：該当事業所が特定されるおそれのある箇所は、「χ」で表記。</t>
  </si>
  <si>
    <t>（単位：円、％）</t>
  </si>
  <si>
    <t>（単位：百万円、％）</t>
    <rPh sb="4" eb="5">
      <t>ヒャク</t>
    </rPh>
    <phoneticPr fontId="10"/>
  </si>
  <si>
    <t>資料：経済産業省「工業統計調査」、総務省統計局「経済センサス活動調査（製造業集計、市区町村編）」</t>
    <rPh sb="3" eb="5">
      <t>ケイザイ</t>
    </rPh>
    <rPh sb="5" eb="8">
      <t>サンギョウショウ</t>
    </rPh>
    <rPh sb="9" eb="11">
      <t>コウギョウ</t>
    </rPh>
    <rPh sb="11" eb="13">
      <t>トウケイ</t>
    </rPh>
    <rPh sb="13" eb="15">
      <t>チョウサ</t>
    </rPh>
    <rPh sb="35" eb="38">
      <t>セイゾウギョウ</t>
    </rPh>
    <rPh sb="38" eb="40">
      <t>シュウケイ</t>
    </rPh>
    <rPh sb="41" eb="43">
      <t>シク</t>
    </rPh>
    <rPh sb="43" eb="45">
      <t>チョウソン</t>
    </rPh>
    <rPh sb="45" eb="46">
      <t>ヘン</t>
    </rPh>
    <phoneticPr fontId="8"/>
  </si>
  <si>
    <t>注：平成20年調査で一部産業分類の改定が行われたため、平成19年調査の数値とは接続しない。</t>
    <rPh sb="0" eb="1">
      <t>チュウ</t>
    </rPh>
    <rPh sb="2" eb="4">
      <t>ヘイセイ</t>
    </rPh>
    <rPh sb="6" eb="7">
      <t>ネン</t>
    </rPh>
    <rPh sb="7" eb="9">
      <t>チョウサ</t>
    </rPh>
    <rPh sb="10" eb="12">
      <t>イチブ</t>
    </rPh>
    <rPh sb="12" eb="14">
      <t>サンギョウ</t>
    </rPh>
    <rPh sb="14" eb="16">
      <t>ブンルイ</t>
    </rPh>
    <rPh sb="17" eb="19">
      <t>カイテイ</t>
    </rPh>
    <rPh sb="20" eb="21">
      <t>オコナ</t>
    </rPh>
    <rPh sb="27" eb="29">
      <t>ヘイセイ</t>
    </rPh>
    <rPh sb="31" eb="32">
      <t>ネン</t>
    </rPh>
    <rPh sb="32" eb="34">
      <t>チョウサ</t>
    </rPh>
    <rPh sb="35" eb="37">
      <t>スウチ</t>
    </rPh>
    <rPh sb="39" eb="41">
      <t>セツゾク</t>
    </rPh>
    <phoneticPr fontId="7"/>
  </si>
  <si>
    <t>(単位：所、人、百万円、％）</t>
  </si>
  <si>
    <t>(単位：所、人、百万円、％）</t>
    <rPh sb="1" eb="3">
      <t>タンイ</t>
    </rPh>
    <rPh sb="4" eb="5">
      <t>ショ</t>
    </rPh>
    <rPh sb="6" eb="7">
      <t>ニン</t>
    </rPh>
    <rPh sb="8" eb="11">
      <t>ヒャクマンエン</t>
    </rPh>
    <phoneticPr fontId="13"/>
  </si>
  <si>
    <t>（単位：社、台、人）</t>
    <rPh sb="1" eb="3">
      <t>タンイ</t>
    </rPh>
    <rPh sb="4" eb="5">
      <t>シャ</t>
    </rPh>
    <rPh sb="6" eb="7">
      <t>ダイ</t>
    </rPh>
    <rPh sb="8" eb="9">
      <t>ヒト</t>
    </rPh>
    <phoneticPr fontId="10"/>
  </si>
  <si>
    <t>注１：織機台数は出機を含み、従業者数は市内出機を含む。</t>
  </si>
  <si>
    <t>注１：年度は12月1日～翌11月30日、（　）内は昭和43年を100とした数値である。</t>
    <rPh sb="0" eb="1">
      <t>チュウ</t>
    </rPh>
    <rPh sb="3" eb="5">
      <t>ネンド</t>
    </rPh>
    <rPh sb="8" eb="9">
      <t>ガツ</t>
    </rPh>
    <rPh sb="10" eb="11">
      <t>ニチ</t>
    </rPh>
    <rPh sb="12" eb="13">
      <t>ヨク</t>
    </rPh>
    <rPh sb="15" eb="16">
      <t>ガツ</t>
    </rPh>
    <rPh sb="18" eb="19">
      <t>ニチ</t>
    </rPh>
    <rPh sb="23" eb="24">
      <t>ナイ</t>
    </rPh>
    <rPh sb="25" eb="27">
      <t>ショウワ</t>
    </rPh>
    <rPh sb="29" eb="30">
      <t>ネン</t>
    </rPh>
    <rPh sb="37" eb="39">
      <t>スウチ</t>
    </rPh>
    <phoneticPr fontId="10"/>
  </si>
  <si>
    <t>（単位：反、％）</t>
  </si>
  <si>
    <t>（単位：社、％）</t>
    <rPh sb="1" eb="3">
      <t>タンイ</t>
    </rPh>
    <rPh sb="4" eb="5">
      <t>シャ</t>
    </rPh>
    <phoneticPr fontId="10"/>
  </si>
  <si>
    <t>注：平成20年調査で一部産業分類の改定が行われたため、平成19年調査の数値とは接続しない。</t>
    <rPh sb="0" eb="1">
      <t>チュウ</t>
    </rPh>
    <rPh sb="2" eb="4">
      <t>ヘイセイ</t>
    </rPh>
    <rPh sb="6" eb="7">
      <t>ネン</t>
    </rPh>
    <rPh sb="7" eb="9">
      <t>チョウサ</t>
    </rPh>
    <rPh sb="10" eb="12">
      <t>イチブ</t>
    </rPh>
    <rPh sb="12" eb="14">
      <t>サンギョウ</t>
    </rPh>
    <rPh sb="14" eb="16">
      <t>ブンルイ</t>
    </rPh>
    <rPh sb="17" eb="19">
      <t>カイテイ</t>
    </rPh>
    <rPh sb="20" eb="21">
      <t>オコナ</t>
    </rPh>
    <rPh sb="27" eb="29">
      <t>ヘイセイ</t>
    </rPh>
    <rPh sb="31" eb="32">
      <t>ネン</t>
    </rPh>
    <rPh sb="32" eb="34">
      <t>チョウサ</t>
    </rPh>
    <rPh sb="35" eb="37">
      <t>スウチ</t>
    </rPh>
    <rPh sb="39" eb="41">
      <t>セツゾク</t>
    </rPh>
    <phoneticPr fontId="8"/>
  </si>
  <si>
    <t>銑鉄鋳物製造業（鋳鉄管、可鍛鋳鉄を除く）</t>
  </si>
  <si>
    <t>　　　京都市「京都市の工業　平成19年工業統計調査結果報告」、</t>
    <rPh sb="3" eb="6">
      <t>キョウトシ</t>
    </rPh>
    <phoneticPr fontId="8"/>
  </si>
  <si>
    <t>注：平成20年調査で一部産業分類の改定が行われたため、平成19年調査の数値とは接続しない。</t>
    <rPh sb="10" eb="12">
      <t>イチブ</t>
    </rPh>
    <rPh sb="27" eb="29">
      <t>ヘイセイ</t>
    </rPh>
    <rPh sb="31" eb="32">
      <t>ネン</t>
    </rPh>
    <rPh sb="32" eb="34">
      <t>チョウサ</t>
    </rPh>
    <phoneticPr fontId="8"/>
  </si>
  <si>
    <t>表Ⅱ－4－1　京都市の運輸・通信業の事業所数、従業者数の推移</t>
    <rPh sb="7" eb="10">
      <t>キョウトシ</t>
    </rPh>
    <rPh sb="11" eb="13">
      <t>ウンユ</t>
    </rPh>
    <rPh sb="14" eb="17">
      <t>ツウシンギョウ</t>
    </rPh>
    <rPh sb="17" eb="18">
      <t>ケンギョウ</t>
    </rPh>
    <rPh sb="28" eb="30">
      <t>スイイ</t>
    </rPh>
    <phoneticPr fontId="10"/>
  </si>
  <si>
    <t>注１：事業所・企業統計調査と経済センサスは調査手法が異なるため、平成18年以前と</t>
    <rPh sb="0" eb="1">
      <t>チュウ</t>
    </rPh>
    <rPh sb="32" eb="34">
      <t>ヘイセイ</t>
    </rPh>
    <rPh sb="36" eb="37">
      <t>ネン</t>
    </rPh>
    <rPh sb="37" eb="39">
      <t>イゼン</t>
    </rPh>
    <phoneticPr fontId="8"/>
  </si>
  <si>
    <t xml:space="preserve">  （単位：所、人、百万円、％）</t>
    <rPh sb="10" eb="11">
      <t>ヒャク</t>
    </rPh>
    <phoneticPr fontId="10"/>
  </si>
  <si>
    <t>（単位：百万円、％）</t>
    <rPh sb="1" eb="3">
      <t>タンイ</t>
    </rPh>
    <rPh sb="4" eb="7">
      <t>ヒャクマンエン</t>
    </rPh>
    <phoneticPr fontId="13"/>
  </si>
  <si>
    <t>（単位：所、人、百万円、㎡、％）</t>
    <rPh sb="6" eb="7">
      <t>ヒト</t>
    </rPh>
    <rPh sb="8" eb="9">
      <t>ヒャク</t>
    </rPh>
    <rPh sb="9" eb="11">
      <t>マンエン</t>
    </rPh>
    <phoneticPr fontId="10"/>
  </si>
  <si>
    <t>（単位：所、人、百万円、㎡、％)</t>
    <rPh sb="8" eb="9">
      <t>ヒャク</t>
    </rPh>
    <phoneticPr fontId="10"/>
  </si>
  <si>
    <t>（単位：百万円、％、人）</t>
    <rPh sb="1" eb="3">
      <t>タンイ</t>
    </rPh>
    <rPh sb="4" eb="7">
      <t>ヒャクマンエン</t>
    </rPh>
    <rPh sb="10" eb="11">
      <t>ヒト</t>
    </rPh>
    <phoneticPr fontId="13"/>
  </si>
  <si>
    <t>百貨店、総合スーパー</t>
  </si>
  <si>
    <t>注１：売場面積の「不詳」は、売場面積を調査していない牛乳小売業（宅配専門）、自動車小売業（新車・
　　　中古）、建具小売業、畳小売業、ガソリンスタンド、新聞小売業（宅配専門）の事業所並びに訪問販
　　　売、通信・カタログ販売、インターネット販売等で売場面積の無い事業所をいう。</t>
  </si>
  <si>
    <t>注１：事業所・企業統計調査と経済センサスは調査手法が異なるため、</t>
    <rPh sb="0" eb="1">
      <t>チュウ</t>
    </rPh>
    <phoneticPr fontId="8"/>
  </si>
  <si>
    <t>注１：信組、労金、農協、信漁連の計数を含まない。</t>
  </si>
  <si>
    <t>表Ⅱ－7－1　京都市の不動産業の事業所数、従業者数の推移</t>
    <rPh sb="7" eb="10">
      <t>キョウトシ</t>
    </rPh>
    <rPh sb="11" eb="14">
      <t>フドウサン</t>
    </rPh>
    <rPh sb="14" eb="15">
      <t>ギョウ</t>
    </rPh>
    <rPh sb="15" eb="16">
      <t>ケンギョウ</t>
    </rPh>
    <rPh sb="26" eb="28">
      <t>スイイ</t>
    </rPh>
    <phoneticPr fontId="10"/>
  </si>
  <si>
    <t>表Ⅱ－8－1　京都市のサービス関連業の事業所数、従業者数の推移</t>
    <rPh sb="7" eb="10">
      <t>キョウトシ</t>
    </rPh>
    <rPh sb="15" eb="17">
      <t>カンレン</t>
    </rPh>
    <rPh sb="17" eb="18">
      <t>ギョウ</t>
    </rPh>
    <rPh sb="18" eb="19">
      <t>ケンギョウ</t>
    </rPh>
    <rPh sb="29" eb="31">
      <t>スイイ</t>
    </rPh>
    <phoneticPr fontId="10"/>
  </si>
  <si>
    <t>（単位：所、人、％）</t>
    <rPh sb="1" eb="3">
      <t>タンイ</t>
    </rPh>
    <rPh sb="4" eb="5">
      <t>ショ</t>
    </rPh>
    <rPh sb="6" eb="7">
      <t>ニン</t>
    </rPh>
    <phoneticPr fontId="33"/>
  </si>
  <si>
    <t>映像・音声・文字情報制作業（新聞業、出版業を除く）</t>
    <rPh sb="0" eb="2">
      <t>エイゾウ</t>
    </rPh>
    <rPh sb="3" eb="5">
      <t>オンセイ</t>
    </rPh>
    <rPh sb="6" eb="8">
      <t>モジ</t>
    </rPh>
    <rPh sb="8" eb="10">
      <t>ジョウホウ</t>
    </rPh>
    <rPh sb="10" eb="12">
      <t>セイサク</t>
    </rPh>
    <rPh sb="12" eb="13">
      <t>ギョウ</t>
    </rPh>
    <rPh sb="14" eb="16">
      <t>シンブン</t>
    </rPh>
    <rPh sb="16" eb="17">
      <t>ギョウ</t>
    </rPh>
    <rPh sb="18" eb="21">
      <t>シュッパンギョウ</t>
    </rPh>
    <rPh sb="22" eb="23">
      <t>ノゾ</t>
    </rPh>
    <phoneticPr fontId="33"/>
  </si>
  <si>
    <t>学術研究、専門・技術サービス業</t>
    <rPh sb="0" eb="2">
      <t>ガクジュツ</t>
    </rPh>
    <rPh sb="2" eb="4">
      <t>ケンキュウ</t>
    </rPh>
    <rPh sb="5" eb="7">
      <t>センモン</t>
    </rPh>
    <rPh sb="8" eb="10">
      <t>ギジュツ</t>
    </rPh>
    <rPh sb="14" eb="15">
      <t>ギョウ</t>
    </rPh>
    <phoneticPr fontId="33"/>
  </si>
  <si>
    <t>学術研究、専門・技術サービス業内格付不能</t>
    <rPh sb="15" eb="16">
      <t>ナイ</t>
    </rPh>
    <rPh sb="16" eb="18">
      <t>カクヅ</t>
    </rPh>
    <rPh sb="18" eb="20">
      <t>フノウ</t>
    </rPh>
    <phoneticPr fontId="8"/>
  </si>
  <si>
    <t>宿泊業、飲食サービス業</t>
    <rPh sb="0" eb="2">
      <t>シュクハク</t>
    </rPh>
    <rPh sb="2" eb="3">
      <t>ギョウ</t>
    </rPh>
    <rPh sb="4" eb="6">
      <t>インショク</t>
    </rPh>
    <rPh sb="10" eb="11">
      <t>ギョウ</t>
    </rPh>
    <phoneticPr fontId="33"/>
  </si>
  <si>
    <t>宿泊業、飲食サービス業内格付不能</t>
    <rPh sb="11" eb="12">
      <t>ナイ</t>
    </rPh>
    <rPh sb="12" eb="14">
      <t>カクヅ</t>
    </rPh>
    <rPh sb="14" eb="16">
      <t>フノウ</t>
    </rPh>
    <phoneticPr fontId="11"/>
  </si>
  <si>
    <t>生活関連サービス業、娯楽業
（旅行業を除く）</t>
    <rPh sb="0" eb="2">
      <t>セイカツ</t>
    </rPh>
    <rPh sb="2" eb="4">
      <t>カンレン</t>
    </rPh>
    <rPh sb="8" eb="9">
      <t>ギョウ</t>
    </rPh>
    <rPh sb="10" eb="13">
      <t>ゴラクギョウ</t>
    </rPh>
    <rPh sb="15" eb="18">
      <t>リョコウギョウ</t>
    </rPh>
    <rPh sb="19" eb="20">
      <t>ノゾ</t>
    </rPh>
    <phoneticPr fontId="33"/>
  </si>
  <si>
    <t>教育、学習支援業
（学校教育を除く）</t>
    <rPh sb="10" eb="12">
      <t>ガッコウ</t>
    </rPh>
    <rPh sb="12" eb="14">
      <t>キョウイク</t>
    </rPh>
    <rPh sb="15" eb="16">
      <t>ノゾ</t>
    </rPh>
    <phoneticPr fontId="33"/>
  </si>
  <si>
    <t>その他の教育、学習支援業</t>
  </si>
  <si>
    <t>医療、福祉</t>
    <rPh sb="0" eb="2">
      <t>イリョウ</t>
    </rPh>
    <rPh sb="3" eb="5">
      <t>フクシ</t>
    </rPh>
    <phoneticPr fontId="33"/>
  </si>
  <si>
    <t>医療、福祉内格付不能</t>
    <rPh sb="5" eb="6">
      <t>ナイ</t>
    </rPh>
    <rPh sb="6" eb="8">
      <t>カクヅ</t>
    </rPh>
    <rPh sb="8" eb="10">
      <t>フノウ</t>
    </rPh>
    <phoneticPr fontId="11"/>
  </si>
  <si>
    <t>学術研究、専門・技術サービス業内格付不能</t>
    <rPh sb="15" eb="16">
      <t>ナイ</t>
    </rPh>
    <rPh sb="16" eb="18">
      <t>カクヅ</t>
    </rPh>
    <rPh sb="18" eb="20">
      <t>フノウ</t>
    </rPh>
    <phoneticPr fontId="11"/>
  </si>
  <si>
    <t>生活関連サービス業、娯楽業（旅行業を除く）</t>
    <rPh sb="0" eb="2">
      <t>セイカツ</t>
    </rPh>
    <rPh sb="2" eb="4">
      <t>カンレン</t>
    </rPh>
    <rPh sb="8" eb="9">
      <t>ギョウ</t>
    </rPh>
    <rPh sb="10" eb="13">
      <t>ゴラクギョウ</t>
    </rPh>
    <rPh sb="14" eb="17">
      <t>リョコウギョウ</t>
    </rPh>
    <rPh sb="18" eb="19">
      <t>ノゾ</t>
    </rPh>
    <phoneticPr fontId="33"/>
  </si>
  <si>
    <t>教育、学習支援業（学校教育を除く）</t>
    <rPh sb="9" eb="11">
      <t>ガッコウ</t>
    </rPh>
    <rPh sb="11" eb="13">
      <t>キョウイク</t>
    </rPh>
    <rPh sb="14" eb="15">
      <t>ノゾ</t>
    </rPh>
    <phoneticPr fontId="33"/>
  </si>
  <si>
    <t>サービス業(他に分類されないもの、廃棄物処理業を除く)</t>
    <rPh sb="17" eb="20">
      <t>ハイキブツ</t>
    </rPh>
    <rPh sb="20" eb="22">
      <t>ショリ</t>
    </rPh>
    <rPh sb="22" eb="23">
      <t>ギョウ</t>
    </rPh>
    <rPh sb="24" eb="25">
      <t>ノゾ</t>
    </rPh>
    <phoneticPr fontId="33"/>
  </si>
  <si>
    <t>　　　➂　学術研究、専門・技術サービス業</t>
    <rPh sb="5" eb="7">
      <t>ガクジュツ</t>
    </rPh>
    <rPh sb="7" eb="9">
      <t>ケンキュウ</t>
    </rPh>
    <rPh sb="10" eb="12">
      <t>センモン</t>
    </rPh>
    <rPh sb="13" eb="15">
      <t>ギジュツ</t>
    </rPh>
    <rPh sb="19" eb="20">
      <t>ギョウ</t>
    </rPh>
    <phoneticPr fontId="8"/>
  </si>
  <si>
    <t>　　　➄　生活関連サービス業、娯楽業</t>
  </si>
  <si>
    <t>　　　➅　教育、学習支援業</t>
    <rPh sb="5" eb="7">
      <t>キョウイク</t>
    </rPh>
    <rPh sb="8" eb="10">
      <t>ガクシュウ</t>
    </rPh>
    <rPh sb="10" eb="12">
      <t>シエン</t>
    </rPh>
    <rPh sb="12" eb="13">
      <t>ギョウ</t>
    </rPh>
    <phoneticPr fontId="8"/>
  </si>
  <si>
    <t>　　　➆　医療、福祉</t>
    <rPh sb="5" eb="7">
      <t>イリョウ</t>
    </rPh>
    <rPh sb="8" eb="10">
      <t>フクシ</t>
    </rPh>
    <phoneticPr fontId="8"/>
  </si>
  <si>
    <t>電気・ガス・水道・
廃棄物処理業</t>
    <rPh sb="0" eb="2">
      <t>デンキ</t>
    </rPh>
    <rPh sb="6" eb="8">
      <t>スイドウ</t>
    </rPh>
    <rPh sb="10" eb="13">
      <t>ハイキブツ</t>
    </rPh>
    <rPh sb="13" eb="15">
      <t>ショリ</t>
    </rPh>
    <rPh sb="15" eb="16">
      <t>ギョウ</t>
    </rPh>
    <phoneticPr fontId="8"/>
  </si>
  <si>
    <t>専門・科学技術、
業務支援サービス業</t>
    <rPh sb="0" eb="2">
      <t>センモン</t>
    </rPh>
    <rPh sb="3" eb="5">
      <t>カガク</t>
    </rPh>
    <rPh sb="5" eb="7">
      <t>ギジュツ</t>
    </rPh>
    <rPh sb="9" eb="11">
      <t>ギョウム</t>
    </rPh>
    <rPh sb="11" eb="13">
      <t>シエン</t>
    </rPh>
    <rPh sb="17" eb="18">
      <t>ギョウ</t>
    </rPh>
    <phoneticPr fontId="10"/>
  </si>
  <si>
    <t>令和3年</t>
    <rPh sb="0" eb="2">
      <t>レイワ</t>
    </rPh>
    <rPh sb="3" eb="4">
      <t>ネン</t>
    </rPh>
    <phoneticPr fontId="10"/>
  </si>
  <si>
    <t>令和3年</t>
    <rPh sb="0" eb="2">
      <t>レイワ</t>
    </rPh>
    <rPh sb="3" eb="4">
      <t>ネン</t>
    </rPh>
    <phoneticPr fontId="8"/>
  </si>
  <si>
    <t>注２　令和2年4月分から国土交通省による建築着工統計の集計事項に変更があったため、令和2年度以降の京都
　　市分の内訳は公表されていない。</t>
    <rPh sb="0" eb="1">
      <t>チュウ</t>
    </rPh>
    <rPh sb="3" eb="5">
      <t>レイワ</t>
    </rPh>
    <rPh sb="41" eb="43">
      <t>レイワ</t>
    </rPh>
    <rPh sb="44" eb="46">
      <t>ネンド</t>
    </rPh>
    <rPh sb="46" eb="48">
      <t>イコウ</t>
    </rPh>
    <rPh sb="57" eb="59">
      <t>ウチワケ</t>
    </rPh>
    <rPh sb="60" eb="62">
      <t>コウヒョウ</t>
    </rPh>
    <phoneticPr fontId="8"/>
  </si>
  <si>
    <t>持家</t>
    <rPh sb="0" eb="2">
      <t>モチイエ</t>
    </rPh>
    <phoneticPr fontId="8"/>
  </si>
  <si>
    <t>貸家</t>
    <rPh sb="0" eb="2">
      <t>カシヤ</t>
    </rPh>
    <phoneticPr fontId="8"/>
  </si>
  <si>
    <t>給与住宅</t>
    <rPh sb="0" eb="2">
      <t>キュウヨ</t>
    </rPh>
    <rPh sb="2" eb="4">
      <t>ジュウタク</t>
    </rPh>
    <phoneticPr fontId="8"/>
  </si>
  <si>
    <t>分譲住宅</t>
    <rPh sb="0" eb="2">
      <t>ブンジョウ</t>
    </rPh>
    <rPh sb="2" eb="4">
      <t>ジュウタク</t>
    </rPh>
    <phoneticPr fontId="8"/>
  </si>
  <si>
    <t>一戸当たり</t>
  </si>
  <si>
    <t>電子部品・デバイス・
電子回路製造業</t>
    <phoneticPr fontId="8"/>
  </si>
  <si>
    <t>令和2年度</t>
    <rPh sb="0" eb="2">
      <t>レイワ</t>
    </rPh>
    <rPh sb="3" eb="4">
      <t>ネン</t>
    </rPh>
    <rPh sb="4" eb="5">
      <t>ド</t>
    </rPh>
    <phoneticPr fontId="114"/>
  </si>
  <si>
    <t>令和元年</t>
    <rPh sb="0" eb="2">
      <t>レイワ</t>
    </rPh>
    <rPh sb="2" eb="3">
      <t>ガン</t>
    </rPh>
    <rPh sb="3" eb="4">
      <t>ネン</t>
    </rPh>
    <phoneticPr fontId="11"/>
  </si>
  <si>
    <t>資料：京都市「経済センサス活動調査　製造業に関する集計（京都市集計結果）」</t>
    <rPh sb="3" eb="6">
      <t>キョウトシ</t>
    </rPh>
    <rPh sb="7" eb="9">
      <t>ケイザイ</t>
    </rPh>
    <rPh sb="13" eb="15">
      <t>カツドウ</t>
    </rPh>
    <rPh sb="15" eb="17">
      <t>チョウサ</t>
    </rPh>
    <rPh sb="18" eb="21">
      <t>セイゾウギョウ</t>
    </rPh>
    <phoneticPr fontId="10"/>
  </si>
  <si>
    <t>令和3年度</t>
    <rPh sb="0" eb="2">
      <t>レイワ</t>
    </rPh>
    <rPh sb="3" eb="4">
      <t>ネン</t>
    </rPh>
    <rPh sb="4" eb="5">
      <t>ド</t>
    </rPh>
    <phoneticPr fontId="8"/>
  </si>
  <si>
    <t>令和元年度</t>
    <rPh sb="0" eb="2">
      <t>レイワ</t>
    </rPh>
    <rPh sb="2" eb="4">
      <t>ガンネン</t>
    </rPh>
    <rPh sb="3" eb="5">
      <t>ネンド</t>
    </rPh>
    <phoneticPr fontId="8"/>
  </si>
  <si>
    <t>－</t>
    <phoneticPr fontId="8"/>
  </si>
  <si>
    <t>(2.0/100.0)</t>
  </si>
  <si>
    <t>(3.5/100.0)</t>
  </si>
  <si>
    <t>(4.0/100.0)</t>
  </si>
  <si>
    <t>(5.8/100.0)</t>
  </si>
  <si>
    <t>(4.8/107.7)</t>
  </si>
  <si>
    <t>令和3年</t>
    <phoneticPr fontId="8"/>
  </si>
  <si>
    <t>令和3年</t>
    <rPh sb="0" eb="2">
      <t>レイワ</t>
    </rPh>
    <phoneticPr fontId="8"/>
  </si>
  <si>
    <t>総計</t>
    <phoneticPr fontId="8"/>
  </si>
  <si>
    <t>軽工業</t>
    <phoneticPr fontId="8"/>
  </si>
  <si>
    <t>食料品</t>
  </si>
  <si>
    <t>飲料・たばこ・飼料</t>
  </si>
  <si>
    <t>繊維</t>
  </si>
  <si>
    <t>木材・木製品</t>
  </si>
  <si>
    <t>家具・装備品</t>
  </si>
  <si>
    <t>パルプ・紙・紙加工品</t>
  </si>
  <si>
    <t>印刷・同関連</t>
  </si>
  <si>
    <t>なめし革・同製品・毛皮</t>
  </si>
  <si>
    <t>窯業・土石製品</t>
  </si>
  <si>
    <t>その他の製造</t>
  </si>
  <si>
    <t>重工業</t>
  </si>
  <si>
    <t>化学</t>
  </si>
  <si>
    <t>石油製品・石炭製品</t>
  </si>
  <si>
    <t>プラスチック製品</t>
  </si>
  <si>
    <t>ゴム製品</t>
  </si>
  <si>
    <r>
      <t>表Ⅱ－8－4　サービス関連業の業種分類別の事業所数</t>
    </r>
    <r>
      <rPr>
        <b/>
        <sz val="18"/>
        <color rgb="FFFF0000"/>
        <rFont val="ＭＳ ゴシック"/>
        <family val="3"/>
        <charset val="128"/>
      </rPr>
      <t>、</t>
    </r>
    <r>
      <rPr>
        <b/>
        <sz val="18"/>
        <rFont val="ＭＳ ゴシック"/>
        <family val="3"/>
        <charset val="128"/>
      </rPr>
      <t>従業者数</t>
    </r>
    <rPh sb="11" eb="13">
      <t>カンレン</t>
    </rPh>
    <rPh sb="13" eb="14">
      <t>ギョウ</t>
    </rPh>
    <rPh sb="15" eb="17">
      <t>ギョウシュ</t>
    </rPh>
    <rPh sb="17" eb="19">
      <t>ブンルイ</t>
    </rPh>
    <rPh sb="19" eb="20">
      <t>ベツ</t>
    </rPh>
    <rPh sb="21" eb="24">
      <t>ジギョウショ</t>
    </rPh>
    <rPh sb="24" eb="25">
      <t>スウ</t>
    </rPh>
    <rPh sb="26" eb="27">
      <t>ジュウ</t>
    </rPh>
    <rPh sb="27" eb="30">
      <t>ギョウシャスウ</t>
    </rPh>
    <phoneticPr fontId="10"/>
  </si>
  <si>
    <t>神戸市</t>
    <rPh sb="0" eb="3">
      <t>コウベシ</t>
    </rPh>
    <phoneticPr fontId="3"/>
  </si>
  <si>
    <t>(4.4/100.0)</t>
  </si>
  <si>
    <t>(8.2/100.0)</t>
  </si>
  <si>
    <t>(6.2/100.0)</t>
  </si>
  <si>
    <t>(8.0/100.0)</t>
  </si>
  <si>
    <t>平成23年度</t>
    <rPh sb="5" eb="6">
      <t>ド</t>
    </rPh>
    <phoneticPr fontId="8"/>
  </si>
  <si>
    <t>平成24年度</t>
    <rPh sb="5" eb="6">
      <t>ド</t>
    </rPh>
    <phoneticPr fontId="8"/>
  </si>
  <si>
    <t>平成25年度</t>
    <rPh sb="5" eb="6">
      <t>ド</t>
    </rPh>
    <phoneticPr fontId="8"/>
  </si>
  <si>
    <t>平成26年度</t>
    <rPh sb="5" eb="6">
      <t>ド</t>
    </rPh>
    <phoneticPr fontId="8"/>
  </si>
  <si>
    <t>平成27年度</t>
    <rPh sb="5" eb="6">
      <t>ド</t>
    </rPh>
    <phoneticPr fontId="8"/>
  </si>
  <si>
    <t>平成28年度</t>
    <rPh sb="5" eb="6">
      <t>ド</t>
    </rPh>
    <phoneticPr fontId="8"/>
  </si>
  <si>
    <t>平成29年度</t>
    <rPh sb="5" eb="6">
      <t>ド</t>
    </rPh>
    <phoneticPr fontId="8"/>
  </si>
  <si>
    <t>平成30年度</t>
    <rPh sb="5" eb="6">
      <t>ド</t>
    </rPh>
    <phoneticPr fontId="8"/>
  </si>
  <si>
    <t>令和元年度</t>
    <rPh sb="0" eb="2">
      <t>レイワ</t>
    </rPh>
    <rPh sb="2" eb="4">
      <t>ガンネン</t>
    </rPh>
    <rPh sb="4" eb="5">
      <t>ド</t>
    </rPh>
    <phoneticPr fontId="8"/>
  </si>
  <si>
    <t>令和2年度</t>
    <rPh sb="0" eb="2">
      <t>レイワ</t>
    </rPh>
    <rPh sb="3" eb="5">
      <t>ネンド</t>
    </rPh>
    <phoneticPr fontId="8"/>
  </si>
  <si>
    <t>令和4年</t>
    <rPh sb="0" eb="2">
      <t>レイワ</t>
    </rPh>
    <rPh sb="3" eb="4">
      <t>ネン</t>
    </rPh>
    <phoneticPr fontId="8"/>
  </si>
  <si>
    <t>総額</t>
    <rPh sb="1" eb="2">
      <t>ガク</t>
    </rPh>
    <phoneticPr fontId="8"/>
  </si>
  <si>
    <t>総　額</t>
    <rPh sb="0" eb="1">
      <t>ソウ</t>
    </rPh>
    <rPh sb="2" eb="3">
      <t>ガク</t>
    </rPh>
    <phoneticPr fontId="13"/>
  </si>
  <si>
    <t>令和4年度</t>
    <rPh sb="0" eb="2">
      <t>レイワ</t>
    </rPh>
    <rPh sb="3" eb="4">
      <t>ネン</t>
    </rPh>
    <rPh sb="4" eb="5">
      <t>ド</t>
    </rPh>
    <phoneticPr fontId="8"/>
  </si>
  <si>
    <t>平成29年度</t>
  </si>
  <si>
    <t>(99.5/108.1)</t>
  </si>
  <si>
    <t>(0.1/93.9)</t>
  </si>
  <si>
    <t>(0.0/85.5)</t>
  </si>
  <si>
    <t>(0.0/79.7)</t>
  </si>
  <si>
    <t>(0.0/97.8)</t>
  </si>
  <si>
    <t>(11.5/100.0)</t>
  </si>
  <si>
    <t>(4.2/100.0)</t>
  </si>
  <si>
    <t>(3.6/100.0)</t>
  </si>
  <si>
    <t>(100.0/108.1)</t>
  </si>
  <si>
    <t>令和4年</t>
    <rPh sb="0" eb="2">
      <t>レイワ</t>
    </rPh>
    <rPh sb="3" eb="4">
      <t>ネン</t>
    </rPh>
    <phoneticPr fontId="10"/>
  </si>
  <si>
    <t>令和3年</t>
    <rPh sb="0" eb="2">
      <t>レイワ</t>
    </rPh>
    <rPh sb="3" eb="4">
      <t>ネン</t>
    </rPh>
    <phoneticPr fontId="12"/>
  </si>
  <si>
    <t>資料：経済産業省「工業統計調査」、総務省統計局「経済センサス活動調査（製造業に関する集計、市区町村編）」</t>
    <rPh sb="3" eb="5">
      <t>ケイザイ</t>
    </rPh>
    <rPh sb="5" eb="8">
      <t>サンギョウショウ</t>
    </rPh>
    <rPh sb="9" eb="11">
      <t>コウギョウ</t>
    </rPh>
    <rPh sb="11" eb="13">
      <t>トウケイ</t>
    </rPh>
    <rPh sb="13" eb="15">
      <t>チョウサ</t>
    </rPh>
    <rPh sb="20" eb="23">
      <t>トウケイキョク</t>
    </rPh>
    <rPh sb="39" eb="40">
      <t>カン</t>
    </rPh>
    <phoneticPr fontId="10"/>
  </si>
  <si>
    <t>令和3年度</t>
    <rPh sb="0" eb="2">
      <t>レイワ</t>
    </rPh>
    <rPh sb="3" eb="4">
      <t>ネン</t>
    </rPh>
    <rPh sb="4" eb="5">
      <t>ド</t>
    </rPh>
    <phoneticPr fontId="114"/>
  </si>
  <si>
    <t>平成26年度</t>
    <rPh sb="0" eb="2">
      <t>ヘイセイ</t>
    </rPh>
    <rPh sb="4" eb="6">
      <t>ネンド</t>
    </rPh>
    <phoneticPr fontId="8"/>
  </si>
  <si>
    <t>令和4年</t>
    <rPh sb="0" eb="2">
      <t>レイワ</t>
    </rPh>
    <rPh sb="3" eb="4">
      <t>ネン</t>
    </rPh>
    <phoneticPr fontId="8"/>
  </si>
  <si>
    <t>（単位：ｋℓ、％）</t>
    <phoneticPr fontId="8"/>
  </si>
  <si>
    <t>（単位：円、％）</t>
    <phoneticPr fontId="8"/>
  </si>
  <si>
    <t>令和4年</t>
    <phoneticPr fontId="8"/>
  </si>
  <si>
    <t>資料：総務省「家計調査年報（都市階級・地方・都道府県庁所在市別１世帯当たり年間の品目別支出金額）(総世帯）」</t>
    <phoneticPr fontId="10"/>
  </si>
  <si>
    <t>令和4年</t>
    <rPh sb="0" eb="2">
      <t>レイワ</t>
    </rPh>
    <rPh sb="3" eb="4">
      <t>ネン</t>
    </rPh>
    <phoneticPr fontId="8"/>
  </si>
  <si>
    <t>注１：平均出荷金額＝（総出荷金額÷企業数）、従業者１人当たりの出荷額＝（総出荷金額÷従業員数）</t>
    <rPh sb="42" eb="45">
      <t>ジュウギョウイン</t>
    </rPh>
    <phoneticPr fontId="8"/>
  </si>
  <si>
    <t>注２：「手描染」には、ろうけつ染めを含む。</t>
    <rPh sb="0" eb="1">
      <t>チュウ</t>
    </rPh>
    <rPh sb="4" eb="6">
      <t>テガ</t>
    </rPh>
    <rPh sb="6" eb="7">
      <t>ソメ</t>
    </rPh>
    <rPh sb="15" eb="16">
      <t>ゾ</t>
    </rPh>
    <rPh sb="18" eb="19">
      <t>フク</t>
    </rPh>
    <phoneticPr fontId="10"/>
  </si>
  <si>
    <t>注３：「機械捺染」にはインクジェットを含む（昭和43年度は除く）。</t>
    <rPh sb="0" eb="1">
      <t>チュウ</t>
    </rPh>
    <rPh sb="4" eb="6">
      <t>キカイ</t>
    </rPh>
    <rPh sb="6" eb="7">
      <t>ナツ</t>
    </rPh>
    <rPh sb="7" eb="8">
      <t>ソ</t>
    </rPh>
    <rPh sb="19" eb="20">
      <t>フク</t>
    </rPh>
    <rPh sb="22" eb="24">
      <t>ショウワ</t>
    </rPh>
    <rPh sb="26" eb="28">
      <t>ネンド</t>
    </rPh>
    <rPh sb="29" eb="30">
      <t>ノゾ</t>
    </rPh>
    <phoneticPr fontId="10"/>
  </si>
  <si>
    <t>χ</t>
    <phoneticPr fontId="8"/>
  </si>
  <si>
    <t>令和3年</t>
    <rPh sb="0" eb="2">
      <t>レイワ</t>
    </rPh>
    <rPh sb="3" eb="4">
      <t>ネン</t>
    </rPh>
    <phoneticPr fontId="8"/>
  </si>
  <si>
    <t>番号</t>
    <rPh sb="0" eb="2">
      <t>バンゴウ</t>
    </rPh>
    <phoneticPr fontId="8"/>
  </si>
  <si>
    <t>-</t>
    <phoneticPr fontId="8"/>
  </si>
  <si>
    <t>-</t>
    <phoneticPr fontId="8"/>
  </si>
  <si>
    <t>注：産業分類の格付不能な事業所や年間商品販売額のない事業所等は集計に含まない。</t>
    <phoneticPr fontId="8"/>
  </si>
  <si>
    <t>対前年度増加率</t>
    <rPh sb="0" eb="1">
      <t>タイ</t>
    </rPh>
    <rPh sb="1" eb="2">
      <t>マエ</t>
    </rPh>
    <rPh sb="3" eb="4">
      <t>ド</t>
    </rPh>
    <rPh sb="4" eb="6">
      <t>ゾウカ</t>
    </rPh>
    <rPh sb="6" eb="7">
      <t>リツ</t>
    </rPh>
    <phoneticPr fontId="10"/>
  </si>
  <si>
    <t>対前年増加率</t>
    <rPh sb="1" eb="2">
      <t>マエ</t>
    </rPh>
    <rPh sb="3" eb="5">
      <t>ゾウカ</t>
    </rPh>
    <rPh sb="5" eb="6">
      <t>リツ</t>
    </rPh>
    <phoneticPr fontId="8"/>
  </si>
  <si>
    <t>対前年増加率</t>
    <rPh sb="0" eb="1">
      <t>タイ</t>
    </rPh>
    <rPh sb="1" eb="2">
      <t>マエ</t>
    </rPh>
    <rPh sb="2" eb="3">
      <t>ネン</t>
    </rPh>
    <rPh sb="3" eb="5">
      <t>ゾウカ</t>
    </rPh>
    <rPh sb="5" eb="6">
      <t>リツ</t>
    </rPh>
    <phoneticPr fontId="10"/>
  </si>
  <si>
    <t>資料：京都市「京都市の商業　商業統計調査結果報告」、</t>
    <rPh sb="7" eb="10">
      <t>キョウトシ</t>
    </rPh>
    <rPh sb="11" eb="13">
      <t>ショウギョウ</t>
    </rPh>
    <rPh sb="14" eb="16">
      <t>ショウギョウ</t>
    </rPh>
    <rPh sb="20" eb="22">
      <t>ケッカ</t>
    </rPh>
    <rPh sb="22" eb="24">
      <t>ホウコク</t>
    </rPh>
    <phoneticPr fontId="8"/>
  </si>
  <si>
    <t>-</t>
    <phoneticPr fontId="8"/>
  </si>
  <si>
    <t>他の酒</t>
    <rPh sb="0" eb="1">
      <t>ホカ</t>
    </rPh>
    <rPh sb="2" eb="3">
      <t>サケ</t>
    </rPh>
    <phoneticPr fontId="10"/>
  </si>
  <si>
    <t>チューハイ・カクテル</t>
    <phoneticPr fontId="8"/>
  </si>
  <si>
    <t>表Ⅱ－2－2　全国の新設住宅着工戸数と床面積の推移</t>
    <rPh sb="7" eb="9">
      <t>ゼンコク</t>
    </rPh>
    <rPh sb="10" eb="12">
      <t>シンセツ</t>
    </rPh>
    <rPh sb="12" eb="14">
      <t>ジュウタク</t>
    </rPh>
    <rPh sb="14" eb="16">
      <t>チャッコウ</t>
    </rPh>
    <rPh sb="16" eb="18">
      <t>コスウ</t>
    </rPh>
    <rPh sb="19" eb="22">
      <t>ユカメンセキ</t>
    </rPh>
    <rPh sb="23" eb="25">
      <t>スイイ</t>
    </rPh>
    <phoneticPr fontId="10"/>
  </si>
  <si>
    <t>総数</t>
    <rPh sb="0" eb="2">
      <t>ソウスウ</t>
    </rPh>
    <phoneticPr fontId="8"/>
  </si>
  <si>
    <t>年次</t>
    <rPh sb="0" eb="2">
      <t>ネンジ</t>
    </rPh>
    <phoneticPr fontId="8"/>
  </si>
  <si>
    <t>その他の有機化学工業製品製造業</t>
  </si>
  <si>
    <t>界面活性剤製造業（石けん、合成洗剤を除く）</t>
  </si>
  <si>
    <t>印刷インキ製造業</t>
  </si>
  <si>
    <t>香料製造業</t>
  </si>
  <si>
    <t>環式中間物・合成染料・有機顔料製造業</t>
  </si>
  <si>
    <t>頭髪用化粧品製造業</t>
  </si>
  <si>
    <t>その他の化粧品・歯磨・化粧用調整品製造業</t>
  </si>
  <si>
    <t>医薬品製剤製造業</t>
  </si>
  <si>
    <t>χ</t>
    <phoneticPr fontId="8"/>
  </si>
  <si>
    <t>コンクリート製品製造業</t>
  </si>
  <si>
    <t>電気用陶磁器製造業</t>
  </si>
  <si>
    <t>その他のガラス・同製品製造業</t>
  </si>
  <si>
    <t>砕石製造業</t>
  </si>
  <si>
    <t>食卓用・ちゅう房用陶磁器製造業</t>
  </si>
  <si>
    <t>理化学用・医療用ガラス器具製造業</t>
  </si>
  <si>
    <r>
      <rPr>
        <b/>
        <sz val="11"/>
        <rFont val="ＭＳ Ｐゴシック"/>
        <family val="3"/>
        <charset val="128"/>
      </rPr>
      <t>　　⑺</t>
    </r>
    <r>
      <rPr>
        <b/>
        <sz val="11"/>
        <rFont val="ＭＳ ゴシック"/>
        <family val="3"/>
        <charset val="128"/>
      </rPr>
      <t>　金属製造業</t>
    </r>
    <rPh sb="4" eb="6">
      <t>キンゾク</t>
    </rPh>
    <rPh sb="6" eb="9">
      <t>セイゾウギョウ</t>
    </rPh>
    <phoneticPr fontId="8"/>
  </si>
  <si>
    <t>鉄スクラップ加工処理業</t>
  </si>
  <si>
    <t>他に分類されない非鉄金属製造業</t>
  </si>
  <si>
    <t>電線・ケーブル製造業（光ファイバケーブルを除く）</t>
  </si>
  <si>
    <t>製缶板金業</t>
  </si>
  <si>
    <t>弁・同附属品製造業</t>
  </si>
  <si>
    <t>消火器具・消火装置製造業</t>
  </si>
  <si>
    <t>集積回路製造業</t>
  </si>
  <si>
    <t>半導体素子製造業（光電変換素子を除く）</t>
  </si>
  <si>
    <t>その他の航空機部分品・補助装置製造業</t>
  </si>
  <si>
    <t>注：該当事業所が特定されるおそれのある箇所は、「χ」で表記。</t>
    <phoneticPr fontId="8"/>
  </si>
  <si>
    <t>その他の計量器・測定器・分析機器・試験機・測量機械器具・理化学機械器具製造業</t>
    <phoneticPr fontId="8"/>
  </si>
  <si>
    <t>その他の調味料製造業</t>
  </si>
  <si>
    <t>部分肉・冷凍肉製造業</t>
  </si>
  <si>
    <t>冷凍調理食品製造業</t>
  </si>
  <si>
    <t>野菜漬物製造業（缶詰、瓶詰、つぼ詰を除く）</t>
    <phoneticPr fontId="8"/>
  </si>
  <si>
    <t>たばこ製造業（葉たばこ処理業を除く)</t>
  </si>
  <si>
    <t>和装製品製造業（足袋を含む）</t>
  </si>
  <si>
    <t>絹・人絹織物業</t>
  </si>
  <si>
    <t>織物手加工染色整理業</t>
  </si>
  <si>
    <t>他に分類されない繊維製品製造業</t>
  </si>
  <si>
    <t>繊維雑品染色整理業</t>
  </si>
  <si>
    <t>その他の繊維粗製品製造業</t>
  </si>
  <si>
    <t>上塗りした織物・防水した織物製造業</t>
  </si>
  <si>
    <t>寝具製造業</t>
  </si>
  <si>
    <t>織物整理業</t>
  </si>
  <si>
    <t>綿・スフ・麻織物機械染色業</t>
  </si>
  <si>
    <t>注：平成24、28年の従業者数の数値は、総務省統計局「経済センサス活動調査」を独自集計したものであり、前後の数値は</t>
    <rPh sb="0" eb="1">
      <t>チュウ</t>
    </rPh>
    <rPh sb="2" eb="4">
      <t>ヘイセイ</t>
    </rPh>
    <rPh sb="9" eb="10">
      <t>ネン</t>
    </rPh>
    <rPh sb="11" eb="12">
      <t>ジュウ</t>
    </rPh>
    <rPh sb="12" eb="15">
      <t>ギョウシャスウ</t>
    </rPh>
    <rPh sb="16" eb="18">
      <t>スウチ</t>
    </rPh>
    <rPh sb="20" eb="23">
      <t>ソウムショウ</t>
    </rPh>
    <rPh sb="23" eb="26">
      <t>トウケイキョク</t>
    </rPh>
    <rPh sb="27" eb="29">
      <t>ケイザイ</t>
    </rPh>
    <rPh sb="33" eb="35">
      <t>カツドウ</t>
    </rPh>
    <rPh sb="35" eb="37">
      <t>チョウサ</t>
    </rPh>
    <phoneticPr fontId="8"/>
  </si>
  <si>
    <t>仙台市</t>
    <phoneticPr fontId="8"/>
  </si>
  <si>
    <t>札幌市</t>
    <phoneticPr fontId="8"/>
  </si>
  <si>
    <t>さいたま市</t>
    <phoneticPr fontId="8"/>
  </si>
  <si>
    <t>総数</t>
    <rPh sb="0" eb="2">
      <t>ソウスウ</t>
    </rPh>
    <phoneticPr fontId="13"/>
  </si>
  <si>
    <t>中古自動車小売業</t>
    <rPh sb="0" eb="2">
      <t>チュウコ</t>
    </rPh>
    <rPh sb="2" eb="5">
      <t>ジドウシャ</t>
    </rPh>
    <rPh sb="5" eb="8">
      <t>コウリギョウ</t>
    </rPh>
    <phoneticPr fontId="8"/>
  </si>
  <si>
    <t>電気機械器具小売業（中古品を除く）</t>
    <rPh sb="0" eb="2">
      <t>デンキ</t>
    </rPh>
    <rPh sb="2" eb="4">
      <t>キカイ</t>
    </rPh>
    <rPh sb="4" eb="6">
      <t>キグ</t>
    </rPh>
    <rPh sb="6" eb="8">
      <t>コウリ</t>
    </rPh>
    <rPh sb="8" eb="9">
      <t>ギョウ</t>
    </rPh>
    <rPh sb="10" eb="12">
      <t>チュウコ</t>
    </rPh>
    <rPh sb="12" eb="13">
      <t>ヒン</t>
    </rPh>
    <rPh sb="14" eb="15">
      <t>ノゾ</t>
    </rPh>
    <phoneticPr fontId="8"/>
  </si>
  <si>
    <t>電気事務機械器具小売業（中古品を除く）</t>
    <rPh sb="0" eb="2">
      <t>デンキ</t>
    </rPh>
    <rPh sb="2" eb="4">
      <t>ジム</t>
    </rPh>
    <rPh sb="4" eb="6">
      <t>キカイ</t>
    </rPh>
    <rPh sb="6" eb="8">
      <t>キグ</t>
    </rPh>
    <rPh sb="8" eb="11">
      <t>コウリギョウ</t>
    </rPh>
    <rPh sb="12" eb="14">
      <t>チュウコ</t>
    </rPh>
    <rPh sb="14" eb="15">
      <t>ヒン</t>
    </rPh>
    <rPh sb="16" eb="17">
      <t>ノゾ</t>
    </rPh>
    <phoneticPr fontId="8"/>
  </si>
  <si>
    <t>家具小売業</t>
    <rPh sb="0" eb="2">
      <t>カグ</t>
    </rPh>
    <rPh sb="2" eb="5">
      <t>コウリギョウ</t>
    </rPh>
    <phoneticPr fontId="8"/>
  </si>
  <si>
    <t>ドラッグストア</t>
    <phoneticPr fontId="8"/>
  </si>
  <si>
    <t>無店舗小売業（機械器具小売）</t>
    <rPh sb="0" eb="3">
      <t>ムテンポ</t>
    </rPh>
    <rPh sb="3" eb="6">
      <t>コウリギョウ</t>
    </rPh>
    <rPh sb="7" eb="9">
      <t>キカイ</t>
    </rPh>
    <rPh sb="9" eb="11">
      <t>キグ</t>
    </rPh>
    <rPh sb="11" eb="13">
      <t>コウリ</t>
    </rPh>
    <phoneticPr fontId="8"/>
  </si>
  <si>
    <t>その他の無店舗小売業</t>
    <rPh sb="2" eb="3">
      <t>タ</t>
    </rPh>
    <rPh sb="4" eb="5">
      <t>ム</t>
    </rPh>
    <rPh sb="5" eb="7">
      <t>テンポ</t>
    </rPh>
    <rPh sb="7" eb="10">
      <t>コウリギョウ</t>
    </rPh>
    <phoneticPr fontId="8"/>
  </si>
  <si>
    <t>その他の無店舗小売業</t>
    <rPh sb="2" eb="3">
      <t>タ</t>
    </rPh>
    <rPh sb="4" eb="7">
      <t>ムテンポ</t>
    </rPh>
    <rPh sb="7" eb="10">
      <t>コウリギョウ</t>
    </rPh>
    <phoneticPr fontId="8"/>
  </si>
  <si>
    <t>その他の各種商品小売業（従業者が常時50人未満のもの）</t>
    <phoneticPr fontId="8"/>
  </si>
  <si>
    <t>-</t>
    <phoneticPr fontId="8"/>
  </si>
  <si>
    <t>都市銀行</t>
    <rPh sb="0" eb="2">
      <t>トシ</t>
    </rPh>
    <rPh sb="2" eb="4">
      <t>ギンコウ</t>
    </rPh>
    <phoneticPr fontId="10"/>
  </si>
  <si>
    <t>-</t>
    <phoneticPr fontId="8"/>
  </si>
  <si>
    <t>全国計</t>
    <phoneticPr fontId="8"/>
  </si>
  <si>
    <t>政令市平均</t>
    <rPh sb="0" eb="3">
      <t>セイレイシ</t>
    </rPh>
    <rPh sb="3" eb="5">
      <t>ヘイキン</t>
    </rPh>
    <phoneticPr fontId="8"/>
  </si>
  <si>
    <t>令和3年</t>
    <rPh sb="0" eb="2">
      <t>レイワ</t>
    </rPh>
    <rPh sb="3" eb="4">
      <t>ネン</t>
    </rPh>
    <phoneticPr fontId="8"/>
  </si>
  <si>
    <t>-</t>
    <phoneticPr fontId="8"/>
  </si>
  <si>
    <t>-</t>
    <phoneticPr fontId="8"/>
  </si>
  <si>
    <t>構成比
（注）</t>
    <rPh sb="0" eb="3">
      <t>コウセイヒ</t>
    </rPh>
    <rPh sb="5" eb="6">
      <t>チュウ</t>
    </rPh>
    <phoneticPr fontId="33"/>
  </si>
  <si>
    <t>注：サービス関連業における構成比を示す。</t>
    <rPh sb="6" eb="8">
      <t>カンレン</t>
    </rPh>
    <rPh sb="8" eb="9">
      <t>ギョウ</t>
    </rPh>
    <rPh sb="13" eb="16">
      <t>コウセイヒ</t>
    </rPh>
    <rPh sb="17" eb="18">
      <t>シメ</t>
    </rPh>
    <phoneticPr fontId="8"/>
  </si>
  <si>
    <t>-</t>
    <phoneticPr fontId="8"/>
  </si>
  <si>
    <t>熊本市</t>
    <rPh sb="0" eb="3">
      <t>クマモトシ</t>
    </rPh>
    <phoneticPr fontId="8"/>
  </si>
  <si>
    <t>岡山市</t>
    <rPh sb="0" eb="3">
      <t>オカヤマシ</t>
    </rPh>
    <phoneticPr fontId="8"/>
  </si>
  <si>
    <t>さいたま市</t>
    <rPh sb="4" eb="5">
      <t>シ</t>
    </rPh>
    <phoneticPr fontId="8"/>
  </si>
  <si>
    <t>相模原市</t>
    <rPh sb="0" eb="3">
      <t>サガミハラ</t>
    </rPh>
    <rPh sb="3" eb="4">
      <t>シ</t>
    </rPh>
    <phoneticPr fontId="8"/>
  </si>
  <si>
    <t>静岡市</t>
    <rPh sb="0" eb="3">
      <t>シズオカシ</t>
    </rPh>
    <phoneticPr fontId="8"/>
  </si>
  <si>
    <t>相模原市</t>
    <rPh sb="0" eb="4">
      <t>サガミハラシ</t>
    </rPh>
    <phoneticPr fontId="8"/>
  </si>
  <si>
    <t>蓄電池製造業</t>
    <phoneticPr fontId="8"/>
  </si>
  <si>
    <t>その他の産業用電気機械器具製造業（車両用、船舶用を含む）</t>
    <phoneticPr fontId="8"/>
  </si>
  <si>
    <t>その他の通信機械器具・同関連機械器具製造業</t>
    <rPh sb="2" eb="3">
      <t>タ</t>
    </rPh>
    <rPh sb="4" eb="6">
      <t>ツウシン</t>
    </rPh>
    <rPh sb="6" eb="8">
      <t>キカイ</t>
    </rPh>
    <rPh sb="8" eb="10">
      <t>キグ</t>
    </rPh>
    <rPh sb="11" eb="12">
      <t>ドウ</t>
    </rPh>
    <rPh sb="12" eb="14">
      <t>カンレン</t>
    </rPh>
    <rPh sb="14" eb="16">
      <t>キカイ</t>
    </rPh>
    <rPh sb="16" eb="18">
      <t>キグ</t>
    </rPh>
    <rPh sb="18" eb="21">
      <t>セイゾウギョウ</t>
    </rPh>
    <phoneticPr fontId="11"/>
  </si>
  <si>
    <t>無線通信機械器具製造業</t>
    <rPh sb="0" eb="2">
      <t>ムセン</t>
    </rPh>
    <rPh sb="2" eb="4">
      <t>ツウシン</t>
    </rPh>
    <rPh sb="4" eb="6">
      <t>キカイ</t>
    </rPh>
    <rPh sb="6" eb="8">
      <t>キグ</t>
    </rPh>
    <rPh sb="8" eb="11">
      <t>セイゾウギョウ</t>
    </rPh>
    <phoneticPr fontId="11"/>
  </si>
  <si>
    <t>χ</t>
    <phoneticPr fontId="8"/>
  </si>
  <si>
    <t>注：小分類、細分類は、１事業所当たり年間商品販売額が３億円以上の分類を掲載</t>
    <rPh sb="0" eb="1">
      <t>チュウ</t>
    </rPh>
    <rPh sb="2" eb="3">
      <t>ショウ</t>
    </rPh>
    <rPh sb="3" eb="5">
      <t>ブンルイ</t>
    </rPh>
    <rPh sb="6" eb="9">
      <t>サイブンルイ</t>
    </rPh>
    <rPh sb="12" eb="15">
      <t>ジギョウショ</t>
    </rPh>
    <rPh sb="15" eb="16">
      <t>ア</t>
    </rPh>
    <rPh sb="18" eb="20">
      <t>ネンカン</t>
    </rPh>
    <rPh sb="20" eb="22">
      <t>ショウヒン</t>
    </rPh>
    <rPh sb="22" eb="24">
      <t>ハンバイ</t>
    </rPh>
    <rPh sb="24" eb="25">
      <t>ガク</t>
    </rPh>
    <rPh sb="27" eb="29">
      <t>オクエン</t>
    </rPh>
    <rPh sb="29" eb="31">
      <t>イジョウ</t>
    </rPh>
    <rPh sb="32" eb="34">
      <t>ブンルイ</t>
    </rPh>
    <rPh sb="35" eb="37">
      <t>ケイサイ</t>
    </rPh>
    <phoneticPr fontId="13"/>
  </si>
  <si>
    <t>χ</t>
    <phoneticPr fontId="8"/>
  </si>
  <si>
    <t>χ</t>
    <phoneticPr fontId="8"/>
  </si>
  <si>
    <t>各種商品卸売業</t>
    <phoneticPr fontId="10"/>
  </si>
  <si>
    <t>繊維・衣服等卸売業</t>
    <phoneticPr fontId="10"/>
  </si>
  <si>
    <t>飲食料品卸売業</t>
    <phoneticPr fontId="10"/>
  </si>
  <si>
    <t>建築材料、鉱物・金属材料等卸売業</t>
    <phoneticPr fontId="8"/>
  </si>
  <si>
    <t>機械器具卸売業</t>
    <phoneticPr fontId="10"/>
  </si>
  <si>
    <t>その他の卸売業</t>
    <phoneticPr fontId="10"/>
  </si>
  <si>
    <t>不動産業、物品賃貸業（不動産業を除く）</t>
    <rPh sb="0" eb="3">
      <t>フドウサン</t>
    </rPh>
    <rPh sb="3" eb="4">
      <t>ギョウ</t>
    </rPh>
    <rPh sb="5" eb="7">
      <t>ブッピン</t>
    </rPh>
    <rPh sb="7" eb="9">
      <t>チンタイ</t>
    </rPh>
    <rPh sb="9" eb="10">
      <t>ギョウ</t>
    </rPh>
    <rPh sb="11" eb="14">
      <t>フドウサン</t>
    </rPh>
    <rPh sb="14" eb="15">
      <t>ギョウ</t>
    </rPh>
    <rPh sb="16" eb="17">
      <t>ノゾ</t>
    </rPh>
    <phoneticPr fontId="33"/>
  </si>
  <si>
    <t>不動産業、物品賃貸業（不動産業を除く）</t>
    <rPh sb="0" eb="3">
      <t>フドウサン</t>
    </rPh>
    <rPh sb="3" eb="4">
      <t>ギョウ</t>
    </rPh>
    <rPh sb="5" eb="7">
      <t>ブッピン</t>
    </rPh>
    <rPh sb="7" eb="10">
      <t>チンタイギョウ</t>
    </rPh>
    <rPh sb="11" eb="14">
      <t>フドウサン</t>
    </rPh>
    <rPh sb="14" eb="15">
      <t>ギョウ</t>
    </rPh>
    <rPh sb="16" eb="17">
      <t>ノゾ</t>
    </rPh>
    <phoneticPr fontId="33"/>
  </si>
  <si>
    <t>資料：京都市「令和3年経済センサス活動調査　卸売業・小売業に関する集計（京都市集計結果）」</t>
    <phoneticPr fontId="10"/>
  </si>
  <si>
    <t>資料：総務省統計局「令和3年経済センサス活動調査（卸売業・小売業に関する集計）」</t>
    <phoneticPr fontId="10"/>
  </si>
  <si>
    <t>注１：従業者4人以上の事業所の集計結果による。</t>
    <phoneticPr fontId="8"/>
  </si>
  <si>
    <t>-</t>
    <phoneticPr fontId="8"/>
  </si>
  <si>
    <t>構成比
順位</t>
    <rPh sb="0" eb="3">
      <t>コウセイヒ</t>
    </rPh>
    <rPh sb="4" eb="6">
      <t>ジュンイ</t>
    </rPh>
    <phoneticPr fontId="8"/>
  </si>
  <si>
    <t>（単位：人、％）</t>
    <phoneticPr fontId="8"/>
  </si>
  <si>
    <t>（以下、主な細分類を掲載）</t>
    <rPh sb="1" eb="3">
      <t>イカ</t>
    </rPh>
    <rPh sb="4" eb="5">
      <t>オモ</t>
    </rPh>
    <rPh sb="6" eb="9">
      <t>サイブンルイ</t>
    </rPh>
    <rPh sb="10" eb="12">
      <t>ケイサイ</t>
    </rPh>
    <phoneticPr fontId="8"/>
  </si>
  <si>
    <t>全産業
事業所数</t>
    <rPh sb="0" eb="3">
      <t>ゼンサンギョウ</t>
    </rPh>
    <rPh sb="4" eb="7">
      <t>ジギョウショ</t>
    </rPh>
    <rPh sb="7" eb="8">
      <t>スウ</t>
    </rPh>
    <phoneticPr fontId="13"/>
  </si>
  <si>
    <t>建設業
事業所数</t>
    <rPh sb="0" eb="3">
      <t>ケンセツギョウ</t>
    </rPh>
    <rPh sb="4" eb="7">
      <t>ジギョウショ</t>
    </rPh>
    <rPh sb="7" eb="8">
      <t>スウ</t>
    </rPh>
    <phoneticPr fontId="13"/>
  </si>
  <si>
    <t>全産業
従業者数</t>
    <rPh sb="0" eb="3">
      <t>ゼンサンギョウ</t>
    </rPh>
    <rPh sb="4" eb="7">
      <t>ジュウギョウシャ</t>
    </rPh>
    <rPh sb="7" eb="8">
      <t>スウ</t>
    </rPh>
    <phoneticPr fontId="13"/>
  </si>
  <si>
    <t>建設業
従業者数</t>
    <rPh sb="0" eb="3">
      <t>ケンセツギョウ</t>
    </rPh>
    <rPh sb="4" eb="5">
      <t>ジュウ</t>
    </rPh>
    <rPh sb="5" eb="8">
      <t>ギョウシャスウ</t>
    </rPh>
    <phoneticPr fontId="13"/>
  </si>
  <si>
    <t>構成比
順位</t>
    <rPh sb="0" eb="3">
      <t>コウセイヒ</t>
    </rPh>
    <rPh sb="4" eb="6">
      <t>ジュンイ</t>
    </rPh>
    <phoneticPr fontId="8"/>
  </si>
  <si>
    <t>-</t>
    <phoneticPr fontId="8"/>
  </si>
  <si>
    <t>（単位：所、％）</t>
    <phoneticPr fontId="8"/>
  </si>
  <si>
    <t>（単位：人、％）</t>
    <phoneticPr fontId="8"/>
  </si>
  <si>
    <t>全産業
事業所数</t>
    <rPh sb="0" eb="3">
      <t>ゼンサンギョウ</t>
    </rPh>
    <rPh sb="4" eb="7">
      <t>ジギョウショ</t>
    </rPh>
    <rPh sb="7" eb="8">
      <t>スウ</t>
    </rPh>
    <phoneticPr fontId="38"/>
  </si>
  <si>
    <t>製造業
事業所数</t>
    <rPh sb="0" eb="3">
      <t>セイゾウギョウ</t>
    </rPh>
    <rPh sb="4" eb="7">
      <t>ジギョウショ</t>
    </rPh>
    <rPh sb="7" eb="8">
      <t>スウ</t>
    </rPh>
    <phoneticPr fontId="13"/>
  </si>
  <si>
    <t>全産業
従業者数</t>
    <rPh sb="0" eb="3">
      <t>ゼンサンギョウ</t>
    </rPh>
    <rPh sb="4" eb="7">
      <t>ジュウギョウシャ</t>
    </rPh>
    <rPh sb="7" eb="8">
      <t>スウ</t>
    </rPh>
    <phoneticPr fontId="38"/>
  </si>
  <si>
    <t>製造業
従業者数</t>
    <rPh sb="0" eb="3">
      <t>セイゾウギョウ</t>
    </rPh>
    <rPh sb="4" eb="5">
      <t>ジュウ</t>
    </rPh>
    <rPh sb="5" eb="8">
      <t>ギョウシャスウ</t>
    </rPh>
    <phoneticPr fontId="13"/>
  </si>
  <si>
    <t>（単位：所、％）</t>
    <phoneticPr fontId="8"/>
  </si>
  <si>
    <t>構成比
順位</t>
    <rPh sb="0" eb="3">
      <t>コウセイヒ</t>
    </rPh>
    <rPh sb="4" eb="6">
      <t>ジュンイ</t>
    </rPh>
    <phoneticPr fontId="8"/>
  </si>
  <si>
    <t>-</t>
    <phoneticPr fontId="8"/>
  </si>
  <si>
    <t>（単位：人、％）</t>
    <phoneticPr fontId="8"/>
  </si>
  <si>
    <t>全産業
事業所数</t>
    <rPh sb="0" eb="3">
      <t>ゼンサンギョウ</t>
    </rPh>
    <rPh sb="4" eb="7">
      <t>ジギョウショ</t>
    </rPh>
    <rPh sb="7" eb="8">
      <t>スウ</t>
    </rPh>
    <phoneticPr fontId="8"/>
  </si>
  <si>
    <t>運輸・通信業
事業所数</t>
    <rPh sb="0" eb="2">
      <t>ウンユ</t>
    </rPh>
    <rPh sb="3" eb="6">
      <t>ツウシンギョウ</t>
    </rPh>
    <rPh sb="7" eb="10">
      <t>ジギョウショ</t>
    </rPh>
    <rPh sb="10" eb="11">
      <t>スウ</t>
    </rPh>
    <phoneticPr fontId="13"/>
  </si>
  <si>
    <t>全産業
従事者数</t>
    <rPh sb="0" eb="3">
      <t>ゼンサンギョウ</t>
    </rPh>
    <rPh sb="4" eb="7">
      <t>ジュウジシャ</t>
    </rPh>
    <rPh sb="7" eb="8">
      <t>スウ</t>
    </rPh>
    <phoneticPr fontId="8"/>
  </si>
  <si>
    <t>運輸・通信業
従業者数</t>
    <rPh sb="0" eb="2">
      <t>ウンユ</t>
    </rPh>
    <rPh sb="3" eb="6">
      <t>ツウシンギョウ</t>
    </rPh>
    <rPh sb="7" eb="8">
      <t>ジュウ</t>
    </rPh>
    <rPh sb="8" eb="11">
      <t>ギョウシャスウ</t>
    </rPh>
    <phoneticPr fontId="13"/>
  </si>
  <si>
    <t>　　　総務省統計局「経済センサス活動調査（卸売業・小売業に関する集計）」</t>
    <rPh sb="3" eb="5">
      <t>ソウム</t>
    </rPh>
    <rPh sb="5" eb="6">
      <t>ショウ</t>
    </rPh>
    <rPh sb="6" eb="9">
      <t>トウケイキョク</t>
    </rPh>
    <phoneticPr fontId="8"/>
  </si>
  <si>
    <t>資料：京都市「京都市の商業　商業統計調査結果報告」、総務省統計局「経済センサス基礎調査」、</t>
    <rPh sb="7" eb="10">
      <t>キョウトシ</t>
    </rPh>
    <rPh sb="11" eb="13">
      <t>ショウギョウ</t>
    </rPh>
    <rPh sb="14" eb="16">
      <t>ショウギョウ</t>
    </rPh>
    <rPh sb="20" eb="22">
      <t>ケッカ</t>
    </rPh>
    <rPh sb="22" eb="24">
      <t>ホウコク</t>
    </rPh>
    <rPh sb="33" eb="35">
      <t>ケイザイ</t>
    </rPh>
    <rPh sb="39" eb="41">
      <t>キソ</t>
    </rPh>
    <rPh sb="41" eb="43">
      <t>チョウサ</t>
    </rPh>
    <phoneticPr fontId="8"/>
  </si>
  <si>
    <t>卸売業
事業所数</t>
    <rPh sb="0" eb="3">
      <t>オロシウリギョウ</t>
    </rPh>
    <rPh sb="4" eb="7">
      <t>ジギョウショ</t>
    </rPh>
    <rPh sb="7" eb="8">
      <t>スウ</t>
    </rPh>
    <phoneticPr fontId="13"/>
  </si>
  <si>
    <t>全産業
従業者数</t>
    <rPh sb="0" eb="1">
      <t>ゼン</t>
    </rPh>
    <rPh sb="1" eb="3">
      <t>サンギョウ</t>
    </rPh>
    <rPh sb="4" eb="7">
      <t>ジュウギョウシャ</t>
    </rPh>
    <rPh sb="7" eb="8">
      <t>スウ</t>
    </rPh>
    <phoneticPr fontId="8"/>
  </si>
  <si>
    <t>卸売業
従業者数</t>
    <rPh sb="0" eb="3">
      <t>オロシウリギョウ</t>
    </rPh>
    <rPh sb="4" eb="5">
      <t>ジュウ</t>
    </rPh>
    <rPh sb="5" eb="8">
      <t>ギョウシャスウ</t>
    </rPh>
    <phoneticPr fontId="13"/>
  </si>
  <si>
    <t>（単位：百万円、所）</t>
    <phoneticPr fontId="8"/>
  </si>
  <si>
    <t>　　　る集計）」</t>
    <phoneticPr fontId="8"/>
  </si>
  <si>
    <t>　　含まない。</t>
    <phoneticPr fontId="8"/>
  </si>
  <si>
    <t>注：産業分類の格付不能な事業所や年間商品販売額のない事業所等は集計に</t>
    <phoneticPr fontId="8"/>
  </si>
  <si>
    <t>構成比
順位</t>
    <rPh sb="0" eb="3">
      <t>コウセイヒ</t>
    </rPh>
    <rPh sb="4" eb="6">
      <t>ジュンイ</t>
    </rPh>
    <phoneticPr fontId="8"/>
  </si>
  <si>
    <t>-</t>
    <phoneticPr fontId="8"/>
  </si>
  <si>
    <t>（単位：所、％）</t>
    <phoneticPr fontId="8"/>
  </si>
  <si>
    <t>（単位：人、％）</t>
    <phoneticPr fontId="8"/>
  </si>
  <si>
    <t>従業者数</t>
    <phoneticPr fontId="8"/>
  </si>
  <si>
    <t>全産業
事業所数</t>
    <rPh sb="0" eb="1">
      <t>ゼン</t>
    </rPh>
    <rPh sb="1" eb="3">
      <t>サンギョウ</t>
    </rPh>
    <rPh sb="4" eb="7">
      <t>ジギョウショ</t>
    </rPh>
    <rPh sb="7" eb="8">
      <t>スウ</t>
    </rPh>
    <phoneticPr fontId="8"/>
  </si>
  <si>
    <t>小売業
事業所数</t>
    <rPh sb="0" eb="3">
      <t>コウリギョウ</t>
    </rPh>
    <rPh sb="4" eb="7">
      <t>ジギョウショ</t>
    </rPh>
    <rPh sb="7" eb="8">
      <t>スウ</t>
    </rPh>
    <phoneticPr fontId="13"/>
  </si>
  <si>
    <t>小売業
従業者数</t>
    <rPh sb="0" eb="3">
      <t>コウリギョウ</t>
    </rPh>
    <rPh sb="7" eb="8">
      <t>スウ</t>
    </rPh>
    <phoneticPr fontId="13"/>
  </si>
  <si>
    <t>注２：近畿地区（大阪、兵庫、京都、滋賀、奈良、和歌山</t>
    <rPh sb="3" eb="5">
      <t>キンキ</t>
    </rPh>
    <rPh sb="5" eb="7">
      <t>チク</t>
    </rPh>
    <rPh sb="8" eb="10">
      <t>オオサカ</t>
    </rPh>
    <rPh sb="11" eb="13">
      <t>ヒョウゴ</t>
    </rPh>
    <rPh sb="14" eb="16">
      <t>キョウト</t>
    </rPh>
    <rPh sb="17" eb="19">
      <t>シガ</t>
    </rPh>
    <rPh sb="20" eb="22">
      <t>ナラ</t>
    </rPh>
    <rPh sb="23" eb="26">
      <t>ワカヤマ</t>
    </rPh>
    <phoneticPr fontId="10"/>
  </si>
  <si>
    <t>　　　の府県）の店舗ベース。</t>
    <phoneticPr fontId="8"/>
  </si>
  <si>
    <t>資料：総務省統計局「事業所・企業統計調査」、</t>
    <rPh sb="3" eb="5">
      <t>ソウム</t>
    </rPh>
    <rPh sb="5" eb="6">
      <t>ショウ</t>
    </rPh>
    <rPh sb="6" eb="9">
      <t>トウケイキョク</t>
    </rPh>
    <phoneticPr fontId="8"/>
  </si>
  <si>
    <t>（単位：億円）</t>
    <phoneticPr fontId="8"/>
  </si>
  <si>
    <t>　　　「経済センサス基礎調査」、「経済センサス活動調査」</t>
    <phoneticPr fontId="8"/>
  </si>
  <si>
    <t>　　　「経済センサス活動調査」</t>
    <phoneticPr fontId="8"/>
  </si>
  <si>
    <t>不動産業
事業所数</t>
    <rPh sb="0" eb="3">
      <t>フドウサン</t>
    </rPh>
    <rPh sb="3" eb="4">
      <t>ギョウ</t>
    </rPh>
    <rPh sb="5" eb="8">
      <t>ジギョウショ</t>
    </rPh>
    <rPh sb="8" eb="9">
      <t>スウ</t>
    </rPh>
    <phoneticPr fontId="13"/>
  </si>
  <si>
    <t>全産業
従業者数</t>
    <rPh sb="0" eb="3">
      <t>ゼンサンギョウ</t>
    </rPh>
    <rPh sb="4" eb="7">
      <t>ジュウギョウシャ</t>
    </rPh>
    <rPh sb="7" eb="8">
      <t>スウ</t>
    </rPh>
    <phoneticPr fontId="8"/>
  </si>
  <si>
    <t>不動産業
従業者数</t>
    <rPh sb="0" eb="3">
      <t>フドウサン</t>
    </rPh>
    <rPh sb="3" eb="4">
      <t>ギョウ</t>
    </rPh>
    <rPh sb="5" eb="6">
      <t>ジュウ</t>
    </rPh>
    <rPh sb="6" eb="9">
      <t>ギョウシャスウ</t>
    </rPh>
    <phoneticPr fontId="13"/>
  </si>
  <si>
    <t>構成比
順位</t>
    <rPh sb="0" eb="3">
      <t>コウセイヒ</t>
    </rPh>
    <rPh sb="4" eb="6">
      <t>ジュンイ</t>
    </rPh>
    <phoneticPr fontId="8"/>
  </si>
  <si>
    <t>-</t>
    <phoneticPr fontId="8"/>
  </si>
  <si>
    <t>（単位：所、％）</t>
    <phoneticPr fontId="8"/>
  </si>
  <si>
    <t>（単位：人、％）</t>
    <phoneticPr fontId="8"/>
  </si>
  <si>
    <t>資料：総務省統計局「事業所・企業統計調査」、「経済センサス基礎</t>
    <rPh sb="3" eb="5">
      <t>ソウム</t>
    </rPh>
    <rPh sb="5" eb="6">
      <t>ショウ</t>
    </rPh>
    <rPh sb="6" eb="9">
      <t>トウケイキョク</t>
    </rPh>
    <phoneticPr fontId="8"/>
  </si>
  <si>
    <t>　　　調査」、「経済センサス活動調査」</t>
    <phoneticPr fontId="8"/>
  </si>
  <si>
    <t>全産業
事業所数</t>
    <rPh sb="0" eb="3">
      <t>ゼンサンギョウ</t>
    </rPh>
    <rPh sb="4" eb="7">
      <t>ジギョウショ</t>
    </rPh>
    <rPh sb="7" eb="8">
      <t>スウ</t>
    </rPh>
    <phoneticPr fontId="33"/>
  </si>
  <si>
    <t>サービス
関連業
事業所数</t>
    <rPh sb="5" eb="7">
      <t>カンレン</t>
    </rPh>
    <rPh sb="7" eb="8">
      <t>ギョウ</t>
    </rPh>
    <rPh sb="9" eb="12">
      <t>ジギョウショ</t>
    </rPh>
    <rPh sb="12" eb="13">
      <t>スウ</t>
    </rPh>
    <phoneticPr fontId="33"/>
  </si>
  <si>
    <t>全産業
従業者数</t>
    <rPh sb="0" eb="3">
      <t>ゼンサンギョウ</t>
    </rPh>
    <rPh sb="4" eb="5">
      <t>ジュウ</t>
    </rPh>
    <rPh sb="5" eb="8">
      <t>ギョウシャスウ</t>
    </rPh>
    <phoneticPr fontId="33"/>
  </si>
  <si>
    <t>サービス
関連業
従業者数</t>
    <rPh sb="5" eb="7">
      <t>カンレン</t>
    </rPh>
    <rPh sb="7" eb="8">
      <t>ギョウ</t>
    </rPh>
    <rPh sb="9" eb="10">
      <t>ジュウ</t>
    </rPh>
    <rPh sb="10" eb="13">
      <t>ギョウシャスウ</t>
    </rPh>
    <phoneticPr fontId="33"/>
  </si>
  <si>
    <t>情報通信業
事業所数</t>
    <rPh sb="0" eb="2">
      <t>ジョウホウ</t>
    </rPh>
    <rPh sb="2" eb="4">
      <t>ツウシン</t>
    </rPh>
    <rPh sb="4" eb="5">
      <t>ギョウ</t>
    </rPh>
    <rPh sb="6" eb="9">
      <t>ジギョウショ</t>
    </rPh>
    <rPh sb="9" eb="10">
      <t>スウ</t>
    </rPh>
    <phoneticPr fontId="33"/>
  </si>
  <si>
    <t>全産業
従業者数</t>
    <rPh sb="0" eb="3">
      <t>ゼンサンギョウ</t>
    </rPh>
    <rPh sb="4" eb="7">
      <t>ジュウギョウシャ</t>
    </rPh>
    <rPh sb="7" eb="8">
      <t>スウ</t>
    </rPh>
    <phoneticPr fontId="33"/>
  </si>
  <si>
    <t>情報通信業
従業者数</t>
    <rPh sb="0" eb="2">
      <t>ジョウホウ</t>
    </rPh>
    <rPh sb="2" eb="4">
      <t>ツウシン</t>
    </rPh>
    <rPh sb="4" eb="5">
      <t>ギョウ</t>
    </rPh>
    <rPh sb="6" eb="7">
      <t>ジュウ</t>
    </rPh>
    <rPh sb="7" eb="10">
      <t>ギョウシャスウ</t>
    </rPh>
    <phoneticPr fontId="33"/>
  </si>
  <si>
    <t>物品賃貸業
事業所数</t>
    <rPh sb="0" eb="2">
      <t>ブッピン</t>
    </rPh>
    <rPh sb="2" eb="5">
      <t>チンタイギョウ</t>
    </rPh>
    <rPh sb="6" eb="9">
      <t>ジギョウショ</t>
    </rPh>
    <rPh sb="9" eb="10">
      <t>スウ</t>
    </rPh>
    <phoneticPr fontId="33"/>
  </si>
  <si>
    <t>物品賃貸業
従業者数</t>
    <rPh sb="0" eb="2">
      <t>ブッピン</t>
    </rPh>
    <rPh sb="2" eb="5">
      <t>チンタイギョウ</t>
    </rPh>
    <rPh sb="6" eb="7">
      <t>ジュウ</t>
    </rPh>
    <rPh sb="7" eb="10">
      <t>ギョウシャスウ</t>
    </rPh>
    <phoneticPr fontId="33"/>
  </si>
  <si>
    <t>　　　➃　宿泊業、飲食サービス業</t>
    <rPh sb="5" eb="7">
      <t>シュクハク</t>
    </rPh>
    <rPh sb="7" eb="8">
      <t>ギョウ</t>
    </rPh>
    <rPh sb="9" eb="11">
      <t>インショク</t>
    </rPh>
    <rPh sb="15" eb="16">
      <t>ギョウ</t>
    </rPh>
    <phoneticPr fontId="8"/>
  </si>
  <si>
    <t>構成比
順位</t>
    <rPh sb="0" eb="3">
      <t>コウセイヒ</t>
    </rPh>
    <rPh sb="4" eb="6">
      <t>ジュンイ</t>
    </rPh>
    <phoneticPr fontId="8"/>
  </si>
  <si>
    <t>-</t>
    <phoneticPr fontId="8"/>
  </si>
  <si>
    <t>（単位：所、％）</t>
    <phoneticPr fontId="8"/>
  </si>
  <si>
    <t>（単位：人、％）</t>
    <phoneticPr fontId="8"/>
  </si>
  <si>
    <t>表Ⅱ－8－17　政令市の教育、学習支援業</t>
    <rPh sb="8" eb="11">
      <t>セイレイシ</t>
    </rPh>
    <rPh sb="12" eb="14">
      <t>キョウイク</t>
    </rPh>
    <rPh sb="15" eb="17">
      <t>ガクシュウ</t>
    </rPh>
    <rPh sb="17" eb="19">
      <t>シエン</t>
    </rPh>
    <rPh sb="19" eb="20">
      <t>ギョウ</t>
    </rPh>
    <phoneticPr fontId="10"/>
  </si>
  <si>
    <t>全産業
事業所数</t>
    <rPh sb="0" eb="3">
      <t>ゼンサンギョウ</t>
    </rPh>
    <rPh sb="4" eb="6">
      <t>ジギョウ</t>
    </rPh>
    <rPh sb="6" eb="7">
      <t>ショ</t>
    </rPh>
    <rPh sb="7" eb="8">
      <t>スウ</t>
    </rPh>
    <phoneticPr fontId="33"/>
  </si>
  <si>
    <t>教育、学習
支援業
事業所数</t>
    <rPh sb="0" eb="2">
      <t>キョウイク</t>
    </rPh>
    <rPh sb="3" eb="5">
      <t>ガクシュウ</t>
    </rPh>
    <rPh sb="6" eb="8">
      <t>シエン</t>
    </rPh>
    <rPh sb="8" eb="9">
      <t>ギョウ</t>
    </rPh>
    <rPh sb="10" eb="13">
      <t>ジギョウショ</t>
    </rPh>
    <rPh sb="13" eb="14">
      <t>スウ</t>
    </rPh>
    <phoneticPr fontId="33"/>
  </si>
  <si>
    <t>教育、学習
支援業
従業者数</t>
    <rPh sb="0" eb="2">
      <t>キョウイク</t>
    </rPh>
    <rPh sb="3" eb="5">
      <t>ガクシュウ</t>
    </rPh>
    <rPh sb="6" eb="8">
      <t>シエン</t>
    </rPh>
    <rPh sb="8" eb="9">
      <t>ギョウ</t>
    </rPh>
    <rPh sb="10" eb="11">
      <t>ジュウ</t>
    </rPh>
    <rPh sb="11" eb="14">
      <t>ギョウシャスウ</t>
    </rPh>
    <phoneticPr fontId="33"/>
  </si>
  <si>
    <t>生活関連サービス
業、娯楽業
従事者数</t>
    <rPh sb="0" eb="2">
      <t>セイカツ</t>
    </rPh>
    <rPh sb="2" eb="4">
      <t>カンレン</t>
    </rPh>
    <rPh sb="9" eb="10">
      <t>ギョウ</t>
    </rPh>
    <rPh sb="11" eb="14">
      <t>ゴラクギョウ</t>
    </rPh>
    <rPh sb="15" eb="18">
      <t>ジュウジシャ</t>
    </rPh>
    <rPh sb="18" eb="19">
      <t>スウ</t>
    </rPh>
    <phoneticPr fontId="8"/>
  </si>
  <si>
    <t>宿泊業、飲食
サービス業
事業所所数</t>
    <rPh sb="0" eb="2">
      <t>シュクハク</t>
    </rPh>
    <rPh sb="2" eb="3">
      <t>ギョウ</t>
    </rPh>
    <rPh sb="4" eb="6">
      <t>インショク</t>
    </rPh>
    <rPh sb="13" eb="16">
      <t>ジギョウショ</t>
    </rPh>
    <rPh sb="16" eb="17">
      <t>ショ</t>
    </rPh>
    <rPh sb="17" eb="18">
      <t>スウ</t>
    </rPh>
    <phoneticPr fontId="33"/>
  </si>
  <si>
    <t>宿泊業、飲食
サービス業
従業者数</t>
    <rPh sb="13" eb="14">
      <t>ジュウ</t>
    </rPh>
    <rPh sb="14" eb="17">
      <t>ギョウシャスウ</t>
    </rPh>
    <phoneticPr fontId="33"/>
  </si>
  <si>
    <t>医療、福祉
事業所数</t>
    <rPh sb="0" eb="2">
      <t>イリョウ</t>
    </rPh>
    <rPh sb="3" eb="5">
      <t>フクシ</t>
    </rPh>
    <rPh sb="6" eb="9">
      <t>ジギョウショ</t>
    </rPh>
    <rPh sb="9" eb="10">
      <t>スウ</t>
    </rPh>
    <phoneticPr fontId="33"/>
  </si>
  <si>
    <t>医療、福祉
従業者数</t>
    <rPh sb="0" eb="2">
      <t>イリョウ</t>
    </rPh>
    <rPh sb="3" eb="5">
      <t>フクシ</t>
    </rPh>
    <rPh sb="6" eb="7">
      <t>ジュウ</t>
    </rPh>
    <rPh sb="7" eb="10">
      <t>ギョウシャスウ</t>
    </rPh>
    <phoneticPr fontId="33"/>
  </si>
  <si>
    <t>χ</t>
    <phoneticPr fontId="8"/>
  </si>
  <si>
    <t>情報通信機械器具</t>
    <phoneticPr fontId="8"/>
  </si>
  <si>
    <t>（製造品出荷額等は、小分類「情報通信機械
　器具」の金額を除く）</t>
    <rPh sb="1" eb="4">
      <t>セイゾウヒン</t>
    </rPh>
    <rPh sb="4" eb="6">
      <t>シュッカ</t>
    </rPh>
    <rPh sb="6" eb="7">
      <t>ガク</t>
    </rPh>
    <rPh sb="7" eb="8">
      <t>トウ</t>
    </rPh>
    <rPh sb="10" eb="13">
      <t>ショウブンルイ</t>
    </rPh>
    <rPh sb="26" eb="28">
      <t>キンガク</t>
    </rPh>
    <rPh sb="29" eb="30">
      <t>ノゾ</t>
    </rPh>
    <phoneticPr fontId="8"/>
  </si>
  <si>
    <t>名目
市内総生産
（百万円）</t>
    <rPh sb="0" eb="2">
      <t>メイモク</t>
    </rPh>
    <rPh sb="3" eb="5">
      <t>シナイ</t>
    </rPh>
    <rPh sb="10" eb="13">
      <t>ヒャクマンエン</t>
    </rPh>
    <phoneticPr fontId="8"/>
  </si>
  <si>
    <t>（単位：百万円）</t>
    <phoneticPr fontId="8"/>
  </si>
  <si>
    <t>表Ⅱ－2－3　京都市の建設業の事業所数、従業者数の推移</t>
    <rPh sb="7" eb="10">
      <t>キョウトシ</t>
    </rPh>
    <rPh sb="11" eb="14">
      <t>ケンセツギョウ</t>
    </rPh>
    <rPh sb="15" eb="18">
      <t>ジギョウショ</t>
    </rPh>
    <rPh sb="18" eb="19">
      <t>スウ</t>
    </rPh>
    <rPh sb="20" eb="21">
      <t>ジュウ</t>
    </rPh>
    <rPh sb="21" eb="24">
      <t>ギョウシャスウ</t>
    </rPh>
    <rPh sb="25" eb="27">
      <t>スイイ</t>
    </rPh>
    <phoneticPr fontId="10"/>
  </si>
  <si>
    <t>地方銀行・第二地方銀行</t>
    <rPh sb="0" eb="2">
      <t>チホウ</t>
    </rPh>
    <rPh sb="2" eb="4">
      <t>ギンコウ</t>
    </rPh>
    <rPh sb="5" eb="7">
      <t>ダイニ</t>
    </rPh>
    <phoneticPr fontId="10"/>
  </si>
  <si>
    <t>他に分類されない化学工業製品製造業</t>
    <phoneticPr fontId="8"/>
  </si>
  <si>
    <t>金融業、保険業
事業所数</t>
    <rPh sb="0" eb="2">
      <t>キンユウ</t>
    </rPh>
    <rPh sb="2" eb="3">
      <t>ギョウ</t>
    </rPh>
    <rPh sb="4" eb="7">
      <t>ホケンギョウ</t>
    </rPh>
    <rPh sb="8" eb="11">
      <t>ジギョウショ</t>
    </rPh>
    <rPh sb="11" eb="12">
      <t>スウ</t>
    </rPh>
    <phoneticPr fontId="13"/>
  </si>
  <si>
    <t>金融業、保険業
従事者数　</t>
    <rPh sb="0" eb="2">
      <t>キンユウ</t>
    </rPh>
    <rPh sb="2" eb="3">
      <t>ギョウ</t>
    </rPh>
    <rPh sb="4" eb="7">
      <t>ホケンギョウ</t>
    </rPh>
    <rPh sb="8" eb="11">
      <t>ジュウジシャ</t>
    </rPh>
    <rPh sb="11" eb="12">
      <t>スウ</t>
    </rPh>
    <phoneticPr fontId="13"/>
  </si>
  <si>
    <t>学術研究、
専門・技術
サービス
事業所数</t>
    <rPh sb="0" eb="2">
      <t>ガクジュツ</t>
    </rPh>
    <rPh sb="2" eb="4">
      <t>ケンキュウ</t>
    </rPh>
    <rPh sb="6" eb="8">
      <t>センモン</t>
    </rPh>
    <rPh sb="9" eb="11">
      <t>ギジュツ</t>
    </rPh>
    <rPh sb="17" eb="20">
      <t>ジギョウショ</t>
    </rPh>
    <rPh sb="20" eb="21">
      <t>スウ</t>
    </rPh>
    <phoneticPr fontId="33"/>
  </si>
  <si>
    <t>学術研究、
専門・技術
サービス
従業者数</t>
    <rPh sb="17" eb="18">
      <t>ジュウ</t>
    </rPh>
    <rPh sb="18" eb="21">
      <t>ギョウシャスウ</t>
    </rPh>
    <phoneticPr fontId="33"/>
  </si>
  <si>
    <t>生活関連サービス業、娯楽業
事業所数</t>
    <rPh sb="0" eb="2">
      <t>セイカツ</t>
    </rPh>
    <rPh sb="2" eb="4">
      <t>カンレン</t>
    </rPh>
    <rPh sb="8" eb="9">
      <t>ギョウ</t>
    </rPh>
    <rPh sb="10" eb="13">
      <t>ゴラクギョウ</t>
    </rPh>
    <rPh sb="14" eb="17">
      <t>ジギョウショ</t>
    </rPh>
    <rPh sb="17" eb="18">
      <t>スウ</t>
    </rPh>
    <phoneticPr fontId="8"/>
  </si>
  <si>
    <t>サービス業
（他に分類されないもの）
事業所数</t>
    <rPh sb="4" eb="5">
      <t>ギョウ</t>
    </rPh>
    <rPh sb="7" eb="8">
      <t>タ</t>
    </rPh>
    <rPh sb="9" eb="11">
      <t>ブンルイ</t>
    </rPh>
    <rPh sb="19" eb="22">
      <t>ジギョウショ</t>
    </rPh>
    <rPh sb="22" eb="23">
      <t>スウ</t>
    </rPh>
    <phoneticPr fontId="33"/>
  </si>
  <si>
    <t>サービス業
（他に分類されないもの）
従業者数</t>
    <rPh sb="4" eb="5">
      <t>ギョウ</t>
    </rPh>
    <rPh sb="7" eb="8">
      <t>タ</t>
    </rPh>
    <rPh sb="9" eb="11">
      <t>ブンルイ</t>
    </rPh>
    <rPh sb="19" eb="20">
      <t>ジュウ</t>
    </rPh>
    <rPh sb="20" eb="23">
      <t>ギョウシャスウ</t>
    </rPh>
    <phoneticPr fontId="33"/>
  </si>
  <si>
    <t>順位</t>
    <rPh sb="0" eb="2">
      <t>ジュンイ</t>
    </rPh>
    <phoneticPr fontId="8"/>
  </si>
  <si>
    <t>順位</t>
    <phoneticPr fontId="8"/>
  </si>
  <si>
    <t>複合
サービス事業
事業所数</t>
    <rPh sb="0" eb="2">
      <t>フクゴウ</t>
    </rPh>
    <rPh sb="7" eb="8">
      <t>コト</t>
    </rPh>
    <rPh sb="8" eb="9">
      <t>ギョウ</t>
    </rPh>
    <rPh sb="10" eb="13">
      <t>ジギョウショ</t>
    </rPh>
    <rPh sb="13" eb="14">
      <t>スウ</t>
    </rPh>
    <phoneticPr fontId="33"/>
  </si>
  <si>
    <t>複合
サービス事業
従業者数</t>
    <rPh sb="0" eb="2">
      <t>フクゴウ</t>
    </rPh>
    <rPh sb="7" eb="8">
      <t>コト</t>
    </rPh>
    <rPh sb="8" eb="9">
      <t>ギョウ</t>
    </rPh>
    <rPh sb="10" eb="11">
      <t>ジュウ</t>
    </rPh>
    <rPh sb="11" eb="14">
      <t>ギョウシャスウ</t>
    </rPh>
    <phoneticPr fontId="33"/>
  </si>
  <si>
    <t>注１：給与住宅とは、会社、官公署、学校等がその社員、職員、教員等を居住させる目的で建築するものを指す。</t>
    <rPh sb="0" eb="1">
      <t>チュウ</t>
    </rPh>
    <rPh sb="3" eb="5">
      <t>キュウヨ</t>
    </rPh>
    <rPh sb="5" eb="7">
      <t>ジュウタク</t>
    </rPh>
    <rPh sb="10" eb="12">
      <t>カイシャ</t>
    </rPh>
    <rPh sb="13" eb="16">
      <t>カンコウショ</t>
    </rPh>
    <rPh sb="17" eb="19">
      <t>ガッコウ</t>
    </rPh>
    <rPh sb="19" eb="20">
      <t>トウ</t>
    </rPh>
    <rPh sb="23" eb="25">
      <t>シャイン</t>
    </rPh>
    <rPh sb="26" eb="28">
      <t>ショクイン</t>
    </rPh>
    <rPh sb="29" eb="31">
      <t>キョウイン</t>
    </rPh>
    <rPh sb="31" eb="32">
      <t>トウ</t>
    </rPh>
    <rPh sb="33" eb="35">
      <t>キョジュウ</t>
    </rPh>
    <rPh sb="38" eb="40">
      <t>モクテキ</t>
    </rPh>
    <rPh sb="41" eb="43">
      <t>ケンチク</t>
    </rPh>
    <rPh sb="48" eb="49">
      <t>サ</t>
    </rPh>
    <phoneticPr fontId="8"/>
  </si>
  <si>
    <t>注２：令和2年の数値には、個人経営の事業所は含まれておらず、令和元年の数値と厳密には接続しない。</t>
    <rPh sb="3" eb="5">
      <t>レイワ</t>
    </rPh>
    <rPh sb="6" eb="7">
      <t>ネン</t>
    </rPh>
    <rPh sb="8" eb="10">
      <t>スウチ</t>
    </rPh>
    <rPh sb="13" eb="15">
      <t>コジン</t>
    </rPh>
    <rPh sb="15" eb="17">
      <t>ケイエイ</t>
    </rPh>
    <rPh sb="18" eb="20">
      <t>ジギョウ</t>
    </rPh>
    <rPh sb="20" eb="21">
      <t>ショ</t>
    </rPh>
    <rPh sb="22" eb="23">
      <t>フク</t>
    </rPh>
    <rPh sb="30" eb="32">
      <t>レイワ</t>
    </rPh>
    <rPh sb="32" eb="34">
      <t>ガンネン</t>
    </rPh>
    <rPh sb="35" eb="37">
      <t>スウチ</t>
    </rPh>
    <rPh sb="38" eb="40">
      <t>ゲンミツ</t>
    </rPh>
    <rPh sb="42" eb="44">
      <t>セツゾク</t>
    </rPh>
    <phoneticPr fontId="8"/>
  </si>
  <si>
    <t>表Ⅰ-1-(1)-1</t>
    <phoneticPr fontId="10"/>
  </si>
  <si>
    <t>表Ⅰ-1-(1)-2</t>
    <phoneticPr fontId="10"/>
  </si>
  <si>
    <t>表Ⅰ-1-(1)-3</t>
    <phoneticPr fontId="10"/>
  </si>
  <si>
    <t>表Ⅰ-1-(1)-4</t>
    <rPh sb="0" eb="1">
      <t>ヒョウ</t>
    </rPh>
    <phoneticPr fontId="10"/>
  </si>
  <si>
    <t>表Ⅰ-1-(1)-5</t>
    <phoneticPr fontId="10"/>
  </si>
  <si>
    <t>表Ⅰ-1-(1)-6</t>
    <rPh sb="0" eb="1">
      <t>ヒョウ</t>
    </rPh>
    <phoneticPr fontId="10"/>
  </si>
  <si>
    <t>一覧へ</t>
    <rPh sb="0" eb="2">
      <t>イチラン</t>
    </rPh>
    <phoneticPr fontId="8"/>
  </si>
  <si>
    <t>表Ⅰ-1-(2)-1</t>
    <phoneticPr fontId="10"/>
  </si>
  <si>
    <t>表Ⅰ-1-(2)-2</t>
    <phoneticPr fontId="10"/>
  </si>
  <si>
    <t>表Ⅱ-1-(2)-1</t>
    <rPh sb="0" eb="1">
      <t>ヒョウ</t>
    </rPh>
    <phoneticPr fontId="10"/>
  </si>
  <si>
    <t>表Ⅱ-1-(1)-1</t>
    <rPh sb="0" eb="1">
      <t>ヒョウ</t>
    </rPh>
    <phoneticPr fontId="10"/>
  </si>
  <si>
    <t>表Ⅱ-1-(1)-2</t>
    <rPh sb="0" eb="1">
      <t>ヒョウ</t>
    </rPh>
    <phoneticPr fontId="10"/>
  </si>
  <si>
    <t>表Ⅱ-1-(1)-3</t>
    <rPh sb="0" eb="1">
      <t>ヒョウ</t>
    </rPh>
    <phoneticPr fontId="10"/>
  </si>
  <si>
    <t>表Ⅱ-1-(1)-4</t>
    <rPh sb="0" eb="1">
      <t>ヒョウ</t>
    </rPh>
    <phoneticPr fontId="10"/>
  </si>
  <si>
    <t>表Ⅱ-1-(2)-2</t>
    <phoneticPr fontId="10"/>
  </si>
  <si>
    <t>表Ⅱ-3-(1)-1</t>
    <phoneticPr fontId="10"/>
  </si>
  <si>
    <t>表Ⅱ-3-(1)-2</t>
    <phoneticPr fontId="10"/>
  </si>
  <si>
    <t>表Ⅱ-3-(1)-3</t>
    <phoneticPr fontId="10"/>
  </si>
  <si>
    <t>表Ⅱ-3-(1)-4</t>
    <phoneticPr fontId="10"/>
  </si>
  <si>
    <t>表Ⅱ-3-(1)-5</t>
    <phoneticPr fontId="10"/>
  </si>
  <si>
    <t>表Ⅱ-3-(1)-6</t>
    <phoneticPr fontId="10"/>
  </si>
  <si>
    <t>表Ⅱ-3-(1)-7</t>
    <phoneticPr fontId="10"/>
  </si>
  <si>
    <t>表Ⅱ-3-(1)-8</t>
    <phoneticPr fontId="10"/>
  </si>
  <si>
    <t>表Ⅱ-3-(1)-9</t>
    <phoneticPr fontId="13"/>
  </si>
  <si>
    <t>表Ⅱ-3-(1)-10</t>
    <phoneticPr fontId="13"/>
  </si>
  <si>
    <t>表Ⅱ-3-(2)-1</t>
    <phoneticPr fontId="10"/>
  </si>
  <si>
    <t>表Ⅱ-3-(2)-2</t>
    <phoneticPr fontId="10"/>
  </si>
  <si>
    <t>表Ⅱ-3-(2)-3</t>
    <phoneticPr fontId="8"/>
  </si>
  <si>
    <t>表Ⅱ-3-(2)-4</t>
    <phoneticPr fontId="8"/>
  </si>
  <si>
    <t>表Ⅱ-3-(2)-5</t>
    <phoneticPr fontId="8"/>
  </si>
  <si>
    <t>表Ⅱ-3-(2)-6</t>
    <phoneticPr fontId="10"/>
  </si>
  <si>
    <t>表Ⅱ-3-(2)-7</t>
    <phoneticPr fontId="10"/>
  </si>
  <si>
    <t>表Ⅱ-3-(2)-8</t>
    <phoneticPr fontId="8"/>
  </si>
  <si>
    <t>表Ⅱ-3-(3)-1</t>
    <phoneticPr fontId="10"/>
  </si>
  <si>
    <t>表Ⅱ-3-(3)-2</t>
    <phoneticPr fontId="10"/>
  </si>
  <si>
    <t>表Ⅱ-3-(3)-3</t>
    <phoneticPr fontId="10"/>
  </si>
  <si>
    <t>表Ⅱ-3-(3)-4</t>
    <phoneticPr fontId="10"/>
  </si>
  <si>
    <t>表Ⅱ-3-(3)-5</t>
    <phoneticPr fontId="10"/>
  </si>
  <si>
    <t>表Ⅱ-3-(3)-6</t>
    <phoneticPr fontId="10"/>
  </si>
  <si>
    <t>表Ⅱ-3-(3)-7</t>
    <phoneticPr fontId="10"/>
  </si>
  <si>
    <t>表Ⅱ-3-(3)-8</t>
    <phoneticPr fontId="10"/>
  </si>
  <si>
    <t>表Ⅱ-3-(4)-1</t>
    <phoneticPr fontId="10"/>
  </si>
  <si>
    <t>表Ⅱ-3-(4)-2</t>
    <phoneticPr fontId="10"/>
  </si>
  <si>
    <t>表Ⅱ-3-(5)-1</t>
    <phoneticPr fontId="10"/>
  </si>
  <si>
    <t>表Ⅱ-3-(5)-2</t>
    <phoneticPr fontId="10"/>
  </si>
  <si>
    <t>表Ⅱ-3-(6)-1</t>
    <phoneticPr fontId="10"/>
  </si>
  <si>
    <t>表Ⅱ-3-(6)-2</t>
    <phoneticPr fontId="10"/>
  </si>
  <si>
    <t>表Ⅱ-3-(7)-1</t>
    <phoneticPr fontId="8"/>
  </si>
  <si>
    <t>表Ⅱ-3-(7)-2</t>
    <phoneticPr fontId="8"/>
  </si>
  <si>
    <t>表Ⅱ-3-(8)-1</t>
    <phoneticPr fontId="8"/>
  </si>
  <si>
    <t>表Ⅱ-3-(8)-2</t>
    <phoneticPr fontId="10"/>
  </si>
  <si>
    <t>表Ⅱ-5-(1)-1</t>
    <phoneticPr fontId="10"/>
  </si>
  <si>
    <t>表Ⅱ-5-(1)-2</t>
    <phoneticPr fontId="10"/>
  </si>
  <si>
    <t>表Ⅱ-5-(1)-3</t>
    <phoneticPr fontId="10"/>
  </si>
  <si>
    <t>表Ⅱ-5-(1)-4</t>
    <rPh sb="0" eb="1">
      <t>ヒョウ</t>
    </rPh>
    <phoneticPr fontId="10"/>
  </si>
  <si>
    <t>表Ⅱ-5-(1)-5</t>
    <rPh sb="0" eb="1">
      <t>ヒョウ</t>
    </rPh>
    <phoneticPr fontId="10"/>
  </si>
  <si>
    <t>表Ⅱ-5-(1)-6</t>
    <rPh sb="0" eb="1">
      <t>ヒョウ</t>
    </rPh>
    <phoneticPr fontId="10"/>
  </si>
  <si>
    <t>表Ⅱ-5-(1)-7</t>
    <rPh sb="0" eb="1">
      <t>ヒョウ</t>
    </rPh>
    <phoneticPr fontId="10"/>
  </si>
  <si>
    <t>表Ⅱ-5-(1)-8</t>
    <rPh sb="0" eb="1">
      <t>ヒョウ</t>
    </rPh>
    <phoneticPr fontId="10"/>
  </si>
  <si>
    <t>表Ⅱ-5-(1)-9</t>
    <rPh sb="0" eb="1">
      <t>ヒョウ</t>
    </rPh>
    <phoneticPr fontId="10"/>
  </si>
  <si>
    <t>表Ⅱ-5-(1)-10</t>
    <rPh sb="0" eb="1">
      <t>ヒョウ</t>
    </rPh>
    <phoneticPr fontId="10"/>
  </si>
  <si>
    <t>表Ⅱ-5-(2)-1</t>
    <phoneticPr fontId="10"/>
  </si>
  <si>
    <t>表Ⅱ-5-(2)-2</t>
    <phoneticPr fontId="10"/>
  </si>
  <si>
    <t>表Ⅱ-5-(2)-3</t>
    <phoneticPr fontId="10"/>
  </si>
  <si>
    <t>表Ⅱ-5-(2)-4</t>
    <phoneticPr fontId="10"/>
  </si>
  <si>
    <t>表Ⅱ-5-(2)-5</t>
    <rPh sb="0" eb="1">
      <t>ヒョウ</t>
    </rPh>
    <phoneticPr fontId="10"/>
  </si>
  <si>
    <t>表Ⅱ-5-(2)-6</t>
    <phoneticPr fontId="10"/>
  </si>
  <si>
    <t>表Ⅱ-5-(2)-7</t>
    <phoneticPr fontId="10"/>
  </si>
  <si>
    <t>表Ⅱ-5-(2)-8</t>
    <phoneticPr fontId="10"/>
  </si>
  <si>
    <t>表Ⅱ-5-(2)-9</t>
    <phoneticPr fontId="10"/>
  </si>
  <si>
    <t>表Ⅰ－1－(1)－1　京都市の市内総生産、市民所得の推移</t>
    <rPh sb="11" eb="14">
      <t>キョウトシ</t>
    </rPh>
    <rPh sb="15" eb="17">
      <t>シナイ</t>
    </rPh>
    <rPh sb="17" eb="20">
      <t>ソウセイサン</t>
    </rPh>
    <rPh sb="21" eb="23">
      <t>シミン</t>
    </rPh>
    <rPh sb="23" eb="25">
      <t>ショトク</t>
    </rPh>
    <phoneticPr fontId="10"/>
  </si>
  <si>
    <t>表Ⅰ－1－(1)－2　政令市の市内総生産、市民所得の比較</t>
    <phoneticPr fontId="8"/>
  </si>
  <si>
    <t>京都市の事業所数、従業者数の推移</t>
    <phoneticPr fontId="10"/>
  </si>
  <si>
    <t>資料：総務省統計局「事業所・企業統計調査」、「経済センサス基礎調査」、</t>
    <phoneticPr fontId="8"/>
  </si>
  <si>
    <t>京都市の産業大分類別の事業所数、従業者数</t>
    <phoneticPr fontId="10"/>
  </si>
  <si>
    <t>表Ⅰ－1－(1)－3　市（国）内総生産の構成比</t>
    <rPh sb="0" eb="2">
      <t>ヒョウ1</t>
    </rPh>
    <rPh sb="11" eb="12">
      <t>シ</t>
    </rPh>
    <rPh sb="13" eb="14">
      <t>クニ</t>
    </rPh>
    <rPh sb="15" eb="16">
      <t>ナイ</t>
    </rPh>
    <rPh sb="16" eb="19">
      <t>ソウセイサン</t>
    </rPh>
    <rPh sb="20" eb="23">
      <t>コウセイヒ</t>
    </rPh>
    <phoneticPr fontId="10"/>
  </si>
  <si>
    <t>表Ⅰ－1－(1)－4　政令市の経済活動別名目市内総生産</t>
    <rPh sb="0" eb="1">
      <t>ヒョウ</t>
    </rPh>
    <rPh sb="11" eb="14">
      <t>セイレイシ</t>
    </rPh>
    <rPh sb="15" eb="17">
      <t>ケイザイ</t>
    </rPh>
    <rPh sb="17" eb="19">
      <t>カツドウ</t>
    </rPh>
    <rPh sb="19" eb="20">
      <t>ベツ</t>
    </rPh>
    <rPh sb="20" eb="22">
      <t>メイモク</t>
    </rPh>
    <rPh sb="22" eb="24">
      <t>シナイ</t>
    </rPh>
    <rPh sb="24" eb="27">
      <t>ソウセイサン</t>
    </rPh>
    <phoneticPr fontId="10"/>
  </si>
  <si>
    <t>表Ⅰ－1－(1)－6　経済活動別国内総生産の推移</t>
    <rPh sb="0" eb="1">
      <t>ヒョウ</t>
    </rPh>
    <rPh sb="16" eb="17">
      <t>クニ</t>
    </rPh>
    <phoneticPr fontId="10"/>
  </si>
  <si>
    <t>表Ⅱ－3－(1)－1　京都市の製造業の事業所数、従業者数、製造品出荷額等、粗付加価値額、粗付加価値率の推移</t>
    <rPh sb="11" eb="14">
      <t>キョウトシ</t>
    </rPh>
    <rPh sb="19" eb="22">
      <t>ジギョウショ</t>
    </rPh>
    <rPh sb="22" eb="23">
      <t>スウ</t>
    </rPh>
    <rPh sb="24" eb="27">
      <t>ジュウギョウシャ</t>
    </rPh>
    <rPh sb="27" eb="28">
      <t>スウ</t>
    </rPh>
    <rPh sb="29" eb="32">
      <t>セイゾウヒン</t>
    </rPh>
    <rPh sb="32" eb="34">
      <t>シュッカ</t>
    </rPh>
    <rPh sb="34" eb="35">
      <t>ガク</t>
    </rPh>
    <rPh sb="35" eb="36">
      <t>ナド</t>
    </rPh>
    <rPh sb="37" eb="38">
      <t>アラ</t>
    </rPh>
    <rPh sb="38" eb="40">
      <t>フカ</t>
    </rPh>
    <rPh sb="40" eb="42">
      <t>カチ</t>
    </rPh>
    <rPh sb="42" eb="43">
      <t>ガク</t>
    </rPh>
    <rPh sb="44" eb="45">
      <t>アラ</t>
    </rPh>
    <phoneticPr fontId="10"/>
  </si>
  <si>
    <t>表Ⅱ－3－(1)－2　全国の製造業の事業所数、従業者数、製造品出荷額等、粗付加価値額、粗付加価値率の推移</t>
    <rPh sb="11" eb="13">
      <t>ゼンコク</t>
    </rPh>
    <rPh sb="18" eb="21">
      <t>ジギョウショ</t>
    </rPh>
    <rPh sb="21" eb="22">
      <t>スウ</t>
    </rPh>
    <rPh sb="23" eb="26">
      <t>ジュウギョウシャ</t>
    </rPh>
    <rPh sb="26" eb="27">
      <t>スウ</t>
    </rPh>
    <rPh sb="28" eb="31">
      <t>セイゾウヒン</t>
    </rPh>
    <rPh sb="31" eb="33">
      <t>シュッカ</t>
    </rPh>
    <rPh sb="33" eb="34">
      <t>ガク</t>
    </rPh>
    <rPh sb="34" eb="35">
      <t>ナド</t>
    </rPh>
    <rPh sb="36" eb="37">
      <t>アラ</t>
    </rPh>
    <rPh sb="37" eb="39">
      <t>フカ</t>
    </rPh>
    <rPh sb="39" eb="41">
      <t>カチ</t>
    </rPh>
    <rPh sb="41" eb="42">
      <t>ガク</t>
    </rPh>
    <rPh sb="43" eb="44">
      <t>アラ</t>
    </rPh>
    <phoneticPr fontId="10"/>
  </si>
  <si>
    <t>表Ⅱ－3－(1)－3　政令市の製造業事業所数の比較</t>
    <rPh sb="11" eb="14">
      <t>セイレイシ</t>
    </rPh>
    <rPh sb="15" eb="18">
      <t>セイゾウギョウ</t>
    </rPh>
    <phoneticPr fontId="10"/>
  </si>
  <si>
    <t>表Ⅱ－3－(1)－4　政令市の製造業従業者数の比較</t>
    <rPh sb="11" eb="14">
      <t>セイレイシ</t>
    </rPh>
    <rPh sb="15" eb="18">
      <t>セイゾウギョウ</t>
    </rPh>
    <rPh sb="18" eb="21">
      <t>ジュウギョウシャ</t>
    </rPh>
    <rPh sb="21" eb="22">
      <t>スウ</t>
    </rPh>
    <phoneticPr fontId="10"/>
  </si>
  <si>
    <t>表Ⅱ－3－(1)－5　政令市の製造品出荷額等、粗付加価値額の比較</t>
    <rPh sb="11" eb="14">
      <t>セイレイシ</t>
    </rPh>
    <rPh sb="15" eb="18">
      <t>セイゾウヒン</t>
    </rPh>
    <rPh sb="23" eb="24">
      <t>アラ</t>
    </rPh>
    <rPh sb="24" eb="26">
      <t>フカ</t>
    </rPh>
    <rPh sb="26" eb="28">
      <t>カチ</t>
    </rPh>
    <rPh sb="28" eb="29">
      <t>ガク</t>
    </rPh>
    <phoneticPr fontId="10"/>
  </si>
  <si>
    <t>表Ⅱ－3－(1)－6　京都市の製造業の業種別構成比</t>
    <rPh sb="11" eb="14">
      <t>キョウトシ</t>
    </rPh>
    <rPh sb="15" eb="17">
      <t>セイゾウ</t>
    </rPh>
    <rPh sb="17" eb="18">
      <t>ギョウ</t>
    </rPh>
    <rPh sb="19" eb="21">
      <t>ギョウシュ</t>
    </rPh>
    <rPh sb="21" eb="22">
      <t>ベツ</t>
    </rPh>
    <rPh sb="22" eb="25">
      <t>コウセイヒ</t>
    </rPh>
    <phoneticPr fontId="10"/>
  </si>
  <si>
    <t>表Ⅱ－3－(1)－7　全国の製造業の業種別構成比</t>
    <phoneticPr fontId="8"/>
  </si>
  <si>
    <t>表Ⅱ－3－(1)－8　京都市の製造業の従業者規模別構成比</t>
    <rPh sb="11" eb="14">
      <t>キョウトシ</t>
    </rPh>
    <rPh sb="19" eb="22">
      <t>ジュウギョウシャ</t>
    </rPh>
    <rPh sb="22" eb="25">
      <t>キボベツ</t>
    </rPh>
    <rPh sb="27" eb="28">
      <t>ヒ</t>
    </rPh>
    <phoneticPr fontId="10"/>
  </si>
  <si>
    <t>表Ⅱ－3－(1)－9　京都市の製造品出荷額等の推移</t>
    <rPh sb="11" eb="14">
      <t>キョウトシ</t>
    </rPh>
    <rPh sb="15" eb="18">
      <t>セイゾウヒン</t>
    </rPh>
    <rPh sb="18" eb="20">
      <t>シュッカ</t>
    </rPh>
    <rPh sb="20" eb="21">
      <t>ガク</t>
    </rPh>
    <rPh sb="21" eb="22">
      <t>トウ</t>
    </rPh>
    <rPh sb="23" eb="25">
      <t>スイイ</t>
    </rPh>
    <phoneticPr fontId="13"/>
  </si>
  <si>
    <t>表Ⅱ－3－(1)－10　全国の製造品出荷額等の推移</t>
    <rPh sb="12" eb="14">
      <t>ゼンコク</t>
    </rPh>
    <rPh sb="15" eb="18">
      <t>セイゾウヒン</t>
    </rPh>
    <rPh sb="18" eb="20">
      <t>シュッカ</t>
    </rPh>
    <rPh sb="20" eb="21">
      <t>ガク</t>
    </rPh>
    <rPh sb="21" eb="22">
      <t>トウ</t>
    </rPh>
    <rPh sb="23" eb="25">
      <t>スイイ</t>
    </rPh>
    <phoneticPr fontId="13"/>
  </si>
  <si>
    <t>表Ⅱ－3－(2)－1　京都市の食料品・飲料等製造業の事業所数、従業者数、製造品出荷額等、粗付加価値額の推移</t>
    <rPh sb="11" eb="14">
      <t>キョウトシ</t>
    </rPh>
    <rPh sb="15" eb="18">
      <t>ショクリョウヒン</t>
    </rPh>
    <rPh sb="19" eb="21">
      <t>インリョウ</t>
    </rPh>
    <rPh sb="21" eb="22">
      <t>ナド</t>
    </rPh>
    <rPh sb="22" eb="25">
      <t>セイゾウギョウ</t>
    </rPh>
    <rPh sb="36" eb="39">
      <t>セイゾウヒン</t>
    </rPh>
    <rPh sb="39" eb="41">
      <t>シュッカ</t>
    </rPh>
    <rPh sb="41" eb="42">
      <t>ガク</t>
    </rPh>
    <rPh sb="42" eb="43">
      <t>トウ</t>
    </rPh>
    <phoneticPr fontId="10"/>
  </si>
  <si>
    <t>表Ⅱ－3－(2)－2　京都市の食料品・飲料等製造業の主な産業（細分類）別事業所数、従業者数、製造品出荷額等</t>
    <phoneticPr fontId="8"/>
  </si>
  <si>
    <t>表Ⅱ－3－(2)－3　酒税課税数量（清酒）の推移</t>
    <rPh sb="11" eb="13">
      <t>シュゼイ</t>
    </rPh>
    <rPh sb="13" eb="15">
      <t>カゼイ</t>
    </rPh>
    <rPh sb="15" eb="17">
      <t>スウリョウ</t>
    </rPh>
    <rPh sb="18" eb="20">
      <t>セイシュ</t>
    </rPh>
    <rPh sb="22" eb="24">
      <t>スイイ</t>
    </rPh>
    <phoneticPr fontId="8"/>
  </si>
  <si>
    <t>表Ⅱ－3－(2)－4　京都市の酒類の消費動向の推移</t>
    <rPh sb="11" eb="14">
      <t>キョウトシ</t>
    </rPh>
    <rPh sb="15" eb="16">
      <t>サケ</t>
    </rPh>
    <rPh sb="16" eb="17">
      <t>ルイ</t>
    </rPh>
    <rPh sb="18" eb="20">
      <t>ショウヒ</t>
    </rPh>
    <rPh sb="20" eb="22">
      <t>ドウコウ</t>
    </rPh>
    <rPh sb="23" eb="25">
      <t>スイイ</t>
    </rPh>
    <phoneticPr fontId="8"/>
  </si>
  <si>
    <t>表Ⅱ－3－(2)－5　全国の酒類の消費動向の推移</t>
    <rPh sb="11" eb="13">
      <t>ゼンコク</t>
    </rPh>
    <rPh sb="14" eb="15">
      <t>サケ</t>
    </rPh>
    <rPh sb="15" eb="16">
      <t>ルイ</t>
    </rPh>
    <rPh sb="17" eb="19">
      <t>ショウヒ</t>
    </rPh>
    <rPh sb="19" eb="21">
      <t>ドウコウ</t>
    </rPh>
    <rPh sb="22" eb="24">
      <t>スイイ</t>
    </rPh>
    <phoneticPr fontId="8"/>
  </si>
  <si>
    <t>表Ⅱ－3－(2)－6　京都市の生菓子製造業の製造品出荷額等の推移</t>
    <rPh sb="11" eb="13">
      <t>キョウト</t>
    </rPh>
    <rPh sb="13" eb="14">
      <t>シ</t>
    </rPh>
    <rPh sb="15" eb="18">
      <t>ナマガシ</t>
    </rPh>
    <rPh sb="18" eb="21">
      <t>セイゾウギョウ</t>
    </rPh>
    <rPh sb="22" eb="25">
      <t>セイゾウヒン</t>
    </rPh>
    <rPh sb="25" eb="27">
      <t>シュッカ</t>
    </rPh>
    <rPh sb="27" eb="28">
      <t>ガク</t>
    </rPh>
    <rPh sb="28" eb="29">
      <t>トウ</t>
    </rPh>
    <phoneticPr fontId="10"/>
  </si>
  <si>
    <t>表Ⅱ－3－(2)－7　京都市の主な菓子類の消費動向の推移</t>
    <rPh sb="11" eb="14">
      <t>キョウトシ</t>
    </rPh>
    <rPh sb="15" eb="16">
      <t>オモ</t>
    </rPh>
    <rPh sb="17" eb="20">
      <t>カシルイ</t>
    </rPh>
    <rPh sb="21" eb="23">
      <t>ショウヒ</t>
    </rPh>
    <rPh sb="23" eb="25">
      <t>ドウコウ</t>
    </rPh>
    <rPh sb="26" eb="28">
      <t>スイイ</t>
    </rPh>
    <phoneticPr fontId="8"/>
  </si>
  <si>
    <t>表Ⅱ－3－(2)－8　全国の主な菓子類の消費動向の推移</t>
    <rPh sb="11" eb="13">
      <t>ゼンコク</t>
    </rPh>
    <rPh sb="14" eb="15">
      <t>オモ</t>
    </rPh>
    <rPh sb="16" eb="19">
      <t>カシルイ</t>
    </rPh>
    <rPh sb="20" eb="22">
      <t>ショウヒ</t>
    </rPh>
    <rPh sb="22" eb="24">
      <t>ドウコウ</t>
    </rPh>
    <rPh sb="25" eb="27">
      <t>スイイ</t>
    </rPh>
    <phoneticPr fontId="8"/>
  </si>
  <si>
    <t>表Ⅱ－3－(3)－1　京都市の繊維産業の事業所数、従業者数、製造品出荷額等、粗付加価値額の推移</t>
    <rPh sb="11" eb="14">
      <t>キョウトシ</t>
    </rPh>
    <rPh sb="15" eb="17">
      <t>センイ</t>
    </rPh>
    <rPh sb="17" eb="19">
      <t>サンギョウ</t>
    </rPh>
    <rPh sb="22" eb="23">
      <t>ショ</t>
    </rPh>
    <rPh sb="38" eb="39">
      <t>ソ</t>
    </rPh>
    <rPh sb="39" eb="41">
      <t>フカ</t>
    </rPh>
    <rPh sb="41" eb="43">
      <t>カチ</t>
    </rPh>
    <rPh sb="43" eb="44">
      <t>ガク</t>
    </rPh>
    <phoneticPr fontId="10"/>
  </si>
  <si>
    <t>表Ⅱ－3－(3)－2　京都市の繊維工業の主な産業（細分類）別事業所数、従業者数、製造品出荷額等</t>
    <rPh sb="11" eb="14">
      <t>キョウトシ</t>
    </rPh>
    <rPh sb="17" eb="19">
      <t>コウギョウ</t>
    </rPh>
    <rPh sb="20" eb="21">
      <t>オモ</t>
    </rPh>
    <rPh sb="22" eb="24">
      <t>サンギョウ</t>
    </rPh>
    <rPh sb="25" eb="28">
      <t>サイブンルイ</t>
    </rPh>
    <rPh sb="29" eb="30">
      <t>ベツ</t>
    </rPh>
    <rPh sb="30" eb="33">
      <t>ジギョウショ</t>
    </rPh>
    <rPh sb="33" eb="34">
      <t>スウ</t>
    </rPh>
    <phoneticPr fontId="10"/>
  </si>
  <si>
    <t>表Ⅱ－3－(3)－3　西陣機業の企業数、織機台数、従業者数の推移</t>
    <rPh sb="11" eb="13">
      <t>ニシジン</t>
    </rPh>
    <rPh sb="13" eb="15">
      <t>キギョウ</t>
    </rPh>
    <phoneticPr fontId="10"/>
  </si>
  <si>
    <t>表Ⅱ－3－(3)－4　西陣機業の総出荷金額及び平均出荷金額の推移</t>
    <rPh sb="11" eb="13">
      <t>ニシジン</t>
    </rPh>
    <rPh sb="13" eb="15">
      <t>キギョウ</t>
    </rPh>
    <phoneticPr fontId="10"/>
  </si>
  <si>
    <t>表Ⅱ－3－(3)－5　京友禅の加工技術別生産数量の推移</t>
    <rPh sb="11" eb="14">
      <t>キョウユウゼン</t>
    </rPh>
    <phoneticPr fontId="10"/>
  </si>
  <si>
    <t>表Ⅱ－3－(3)－7　京プリント服地の販路と加工法の構成比の推移</t>
    <rPh sb="11" eb="12">
      <t>キョウ</t>
    </rPh>
    <rPh sb="26" eb="29">
      <t>コウセイヒ</t>
    </rPh>
    <rPh sb="30" eb="32">
      <t>スイイ</t>
    </rPh>
    <phoneticPr fontId="10"/>
  </si>
  <si>
    <t>表Ⅱ－3－(3)－8　京都の織物卸業の業種、業態別の商社数</t>
    <rPh sb="11" eb="13">
      <t>キョウト</t>
    </rPh>
    <rPh sb="14" eb="16">
      <t>オリモノ</t>
    </rPh>
    <rPh sb="16" eb="17">
      <t>オロシ</t>
    </rPh>
    <rPh sb="17" eb="18">
      <t>ギョウ</t>
    </rPh>
    <phoneticPr fontId="10"/>
  </si>
  <si>
    <t>表Ⅱ－3－(4)－1　京都市の印刷・同関連業の事業所数、従業者数、製造品出荷額等、粗付加価値額の推移</t>
    <rPh sb="11" eb="14">
      <t>キョウトシ</t>
    </rPh>
    <rPh sb="15" eb="17">
      <t>インサツ</t>
    </rPh>
    <rPh sb="25" eb="26">
      <t>ショ</t>
    </rPh>
    <phoneticPr fontId="10"/>
  </si>
  <si>
    <t>表Ⅱ－3－(4)－2　京都市の印刷・同関連業（細分類別）の事業所数、従業者数、製造品出荷額等</t>
    <rPh sb="11" eb="14">
      <t>キョウトシ</t>
    </rPh>
    <phoneticPr fontId="10"/>
  </si>
  <si>
    <t>表Ⅱ－3－(5)－1　京都市の化学工業の事業所数、従業者数、製造品出荷額等、粗付加価値額の推移</t>
    <rPh sb="11" eb="14">
      <t>キョウトシ</t>
    </rPh>
    <rPh sb="15" eb="17">
      <t>カガク</t>
    </rPh>
    <rPh sb="17" eb="19">
      <t>コウギョウ</t>
    </rPh>
    <rPh sb="20" eb="23">
      <t>ジギョウショ</t>
    </rPh>
    <rPh sb="23" eb="24">
      <t>スウ</t>
    </rPh>
    <rPh sb="25" eb="28">
      <t>ジュウギョウシャ</t>
    </rPh>
    <rPh sb="28" eb="29">
      <t>スウ</t>
    </rPh>
    <phoneticPr fontId="10"/>
  </si>
  <si>
    <t>表Ⅱ－3－(5)－2　京都市の化学工業の主な産業（細分類）別事業所数、従業者数、製造品出荷額等</t>
    <rPh sb="11" eb="14">
      <t>キョウトシ</t>
    </rPh>
    <rPh sb="15" eb="17">
      <t>カガク</t>
    </rPh>
    <rPh sb="17" eb="19">
      <t>コウギョウ</t>
    </rPh>
    <rPh sb="20" eb="21">
      <t>オモ</t>
    </rPh>
    <rPh sb="22" eb="24">
      <t>サンギョウ</t>
    </rPh>
    <rPh sb="25" eb="28">
      <t>サイブンルイ</t>
    </rPh>
    <rPh sb="29" eb="30">
      <t>ベツ</t>
    </rPh>
    <rPh sb="30" eb="33">
      <t>ジギョウショ</t>
    </rPh>
    <rPh sb="33" eb="34">
      <t>スウ</t>
    </rPh>
    <rPh sb="35" eb="38">
      <t>ジュウギョウシャ</t>
    </rPh>
    <rPh sb="38" eb="39">
      <t>スウ</t>
    </rPh>
    <phoneticPr fontId="10"/>
  </si>
  <si>
    <t>表Ⅱ－3－(6)－1　京都市の窯業・土石製品製造業の事業所数、従業者数、製造品出荷額等、粗付加価値額の推移</t>
    <rPh sb="11" eb="14">
      <t>キョウトシ</t>
    </rPh>
    <rPh sb="15" eb="16">
      <t>カマ</t>
    </rPh>
    <rPh sb="16" eb="17">
      <t>ギョウ</t>
    </rPh>
    <rPh sb="18" eb="20">
      <t>ドセキ</t>
    </rPh>
    <rPh sb="20" eb="22">
      <t>セイヒン</t>
    </rPh>
    <rPh sb="22" eb="25">
      <t>セイゾウギョウ</t>
    </rPh>
    <rPh sb="26" eb="29">
      <t>ジギョウショ</t>
    </rPh>
    <rPh sb="29" eb="30">
      <t>スウ</t>
    </rPh>
    <rPh sb="44" eb="45">
      <t>アラ</t>
    </rPh>
    <rPh sb="45" eb="47">
      <t>フカ</t>
    </rPh>
    <rPh sb="47" eb="49">
      <t>カチ</t>
    </rPh>
    <rPh sb="49" eb="50">
      <t>ガク</t>
    </rPh>
    <rPh sb="51" eb="53">
      <t>スイイ</t>
    </rPh>
    <phoneticPr fontId="10"/>
  </si>
  <si>
    <t>表Ⅱ－3－(6)－2　京都市の窯業・土石製品製造業の主な産業（細分類）別事業所数、従業者数、製造品出荷額等</t>
    <rPh sb="0" eb="1">
      <t>ヒョウ</t>
    </rPh>
    <rPh sb="11" eb="14">
      <t>キョウトシ</t>
    </rPh>
    <rPh sb="15" eb="17">
      <t>ヨウギョウ</t>
    </rPh>
    <rPh sb="18" eb="20">
      <t>ドセキ</t>
    </rPh>
    <rPh sb="20" eb="22">
      <t>セイヒン</t>
    </rPh>
    <rPh sb="22" eb="25">
      <t>セイゾウギョウ</t>
    </rPh>
    <rPh sb="26" eb="27">
      <t>オモ</t>
    </rPh>
    <rPh sb="28" eb="30">
      <t>サンギョウ</t>
    </rPh>
    <rPh sb="31" eb="34">
      <t>サイブンルイ</t>
    </rPh>
    <rPh sb="35" eb="36">
      <t>ベツ</t>
    </rPh>
    <rPh sb="36" eb="39">
      <t>ジギョウショ</t>
    </rPh>
    <rPh sb="39" eb="40">
      <t>スウ</t>
    </rPh>
    <rPh sb="41" eb="42">
      <t>ジュウ</t>
    </rPh>
    <rPh sb="42" eb="45">
      <t>ギョウシャスウ</t>
    </rPh>
    <rPh sb="46" eb="49">
      <t>セイゾウヒン</t>
    </rPh>
    <rPh sb="49" eb="51">
      <t>シュッカ</t>
    </rPh>
    <rPh sb="51" eb="52">
      <t>ガク</t>
    </rPh>
    <rPh sb="52" eb="53">
      <t>トウ</t>
    </rPh>
    <phoneticPr fontId="8"/>
  </si>
  <si>
    <t>表Ⅱ－3－(7)－1　京都市の金属製造業の事業所数、従業者数、製造品出荷額等、粗付加価値額の推移</t>
    <rPh sb="11" eb="14">
      <t>キョウトシ</t>
    </rPh>
    <phoneticPr fontId="8"/>
  </si>
  <si>
    <t>表Ⅱ－3－(7)－2　京都市の金属製造業の主な産業（細分類）別事業所数、従業者数、製造品出荷額等</t>
    <rPh sb="11" eb="14">
      <t>キョウトシ</t>
    </rPh>
    <phoneticPr fontId="8"/>
  </si>
  <si>
    <t>表Ⅱ－3－(8)－1　京都市の機械器具製造業の事業所数、従業者数、製造品出荷額等、粗付加価値額の推移</t>
    <rPh sb="11" eb="14">
      <t>キョウトシ</t>
    </rPh>
    <phoneticPr fontId="8"/>
  </si>
  <si>
    <t>一覧下部へ</t>
    <rPh sb="0" eb="2">
      <t>イチラン</t>
    </rPh>
    <rPh sb="2" eb="4">
      <t>カブ</t>
    </rPh>
    <phoneticPr fontId="10"/>
  </si>
  <si>
    <t>全国の新設住宅着工戸数と床面積の推移</t>
    <phoneticPr fontId="10"/>
  </si>
  <si>
    <t>総務省統計局「令和3年経済センサス活動調査」</t>
    <phoneticPr fontId="10"/>
  </si>
  <si>
    <t>京都市「令和3年経済センサス活動調査　卸売業・小売業に関する集計（京都市集計結果）」</t>
    <phoneticPr fontId="10"/>
  </si>
  <si>
    <t>総務省統計局「令和3年経済センサス活動調査（卸売業・小売業に関する集計）」</t>
    <phoneticPr fontId="10"/>
  </si>
  <si>
    <t>政令市のサービス関連業の業種別従業者数の比較</t>
    <rPh sb="0" eb="3">
      <t>セイレイシ</t>
    </rPh>
    <rPh sb="8" eb="10">
      <t>カンレン</t>
    </rPh>
    <rPh sb="10" eb="11">
      <t>ギョウ</t>
    </rPh>
    <rPh sb="12" eb="14">
      <t>ギョウシュ</t>
    </rPh>
    <rPh sb="14" eb="15">
      <t>ベツ</t>
    </rPh>
    <rPh sb="15" eb="16">
      <t>ジュウ</t>
    </rPh>
    <rPh sb="16" eb="19">
      <t>ギョウシャスウ</t>
    </rPh>
    <rPh sb="20" eb="22">
      <t>ヒカク</t>
    </rPh>
    <phoneticPr fontId="10"/>
  </si>
  <si>
    <t>政令市の経済活動別名目市内総生産</t>
    <phoneticPr fontId="8"/>
  </si>
  <si>
    <t>京都市の農家戸数の推移</t>
    <phoneticPr fontId="8"/>
  </si>
  <si>
    <t>京都市の農家人口の推移</t>
    <rPh sb="0" eb="3">
      <t>キョウトシ</t>
    </rPh>
    <rPh sb="4" eb="6">
      <t>ノウカ</t>
    </rPh>
    <rPh sb="6" eb="8">
      <t>ジンコウ</t>
    </rPh>
    <rPh sb="9" eb="11">
      <t>スイイ</t>
    </rPh>
    <phoneticPr fontId="10"/>
  </si>
  <si>
    <t>京都市の年齢階級別農業従事者数の構成比</t>
    <phoneticPr fontId="10"/>
  </si>
  <si>
    <t>京都市の耕地面積の推移</t>
    <rPh sb="0" eb="3">
      <t>キョウトシ</t>
    </rPh>
    <rPh sb="4" eb="6">
      <t>コウチ</t>
    </rPh>
    <rPh sb="6" eb="8">
      <t>メンセキ</t>
    </rPh>
    <rPh sb="9" eb="11">
      <t>スイイ</t>
    </rPh>
    <phoneticPr fontId="10"/>
  </si>
  <si>
    <t>京都市の経営形態別森林面積</t>
    <phoneticPr fontId="10"/>
  </si>
  <si>
    <t>京都市の新設住宅着工戸数と床面積の推移</t>
    <rPh sb="0" eb="3">
      <t>キョウトシ</t>
    </rPh>
    <rPh sb="4" eb="6">
      <t>シンセツ</t>
    </rPh>
    <rPh sb="6" eb="8">
      <t>ジュウタク</t>
    </rPh>
    <rPh sb="8" eb="10">
      <t>チャッコウ</t>
    </rPh>
    <rPh sb="10" eb="12">
      <t>コスウ</t>
    </rPh>
    <rPh sb="13" eb="16">
      <t>ユカメンセキ</t>
    </rPh>
    <rPh sb="17" eb="19">
      <t>スイイ</t>
    </rPh>
    <phoneticPr fontId="10"/>
  </si>
  <si>
    <t>京都市「住宅着工統計（建築着工統計調査）」</t>
    <phoneticPr fontId="10"/>
  </si>
  <si>
    <t>総務省統計局「令和3年経済センサス活動調査」</t>
    <rPh sb="7" eb="9">
      <t>レイワ</t>
    </rPh>
    <phoneticPr fontId="10"/>
  </si>
  <si>
    <t>京都市の製造業の事業所数、従業者数、製造品出荷額等、粗付加価値額、粗付加価値率の推移</t>
    <rPh sb="0" eb="3">
      <t>キョウトシ</t>
    </rPh>
    <rPh sb="8" eb="11">
      <t>ジギョウショ</t>
    </rPh>
    <rPh sb="11" eb="12">
      <t>スウ</t>
    </rPh>
    <rPh sb="13" eb="16">
      <t>ジュウギョウシャ</t>
    </rPh>
    <rPh sb="16" eb="17">
      <t>スウ</t>
    </rPh>
    <rPh sb="18" eb="21">
      <t>セイゾウヒン</t>
    </rPh>
    <rPh sb="21" eb="23">
      <t>シュッカ</t>
    </rPh>
    <rPh sb="23" eb="24">
      <t>ガク</t>
    </rPh>
    <rPh sb="24" eb="25">
      <t>ナド</t>
    </rPh>
    <rPh sb="26" eb="27">
      <t>アラ</t>
    </rPh>
    <rPh sb="27" eb="29">
      <t>フカ</t>
    </rPh>
    <rPh sb="29" eb="31">
      <t>カチ</t>
    </rPh>
    <rPh sb="31" eb="32">
      <t>ガク</t>
    </rPh>
    <rPh sb="33" eb="34">
      <t>アラ</t>
    </rPh>
    <phoneticPr fontId="10"/>
  </si>
  <si>
    <t>全国の製造業の事業所数、従業者数、製造品出荷額等、粗付加価値額、粗付加価値率の推移</t>
    <rPh sb="0" eb="2">
      <t>ゼンコク</t>
    </rPh>
    <rPh sb="7" eb="10">
      <t>ジギョウショ</t>
    </rPh>
    <rPh sb="10" eb="11">
      <t>スウ</t>
    </rPh>
    <rPh sb="12" eb="15">
      <t>ジュウギョウシャ</t>
    </rPh>
    <rPh sb="15" eb="16">
      <t>スウ</t>
    </rPh>
    <rPh sb="17" eb="20">
      <t>セイゾウヒン</t>
    </rPh>
    <rPh sb="20" eb="22">
      <t>シュッカ</t>
    </rPh>
    <rPh sb="22" eb="23">
      <t>ガク</t>
    </rPh>
    <rPh sb="23" eb="24">
      <t>ナド</t>
    </rPh>
    <rPh sb="25" eb="26">
      <t>アラ</t>
    </rPh>
    <rPh sb="26" eb="28">
      <t>フカ</t>
    </rPh>
    <rPh sb="28" eb="30">
      <t>カチ</t>
    </rPh>
    <rPh sb="30" eb="31">
      <t>ガク</t>
    </rPh>
    <rPh sb="32" eb="33">
      <t>アラ</t>
    </rPh>
    <phoneticPr fontId="10"/>
  </si>
  <si>
    <t>京都市の製造品出荷額等の推移</t>
    <rPh sb="0" eb="3">
      <t>キョウトシ</t>
    </rPh>
    <rPh sb="4" eb="7">
      <t>セイゾウヒン</t>
    </rPh>
    <rPh sb="7" eb="9">
      <t>シュッカ</t>
    </rPh>
    <rPh sb="9" eb="10">
      <t>ガク</t>
    </rPh>
    <rPh sb="10" eb="11">
      <t>トウ</t>
    </rPh>
    <rPh sb="12" eb="14">
      <t>スイイ</t>
    </rPh>
    <phoneticPr fontId="13"/>
  </si>
  <si>
    <t>京都市「令和3年経済センサス活動調査　製造業に関する集計（京都市集計結果）」</t>
    <rPh sb="4" eb="6">
      <t>レイワ</t>
    </rPh>
    <phoneticPr fontId="10"/>
  </si>
  <si>
    <t>西陣機業の企業数、織機台数、従業者数の推移</t>
    <rPh sb="0" eb="2">
      <t>ニシジン</t>
    </rPh>
    <rPh sb="2" eb="4">
      <t>キギョウ</t>
    </rPh>
    <phoneticPr fontId="10"/>
  </si>
  <si>
    <t>京都市「令和3年経済センサス活動調査　製造業に関する集計（京都市集計結果）」</t>
    <rPh sb="4" eb="6">
      <t>レイワ</t>
    </rPh>
    <rPh sb="7" eb="8">
      <t>ネン</t>
    </rPh>
    <phoneticPr fontId="10"/>
  </si>
  <si>
    <t>京都市の卸売業の事業所数、従業者数、年間商品販売額の推移</t>
    <phoneticPr fontId="10"/>
  </si>
  <si>
    <t>総務省統計局「令和3年経済センサス活動調査（卸売業・小売業に関する集計）」</t>
    <rPh sb="33" eb="35">
      <t>シュウケイ</t>
    </rPh>
    <phoneticPr fontId="10"/>
  </si>
  <si>
    <t>京都市の小売業の事業所数、従業者数、年間商品販売額、売場面積の推移</t>
    <rPh sb="0" eb="3">
      <t>キョウトシ</t>
    </rPh>
    <rPh sb="4" eb="7">
      <t>コウリギョウ</t>
    </rPh>
    <rPh sb="13" eb="14">
      <t>ジュウ</t>
    </rPh>
    <rPh sb="14" eb="17">
      <t>ギョウシャスウ</t>
    </rPh>
    <rPh sb="16" eb="17">
      <t>スウ</t>
    </rPh>
    <rPh sb="26" eb="27">
      <t>ウ</t>
    </rPh>
    <rPh sb="27" eb="28">
      <t>バ</t>
    </rPh>
    <rPh sb="28" eb="30">
      <t>メンセキ</t>
    </rPh>
    <rPh sb="31" eb="33">
      <t>スイイ</t>
    </rPh>
    <phoneticPr fontId="10"/>
  </si>
  <si>
    <t>日本銀行京都支店「管時系列データ　金融関連指標」
日本銀行大阪支店「実質預金・貸出動向（近畿地区）」</t>
    <rPh sb="9" eb="10">
      <t>カン</t>
    </rPh>
    <rPh sb="10" eb="13">
      <t>ジケイレツ</t>
    </rPh>
    <rPh sb="17" eb="19">
      <t>キンユウ</t>
    </rPh>
    <rPh sb="19" eb="21">
      <t>カンレン</t>
    </rPh>
    <rPh sb="21" eb="23">
      <t>シヒョウ</t>
    </rPh>
    <rPh sb="25" eb="27">
      <t>ニホン</t>
    </rPh>
    <rPh sb="27" eb="29">
      <t>ギンコウ</t>
    </rPh>
    <rPh sb="34" eb="36">
      <t>ジッシツ</t>
    </rPh>
    <rPh sb="36" eb="38">
      <t>ヨキン</t>
    </rPh>
    <rPh sb="39" eb="41">
      <t>カシダシ</t>
    </rPh>
    <rPh sb="41" eb="43">
      <t>ドウコウ</t>
    </rPh>
    <rPh sb="44" eb="46">
      <t>キンキ</t>
    </rPh>
    <rPh sb="46" eb="48">
      <t>チク</t>
    </rPh>
    <phoneticPr fontId="10"/>
  </si>
  <si>
    <t>京都市の金融業、保険業の事業所数、従業者数の推移</t>
    <rPh sb="0" eb="3">
      <t>キョウトシ</t>
    </rPh>
    <rPh sb="4" eb="6">
      <t>キンユウ</t>
    </rPh>
    <rPh sb="6" eb="7">
      <t>ギョウ</t>
    </rPh>
    <rPh sb="8" eb="11">
      <t>ホケンギョウ</t>
    </rPh>
    <rPh sb="10" eb="11">
      <t>ギョウ</t>
    </rPh>
    <rPh sb="22" eb="24">
      <t>スイイ</t>
    </rPh>
    <phoneticPr fontId="10"/>
  </si>
  <si>
    <t>サービス関連業の業種分類別の事業所数、従業者数</t>
    <rPh sb="4" eb="6">
      <t>カンレン</t>
    </rPh>
    <rPh sb="6" eb="7">
      <t>ギョウ</t>
    </rPh>
    <rPh sb="8" eb="10">
      <t>ギョウシュ</t>
    </rPh>
    <rPh sb="10" eb="12">
      <t>ブンルイ</t>
    </rPh>
    <rPh sb="12" eb="13">
      <t>ベツ</t>
    </rPh>
    <rPh sb="14" eb="17">
      <t>ジギョウショ</t>
    </rPh>
    <rPh sb="17" eb="18">
      <t>スウ</t>
    </rPh>
    <rPh sb="19" eb="20">
      <t>ジュウ</t>
    </rPh>
    <rPh sb="20" eb="23">
      <t>ギョウシャスウ</t>
    </rPh>
    <phoneticPr fontId="10"/>
  </si>
  <si>
    <t>政令市の学術研究、専門・技術サービス業事業所数の比較</t>
    <rPh sb="0" eb="3">
      <t>セイレイシ</t>
    </rPh>
    <rPh sb="4" eb="6">
      <t>ガクジュツ</t>
    </rPh>
    <rPh sb="6" eb="8">
      <t>ケンキュウ</t>
    </rPh>
    <rPh sb="9" eb="11">
      <t>センモン</t>
    </rPh>
    <rPh sb="12" eb="14">
      <t>ギジュツ</t>
    </rPh>
    <rPh sb="18" eb="19">
      <t>ギョウ</t>
    </rPh>
    <rPh sb="19" eb="22">
      <t>ジギョウショ</t>
    </rPh>
    <rPh sb="22" eb="23">
      <t>スウ</t>
    </rPh>
    <rPh sb="24" eb="26">
      <t>ヒカク</t>
    </rPh>
    <phoneticPr fontId="10"/>
  </si>
  <si>
    <t>政令市の学術研究、専門・技術サービス業従業者数の比較</t>
    <rPh sb="0" eb="3">
      <t>セイレイシ</t>
    </rPh>
    <rPh sb="4" eb="6">
      <t>ガクジュツ</t>
    </rPh>
    <rPh sb="6" eb="8">
      <t>ケンキュウ</t>
    </rPh>
    <rPh sb="9" eb="11">
      <t>センモン</t>
    </rPh>
    <rPh sb="12" eb="14">
      <t>ギジュツ</t>
    </rPh>
    <rPh sb="18" eb="19">
      <t>ギョウ</t>
    </rPh>
    <rPh sb="19" eb="20">
      <t>ジュウ</t>
    </rPh>
    <rPh sb="20" eb="23">
      <t>ギョウシャスウ</t>
    </rPh>
    <rPh sb="24" eb="26">
      <t>ヒカク</t>
    </rPh>
    <phoneticPr fontId="10"/>
  </si>
  <si>
    <t>政令市の宿泊業、飲食サービス業事業所数の比較</t>
    <rPh sb="0" eb="3">
      <t>セイレイシ</t>
    </rPh>
    <rPh sb="15" eb="18">
      <t>ジギョウショ</t>
    </rPh>
    <rPh sb="18" eb="19">
      <t>スウ</t>
    </rPh>
    <rPh sb="20" eb="22">
      <t>ヒカク</t>
    </rPh>
    <phoneticPr fontId="10"/>
  </si>
  <si>
    <t>政令市の宿泊業、飲食サービス業従業者数の比較</t>
    <rPh sb="0" eb="3">
      <t>セイレイシ</t>
    </rPh>
    <rPh sb="15" eb="16">
      <t>ジュウ</t>
    </rPh>
    <rPh sb="16" eb="19">
      <t>ギョウシャスウ</t>
    </rPh>
    <rPh sb="20" eb="22">
      <t>ヒカク</t>
    </rPh>
    <phoneticPr fontId="10"/>
  </si>
  <si>
    <t>政令市の生活関連サービス業、娯楽業事業所数の比較</t>
    <rPh sb="0" eb="3">
      <t>セイレイシ</t>
    </rPh>
    <rPh sb="17" eb="20">
      <t>ジギョウショ</t>
    </rPh>
    <rPh sb="20" eb="21">
      <t>スウ</t>
    </rPh>
    <rPh sb="22" eb="24">
      <t>ヒカク</t>
    </rPh>
    <phoneticPr fontId="10"/>
  </si>
  <si>
    <t>政令市の生活関連サービス業、娯楽業従業者数の比較</t>
    <rPh sb="0" eb="3">
      <t>セイレイシ</t>
    </rPh>
    <rPh sb="17" eb="18">
      <t>ジュウ</t>
    </rPh>
    <rPh sb="18" eb="21">
      <t>ギョウシャスウ</t>
    </rPh>
    <rPh sb="22" eb="24">
      <t>ヒカク</t>
    </rPh>
    <phoneticPr fontId="10"/>
  </si>
  <si>
    <t>政令市の教育、学習支援業事業所数の比較</t>
    <rPh sb="0" eb="3">
      <t>セイレイシ</t>
    </rPh>
    <rPh sb="12" eb="15">
      <t>ジギョウショ</t>
    </rPh>
    <rPh sb="15" eb="16">
      <t>スウ</t>
    </rPh>
    <rPh sb="17" eb="19">
      <t>ヒカク</t>
    </rPh>
    <phoneticPr fontId="10"/>
  </si>
  <si>
    <t>政令市の教育、学習支援業従業者数の比較</t>
    <rPh sb="0" eb="3">
      <t>セイレイシ</t>
    </rPh>
    <rPh sb="12" eb="13">
      <t>ジュウ</t>
    </rPh>
    <rPh sb="13" eb="16">
      <t>ギョウシャスウ</t>
    </rPh>
    <rPh sb="17" eb="19">
      <t>ヒカク</t>
    </rPh>
    <phoneticPr fontId="10"/>
  </si>
  <si>
    <t>政令市の医療、福祉事業所数の比較</t>
    <rPh sb="0" eb="3">
      <t>セイレイシ</t>
    </rPh>
    <rPh sb="9" eb="11">
      <t>ジギョウ</t>
    </rPh>
    <rPh sb="11" eb="12">
      <t>ショ</t>
    </rPh>
    <rPh sb="12" eb="13">
      <t>スウ</t>
    </rPh>
    <rPh sb="14" eb="16">
      <t>ヒカク</t>
    </rPh>
    <phoneticPr fontId="10"/>
  </si>
  <si>
    <t>政令市の医療、福祉従業者数の比較</t>
    <rPh sb="0" eb="3">
      <t>セイレイシ</t>
    </rPh>
    <rPh sb="9" eb="10">
      <t>ジュウ</t>
    </rPh>
    <rPh sb="10" eb="13">
      <t>ギョウシャスウ</t>
    </rPh>
    <rPh sb="14" eb="16">
      <t>ヒカク</t>
    </rPh>
    <phoneticPr fontId="10"/>
  </si>
  <si>
    <t>表Ⅰ－1－(2)－1　京都市の事業所数、従業者数の推移</t>
    <phoneticPr fontId="8"/>
  </si>
  <si>
    <t>表Ⅰ－1－(2)－2　京都市の産業大分類別の事業所数、従業者数</t>
    <phoneticPr fontId="8"/>
  </si>
  <si>
    <t>表Ⅱ－1－(1)－1　京都市の農家戸数の推移</t>
    <rPh sb="0" eb="1">
      <t>ヒョウ</t>
    </rPh>
    <rPh sb="11" eb="14">
      <t>キョウトシ</t>
    </rPh>
    <phoneticPr fontId="10"/>
  </si>
  <si>
    <t>表Ⅱ－1－(1)－2　京都市の農家人口の推移</t>
    <rPh sb="0" eb="1">
      <t>ヒョウ</t>
    </rPh>
    <rPh sb="15" eb="17">
      <t>ノウカ</t>
    </rPh>
    <rPh sb="17" eb="19">
      <t>ジンコウ</t>
    </rPh>
    <rPh sb="20" eb="22">
      <t>スイイ</t>
    </rPh>
    <phoneticPr fontId="10"/>
  </si>
  <si>
    <t>表Ⅱ－1－(1)－3　京都市の年齢階級別農業従事者数の構成比</t>
    <phoneticPr fontId="8"/>
  </si>
  <si>
    <t>表Ⅱ－1－(2)－1　京都市の経営形態別森林面積</t>
    <rPh sb="0" eb="1">
      <t>ヒョウ</t>
    </rPh>
    <rPh sb="22" eb="24">
      <t>メンセキ</t>
    </rPh>
    <phoneticPr fontId="10"/>
  </si>
  <si>
    <t>表Ⅱ－1－(1)－4　京都市の耕地面積の推移</t>
    <rPh sb="0" eb="1">
      <t>ヒョウ</t>
    </rPh>
    <rPh sb="15" eb="17">
      <t>コウチ</t>
    </rPh>
    <rPh sb="17" eb="19">
      <t>メンセキ</t>
    </rPh>
    <rPh sb="20" eb="22">
      <t>スイイ</t>
    </rPh>
    <phoneticPr fontId="10"/>
  </si>
  <si>
    <t>表Ⅱ－2－1　京都市の新設住宅着工戸数と床面積の推移</t>
    <rPh sb="7" eb="10">
      <t>キョウトシ</t>
    </rPh>
    <rPh sb="11" eb="13">
      <t>シンセツ</t>
    </rPh>
    <rPh sb="13" eb="15">
      <t>ジュウタク</t>
    </rPh>
    <rPh sb="15" eb="17">
      <t>チャッコウ</t>
    </rPh>
    <rPh sb="17" eb="19">
      <t>コスウ</t>
    </rPh>
    <rPh sb="20" eb="23">
      <t>ユカメンセキ</t>
    </rPh>
    <rPh sb="24" eb="26">
      <t>スイイ</t>
    </rPh>
    <phoneticPr fontId="10"/>
  </si>
  <si>
    <t>資料：京都市「住宅着工統計（建築着工統計調査）」</t>
    <rPh sb="0" eb="2">
      <t>シリョウ</t>
    </rPh>
    <phoneticPr fontId="8"/>
  </si>
  <si>
    <t>資料：総務省統計局「令和3年経済センサス活動調査」</t>
    <rPh sb="10" eb="12">
      <t>レイワ</t>
    </rPh>
    <rPh sb="20" eb="22">
      <t>カツドウ</t>
    </rPh>
    <rPh sb="22" eb="24">
      <t>チョウサ</t>
    </rPh>
    <phoneticPr fontId="13"/>
  </si>
  <si>
    <t>資料：総務省統計局「令和3年経済センサス活動調査」</t>
    <phoneticPr fontId="13"/>
  </si>
  <si>
    <t>資料：総務省統計局「令和3年経済センサス活動調査」</t>
    <rPh sb="3" eb="6">
      <t>ソウムショウ</t>
    </rPh>
    <rPh sb="6" eb="9">
      <t>トウケイキョク</t>
    </rPh>
    <rPh sb="10" eb="12">
      <t>レイワ</t>
    </rPh>
    <rPh sb="13" eb="14">
      <t>ネン</t>
    </rPh>
    <rPh sb="14" eb="16">
      <t>ケイザイ</t>
    </rPh>
    <rPh sb="20" eb="22">
      <t>カツドウ</t>
    </rPh>
    <rPh sb="22" eb="24">
      <t>チョウサ</t>
    </rPh>
    <phoneticPr fontId="13"/>
  </si>
  <si>
    <t>資料：京都市「令和3年経済センサス活動調査　製造業に関する集計（京都市集計結果）」</t>
    <rPh sb="3" eb="5">
      <t>キョウト</t>
    </rPh>
    <rPh sb="5" eb="6">
      <t>シ</t>
    </rPh>
    <rPh sb="7" eb="9">
      <t>レイワ</t>
    </rPh>
    <rPh sb="10" eb="11">
      <t>ネン</t>
    </rPh>
    <rPh sb="11" eb="13">
      <t>ケイザイ</t>
    </rPh>
    <rPh sb="17" eb="19">
      <t>カツドウ</t>
    </rPh>
    <rPh sb="19" eb="21">
      <t>チョウサ</t>
    </rPh>
    <phoneticPr fontId="11"/>
  </si>
  <si>
    <t>資料：総務省「家計調査年報（都市階級・地方・都道府県庁所在市別１世帯当たり年間の品目別支出金額）(総世帯）」</t>
    <rPh sb="32" eb="34">
      <t>セタイ</t>
    </rPh>
    <rPh sb="34" eb="35">
      <t>ア</t>
    </rPh>
    <rPh sb="37" eb="39">
      <t>ネンカン</t>
    </rPh>
    <rPh sb="40" eb="42">
      <t>ヒンモク</t>
    </rPh>
    <rPh sb="42" eb="43">
      <t>ベツ</t>
    </rPh>
    <rPh sb="43" eb="45">
      <t>シシュツ</t>
    </rPh>
    <rPh sb="45" eb="47">
      <t>キンガク</t>
    </rPh>
    <rPh sb="49" eb="50">
      <t>ソウ</t>
    </rPh>
    <rPh sb="50" eb="52">
      <t>セタイ</t>
    </rPh>
    <phoneticPr fontId="10"/>
  </si>
  <si>
    <t>資料：京都市「令和3年経済センサス活動調査　製造業に関する集計（京都市集計結果）」</t>
    <rPh sb="3" eb="6">
      <t>キョウトシ</t>
    </rPh>
    <rPh sb="7" eb="9">
      <t>レイワ</t>
    </rPh>
    <rPh sb="10" eb="11">
      <t>ネン</t>
    </rPh>
    <rPh sb="11" eb="13">
      <t>ケイザイ</t>
    </rPh>
    <rPh sb="17" eb="19">
      <t>カツドウ</t>
    </rPh>
    <rPh sb="19" eb="21">
      <t>チョウサ</t>
    </rPh>
    <rPh sb="22" eb="25">
      <t>セイゾウギョウ</t>
    </rPh>
    <phoneticPr fontId="10"/>
  </si>
  <si>
    <t>資料：京都市「令和3年経済センサス活動調査　 製造業に関する集計（京都市集計結果）」</t>
    <rPh sb="3" eb="5">
      <t>キョウト</t>
    </rPh>
    <rPh sb="5" eb="6">
      <t>シ</t>
    </rPh>
    <rPh sb="7" eb="9">
      <t>レイワ</t>
    </rPh>
    <rPh sb="10" eb="11">
      <t>ネン</t>
    </rPh>
    <rPh sb="11" eb="13">
      <t>ケイザイ</t>
    </rPh>
    <rPh sb="17" eb="19">
      <t>カツドウ</t>
    </rPh>
    <rPh sb="19" eb="21">
      <t>チョウサ</t>
    </rPh>
    <phoneticPr fontId="11"/>
  </si>
  <si>
    <t>資料：京都市「令和3年経済センサス活動調査　 製造業に関する集計（京都市集計結果）」</t>
    <rPh sb="7" eb="9">
      <t>レイワ</t>
    </rPh>
    <phoneticPr fontId="8"/>
  </si>
  <si>
    <t>表Ⅱ－5－(1)－1　京都市の卸売業の事業所数、従業者数、年間商品販売額の推移</t>
    <phoneticPr fontId="8"/>
  </si>
  <si>
    <t>表Ⅱ－5－(1)－2　政令市の卸売業事業所数の比較</t>
    <rPh sb="11" eb="14">
      <t>セイレイシ</t>
    </rPh>
    <rPh sb="15" eb="18">
      <t>オロシウリギョウ</t>
    </rPh>
    <rPh sb="17" eb="18">
      <t>ギョウ</t>
    </rPh>
    <rPh sb="18" eb="21">
      <t>ジギョウショ</t>
    </rPh>
    <phoneticPr fontId="10"/>
  </si>
  <si>
    <t>表Ⅱ－5－(1)－3　政令市の卸売業従業者数の比較</t>
    <rPh sb="11" eb="14">
      <t>セイレイシ</t>
    </rPh>
    <rPh sb="15" eb="18">
      <t>オロシウリギョウ</t>
    </rPh>
    <rPh sb="17" eb="18">
      <t>ギョウ</t>
    </rPh>
    <rPh sb="18" eb="21">
      <t>ジュウギョウシャ</t>
    </rPh>
    <rPh sb="21" eb="22">
      <t>スウ</t>
    </rPh>
    <phoneticPr fontId="10"/>
  </si>
  <si>
    <t>表Ⅱ－5－(1)－4　政令市の卸売業年間商品販売額の比較</t>
    <rPh sb="0" eb="1">
      <t>ヒョウ</t>
    </rPh>
    <rPh sb="11" eb="14">
      <t>セイレイシ</t>
    </rPh>
    <rPh sb="15" eb="18">
      <t>オロシウリギョウ</t>
    </rPh>
    <rPh sb="18" eb="20">
      <t>ネンカン</t>
    </rPh>
    <rPh sb="20" eb="22">
      <t>ショウヒン</t>
    </rPh>
    <rPh sb="22" eb="24">
      <t>ハンバイ</t>
    </rPh>
    <rPh sb="24" eb="25">
      <t>ガク</t>
    </rPh>
    <rPh sb="26" eb="28">
      <t>ヒカク</t>
    </rPh>
    <phoneticPr fontId="10"/>
  </si>
  <si>
    <t>表Ⅱ－5－(1)－5　卸売業の従業員規模別の事業所数</t>
    <rPh sb="0" eb="1">
      <t>ヒョウ</t>
    </rPh>
    <rPh sb="11" eb="14">
      <t>オロシウリギョウ</t>
    </rPh>
    <rPh sb="15" eb="18">
      <t>ジュウギョウイン</t>
    </rPh>
    <rPh sb="18" eb="21">
      <t>キボベツ</t>
    </rPh>
    <phoneticPr fontId="10"/>
  </si>
  <si>
    <t>資料：総務省統計局「令和3年経済センサス活動調査」</t>
    <rPh sb="10" eb="12">
      <t>レイワ</t>
    </rPh>
    <rPh sb="13" eb="14">
      <t>ネン</t>
    </rPh>
    <rPh sb="20" eb="22">
      <t>カツドウ</t>
    </rPh>
    <rPh sb="22" eb="24">
      <t>チョウサ</t>
    </rPh>
    <phoneticPr fontId="10"/>
  </si>
  <si>
    <t>資料：総務省統計局「令和3年経済センサス活動調査（卸売業・小売業に関す</t>
    <phoneticPr fontId="10"/>
  </si>
  <si>
    <t>表Ⅱ－5－(1)－6　京都市の卸売業の業種構成</t>
    <rPh sb="0" eb="1">
      <t>ヒョウ</t>
    </rPh>
    <rPh sb="11" eb="14">
      <t>キョウトシ</t>
    </rPh>
    <phoneticPr fontId="10"/>
  </si>
  <si>
    <t>資料：京都市「令和3年経済センサス活動調査　卸売業・小売業に関する集計（京都市集計結果）」</t>
    <rPh sb="3" eb="6">
      <t>キョウトシ</t>
    </rPh>
    <rPh sb="7" eb="9">
      <t>レイワ</t>
    </rPh>
    <rPh sb="10" eb="11">
      <t>ネン</t>
    </rPh>
    <rPh sb="11" eb="13">
      <t>ケイザイ</t>
    </rPh>
    <rPh sb="17" eb="19">
      <t>カツドウ</t>
    </rPh>
    <rPh sb="19" eb="21">
      <t>チョウサ</t>
    </rPh>
    <phoneticPr fontId="10"/>
  </si>
  <si>
    <t>資料：総務省統計局「令和3年経済センサス活動調査（卸売業・小売業に関する集計）」</t>
    <rPh sb="3" eb="6">
      <t>ソウムショウ</t>
    </rPh>
    <rPh sb="6" eb="9">
      <t>トウケイキョク</t>
    </rPh>
    <rPh sb="10" eb="12">
      <t>レイワ</t>
    </rPh>
    <rPh sb="13" eb="14">
      <t>ネン</t>
    </rPh>
    <rPh sb="14" eb="16">
      <t>ケイザイ</t>
    </rPh>
    <rPh sb="20" eb="22">
      <t>カツドウ</t>
    </rPh>
    <rPh sb="22" eb="24">
      <t>チョウサ</t>
    </rPh>
    <phoneticPr fontId="10"/>
  </si>
  <si>
    <t>表Ⅱ－5－(1)－8　政令市の卸売業事業所数の業種構成比の比較</t>
    <rPh sb="0" eb="1">
      <t>ヒョウ</t>
    </rPh>
    <rPh sb="11" eb="14">
      <t>セイレイシ</t>
    </rPh>
    <rPh sb="15" eb="18">
      <t>オロシウリギョウ</t>
    </rPh>
    <rPh sb="18" eb="21">
      <t>ジギョウショ</t>
    </rPh>
    <rPh sb="21" eb="22">
      <t>スウ</t>
    </rPh>
    <rPh sb="23" eb="25">
      <t>ギョウシュ</t>
    </rPh>
    <rPh sb="25" eb="28">
      <t>コウセイヒ</t>
    </rPh>
    <rPh sb="29" eb="31">
      <t>ヒカク</t>
    </rPh>
    <phoneticPr fontId="10"/>
  </si>
  <si>
    <t>資料：総務省統計局「令和3年経済センサス活動調査」</t>
    <rPh sb="3" eb="6">
      <t>ソウムショウ</t>
    </rPh>
    <rPh sb="6" eb="9">
      <t>トウケイキョク</t>
    </rPh>
    <rPh sb="10" eb="12">
      <t>レイワ</t>
    </rPh>
    <rPh sb="13" eb="14">
      <t>ネン</t>
    </rPh>
    <rPh sb="14" eb="16">
      <t>ケイザイ</t>
    </rPh>
    <rPh sb="20" eb="22">
      <t>カツドウ</t>
    </rPh>
    <rPh sb="22" eb="24">
      <t>チョウサ</t>
    </rPh>
    <phoneticPr fontId="10"/>
  </si>
  <si>
    <t>表Ⅱ－5－(1)－9　京都市中央卸売市場第一市場の総取扱高</t>
    <rPh sb="0" eb="1">
      <t>ヒョウ</t>
    </rPh>
    <rPh sb="11" eb="14">
      <t>キョウトシ</t>
    </rPh>
    <rPh sb="14" eb="16">
      <t>チュウオウ</t>
    </rPh>
    <rPh sb="16" eb="18">
      <t>オロシウリ</t>
    </rPh>
    <rPh sb="18" eb="20">
      <t>シジョウ</t>
    </rPh>
    <rPh sb="20" eb="22">
      <t>ダイイチ</t>
    </rPh>
    <rPh sb="22" eb="24">
      <t>シジョウ</t>
    </rPh>
    <rPh sb="25" eb="26">
      <t>ソウ</t>
    </rPh>
    <rPh sb="26" eb="28">
      <t>トリアツカイ</t>
    </rPh>
    <rPh sb="28" eb="29">
      <t>タカ</t>
    </rPh>
    <phoneticPr fontId="10"/>
  </si>
  <si>
    <t>表Ⅱ－5－(1)－10　京都市中央卸売市場第二市場の総取扱高</t>
    <rPh sb="0" eb="1">
      <t>ヒョウ</t>
    </rPh>
    <rPh sb="12" eb="15">
      <t>キョウトシ</t>
    </rPh>
    <rPh sb="15" eb="17">
      <t>チュウオウ</t>
    </rPh>
    <rPh sb="17" eb="19">
      <t>オロシウリ</t>
    </rPh>
    <rPh sb="19" eb="21">
      <t>シジョウ</t>
    </rPh>
    <rPh sb="21" eb="23">
      <t>ダイニ</t>
    </rPh>
    <rPh sb="23" eb="25">
      <t>シジョウ</t>
    </rPh>
    <rPh sb="26" eb="27">
      <t>ソウ</t>
    </rPh>
    <rPh sb="27" eb="29">
      <t>トリアツカイ</t>
    </rPh>
    <rPh sb="29" eb="30">
      <t>タカ</t>
    </rPh>
    <phoneticPr fontId="10"/>
  </si>
  <si>
    <t>表Ⅱ－5－(2)－1　京都市の小売業の事業所数、従業者数、年間商品販売額、売場面積の推移</t>
    <rPh sb="11" eb="14">
      <t>キョウトシ</t>
    </rPh>
    <rPh sb="15" eb="18">
      <t>コウリギョウ</t>
    </rPh>
    <rPh sb="24" eb="25">
      <t>ジュウ</t>
    </rPh>
    <rPh sb="25" eb="28">
      <t>ギョウシャスウ</t>
    </rPh>
    <rPh sb="27" eb="28">
      <t>スウ</t>
    </rPh>
    <rPh sb="37" eb="38">
      <t>ウ</t>
    </rPh>
    <rPh sb="38" eb="39">
      <t>バ</t>
    </rPh>
    <rPh sb="39" eb="41">
      <t>メンセキ</t>
    </rPh>
    <rPh sb="42" eb="44">
      <t>スイイ</t>
    </rPh>
    <phoneticPr fontId="10"/>
  </si>
  <si>
    <t>　　　総務省統計局「経済センサス基礎調査」、「経済センサス活動調査（卸売業・小売業に関する集計）」</t>
    <rPh sb="10" eb="12">
      <t>ケイザイ</t>
    </rPh>
    <rPh sb="16" eb="18">
      <t>キソ</t>
    </rPh>
    <rPh sb="18" eb="20">
      <t>チョウサ</t>
    </rPh>
    <phoneticPr fontId="8"/>
  </si>
  <si>
    <t>表Ⅱ－5－(2)－2　政令市の小売業事業所数の比較</t>
    <rPh sb="11" eb="14">
      <t>セイレイシ</t>
    </rPh>
    <rPh sb="15" eb="18">
      <t>コウリギョウ</t>
    </rPh>
    <rPh sb="18" eb="21">
      <t>ジギョウショ</t>
    </rPh>
    <phoneticPr fontId="10"/>
  </si>
  <si>
    <t>表Ⅱ－5－(2)－3　政令市の小売業従業者数の比較</t>
    <rPh sb="11" eb="14">
      <t>セイレイシ</t>
    </rPh>
    <rPh sb="15" eb="18">
      <t>コウリギョウ</t>
    </rPh>
    <rPh sb="18" eb="21">
      <t>ジュウギョウシャ</t>
    </rPh>
    <rPh sb="21" eb="22">
      <t>スウ</t>
    </rPh>
    <phoneticPr fontId="10"/>
  </si>
  <si>
    <t>表Ⅱ－5－(2)－4　政令市の小売業年間商品販売額の比較</t>
    <rPh sb="11" eb="14">
      <t>セイレイシ</t>
    </rPh>
    <rPh sb="15" eb="18">
      <t>コウリギョウ</t>
    </rPh>
    <rPh sb="18" eb="20">
      <t>ネンカン</t>
    </rPh>
    <rPh sb="20" eb="22">
      <t>ショウヒン</t>
    </rPh>
    <rPh sb="22" eb="24">
      <t>ハンバイ</t>
    </rPh>
    <rPh sb="24" eb="25">
      <t>ガク</t>
    </rPh>
    <rPh sb="26" eb="28">
      <t>ヒカク</t>
    </rPh>
    <phoneticPr fontId="10"/>
  </si>
  <si>
    <t>表Ⅱ－5－(2)－5　政令市の従業員規模別の小売業事業所数割合の比較</t>
    <rPh sb="0" eb="1">
      <t>ヒョウ</t>
    </rPh>
    <rPh sb="11" eb="14">
      <t>セイレイシ</t>
    </rPh>
    <rPh sb="15" eb="18">
      <t>ジュウギョウイン</t>
    </rPh>
    <rPh sb="18" eb="21">
      <t>キボベツ</t>
    </rPh>
    <rPh sb="22" eb="25">
      <t>コウリギョウ</t>
    </rPh>
    <rPh sb="29" eb="31">
      <t>ワリアイ</t>
    </rPh>
    <rPh sb="32" eb="34">
      <t>ヒカク</t>
    </rPh>
    <phoneticPr fontId="10"/>
  </si>
  <si>
    <t>資料：総務省統計局「令和3年経済センサス活動調査」</t>
    <rPh sb="10" eb="12">
      <t>レイワ</t>
    </rPh>
    <rPh sb="13" eb="14">
      <t>ネン</t>
    </rPh>
    <rPh sb="20" eb="22">
      <t>カツドウ</t>
    </rPh>
    <rPh sb="22" eb="24">
      <t>チョウサ</t>
    </rPh>
    <phoneticPr fontId="8"/>
  </si>
  <si>
    <t>表Ⅱ－5－(2)－6　京都市の小売業の業種構成</t>
    <rPh sb="11" eb="14">
      <t>キョウトシ</t>
    </rPh>
    <phoneticPr fontId="10"/>
  </si>
  <si>
    <t>表Ⅱ－5－(2)－7　全国の小売業の業種構成</t>
    <rPh sb="11" eb="13">
      <t>ゼンコク</t>
    </rPh>
    <phoneticPr fontId="10"/>
  </si>
  <si>
    <t>表Ⅱ－5－(2)－8　京都市の小売業業種別の年間商品販売額</t>
    <rPh sb="11" eb="14">
      <t>キョウトシ</t>
    </rPh>
    <rPh sb="15" eb="18">
      <t>コウリギョウ</t>
    </rPh>
    <rPh sb="18" eb="20">
      <t>ギョウシュ</t>
    </rPh>
    <rPh sb="20" eb="21">
      <t>ベツ</t>
    </rPh>
    <rPh sb="22" eb="24">
      <t>ネンカン</t>
    </rPh>
    <rPh sb="24" eb="26">
      <t>ショウヒン</t>
    </rPh>
    <rPh sb="26" eb="28">
      <t>ハンバイ</t>
    </rPh>
    <rPh sb="28" eb="29">
      <t>ガク</t>
    </rPh>
    <phoneticPr fontId="10"/>
  </si>
  <si>
    <t>産業中分類</t>
    <rPh sb="0" eb="2">
      <t>サンギョウ</t>
    </rPh>
    <rPh sb="2" eb="3">
      <t>ナカ</t>
    </rPh>
    <rPh sb="3" eb="5">
      <t>ブンルイ</t>
    </rPh>
    <phoneticPr fontId="8"/>
  </si>
  <si>
    <t>表Ⅱ－5－(2)－9　政令市の売場面積規模別の小売販売額（構成比）の比較</t>
    <rPh sb="11" eb="14">
      <t>セイレイシ</t>
    </rPh>
    <rPh sb="15" eb="17">
      <t>ウリバ</t>
    </rPh>
    <rPh sb="17" eb="19">
      <t>メンセキ</t>
    </rPh>
    <rPh sb="19" eb="22">
      <t>キボベツ</t>
    </rPh>
    <rPh sb="23" eb="25">
      <t>コウリ</t>
    </rPh>
    <rPh sb="25" eb="27">
      <t>ハンバイ</t>
    </rPh>
    <rPh sb="27" eb="28">
      <t>ガク</t>
    </rPh>
    <rPh sb="29" eb="32">
      <t>コウセイヒ</t>
    </rPh>
    <rPh sb="34" eb="36">
      <t>ヒカク</t>
    </rPh>
    <phoneticPr fontId="10"/>
  </si>
  <si>
    <t>資料：総務省統計局「令和3年経済センサス活動調査（卸売業・小売業に関する集計）」</t>
    <rPh sb="0" eb="2">
      <t>シリョウ</t>
    </rPh>
    <rPh sb="3" eb="5">
      <t>ソウム</t>
    </rPh>
    <rPh sb="5" eb="6">
      <t>ショウ</t>
    </rPh>
    <rPh sb="6" eb="9">
      <t>トウケイキョク</t>
    </rPh>
    <rPh sb="10" eb="12">
      <t>レイワ</t>
    </rPh>
    <rPh sb="13" eb="14">
      <t>ネン</t>
    </rPh>
    <rPh sb="14" eb="16">
      <t>ケイザイ</t>
    </rPh>
    <rPh sb="20" eb="22">
      <t>カツドウ</t>
    </rPh>
    <rPh sb="22" eb="24">
      <t>チョウサ</t>
    </rPh>
    <phoneticPr fontId="7"/>
  </si>
  <si>
    <t>　６　金融業、保険業</t>
    <rPh sb="3" eb="5">
      <t>キンユウ</t>
    </rPh>
    <rPh sb="5" eb="6">
      <t>ギョウ</t>
    </rPh>
    <rPh sb="7" eb="10">
      <t>ホケンギョウ</t>
    </rPh>
    <phoneticPr fontId="8"/>
  </si>
  <si>
    <t>表Ⅱ－6－2　京都市の金融業、保険業の事業所数、従業者数の推移</t>
    <rPh sb="7" eb="10">
      <t>キョウトシ</t>
    </rPh>
    <rPh sb="11" eb="13">
      <t>キンユウ</t>
    </rPh>
    <rPh sb="13" eb="14">
      <t>ギョウ</t>
    </rPh>
    <rPh sb="15" eb="18">
      <t>ホケンギョウ</t>
    </rPh>
    <rPh sb="17" eb="18">
      <t>ギョウ</t>
    </rPh>
    <rPh sb="29" eb="31">
      <t>スイイ</t>
    </rPh>
    <phoneticPr fontId="10"/>
  </si>
  <si>
    <t>資料：日本銀行京都支店「時系列データ　金融関連指標」、</t>
    <rPh sb="12" eb="15">
      <t>ジケイレツ</t>
    </rPh>
    <rPh sb="19" eb="21">
      <t>キンユウ</t>
    </rPh>
    <rPh sb="21" eb="23">
      <t>カンレン</t>
    </rPh>
    <rPh sb="23" eb="25">
      <t>シヒョウ</t>
    </rPh>
    <phoneticPr fontId="10"/>
  </si>
  <si>
    <t>　　　日本銀行大阪支店「実質預金・貸出動向（近畿地区）」</t>
    <rPh sb="3" eb="5">
      <t>ニホン</t>
    </rPh>
    <rPh sb="5" eb="7">
      <t>ギンコウ</t>
    </rPh>
    <phoneticPr fontId="8"/>
  </si>
  <si>
    <t>表Ⅱ－6－3　政令市の金融業、保険業の事業所数の比較</t>
    <rPh sb="7" eb="10">
      <t>セイレイシ</t>
    </rPh>
    <rPh sb="11" eb="13">
      <t>キンユウ</t>
    </rPh>
    <rPh sb="13" eb="14">
      <t>ギョウ</t>
    </rPh>
    <rPh sb="15" eb="18">
      <t>ホケンギョウ</t>
    </rPh>
    <rPh sb="19" eb="22">
      <t>ジギョウショ</t>
    </rPh>
    <phoneticPr fontId="10"/>
  </si>
  <si>
    <t>表Ⅱ－6－4　政令市の金融業、保険業の従業者数の比較</t>
    <rPh sb="7" eb="10">
      <t>セイレイシ</t>
    </rPh>
    <rPh sb="11" eb="13">
      <t>キンユウ</t>
    </rPh>
    <rPh sb="13" eb="14">
      <t>ギョウ</t>
    </rPh>
    <rPh sb="15" eb="18">
      <t>ホケンギョウ</t>
    </rPh>
    <rPh sb="19" eb="22">
      <t>ジュウギョウシャ</t>
    </rPh>
    <rPh sb="22" eb="23">
      <t>スウ</t>
    </rPh>
    <phoneticPr fontId="10"/>
  </si>
  <si>
    <t>資料：総務省統計局「令和3年経済センサス活動調査」</t>
    <rPh sb="0" eb="2">
      <t>シリョウ</t>
    </rPh>
    <rPh sb="3" eb="6">
      <t>ソウムショウ</t>
    </rPh>
    <rPh sb="6" eb="9">
      <t>トウケイキョク</t>
    </rPh>
    <rPh sb="10" eb="12">
      <t>レイワ</t>
    </rPh>
    <rPh sb="13" eb="14">
      <t>ネン</t>
    </rPh>
    <rPh sb="14" eb="16">
      <t>ケイザイ</t>
    </rPh>
    <rPh sb="20" eb="22">
      <t>カツドウ</t>
    </rPh>
    <rPh sb="22" eb="24">
      <t>チョウサ</t>
    </rPh>
    <phoneticPr fontId="33"/>
  </si>
  <si>
    <t>資料：総務省統計局「令和3年経済センサス活動調査」</t>
    <rPh sb="0" eb="2">
      <t>シリョウ</t>
    </rPh>
    <rPh sb="3" eb="6">
      <t>ソウムショウ</t>
    </rPh>
    <rPh sb="6" eb="8">
      <t>トウケイ</t>
    </rPh>
    <rPh sb="8" eb="9">
      <t>キョク</t>
    </rPh>
    <rPh sb="10" eb="12">
      <t>レイワ</t>
    </rPh>
    <rPh sb="13" eb="14">
      <t>ネン</t>
    </rPh>
    <rPh sb="14" eb="16">
      <t>ケイザイ</t>
    </rPh>
    <rPh sb="20" eb="22">
      <t>カツドウ</t>
    </rPh>
    <rPh sb="22" eb="24">
      <t>チョウサ</t>
    </rPh>
    <phoneticPr fontId="33"/>
  </si>
  <si>
    <t>資料：総務省統計局「令和3年経済センサス活動調査」</t>
    <rPh sb="0" eb="2">
      <t>シリョウ</t>
    </rPh>
    <rPh sb="3" eb="6">
      <t>ソウムショウ</t>
    </rPh>
    <rPh sb="6" eb="8">
      <t>トウケイ</t>
    </rPh>
    <rPh sb="8" eb="9">
      <t>キョク</t>
    </rPh>
    <rPh sb="10" eb="12">
      <t>レイワ</t>
    </rPh>
    <rPh sb="20" eb="22">
      <t>カツドウ</t>
    </rPh>
    <phoneticPr fontId="33"/>
  </si>
  <si>
    <t>表Ⅱ－8－10　政令市の学術研究、専門・技術サービス業</t>
    <rPh sb="8" eb="11">
      <t>セイレイシ</t>
    </rPh>
    <rPh sb="12" eb="14">
      <t>ガクジュツ</t>
    </rPh>
    <rPh sb="14" eb="16">
      <t>ケンキュウ</t>
    </rPh>
    <rPh sb="17" eb="19">
      <t>センモン</t>
    </rPh>
    <rPh sb="20" eb="22">
      <t>ギジュツ</t>
    </rPh>
    <rPh sb="26" eb="27">
      <t>ギョウ</t>
    </rPh>
    <phoneticPr fontId="10"/>
  </si>
  <si>
    <t>表Ⅱ－8－11　政令市の学術研究、専門・技術サービス業</t>
    <rPh sb="8" eb="11">
      <t>セイレイシ</t>
    </rPh>
    <rPh sb="12" eb="14">
      <t>ガクジュツ</t>
    </rPh>
    <rPh sb="14" eb="16">
      <t>ケンキュウ</t>
    </rPh>
    <rPh sb="17" eb="19">
      <t>センモン</t>
    </rPh>
    <rPh sb="20" eb="22">
      <t>ギジュツ</t>
    </rPh>
    <rPh sb="26" eb="27">
      <t>ギョウ</t>
    </rPh>
    <phoneticPr fontId="10"/>
  </si>
  <si>
    <t>表Ⅱ－8－12　政令市の宿泊業、飲食サービス業</t>
    <rPh sb="8" eb="11">
      <t>セイレイシ</t>
    </rPh>
    <rPh sb="12" eb="14">
      <t>シュクハク</t>
    </rPh>
    <rPh sb="14" eb="15">
      <t>ギョウ</t>
    </rPh>
    <rPh sb="16" eb="18">
      <t>インショク</t>
    </rPh>
    <rPh sb="22" eb="23">
      <t>ギョウ</t>
    </rPh>
    <phoneticPr fontId="10"/>
  </si>
  <si>
    <t>表Ⅱ－8－13　政令市の宿泊業、飲食サービス業</t>
    <rPh sb="8" eb="11">
      <t>セイレイシ</t>
    </rPh>
    <rPh sb="12" eb="14">
      <t>シュクハク</t>
    </rPh>
    <rPh sb="14" eb="15">
      <t>ギョウ</t>
    </rPh>
    <rPh sb="16" eb="18">
      <t>インショク</t>
    </rPh>
    <rPh sb="22" eb="23">
      <t>ギョウ</t>
    </rPh>
    <phoneticPr fontId="10"/>
  </si>
  <si>
    <t>表Ⅱ－8－14　政令市の生活関連サービス業、娯楽業</t>
    <rPh sb="8" eb="11">
      <t>セイレイシ</t>
    </rPh>
    <rPh sb="12" eb="14">
      <t>セイカツ</t>
    </rPh>
    <rPh sb="14" eb="16">
      <t>カンレン</t>
    </rPh>
    <rPh sb="20" eb="21">
      <t>ギョウ</t>
    </rPh>
    <rPh sb="22" eb="24">
      <t>ゴラク</t>
    </rPh>
    <phoneticPr fontId="10"/>
  </si>
  <si>
    <t>表Ⅱ－8－15　政令市の生活関連サービス業、娯楽業</t>
    <rPh sb="8" eb="11">
      <t>セイレイシ</t>
    </rPh>
    <rPh sb="12" eb="14">
      <t>セイカツ</t>
    </rPh>
    <rPh sb="14" eb="16">
      <t>カンレン</t>
    </rPh>
    <rPh sb="20" eb="21">
      <t>ギョウ</t>
    </rPh>
    <rPh sb="22" eb="24">
      <t>ゴラク</t>
    </rPh>
    <phoneticPr fontId="10"/>
  </si>
  <si>
    <t>表Ⅱ－8－16　政令市の教育、学習支援業</t>
    <rPh sb="8" eb="11">
      <t>セイレイシ</t>
    </rPh>
    <rPh sb="12" eb="14">
      <t>キョウイク</t>
    </rPh>
    <rPh sb="15" eb="17">
      <t>ガクシュウ</t>
    </rPh>
    <rPh sb="17" eb="19">
      <t>シエン</t>
    </rPh>
    <rPh sb="19" eb="20">
      <t>ギョウ</t>
    </rPh>
    <phoneticPr fontId="10"/>
  </si>
  <si>
    <t>表Ⅱ－8－18　政令市の医療、福祉事業所数の比較</t>
    <rPh sb="0" eb="2">
      <t>ヒョウ2</t>
    </rPh>
    <rPh sb="8" eb="11">
      <t>セイレイシ</t>
    </rPh>
    <rPh sb="12" eb="14">
      <t>イリョウ</t>
    </rPh>
    <rPh sb="15" eb="17">
      <t>フクシ</t>
    </rPh>
    <rPh sb="17" eb="19">
      <t>ジギョウ</t>
    </rPh>
    <rPh sb="19" eb="20">
      <t>ショ</t>
    </rPh>
    <rPh sb="20" eb="21">
      <t>スウ</t>
    </rPh>
    <rPh sb="22" eb="24">
      <t>ヒカク</t>
    </rPh>
    <phoneticPr fontId="10"/>
  </si>
  <si>
    <t>表Ⅱ－8－19　政令市の医療、福祉従業者数の比較</t>
    <rPh sb="0" eb="2">
      <t>ヒョウ2</t>
    </rPh>
    <rPh sb="8" eb="11">
      <t>セイレイシ</t>
    </rPh>
    <rPh sb="12" eb="14">
      <t>イリョウ</t>
    </rPh>
    <rPh sb="15" eb="17">
      <t>フクシ</t>
    </rPh>
    <rPh sb="17" eb="18">
      <t>ジュウ</t>
    </rPh>
    <rPh sb="18" eb="21">
      <t>ギョウシャスウ</t>
    </rPh>
    <rPh sb="22" eb="24">
      <t>ヒカク</t>
    </rPh>
    <phoneticPr fontId="10"/>
  </si>
  <si>
    <t>　　　➇　複合サービス事業</t>
    <rPh sb="5" eb="7">
      <t>フクゴウ</t>
    </rPh>
    <rPh sb="11" eb="12">
      <t>コト</t>
    </rPh>
    <rPh sb="12" eb="13">
      <t>ギョウ</t>
    </rPh>
    <phoneticPr fontId="8"/>
  </si>
  <si>
    <t>政令市の金融業、保険業の事業所数の比較</t>
    <rPh sb="0" eb="3">
      <t>セイレイシ</t>
    </rPh>
    <rPh sb="4" eb="6">
      <t>キンユウ</t>
    </rPh>
    <rPh sb="6" eb="7">
      <t>ギョウ</t>
    </rPh>
    <rPh sb="8" eb="11">
      <t>ホケンギョウ</t>
    </rPh>
    <rPh sb="9" eb="10">
      <t>ケン</t>
    </rPh>
    <rPh sb="10" eb="11">
      <t>ギョウ</t>
    </rPh>
    <rPh sb="12" eb="15">
      <t>ジギョウショ</t>
    </rPh>
    <phoneticPr fontId="10"/>
  </si>
  <si>
    <t>政令市の金融業、保険業の従業者数の比較</t>
    <rPh sb="0" eb="3">
      <t>セイレイシ</t>
    </rPh>
    <rPh sb="4" eb="6">
      <t>キンユウ</t>
    </rPh>
    <rPh sb="6" eb="7">
      <t>ギョウ</t>
    </rPh>
    <rPh sb="8" eb="11">
      <t>ホケンギョウ</t>
    </rPh>
    <rPh sb="9" eb="10">
      <t>ケン</t>
    </rPh>
    <rPh sb="10" eb="11">
      <t>ギョウ</t>
    </rPh>
    <rPh sb="12" eb="15">
      <t>ジュウギョウシャ</t>
    </rPh>
    <rPh sb="15" eb="16">
      <t>スウ</t>
    </rPh>
    <phoneticPr fontId="10"/>
  </si>
  <si>
    <t>表Ⅱ－3－(8)－2　京都市の機械器具製造業の主な産業（細分類）別事業所数、従業者数、製造品出荷額等</t>
    <rPh sb="11" eb="14">
      <t>キョウトシ</t>
    </rPh>
    <phoneticPr fontId="8"/>
  </si>
  <si>
    <t>京都市の機械器具製造業の主な産業（細分類）別事業所数、従業者数、製造品出荷額等</t>
    <rPh sb="0" eb="3">
      <t>キョウトシ</t>
    </rPh>
    <phoneticPr fontId="10"/>
  </si>
  <si>
    <t>全国の卸売業の業種構成</t>
    <rPh sb="0" eb="2">
      <t>ゼンコク</t>
    </rPh>
    <rPh sb="3" eb="4">
      <t>オロシ</t>
    </rPh>
    <phoneticPr fontId="10"/>
  </si>
  <si>
    <t>表Ⅱ－5－(1)－7　全国の卸売業の業種構成</t>
    <rPh sb="0" eb="1">
      <t>ヒョウ</t>
    </rPh>
    <rPh sb="11" eb="13">
      <t>ゼンコク</t>
    </rPh>
    <rPh sb="14" eb="15">
      <t>オロシ</t>
    </rPh>
    <phoneticPr fontId="10"/>
  </si>
  <si>
    <t>政令市の複合サービス事業 事業所数の比較</t>
    <rPh sb="0" eb="3">
      <t>セイレイシ</t>
    </rPh>
    <rPh sb="4" eb="6">
      <t>フクゴウ</t>
    </rPh>
    <rPh sb="10" eb="12">
      <t>ジギョウ</t>
    </rPh>
    <rPh sb="13" eb="16">
      <t>ジギョウショ</t>
    </rPh>
    <rPh sb="16" eb="17">
      <t>スウ</t>
    </rPh>
    <rPh sb="18" eb="20">
      <t>ヒカク</t>
    </rPh>
    <phoneticPr fontId="10"/>
  </si>
  <si>
    <t>政令市の複合サービス事業 従業者数の比較</t>
    <rPh sb="0" eb="3">
      <t>セイレイシ</t>
    </rPh>
    <rPh sb="4" eb="6">
      <t>フクゴウ</t>
    </rPh>
    <rPh sb="10" eb="12">
      <t>ジギョウ</t>
    </rPh>
    <rPh sb="13" eb="14">
      <t>ジュウ</t>
    </rPh>
    <rPh sb="14" eb="17">
      <t>ギョウシャスウ</t>
    </rPh>
    <rPh sb="18" eb="20">
      <t>ヒカク</t>
    </rPh>
    <phoneticPr fontId="10"/>
  </si>
  <si>
    <t>表Ⅱ－8－20　政令市の複合サービス事業 事業所数の比較</t>
    <rPh sb="8" eb="11">
      <t>セイレイシ</t>
    </rPh>
    <rPh sb="12" eb="14">
      <t>フクゴウ</t>
    </rPh>
    <rPh sb="18" eb="19">
      <t>コト</t>
    </rPh>
    <rPh sb="19" eb="20">
      <t>ギョウ</t>
    </rPh>
    <phoneticPr fontId="10"/>
  </si>
  <si>
    <t>表Ⅱ－8－21　政令市の複合サービス事業 従業者数の比較</t>
    <rPh sb="8" eb="11">
      <t>セイレイシ</t>
    </rPh>
    <rPh sb="12" eb="14">
      <t>フクゴウ</t>
    </rPh>
    <rPh sb="18" eb="19">
      <t>コト</t>
    </rPh>
    <rPh sb="19" eb="20">
      <t>ギョウ</t>
    </rPh>
    <phoneticPr fontId="10"/>
  </si>
  <si>
    <t>総務省統計局「平成28年経済センサス活動調査」、「令和3年経済センサス活動調査」</t>
    <rPh sb="25" eb="27">
      <t>レイワ</t>
    </rPh>
    <phoneticPr fontId="10"/>
  </si>
  <si>
    <t>総務省統計局「事業所・企業統計調査」、「経済センサス基礎調査」、「経済センサス活動調査」</t>
    <phoneticPr fontId="10"/>
  </si>
  <si>
    <t>京都市「京都市の商業　商業統計調査結果報告」
総務省統計局「経済センサス基礎調査」、「経済センサス活動調査（卸売業、小売業）」</t>
    <phoneticPr fontId="10"/>
  </si>
  <si>
    <t>総務省「家計調査年報（都市階級・地方・都道府県庁所在市別１世帯当たり年間の品目別支出金額）(総世帯）」</t>
    <phoneticPr fontId="10"/>
  </si>
  <si>
    <t>京都市「経済センサス活動調査　製造業に関する集計（京都市集計結果）」、「工業統計調査（京都市集計結果）」</t>
    <rPh sb="36" eb="38">
      <t>コウギョウ</t>
    </rPh>
    <rPh sb="38" eb="40">
      <t>トウケイ</t>
    </rPh>
    <rPh sb="40" eb="42">
      <t>チョウサ</t>
    </rPh>
    <phoneticPr fontId="10"/>
  </si>
  <si>
    <t>総務省「家計調査年報（都市階級・地方・都道府県庁所在市別１世帯当たり年間の品目別支出金額）(総世帯）」</t>
    <phoneticPr fontId="10"/>
  </si>
  <si>
    <t>京都市「令和3年経済センサス活動調査　卸売業・小売業に関する集計（京都市集計結果）」</t>
    <rPh sb="4" eb="6">
      <t>レイワ</t>
    </rPh>
    <phoneticPr fontId="10"/>
  </si>
  <si>
    <t>京都市「令和3年経済センサス活動調査　製造業に関する集計（京都市集計結果）」</t>
    <rPh sb="4" eb="6">
      <t>レイワ</t>
    </rPh>
    <rPh sb="34" eb="36">
      <t>ケッカ</t>
    </rPh>
    <phoneticPr fontId="10"/>
  </si>
  <si>
    <t>　　　平成18年以前と平成21年以降の値は厳密には接続しない。令和元年</t>
    <rPh sb="8" eb="10">
      <t>イゼン</t>
    </rPh>
    <rPh sb="11" eb="13">
      <t>ヘイセイ</t>
    </rPh>
    <rPh sb="15" eb="16">
      <t>ネン</t>
    </rPh>
    <rPh sb="16" eb="18">
      <t>イコウ</t>
    </rPh>
    <rPh sb="19" eb="20">
      <t>アタイ</t>
    </rPh>
    <rPh sb="21" eb="23">
      <t>ゲンミツ</t>
    </rPh>
    <rPh sb="25" eb="27">
      <t>セツゾク</t>
    </rPh>
    <phoneticPr fontId="8"/>
  </si>
  <si>
    <t>　　　経済センサス基礎調査は、これまでの経済センサスとは調査手法が</t>
    <phoneticPr fontId="8"/>
  </si>
  <si>
    <t>注１：上段は実数。下段の（）内は、前の数字が市内総生産に占める構成比、後の数字が平成23年度を100としたときの指数</t>
    <rPh sb="22" eb="24">
      <t>シナイ</t>
    </rPh>
    <rPh sb="24" eb="27">
      <t>ソウセイサン</t>
    </rPh>
    <rPh sb="28" eb="29">
      <t>シ</t>
    </rPh>
    <phoneticPr fontId="10"/>
  </si>
  <si>
    <t>注２：「その他」は、輸入税から、総資本形成に係る消費税を控除した数値</t>
    <rPh sb="0" eb="1">
      <t>チュウ</t>
    </rPh>
    <rPh sb="6" eb="7">
      <t>タ</t>
    </rPh>
    <phoneticPr fontId="10"/>
  </si>
  <si>
    <t>注３：統計上の不突合を含む。</t>
    <rPh sb="0" eb="1">
      <t>チュウ</t>
    </rPh>
    <rPh sb="3" eb="6">
      <t>トウケイジョウ</t>
    </rPh>
    <rPh sb="7" eb="10">
      <t>フトツゴウ</t>
    </rPh>
    <rPh sb="11" eb="12">
      <t>フク</t>
    </rPh>
    <phoneticPr fontId="10"/>
  </si>
  <si>
    <t>その他（注２）</t>
    <phoneticPr fontId="10"/>
  </si>
  <si>
    <t>市　内　総　生　産
（注３）</t>
    <rPh sb="11" eb="12">
      <t>チュウ</t>
    </rPh>
    <phoneticPr fontId="10"/>
  </si>
  <si>
    <t>注１：上段は実数。下段の（）内は、左の数字が国内総生産に占める構成比、右の数字が平成23暦年を100としたときの指数</t>
    <rPh sb="3" eb="5">
      <t>ジョウダン</t>
    </rPh>
    <rPh sb="17" eb="18">
      <t>ヒダリ</t>
    </rPh>
    <rPh sb="22" eb="24">
      <t>コクナイ</t>
    </rPh>
    <rPh sb="24" eb="27">
      <t>ソウセイサン</t>
    </rPh>
    <rPh sb="28" eb="29">
      <t>シ</t>
    </rPh>
    <rPh sb="35" eb="36">
      <t>ミギ</t>
    </rPh>
    <rPh sb="44" eb="46">
      <t>レキネン</t>
    </rPh>
    <phoneticPr fontId="10"/>
  </si>
  <si>
    <t>国　内　総　生　産
（注３）</t>
    <rPh sb="0" eb="1">
      <t>コク</t>
    </rPh>
    <rPh sb="11" eb="12">
      <t>チュウ</t>
    </rPh>
    <phoneticPr fontId="10"/>
  </si>
  <si>
    <t>資料：総務省統計局「令和3年経済センサス活動調査」</t>
    <phoneticPr fontId="8"/>
  </si>
  <si>
    <t>　　　「経済センサス活動調査」</t>
    <phoneticPr fontId="8"/>
  </si>
  <si>
    <t>表Ⅱ－8－22　政令市のサービス業（他に分類され</t>
    <rPh sb="8" eb="11">
      <t>セイレイシ</t>
    </rPh>
    <rPh sb="16" eb="17">
      <t>ギョウ</t>
    </rPh>
    <rPh sb="18" eb="19">
      <t>ホカ</t>
    </rPh>
    <rPh sb="20" eb="22">
      <t>ブンルイ</t>
    </rPh>
    <phoneticPr fontId="10"/>
  </si>
  <si>
    <t>　　　　　　 ないもの）事業所数の比較</t>
    <phoneticPr fontId="8"/>
  </si>
  <si>
    <t>表Ⅱ－8－23　政令市のサービス業（他に分類され</t>
    <rPh sb="8" eb="11">
      <t>セイレイシ</t>
    </rPh>
    <rPh sb="16" eb="17">
      <t>ギョウ</t>
    </rPh>
    <rPh sb="18" eb="19">
      <t>ホカ</t>
    </rPh>
    <rPh sb="20" eb="22">
      <t>ブンルイ</t>
    </rPh>
    <phoneticPr fontId="10"/>
  </si>
  <si>
    <t>　　　　　　 ないもの）従業者数の比較</t>
    <phoneticPr fontId="8"/>
  </si>
  <si>
    <t>一覧上部へ</t>
    <rPh sb="0" eb="2">
      <t>イチラン</t>
    </rPh>
    <rPh sb="2" eb="4">
      <t>ジョウブ</t>
    </rPh>
    <phoneticPr fontId="10"/>
  </si>
  <si>
    <t>平成23年度</t>
  </si>
  <si>
    <t>令和元年度</t>
    <rPh sb="0" eb="2">
      <t>レイワ</t>
    </rPh>
    <rPh sb="2" eb="3">
      <t>モト</t>
    </rPh>
    <phoneticPr fontId="2"/>
  </si>
  <si>
    <t>令和2年度</t>
    <rPh sb="0" eb="2">
      <t>レイワ</t>
    </rPh>
    <phoneticPr fontId="2"/>
  </si>
  <si>
    <t>令和3年度</t>
    <rPh sb="0" eb="2">
      <t>レイワ</t>
    </rPh>
    <phoneticPr fontId="2"/>
  </si>
  <si>
    <t>(0.1/107.1)</t>
  </si>
  <si>
    <t>(0.1/92.4)</t>
  </si>
  <si>
    <t>(0.1/100.9)</t>
  </si>
  <si>
    <t>(0.1/109.7)</t>
  </si>
  <si>
    <t>(0.1/101.1)</t>
  </si>
  <si>
    <t>(0.0/41.0)</t>
  </si>
  <si>
    <t>(0.0/34.1)</t>
  </si>
  <si>
    <t>(0.0/20.5)</t>
  </si>
  <si>
    <t>(0.0/13.6)</t>
  </si>
  <si>
    <t>(3.9/124.2)</t>
  </si>
  <si>
    <t>(4.2/133.5)</t>
  </si>
  <si>
    <t>(4.8/149.8)</t>
  </si>
  <si>
    <t>(11.2/106.2)</t>
  </si>
  <si>
    <t>(11.1/105.4)</t>
  </si>
  <si>
    <t>(10.9/102.6)</t>
  </si>
  <si>
    <t>(3.6/100.2)</t>
  </si>
  <si>
    <t>(3.7/102.4)</t>
  </si>
  <si>
    <t>(3.6/98.1)</t>
  </si>
  <si>
    <t>(3.3/100.7)</t>
  </si>
  <si>
    <t>(3.5/104.4)</t>
  </si>
  <si>
    <t>(3.5/104.7)</t>
  </si>
  <si>
    <t>(4.1/98.4)</t>
  </si>
  <si>
    <t>(3.8/90.6)</t>
  </si>
  <si>
    <t>(12.6/107.9)</t>
  </si>
  <si>
    <t>(7.4/98.3)</t>
  </si>
  <si>
    <t>(7.5/100.7)</t>
  </si>
  <si>
    <t>(7.9/104.1)</t>
  </si>
  <si>
    <t>(4.0/98.1)</t>
  </si>
  <si>
    <t>(4.1/100.7)</t>
  </si>
  <si>
    <t>(4.2/101.9)</t>
  </si>
  <si>
    <t>(3.8/93.2)</t>
  </si>
  <si>
    <t>(6.5/115.1)</t>
  </si>
  <si>
    <t>(6.3/111.3)</t>
  </si>
  <si>
    <t>(6.4/112.3)</t>
  </si>
  <si>
    <t>(6.3/112.1)</t>
  </si>
  <si>
    <t>(4.4/83.8)</t>
  </si>
  <si>
    <t>(4.4/82.7)</t>
  </si>
  <si>
    <t>(4.5/84.5)</t>
  </si>
  <si>
    <t>平成23暦年</t>
    <rPh sb="4" eb="5">
      <t>コヨミ</t>
    </rPh>
    <phoneticPr fontId="11"/>
  </si>
  <si>
    <t>平成29暦年</t>
  </si>
  <si>
    <t>平成30暦年</t>
  </si>
  <si>
    <t>令和元暦年</t>
    <rPh sb="0" eb="2">
      <t>レイワ</t>
    </rPh>
    <rPh sb="2" eb="3">
      <t>モト</t>
    </rPh>
    <phoneticPr fontId="2"/>
  </si>
  <si>
    <t>令和2暦年</t>
    <rPh sb="0" eb="2">
      <t>レイワ</t>
    </rPh>
    <rPh sb="3" eb="4">
      <t>コヨミ</t>
    </rPh>
    <rPh sb="4" eb="5">
      <t>ネン</t>
    </rPh>
    <phoneticPr fontId="2"/>
  </si>
  <si>
    <t>令和3暦年</t>
    <rPh sb="0" eb="2">
      <t>レイワ</t>
    </rPh>
    <rPh sb="3" eb="4">
      <t>コヨミ</t>
    </rPh>
    <rPh sb="4" eb="5">
      <t>ネン</t>
    </rPh>
    <phoneticPr fontId="2"/>
  </si>
  <si>
    <t>(12.8/100.0)</t>
  </si>
  <si>
    <t>令和5年</t>
    <rPh sb="0" eb="2">
      <t>レイワ</t>
    </rPh>
    <rPh sb="3" eb="4">
      <t>ネン</t>
    </rPh>
    <phoneticPr fontId="10"/>
  </si>
  <si>
    <t>令和5年</t>
    <rPh sb="0" eb="2">
      <t>レイワ</t>
    </rPh>
    <rPh sb="3" eb="4">
      <t>ネン</t>
    </rPh>
    <phoneticPr fontId="8"/>
  </si>
  <si>
    <t>　　　総務省統計局・経済産業省「経済構造実態調査　製造業事業所調査」</t>
    <rPh sb="10" eb="12">
      <t>ケイザイ</t>
    </rPh>
    <rPh sb="12" eb="15">
      <t>サンギョウショウ</t>
    </rPh>
    <rPh sb="16" eb="18">
      <t>ケイザイ</t>
    </rPh>
    <rPh sb="18" eb="20">
      <t>コウゾウ</t>
    </rPh>
    <rPh sb="20" eb="22">
      <t>ジッタイ</t>
    </rPh>
    <rPh sb="22" eb="24">
      <t>チョウサ</t>
    </rPh>
    <rPh sb="25" eb="27">
      <t>セイゾウ</t>
    </rPh>
    <rPh sb="28" eb="31">
      <t>ジギョウショ</t>
    </rPh>
    <rPh sb="31" eb="33">
      <t>チョウサ</t>
    </rPh>
    <phoneticPr fontId="8"/>
  </si>
  <si>
    <t>令和5年</t>
    <rPh sb="0" eb="2">
      <t>レイワ</t>
    </rPh>
    <rPh sb="3" eb="4">
      <t>ネン</t>
    </rPh>
    <phoneticPr fontId="8"/>
  </si>
  <si>
    <t>令和5年</t>
    <rPh sb="0" eb="2">
      <t>レイワ</t>
    </rPh>
    <rPh sb="3" eb="4">
      <t>ネン</t>
    </rPh>
    <phoneticPr fontId="8"/>
  </si>
  <si>
    <t>令和5年度</t>
    <rPh sb="0" eb="2">
      <t>レイワ</t>
    </rPh>
    <rPh sb="3" eb="4">
      <t>ネン</t>
    </rPh>
    <rPh sb="4" eb="5">
      <t>ド</t>
    </rPh>
    <phoneticPr fontId="8"/>
  </si>
  <si>
    <t>着尺</t>
    <phoneticPr fontId="10"/>
  </si>
  <si>
    <t>振袖</t>
    <phoneticPr fontId="10"/>
  </si>
  <si>
    <t>長襦袢</t>
    <phoneticPr fontId="10"/>
  </si>
  <si>
    <t>肩裏</t>
    <phoneticPr fontId="10"/>
  </si>
  <si>
    <t>染帯</t>
    <rPh sb="0" eb="1">
      <t>ソメ</t>
    </rPh>
    <rPh sb="1" eb="2">
      <t>オビ</t>
    </rPh>
    <phoneticPr fontId="8"/>
  </si>
  <si>
    <t>四ツ身、一ツ身</t>
    <rPh sb="0" eb="1">
      <t>ヨ</t>
    </rPh>
    <rPh sb="2" eb="3">
      <t>ミ</t>
    </rPh>
    <rPh sb="4" eb="5">
      <t>ヒト</t>
    </rPh>
    <rPh sb="6" eb="7">
      <t>ミ</t>
    </rPh>
    <phoneticPr fontId="10"/>
  </si>
  <si>
    <t>訪問着</t>
    <phoneticPr fontId="10"/>
  </si>
  <si>
    <t>つけさげ</t>
    <phoneticPr fontId="10"/>
  </si>
  <si>
    <t>1～9人</t>
    <phoneticPr fontId="10"/>
  </si>
  <si>
    <t>　　異なるため、厳密には接続しない。</t>
    <phoneticPr fontId="8"/>
  </si>
  <si>
    <t>注：令和2年までの数値である工業統計調査もしくは経済センサス活動調査と、令和3年以降の数値である経済構造実態調査は調査手法が</t>
    <rPh sb="0" eb="1">
      <t>チュウ</t>
    </rPh>
    <rPh sb="2" eb="4">
      <t>レイワ</t>
    </rPh>
    <rPh sb="5" eb="6">
      <t>ネン</t>
    </rPh>
    <rPh sb="9" eb="11">
      <t>スウチ</t>
    </rPh>
    <rPh sb="14" eb="16">
      <t>コウギョウ</t>
    </rPh>
    <rPh sb="16" eb="18">
      <t>トウケイ</t>
    </rPh>
    <rPh sb="18" eb="20">
      <t>チョウサ</t>
    </rPh>
    <rPh sb="24" eb="26">
      <t>ケイザイ</t>
    </rPh>
    <rPh sb="30" eb="32">
      <t>カツドウ</t>
    </rPh>
    <rPh sb="32" eb="34">
      <t>チョウサ</t>
    </rPh>
    <rPh sb="36" eb="38">
      <t>レイワ</t>
    </rPh>
    <rPh sb="39" eb="40">
      <t>ネン</t>
    </rPh>
    <rPh sb="40" eb="42">
      <t>イコウ</t>
    </rPh>
    <rPh sb="43" eb="45">
      <t>スウチ</t>
    </rPh>
    <rPh sb="48" eb="50">
      <t>ケイザイ</t>
    </rPh>
    <rPh sb="50" eb="52">
      <t>コウゾウ</t>
    </rPh>
    <rPh sb="52" eb="54">
      <t>ジッタイ</t>
    </rPh>
    <rPh sb="54" eb="56">
      <t>チョウサ</t>
    </rPh>
    <rPh sb="57" eb="59">
      <t>チョウサ</t>
    </rPh>
    <rPh sb="59" eb="61">
      <t>シュホウ</t>
    </rPh>
    <phoneticPr fontId="8"/>
  </si>
  <si>
    <t>令和3年度</t>
    <rPh sb="0" eb="2">
      <t>レイワ</t>
    </rPh>
    <rPh sb="3" eb="5">
      <t>ネンド</t>
    </rPh>
    <phoneticPr fontId="8"/>
  </si>
  <si>
    <t>－</t>
    <phoneticPr fontId="8"/>
  </si>
  <si>
    <t>注２：令和2年までの数値である工業統計調査もしくは経済センサス活動調査と、令和3年以降の数値である経済構造実態調査は調査手法が異なるため、厳密には接続しない。</t>
    <phoneticPr fontId="8"/>
  </si>
  <si>
    <t>注：令和2年までの数値である工業統計調査もしくは経済センサス活動調査と、令和3年以降の数値である経済構造実態調査は調査手法が異なるため、厳密には接続しない。</t>
    <phoneticPr fontId="8"/>
  </si>
  <si>
    <t>注：令和2年までの数値である工業統計調査もしくは経済センサス活動調査と、令和3年以降の数値である経済構造実態調査は</t>
    <rPh sb="0" eb="1">
      <t>チュウ</t>
    </rPh>
    <rPh sb="2" eb="4">
      <t>レイワ</t>
    </rPh>
    <rPh sb="5" eb="6">
      <t>ネン</t>
    </rPh>
    <rPh sb="9" eb="11">
      <t>スウチ</t>
    </rPh>
    <rPh sb="14" eb="16">
      <t>コウギョウ</t>
    </rPh>
    <rPh sb="16" eb="18">
      <t>トウケイ</t>
    </rPh>
    <rPh sb="18" eb="20">
      <t>チョウサ</t>
    </rPh>
    <rPh sb="24" eb="26">
      <t>ケイザイ</t>
    </rPh>
    <rPh sb="30" eb="32">
      <t>カツドウ</t>
    </rPh>
    <rPh sb="32" eb="34">
      <t>チョウサ</t>
    </rPh>
    <rPh sb="36" eb="38">
      <t>レイワ</t>
    </rPh>
    <rPh sb="39" eb="40">
      <t>ネン</t>
    </rPh>
    <rPh sb="40" eb="42">
      <t>イコウ</t>
    </rPh>
    <rPh sb="43" eb="45">
      <t>スウチ</t>
    </rPh>
    <rPh sb="48" eb="50">
      <t>ケイザイ</t>
    </rPh>
    <rPh sb="50" eb="52">
      <t>コウゾウ</t>
    </rPh>
    <rPh sb="52" eb="54">
      <t>ジッタイ</t>
    </rPh>
    <rPh sb="54" eb="56">
      <t>チョウサ</t>
    </rPh>
    <phoneticPr fontId="8"/>
  </si>
  <si>
    <t>　　調査手法が異なるため、厳密には接続しない。</t>
    <phoneticPr fontId="8"/>
  </si>
  <si>
    <t>－</t>
    <phoneticPr fontId="8"/>
  </si>
  <si>
    <t>　　　総務省統計局・経済産業省「経済構造実態調査　製造業事業所調査」</t>
    <phoneticPr fontId="8"/>
  </si>
  <si>
    <t>各都市「令和3年度市民経済計算」</t>
    <phoneticPr fontId="8"/>
  </si>
  <si>
    <t>経済産業省「工業統計調査」
総務省統計局「経済センサス活動調査（製造業集計、市区町村編）」
総務省統計局・経済産業省「経済構造実態調査　製造業事業所調査」</t>
    <phoneticPr fontId="10"/>
  </si>
  <si>
    <t>経済産業省「工業統計調査」
総務省統計局「経済センサス活動調査（製造業に関する集計、市区町村編）」
総務省統計局・経済産業省「経済構造実態調査　製造業事業所調査」</t>
    <rPh sb="42" eb="44">
      <t>シク</t>
    </rPh>
    <rPh sb="44" eb="46">
      <t>チョウソン</t>
    </rPh>
    <rPh sb="46" eb="47">
      <t>ヘン</t>
    </rPh>
    <phoneticPr fontId="10"/>
  </si>
  <si>
    <t>経済産業省「工業統計調査」
総務省統計局「経済センサス活動調査（製造業集計、市区町村編）」
総務省統計局・経済産業省「経済構造実態調査　製造業事業所調査」</t>
    <rPh sb="46" eb="49">
      <t>ソウムショウ</t>
    </rPh>
    <rPh sb="49" eb="52">
      <t>トウケイキョク</t>
    </rPh>
    <rPh sb="53" eb="55">
      <t>ケイザイ</t>
    </rPh>
    <rPh sb="55" eb="58">
      <t>サンギョウショウ</t>
    </rPh>
    <rPh sb="59" eb="61">
      <t>ケイザイ</t>
    </rPh>
    <rPh sb="61" eb="63">
      <t>コウゾウ</t>
    </rPh>
    <rPh sb="63" eb="65">
      <t>ジッタイ</t>
    </rPh>
    <rPh sb="65" eb="67">
      <t>チョウサ</t>
    </rPh>
    <rPh sb="68" eb="71">
      <t>セイゾウギョウ</t>
    </rPh>
    <rPh sb="71" eb="74">
      <t>ジギョウショ</t>
    </rPh>
    <rPh sb="74" eb="76">
      <t>チョウサ</t>
    </rPh>
    <phoneticPr fontId="10"/>
  </si>
  <si>
    <t>資料：各都市「令和3年度市民経済計算」</t>
    <rPh sb="3" eb="6">
      <t>カクトシ</t>
    </rPh>
    <rPh sb="7" eb="9">
      <t>レイワ</t>
    </rPh>
    <rPh sb="10" eb="11">
      <t>ネン</t>
    </rPh>
    <rPh sb="11" eb="12">
      <t>ド</t>
    </rPh>
    <rPh sb="12" eb="14">
      <t>シミン</t>
    </rPh>
    <rPh sb="14" eb="16">
      <t>ケイザイ</t>
    </rPh>
    <rPh sb="16" eb="18">
      <t>ケイサン</t>
    </rPh>
    <phoneticPr fontId="10"/>
  </si>
  <si>
    <t>資料：各都市「令和3年度市民経済計算」</t>
    <rPh sb="3" eb="6">
      <t>カクトシ</t>
    </rPh>
    <rPh sb="7" eb="9">
      <t>レイワ</t>
    </rPh>
    <rPh sb="10" eb="12">
      <t>ネンド</t>
    </rPh>
    <rPh sb="11" eb="12">
      <t>ド</t>
    </rPh>
    <rPh sb="12" eb="14">
      <t>シミン</t>
    </rPh>
    <rPh sb="14" eb="16">
      <t>ケイザイ</t>
    </rPh>
    <rPh sb="16" eb="18">
      <t>ケイサン</t>
    </rPh>
    <phoneticPr fontId="33"/>
  </si>
  <si>
    <t>資料：経済産業省「工業統計調査」、総務省統計局「経済センサス活動調査（製造業集計、市区町村編）」、総務省統計局・経済産業省「経済構造実態調査　製造業事業所調査」</t>
    <rPh sb="0" eb="2">
      <t>シリョウ</t>
    </rPh>
    <rPh sb="3" eb="5">
      <t>ケイザイ</t>
    </rPh>
    <rPh sb="5" eb="8">
      <t>サンギョウショウ</t>
    </rPh>
    <rPh sb="9" eb="11">
      <t>コウギョウ</t>
    </rPh>
    <rPh sb="11" eb="13">
      <t>トウケイ</t>
    </rPh>
    <rPh sb="13" eb="15">
      <t>チョウサ</t>
    </rPh>
    <rPh sb="17" eb="20">
      <t>ソウムショウ</t>
    </rPh>
    <rPh sb="20" eb="22">
      <t>トウケイ</t>
    </rPh>
    <rPh sb="22" eb="23">
      <t>キョク</t>
    </rPh>
    <phoneticPr fontId="13"/>
  </si>
  <si>
    <t>資料：経済産業省「工業統計調査」、総務省統計局「経済センサス活動調査（製造業集計、市区町村編）」、総務省統計局・経済産業省「経済構造実態調査　製造業事業所調査」</t>
    <rPh sb="0" eb="2">
      <t>シリョウ</t>
    </rPh>
    <rPh sb="3" eb="5">
      <t>ケイザイ</t>
    </rPh>
    <rPh sb="5" eb="8">
      <t>サンギョウショウ</t>
    </rPh>
    <rPh sb="9" eb="11">
      <t>コウギョウ</t>
    </rPh>
    <rPh sb="11" eb="13">
      <t>トウケイ</t>
    </rPh>
    <rPh sb="13" eb="15">
      <t>チョウサ</t>
    </rPh>
    <rPh sb="17" eb="20">
      <t>ソウムショウ</t>
    </rPh>
    <rPh sb="20" eb="22">
      <t>トウケイ</t>
    </rPh>
    <rPh sb="22" eb="23">
      <t>キョク</t>
    </rPh>
    <rPh sb="73" eb="74">
      <t>ギョウ</t>
    </rPh>
    <phoneticPr fontId="13"/>
  </si>
  <si>
    <t>注：令和2年までの数値である工業統計調査もしくは経済センサス活動調査と、令和3年以降の数値である経済構造実態調査</t>
    <rPh sb="0" eb="1">
      <t>チュウ</t>
    </rPh>
    <rPh sb="2" eb="4">
      <t>レイワ</t>
    </rPh>
    <rPh sb="5" eb="6">
      <t>ネン</t>
    </rPh>
    <rPh sb="9" eb="11">
      <t>スウチ</t>
    </rPh>
    <rPh sb="14" eb="16">
      <t>コウギョウ</t>
    </rPh>
    <rPh sb="16" eb="18">
      <t>トウケイ</t>
    </rPh>
    <rPh sb="18" eb="20">
      <t>チョウサ</t>
    </rPh>
    <rPh sb="24" eb="26">
      <t>ケイザイ</t>
    </rPh>
    <rPh sb="30" eb="32">
      <t>カツドウ</t>
    </rPh>
    <rPh sb="32" eb="34">
      <t>チョウサ</t>
    </rPh>
    <rPh sb="36" eb="38">
      <t>レイワ</t>
    </rPh>
    <rPh sb="39" eb="40">
      <t>ネン</t>
    </rPh>
    <rPh sb="40" eb="42">
      <t>イコウ</t>
    </rPh>
    <rPh sb="43" eb="45">
      <t>スウチ</t>
    </rPh>
    <rPh sb="48" eb="50">
      <t>ケイザイ</t>
    </rPh>
    <rPh sb="50" eb="52">
      <t>コウゾウ</t>
    </rPh>
    <rPh sb="52" eb="54">
      <t>ジッタイ</t>
    </rPh>
    <rPh sb="54" eb="56">
      <t>チョウサ</t>
    </rPh>
    <phoneticPr fontId="8"/>
  </si>
  <si>
    <t>　　は調査手法が異なるため、厳密には接続しない。</t>
    <phoneticPr fontId="8"/>
  </si>
  <si>
    <t>令和6年</t>
    <phoneticPr fontId="8"/>
  </si>
  <si>
    <t>令和6年</t>
    <rPh sb="0" eb="2">
      <t>レイワ</t>
    </rPh>
    <rPh sb="3" eb="4">
      <t>ネン</t>
    </rPh>
    <phoneticPr fontId="10"/>
  </si>
  <si>
    <t>令和6年</t>
    <rPh sb="0" eb="2">
      <t>レイワ</t>
    </rPh>
    <rPh sb="3" eb="4">
      <t>ネン</t>
    </rPh>
    <phoneticPr fontId="8"/>
  </si>
  <si>
    <t>令和6年</t>
    <rPh sb="0" eb="2">
      <t>レイワ</t>
    </rPh>
    <rPh sb="3" eb="4">
      <t>ネン</t>
    </rPh>
    <phoneticPr fontId="12"/>
  </si>
  <si>
    <t>ｄ</t>
    <phoneticPr fontId="8"/>
  </si>
  <si>
    <t>令和7年</t>
    <rPh sb="0" eb="2">
      <t>レイワ</t>
    </rPh>
    <rPh sb="3" eb="4">
      <t>ネン</t>
    </rPh>
    <phoneticPr fontId="8"/>
  </si>
  <si>
    <t>－</t>
    <phoneticPr fontId="8"/>
  </si>
  <si>
    <t>令和6年度</t>
    <rPh sb="0" eb="2">
      <t>レイワ</t>
    </rPh>
    <rPh sb="3" eb="4">
      <t>ネン</t>
    </rPh>
    <rPh sb="4" eb="5">
      <t>ド</t>
    </rPh>
    <phoneticPr fontId="8"/>
  </si>
  <si>
    <t>留袖</t>
    <phoneticPr fontId="10"/>
  </si>
  <si>
    <t>令和4年度</t>
    <rPh sb="0" eb="2">
      <t>レイワ</t>
    </rPh>
    <rPh sb="3" eb="5">
      <t>ネンド</t>
    </rPh>
    <phoneticPr fontId="8"/>
  </si>
  <si>
    <t>※公表されている政令指定都市のみを掲載</t>
    <rPh sb="1" eb="3">
      <t>コウヒョウ</t>
    </rPh>
    <rPh sb="8" eb="10">
      <t>セイレイ</t>
    </rPh>
    <rPh sb="10" eb="12">
      <t>シテイ</t>
    </rPh>
    <rPh sb="12" eb="14">
      <t>トシ</t>
    </rPh>
    <rPh sb="17" eb="19">
      <t>ケイサイ</t>
    </rPh>
    <phoneticPr fontId="10"/>
  </si>
  <si>
    <t>令和4年度</t>
    <rPh sb="0" eb="2">
      <t>レイワ</t>
    </rPh>
    <phoneticPr fontId="2"/>
  </si>
  <si>
    <t>(99.5/109.1)</t>
  </si>
  <si>
    <t>(99.3/108.9)</t>
  </si>
  <si>
    <t>(99.6/102.2)</t>
  </si>
  <si>
    <t>(99.2/108.8)</t>
  </si>
  <si>
    <t>(99.0/111.1)</t>
  </si>
  <si>
    <t>(0.1/102.7)</t>
  </si>
  <si>
    <t>(0.1/98.0)</t>
  </si>
  <si>
    <t>(0.1/104.5)</t>
  </si>
  <si>
    <t>(0.1/96.8)</t>
  </si>
  <si>
    <t>(0.1/98.6)</t>
  </si>
  <si>
    <t>(0.0/87.6)</t>
  </si>
  <si>
    <t>(0.0/108.3)</t>
  </si>
  <si>
    <t>(0.0/122.4)</t>
  </si>
  <si>
    <t>(0.0/6.3)</t>
  </si>
  <si>
    <t>(0.0/7.9)</t>
  </si>
  <si>
    <t>(20.9/100.0)</t>
  </si>
  <si>
    <t>(22.5/117.6)</t>
  </si>
  <si>
    <t>(22.8/119.2)</t>
  </si>
  <si>
    <t>(20.9/108.4)</t>
  </si>
  <si>
    <t>(21.0/102.9)</t>
  </si>
  <si>
    <t>(24.7/129.1)</t>
  </si>
  <si>
    <t>(23.2/124.2)</t>
  </si>
  <si>
    <t>(2.2/124.5)</t>
  </si>
  <si>
    <t>(2.2/122.5)</t>
  </si>
  <si>
    <t>(2.3/127.4)</t>
  </si>
  <si>
    <t>(2.4/126.6)</t>
  </si>
  <si>
    <t>(2.3/129.5)</t>
  </si>
  <si>
    <t>(2.0/116.5)</t>
  </si>
  <si>
    <t>(5.2/152.9)</t>
  </si>
  <si>
    <t>(4.4/139.4)</t>
  </si>
  <si>
    <t>(4.9/158.9)</t>
  </si>
  <si>
    <t>(10.7/95.5)</t>
  </si>
  <si>
    <t>(10.6/101.0)</t>
  </si>
  <si>
    <t>(10.9/105.4)</t>
  </si>
  <si>
    <t>(4.7/123.4)</t>
  </si>
  <si>
    <t>(4.6/120.9)</t>
  </si>
  <si>
    <t>(4.6/118.8)</t>
  </si>
  <si>
    <t>(2.8/68.1)</t>
  </si>
  <si>
    <t>(2.9/74.9)</t>
  </si>
  <si>
    <t>(3.3/89.0)</t>
  </si>
  <si>
    <t>(2.3/59.0)</t>
  </si>
  <si>
    <t>(1.9/53.1)</t>
  </si>
  <si>
    <t>(2.6/72.8)</t>
  </si>
  <si>
    <t>(3.8/107.2)</t>
  </si>
  <si>
    <t>(3.7/112.2)</t>
  </si>
  <si>
    <t>(3.6/110.6)</t>
  </si>
  <si>
    <t>(4.4/103.2)</t>
  </si>
  <si>
    <t>(4.7/104.7)</t>
  </si>
  <si>
    <t>(4.7/111.3)</t>
  </si>
  <si>
    <t>(5.0/122.9)</t>
  </si>
  <si>
    <t>(12.0/103.0)</t>
  </si>
  <si>
    <t>(12.2/103.2)</t>
  </si>
  <si>
    <t>(13.0/103.8)</t>
  </si>
  <si>
    <t>(11.9/101.9)</t>
  </si>
  <si>
    <t>(11.5/101.0)</t>
  </si>
  <si>
    <t>(8.4/104.8)</t>
  </si>
  <si>
    <t>(8.2/109.4)</t>
  </si>
  <si>
    <t>(8.3/113.3)</t>
  </si>
  <si>
    <t>(4.3/100.4)</t>
  </si>
  <si>
    <t>(3.7/94.5)</t>
  </si>
  <si>
    <t>(6.7/111.1)</t>
  </si>
  <si>
    <t>(6.2/111.9)</t>
  </si>
  <si>
    <t>(8.8/119.9)</t>
  </si>
  <si>
    <t>(8.9/122.1)</t>
  </si>
  <si>
    <t>(9.3/126.0)</t>
  </si>
  <si>
    <t>(9.8/125.4)</t>
  </si>
  <si>
    <t>(9.3/127.6)</t>
  </si>
  <si>
    <t>(9.4/131.5)</t>
  </si>
  <si>
    <t>(4.3/76.8)</t>
  </si>
  <si>
    <t>(4.3/80.6)</t>
  </si>
  <si>
    <t>(4.2/81.8)</t>
  </si>
  <si>
    <t>(0.5/110.7)</t>
  </si>
  <si>
    <t>(0.7/137.0)</t>
  </si>
  <si>
    <t>(0.5/101.9)</t>
  </si>
  <si>
    <t>(0.4/80.4)</t>
  </si>
  <si>
    <t>(0.8/156.2)</t>
  </si>
  <si>
    <t>(1.0/204.1)</t>
  </si>
  <si>
    <t>(100.0/109.1)</t>
  </si>
  <si>
    <t>(100.0/109.0)</t>
  </si>
  <si>
    <t>(100.0/102.1)</t>
  </si>
  <si>
    <t>(100.0/111.6)</t>
  </si>
  <si>
    <t>(99.7/112.9)</t>
  </si>
  <si>
    <t>(99.6/113.7)</t>
  </si>
  <si>
    <t>(99.6/114.2)</t>
  </si>
  <si>
    <t>(99.8/110.9)</t>
  </si>
  <si>
    <t>(99.5/114.4)</t>
  </si>
  <si>
    <t>(99.0/116.2)</t>
  </si>
  <si>
    <t>(1.1/113.0)</t>
  </si>
  <si>
    <t>(1.0/103.8)</t>
  </si>
  <si>
    <t>(1.0/101.2)</t>
  </si>
  <si>
    <t>(1.0/100.4)</t>
  </si>
  <si>
    <t>(0.9/97.1)</t>
  </si>
  <si>
    <t>(0.8/89.6)</t>
  </si>
  <si>
    <t>(0.9/111.3)</t>
  </si>
  <si>
    <t>(0.8/101.0)</t>
  </si>
  <si>
    <t>(0.8/98.7)</t>
  </si>
  <si>
    <t>(0.8/99.1)</t>
  </si>
  <si>
    <t>(0.8/94.4)</t>
  </si>
  <si>
    <t>(0.7/82.8)</t>
  </si>
  <si>
    <t>(0.0/120.9)</t>
  </si>
  <si>
    <t>(0.0/127.7)</t>
  </si>
  <si>
    <t>(0.1/132.1)</t>
  </si>
  <si>
    <t>(0.1/132.9)</t>
  </si>
  <si>
    <t>(0.1/150.8)</t>
  </si>
  <si>
    <t>(0.1/156.7)</t>
  </si>
  <si>
    <t>(0.0/124.0)</t>
  </si>
  <si>
    <t>(0.0/119.1)</t>
  </si>
  <si>
    <t>(0.0/119.0)</t>
  </si>
  <si>
    <t>(0.0/122.1)</t>
  </si>
  <si>
    <t>(19.7/100.0)</t>
  </si>
  <si>
    <t>(20.1/115.4)</t>
  </si>
  <si>
    <t>(20.3/117.3)</t>
  </si>
  <si>
    <t>(20.1/116.3)</t>
  </si>
  <si>
    <t>(19.8/111.1)</t>
  </si>
  <si>
    <t>(19.7/114.4)</t>
  </si>
  <si>
    <t>(18.8/111.6)</t>
  </si>
  <si>
    <t>(2.9/137.5)</t>
  </si>
  <si>
    <t>(2.9/138.7)</t>
  </si>
  <si>
    <t>(3.0/143.9)</t>
  </si>
  <si>
    <t>(3.1/146.7)</t>
  </si>
  <si>
    <t>(2.9/140.7)</t>
  </si>
  <si>
    <t>(2.5/123.9)</t>
  </si>
  <si>
    <t>(5.1/100.0)</t>
  </si>
  <si>
    <t>(6.4/139.9)</t>
  </si>
  <si>
    <t>(6.2/136.8)</t>
  </si>
  <si>
    <t>(6.1/134.3)</t>
  </si>
  <si>
    <t>(6.0/129.7)</t>
  </si>
  <si>
    <t>(5.8/129.8)</t>
  </si>
  <si>
    <t>(5.7/128.8)</t>
  </si>
  <si>
    <t>(13.3/100.0)</t>
  </si>
  <si>
    <t>(12.2/103.3)</t>
  </si>
  <si>
    <t>(11.9/101.4)</t>
  </si>
  <si>
    <t>(11.6/100.0)</t>
  </si>
  <si>
    <t>(12.3/102.6)</t>
  </si>
  <si>
    <t>(12.7/109.7)</t>
  </si>
  <si>
    <t>(12.3/108.5)</t>
  </si>
  <si>
    <t>(5.3/114.8)</t>
  </si>
  <si>
    <t>(5.3/116.2)</t>
  </si>
  <si>
    <t>(5.4/119.0)</t>
  </si>
  <si>
    <t>(4.6/97.2)</t>
  </si>
  <si>
    <t>(4.3/95.6)</t>
  </si>
  <si>
    <t>(4.7/106.2)</t>
  </si>
  <si>
    <t>(2.6/100.0)</t>
  </si>
  <si>
    <t>(2.6/117.1)</t>
  </si>
  <si>
    <t>(2.7/118.9)</t>
  </si>
  <si>
    <t>(2.5/113.2)</t>
  </si>
  <si>
    <t>(1.5/65.6)</t>
  </si>
  <si>
    <t>(1.3/58.6)</t>
  </si>
  <si>
    <t>(1.6/71.2)</t>
  </si>
  <si>
    <t>(4.9/100.0)</t>
  </si>
  <si>
    <t>(5.0/114.7)</t>
  </si>
  <si>
    <t>(5.2/120.8)</t>
  </si>
  <si>
    <t>(5.5/128.2)</t>
  </si>
  <si>
    <t>(6.1/137.9)</t>
  </si>
  <si>
    <t>(6.0/139.3)</t>
  </si>
  <si>
    <t>(6.1/145.3)</t>
  </si>
  <si>
    <t>(4.3/100.0)</t>
  </si>
  <si>
    <t>(3.9/100.7)</t>
  </si>
  <si>
    <t>(3.9/102.9)</t>
  </si>
  <si>
    <t>(3.9/101.8)</t>
  </si>
  <si>
    <t>(4.0/101.1)</t>
  </si>
  <si>
    <t>(3.9/103.2)</t>
  </si>
  <si>
    <t>(4.2/112.4)</t>
  </si>
  <si>
    <t>(13.1/100.0)</t>
  </si>
  <si>
    <t>(12.5/107.4)</t>
  </si>
  <si>
    <t>(12.2/105.6)</t>
  </si>
  <si>
    <t>(12.3/106.8)</t>
  </si>
  <si>
    <t>(12.7/106.9)</t>
  </si>
  <si>
    <t>(12.8/111.6)</t>
  </si>
  <si>
    <t>(12.8/114.1)</t>
  </si>
  <si>
    <t>(7.3/100.0)</t>
  </si>
  <si>
    <t>(7.7/119.0)</t>
  </si>
  <si>
    <t>(7.8/122.1)</t>
  </si>
  <si>
    <t>(8.0/125.9)</t>
  </si>
  <si>
    <t>(8.3/127.0)</t>
  </si>
  <si>
    <t>(9.0/141.6)</t>
  </si>
  <si>
    <t>(9.4/151.5)</t>
  </si>
  <si>
    <t>(4.7/104.4)</t>
  </si>
  <si>
    <t>(4.8/106.0)</t>
  </si>
  <si>
    <t>(5.0/108.3)</t>
  </si>
  <si>
    <t>(4.9/110.3)</t>
  </si>
  <si>
    <t>(4.9/112.3)</t>
  </si>
  <si>
    <t>(3.7/100.3)</t>
  </si>
  <si>
    <t>(3.7/101.2)</t>
  </si>
  <si>
    <t>(3.7/102.3)</t>
  </si>
  <si>
    <t>(3.8/101.5)</t>
  </si>
  <si>
    <t>(3.8/103.4)</t>
  </si>
  <si>
    <t>(3.7/103.9)</t>
  </si>
  <si>
    <t>(6.7/100.0)</t>
  </si>
  <si>
    <t>(7.0/118.9)</t>
  </si>
  <si>
    <t>(7.1/121.8)</t>
  </si>
  <si>
    <t>(7.1/122.5)</t>
  </si>
  <si>
    <t>(7.3/120.8)</t>
  </si>
  <si>
    <t>(7.1/121.9)</t>
  </si>
  <si>
    <t>(6.9/120.9)</t>
  </si>
  <si>
    <t>(4.5/111.2)</t>
  </si>
  <si>
    <t>(4.5/111.3)</t>
  </si>
  <si>
    <t>(4.5/113.2)</t>
  </si>
  <si>
    <t>(4.1/100.0)</t>
  </si>
  <si>
    <t>(4.2/106.0)</t>
  </si>
  <si>
    <t>(4.4/112.5)</t>
  </si>
  <si>
    <t>(0.4/79.6)</t>
  </si>
  <si>
    <t>(0.4/88.1)</t>
  </si>
  <si>
    <t>(0.3/69.9)</t>
  </si>
  <si>
    <t>(0.2/39.4)</t>
  </si>
  <si>
    <t>(0.4/90.8)</t>
  </si>
  <si>
    <t>(0.8/185.3)</t>
  </si>
  <si>
    <t>(100.0/112.8)</t>
  </si>
  <si>
    <t>(100.0/113.6)</t>
  </si>
  <si>
    <t>(100.0/114.1)</t>
  </si>
  <si>
    <t>(100.0/110.6)</t>
  </si>
  <si>
    <t>(100.0/114.5)</t>
  </si>
  <si>
    <t>(100.0/116.7)</t>
  </si>
  <si>
    <t>令和4暦年</t>
    <rPh sb="0" eb="2">
      <t>レイワ</t>
    </rPh>
    <rPh sb="3" eb="4">
      <t>コヨミ</t>
    </rPh>
    <rPh sb="4" eb="5">
      <t>ネン</t>
    </rPh>
    <phoneticPr fontId="2"/>
  </si>
  <si>
    <t>対前年度
増加率（％）</t>
    <rPh sb="0" eb="1">
      <t>タイ</t>
    </rPh>
    <rPh sb="1" eb="4">
      <t>ゼンネンド</t>
    </rPh>
    <rPh sb="5" eb="7">
      <t>ゾウカ</t>
    </rPh>
    <rPh sb="7" eb="8">
      <t>リツ</t>
    </rPh>
    <phoneticPr fontId="10"/>
  </si>
  <si>
    <t>対前年度
増加率（％）</t>
    <rPh sb="5" eb="7">
      <t>ゾウカ</t>
    </rPh>
    <rPh sb="7" eb="8">
      <t>リツ</t>
    </rPh>
    <phoneticPr fontId="8"/>
  </si>
  <si>
    <t>　　　6年経済センサス基礎調査は、雇用者のいない個人経営の事業</t>
    <rPh sb="5" eb="7">
      <t>ケイザイ</t>
    </rPh>
    <rPh sb="11" eb="13">
      <t>キソ</t>
    </rPh>
    <rPh sb="13" eb="15">
      <t>チョウサ</t>
    </rPh>
    <rPh sb="17" eb="19">
      <t>コヨウ</t>
    </rPh>
    <rPh sb="19" eb="20">
      <t>シャ</t>
    </rPh>
    <rPh sb="24" eb="26">
      <t>コジン</t>
    </rPh>
    <rPh sb="26" eb="28">
      <t>ケイエイ</t>
    </rPh>
    <rPh sb="29" eb="31">
      <t>ジギョウ</t>
    </rPh>
    <phoneticPr fontId="8"/>
  </si>
  <si>
    <t>　　　所を除くため、令和3年以前と厳密には接続しない。</t>
    <rPh sb="3" eb="4">
      <t>ショ</t>
    </rPh>
    <rPh sb="5" eb="6">
      <t>ノゾ</t>
    </rPh>
    <rPh sb="10" eb="12">
      <t>レイワ</t>
    </rPh>
    <rPh sb="13" eb="14">
      <t>ネン</t>
    </rPh>
    <rPh sb="14" eb="16">
      <t>イゼン</t>
    </rPh>
    <rPh sb="17" eb="19">
      <t>ゲンミツ</t>
    </rPh>
    <rPh sb="21" eb="23">
      <t>セツゾク</t>
    </rPh>
    <phoneticPr fontId="8"/>
  </si>
  <si>
    <t>表Ⅱ－1－(2)－2　京都市の保有山林面積規模別林家数</t>
    <rPh sb="0" eb="1">
      <t>ヒョウ</t>
    </rPh>
    <rPh sb="15" eb="17">
      <t>ホユウ</t>
    </rPh>
    <rPh sb="17" eb="19">
      <t>サンリン</t>
    </rPh>
    <rPh sb="19" eb="21">
      <t>メンセキ</t>
    </rPh>
    <rPh sb="21" eb="24">
      <t>キボベツ</t>
    </rPh>
    <rPh sb="24" eb="25">
      <t>リン</t>
    </rPh>
    <rPh sb="25" eb="26">
      <t>カ</t>
    </rPh>
    <rPh sb="26" eb="27">
      <t>ス</t>
    </rPh>
    <phoneticPr fontId="10"/>
  </si>
  <si>
    <t>－</t>
    <phoneticPr fontId="8"/>
  </si>
  <si>
    <t>　　　6年経済センサス基礎調査は、雇用者のいない個人経営の事業所</t>
    <phoneticPr fontId="8"/>
  </si>
  <si>
    <t>　　　を除くため、令和3年以前と厳密には接続しない。</t>
    <phoneticPr fontId="8"/>
  </si>
  <si>
    <t>注１：事業所・企業統計調査と経済センサスは調査手法が異なるため、平成18年以前</t>
    <rPh sb="0" eb="1">
      <t>チュウ</t>
    </rPh>
    <rPh sb="32" eb="34">
      <t>ヘイセイ</t>
    </rPh>
    <rPh sb="36" eb="37">
      <t>ネン</t>
    </rPh>
    <phoneticPr fontId="8"/>
  </si>
  <si>
    <t>　　　雇用者のいない個人経営の事業所を除くため、令和3年以前と厳密には接続しない。</t>
    <phoneticPr fontId="8"/>
  </si>
  <si>
    <t>　　</t>
    <phoneticPr fontId="8"/>
  </si>
  <si>
    <t>　　には接続しない。また、年間商品販売額は公表されていない。</t>
    <phoneticPr fontId="8"/>
  </si>
  <si>
    <t>　　には接続しない。また、年間商品販売額及び売場面積は公表されていない。</t>
    <phoneticPr fontId="8"/>
  </si>
  <si>
    <t>京都市「京都市の商業　商業統計調査結果報告」
総務省統計局「経済センサス活動調査」、「経済センサス活動調査（卸売業・小売業に関する集計）」</t>
    <phoneticPr fontId="10"/>
  </si>
  <si>
    <t>京都市の保有山林面積規模別林家数</t>
    <phoneticPr fontId="10"/>
  </si>
  <si>
    <t>【京都市の経済2025】掲載データ一覧</t>
    <rPh sb="1" eb="3">
      <t>キョウト</t>
    </rPh>
    <rPh sb="3" eb="4">
      <t>シ</t>
    </rPh>
    <rPh sb="5" eb="7">
      <t>ケイザイ</t>
    </rPh>
    <rPh sb="12" eb="14">
      <t>ケイサイ</t>
    </rPh>
    <rPh sb="17" eb="19">
      <t>イチラン</t>
    </rPh>
    <phoneticPr fontId="8"/>
  </si>
  <si>
    <t>京都市「令和4年度京都市の市民経済計算」</t>
    <rPh sb="4" eb="6">
      <t>レイワ</t>
    </rPh>
    <phoneticPr fontId="10"/>
  </si>
  <si>
    <t>京都市「令和4年度京都市の市民経済計算」
内閣府「令和4年度国民経済計算年次推計」（令和4暦年値）</t>
    <rPh sb="25" eb="27">
      <t>レイワ</t>
    </rPh>
    <rPh sb="42" eb="44">
      <t>レイワ</t>
    </rPh>
    <phoneticPr fontId="10"/>
  </si>
  <si>
    <t>京都市「令和4年度京都市の市民経済計算」</t>
    <phoneticPr fontId="10"/>
  </si>
  <si>
    <t>内閣府「令和6年度国民経済計算年次推計」（令和4暦年値）</t>
    <phoneticPr fontId="10"/>
  </si>
  <si>
    <t>京都市「令和5年度京都市農林統計資料」</t>
    <phoneticPr fontId="10"/>
  </si>
  <si>
    <t>京都市「令和5年度京都市農林統計資料」</t>
    <rPh sb="4" eb="6">
      <t>レイワ</t>
    </rPh>
    <phoneticPr fontId="10"/>
  </si>
  <si>
    <t>総務省統計局・経済産業省「2024年経済構造実態調査　製造業事業所調査」</t>
    <phoneticPr fontId="10"/>
  </si>
  <si>
    <t>京都市「2024年経済構造実態調査　製造業事業所調査（京都市集計結果）」</t>
    <phoneticPr fontId="10"/>
  </si>
  <si>
    <t>第24次西陣機業調査委員会「西陣機業調査の概要」</t>
    <phoneticPr fontId="10"/>
  </si>
  <si>
    <t>京友禅の品目別生産数量（令和6年度）</t>
    <rPh sb="0" eb="3">
      <t>キョウユウゼン</t>
    </rPh>
    <rPh sb="4" eb="6">
      <t>ヒンモク</t>
    </rPh>
    <phoneticPr fontId="10"/>
  </si>
  <si>
    <t>京都織物卸商業組合「令和6年組合員の業態」</t>
    <phoneticPr fontId="10"/>
  </si>
  <si>
    <t>主要業態別預貸金残高（令和7年末）</t>
    <rPh sb="0" eb="2">
      <t>シュヨウ</t>
    </rPh>
    <rPh sb="2" eb="4">
      <t>ギョウタイ</t>
    </rPh>
    <rPh sb="4" eb="5">
      <t>ベツ</t>
    </rPh>
    <rPh sb="5" eb="6">
      <t>アズ</t>
    </rPh>
    <rPh sb="6" eb="7">
      <t>カ</t>
    </rPh>
    <rPh sb="7" eb="8">
      <t>キン</t>
    </rPh>
    <rPh sb="8" eb="10">
      <t>ザンダカ</t>
    </rPh>
    <rPh sb="11" eb="13">
      <t>レイワ</t>
    </rPh>
    <rPh sb="14" eb="16">
      <t>ネンマツ</t>
    </rPh>
    <rPh sb="15" eb="16">
      <t>スエ</t>
    </rPh>
    <phoneticPr fontId="10"/>
  </si>
  <si>
    <t>資料：京都市「令和4年度京都市の市民経済計算」</t>
    <rPh sb="7" eb="9">
      <t>レイワ</t>
    </rPh>
    <phoneticPr fontId="10"/>
  </si>
  <si>
    <t>　　　内閣府「令和4年度国民経済計算年次推計」（令和4暦年値）</t>
    <rPh sb="3" eb="5">
      <t>ナイカク</t>
    </rPh>
    <rPh sb="5" eb="6">
      <t>フ</t>
    </rPh>
    <rPh sb="7" eb="9">
      <t>レイワ</t>
    </rPh>
    <rPh sb="10" eb="12">
      <t>ネンド</t>
    </rPh>
    <rPh sb="12" eb="14">
      <t>コクミン</t>
    </rPh>
    <rPh sb="14" eb="16">
      <t>ケイザイ</t>
    </rPh>
    <rPh sb="16" eb="18">
      <t>ケイサン</t>
    </rPh>
    <rPh sb="18" eb="20">
      <t>ネンジ</t>
    </rPh>
    <rPh sb="20" eb="22">
      <t>スイケイ</t>
    </rPh>
    <rPh sb="24" eb="26">
      <t>レイワ</t>
    </rPh>
    <rPh sb="27" eb="29">
      <t>レキネン</t>
    </rPh>
    <rPh sb="29" eb="30">
      <t>チ</t>
    </rPh>
    <phoneticPr fontId="10"/>
  </si>
  <si>
    <t>資料：京都市「令和4年度京都市の市民経済計算」</t>
    <rPh sb="7" eb="9">
      <t>レイワ</t>
    </rPh>
    <rPh sb="10" eb="11">
      <t>ネン</t>
    </rPh>
    <rPh sb="11" eb="12">
      <t>ド</t>
    </rPh>
    <phoneticPr fontId="10"/>
  </si>
  <si>
    <t>資料：内閣府「令和6年度国民経済計算年次推計」（令和4暦年値まで使用）</t>
    <rPh sb="3" eb="5">
      <t>ナイカク</t>
    </rPh>
    <rPh sb="5" eb="6">
      <t>フ</t>
    </rPh>
    <rPh sb="7" eb="9">
      <t>レイワ</t>
    </rPh>
    <rPh sb="10" eb="12">
      <t>ネンド</t>
    </rPh>
    <rPh sb="11" eb="12">
      <t>ド</t>
    </rPh>
    <rPh sb="12" eb="14">
      <t>コクミン</t>
    </rPh>
    <rPh sb="14" eb="16">
      <t>ケイザイ</t>
    </rPh>
    <rPh sb="16" eb="18">
      <t>ケイサン</t>
    </rPh>
    <rPh sb="18" eb="20">
      <t>ネンジ</t>
    </rPh>
    <rPh sb="20" eb="22">
      <t>スイケイ</t>
    </rPh>
    <rPh sb="24" eb="26">
      <t>レイワ</t>
    </rPh>
    <rPh sb="32" eb="34">
      <t>シヨウ</t>
    </rPh>
    <phoneticPr fontId="10"/>
  </si>
  <si>
    <t>資料：総務省統計局「平成28年経済センサス活動調査」、「令和3年経済センサス活動調査」</t>
    <rPh sb="10" eb="12">
      <t>ヘイセイ</t>
    </rPh>
    <phoneticPr fontId="12"/>
  </si>
  <si>
    <t>資料：京都市「令和5年度京都市農林統計資料」</t>
    <rPh sb="7" eb="9">
      <t>レイワ</t>
    </rPh>
    <phoneticPr fontId="10"/>
  </si>
  <si>
    <t>資料：京都市「令和5年度京都市農林統計資料」</t>
    <rPh sb="7" eb="9">
      <t>レイワ</t>
    </rPh>
    <rPh sb="10" eb="11">
      <t>ネン</t>
    </rPh>
    <phoneticPr fontId="10"/>
  </si>
  <si>
    <t>　　  と平成21年以降の値は厳密には接続しない。令和6年経済センサス基礎調査は、</t>
    <rPh sb="5" eb="7">
      <t>ヘイセイ</t>
    </rPh>
    <rPh sb="10" eb="12">
      <t>イコウ</t>
    </rPh>
    <rPh sb="15" eb="17">
      <t>ゲンミツ</t>
    </rPh>
    <rPh sb="19" eb="21">
      <t>セツゾク</t>
    </rPh>
    <phoneticPr fontId="8"/>
  </si>
  <si>
    <t>資料：総務省統計局・経済産業省「2024年経済構造実態調査　製造業事業所調査」</t>
    <rPh sb="20" eb="21">
      <t>ネン</t>
    </rPh>
    <phoneticPr fontId="13"/>
  </si>
  <si>
    <t>資料：京都市「2024年経済構造実態調査　製造業事業所調査（京都市集計結果）」</t>
    <rPh sb="14" eb="16">
      <t>コウゾウ</t>
    </rPh>
    <rPh sb="16" eb="18">
      <t>ジッタイ</t>
    </rPh>
    <rPh sb="18" eb="20">
      <t>チョウサ</t>
    </rPh>
    <rPh sb="21" eb="24">
      <t>セイゾウギョウ</t>
    </rPh>
    <rPh sb="24" eb="27">
      <t>ジギョウショ</t>
    </rPh>
    <rPh sb="27" eb="29">
      <t>チョウサ</t>
    </rPh>
    <phoneticPr fontId="10"/>
  </si>
  <si>
    <t>資料：総務省統計局・経済産業省「2024年経済構造実態調査　製造業事業所調査」</t>
    <rPh sb="32" eb="33">
      <t>ギョウ</t>
    </rPh>
    <phoneticPr fontId="10"/>
  </si>
  <si>
    <t>資料：第24次西陣機業調査委員会「西陣機業調査の概要」</t>
    <phoneticPr fontId="10"/>
  </si>
  <si>
    <t>表Ⅱ－3－(3)－6　京友禅の品目別生産数量（令和6年度）</t>
    <rPh sb="11" eb="14">
      <t>キョウユウゼン</t>
    </rPh>
    <rPh sb="15" eb="17">
      <t>ヒンモク</t>
    </rPh>
    <rPh sb="23" eb="25">
      <t>レイワ</t>
    </rPh>
    <phoneticPr fontId="10"/>
  </si>
  <si>
    <t>資料：京都織物卸商業組合「令和6年組合員の業態」</t>
    <rPh sb="13" eb="15">
      <t>レイワ</t>
    </rPh>
    <rPh sb="16" eb="17">
      <t>ネン</t>
    </rPh>
    <phoneticPr fontId="10"/>
  </si>
  <si>
    <t>　　  平成21年以降の値は厳密には接続しない。令和6年経済センサス基礎調査は、雇用</t>
    <rPh sb="4" eb="6">
      <t>ヘイセイ</t>
    </rPh>
    <rPh sb="9" eb="11">
      <t>イコウ</t>
    </rPh>
    <phoneticPr fontId="8"/>
  </si>
  <si>
    <t>　　　者のいない個人経営の事業所を除くため、令和3年以前と厳密には接続しない。</t>
    <phoneticPr fontId="8"/>
  </si>
  <si>
    <t>　　厳密には接続しない。令和3年以前の調査において、産業分類の格付不能な事業所や年間商品販売額のない事業所等は</t>
    <phoneticPr fontId="8"/>
  </si>
  <si>
    <t>　　集計に含まない。令和6年経済センサス基礎調査は、雇用者のいない個人経営の事業所を除くため、令和3年以前と厳密</t>
    <phoneticPr fontId="8"/>
  </si>
  <si>
    <t>表Ⅱ－6－1　主要業態別預貸金残高（令和7年末）</t>
    <rPh sb="7" eb="9">
      <t>シュヨウ</t>
    </rPh>
    <rPh sb="9" eb="11">
      <t>ギョウタイ</t>
    </rPh>
    <rPh sb="11" eb="12">
      <t>ベツ</t>
    </rPh>
    <rPh sb="12" eb="13">
      <t>アズ</t>
    </rPh>
    <rPh sb="13" eb="14">
      <t>カ</t>
    </rPh>
    <rPh sb="14" eb="15">
      <t>キン</t>
    </rPh>
    <rPh sb="15" eb="17">
      <t>ザンダカ</t>
    </rPh>
    <rPh sb="18" eb="20">
      <t>レイワ</t>
    </rPh>
    <rPh sb="21" eb="22">
      <t>ネン</t>
    </rPh>
    <rPh sb="22" eb="23">
      <t>マツ</t>
    </rPh>
    <phoneticPr fontId="10"/>
  </si>
  <si>
    <t>　　  平成18年以前と平成21年以降の値は厳密には接続しない。令和</t>
    <rPh sb="12" eb="14">
      <t>ヘイセイ</t>
    </rPh>
    <rPh sb="17" eb="19">
      <t>イコウ</t>
    </rPh>
    <phoneticPr fontId="8"/>
  </si>
  <si>
    <t>　　  と平成21年以降の値は厳密には接続しない。令和6年経済センサス基礎調査は、</t>
    <rPh sb="5" eb="7">
      <t>ヘイセイ</t>
    </rPh>
    <rPh sb="10" eb="12">
      <t>イコウ</t>
    </rPh>
    <phoneticPr fontId="8"/>
  </si>
  <si>
    <t>札幌市</t>
    <phoneticPr fontId="8"/>
  </si>
  <si>
    <t>　　　異なり、事業所数は事業内容等不詳のものを含み、従業者数は公表さ</t>
    <rPh sb="7" eb="9">
      <t>ジギョウ</t>
    </rPh>
    <rPh sb="9" eb="10">
      <t>ショ</t>
    </rPh>
    <rPh sb="10" eb="11">
      <t>スウ</t>
    </rPh>
    <rPh sb="12" eb="14">
      <t>ジギョウ</t>
    </rPh>
    <rPh sb="14" eb="16">
      <t>ナイヨウ</t>
    </rPh>
    <rPh sb="16" eb="17">
      <t>トウ</t>
    </rPh>
    <rPh sb="17" eb="19">
      <t>フショウ</t>
    </rPh>
    <rPh sb="23" eb="24">
      <t>フク</t>
    </rPh>
    <phoneticPr fontId="8"/>
  </si>
  <si>
    <t>　　　れていない。よって、前後の値と厳密には接続しない。令和6年経済</t>
    <phoneticPr fontId="8"/>
  </si>
  <si>
    <t>　　　センサス基礎調査は、雇用者のいない個人経営の事業所を除くため、</t>
    <rPh sb="23" eb="24">
      <t>イトナ</t>
    </rPh>
    <rPh sb="25" eb="28">
      <t>ジギョウショ</t>
    </rPh>
    <rPh sb="29" eb="30">
      <t>ノゾ</t>
    </rPh>
    <phoneticPr fontId="8"/>
  </si>
  <si>
    <t>　　　令和3年以前と厳密には接続しない。</t>
    <phoneticPr fontId="8"/>
  </si>
  <si>
    <t>注２：事業所数、従業者数は民営事業所による。</t>
    <phoneticPr fontId="8"/>
  </si>
  <si>
    <t>京都市の経済活動別市内総生産の推移</t>
    <rPh sb="0" eb="3">
      <t>キョウトシ</t>
    </rPh>
    <phoneticPr fontId="8"/>
  </si>
  <si>
    <t>表Ⅰ－1－(1)－5　京都市の経済活動別市内総生産の推移</t>
    <rPh sb="11" eb="14">
      <t>キョウトシ</t>
    </rPh>
    <phoneticPr fontId="10"/>
  </si>
  <si>
    <t>当年度
順位</t>
    <rPh sb="0" eb="1">
      <t>トウ</t>
    </rPh>
    <rPh sb="4" eb="6">
      <t>ジュンイ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</si>
</sst>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176" formatCode="0_);[Red]&quot;¥&quot;\!\(0&quot;¥&quot;\!\)"/>
    <numFmt numFmtId="177" formatCode="#,##0_ ;[Red]\-#,##0\ "/>
    <numFmt numFmtId="178" formatCode="0.0;&quot;△ &quot;0.0"/>
    <numFmt numFmtId="179" formatCode="0.0_ "/>
    <numFmt numFmtId="180" formatCode="0.0_);[Red]\(0.0\)"/>
    <numFmt numFmtId="181" formatCode="#,##0_);[Red]\(#,##0\)"/>
    <numFmt numFmtId="182" formatCode="#,##0_ "/>
    <numFmt numFmtId="183" formatCode="0.0%"/>
    <numFmt numFmtId="184" formatCode="#,##0.0_ "/>
    <numFmt numFmtId="185" formatCode="0_);[Red]\(0\)"/>
    <numFmt numFmtId="186" formatCode="#,##0.0_)"/>
    <numFmt numFmtId="187" formatCode="0.0"/>
    <numFmt numFmtId="188" formatCode="#,##0.0_);[Red]\(#,##0.0\)"/>
    <numFmt numFmtId="189" formatCode="00"/>
    <numFmt numFmtId="190" formatCode="#,##0.0_ ;[Red]\-#,##0.0\ "/>
    <numFmt numFmtId="191" formatCode="#,##0.0;[Red]\-#,##0.0"/>
    <numFmt numFmtId="192" formatCode="#,##0.0_ ;[Red]&quot;¥&quot;\!\-#,##0.0&quot;¥&quot;\!\ "/>
    <numFmt numFmtId="193" formatCode="#,##0_);\(#,##0\)"/>
    <numFmt numFmtId="194" formatCode="&quot;(&quot;0.0&quot;)&quot;"/>
    <numFmt numFmtId="195" formatCode="#,##0.0&quot; &quot;"/>
    <numFmt numFmtId="196" formatCode="#,##0.0_);\(#,##0.0\)"/>
    <numFmt numFmtId="197" formatCode="0.0_);\(0.0\)"/>
    <numFmt numFmtId="198" formatCode="#,##0_);&quot;¥&quot;\!\(#,##0&quot;¥&quot;\!\)"/>
    <numFmt numFmtId="199" formatCode="#,##0.0_);&quot;¥&quot;\!\(#,##0.0&quot;¥&quot;\!\)"/>
    <numFmt numFmtId="200" formatCode="0.00_ "/>
    <numFmt numFmtId="201" formatCode="#,##0.00_);[Red]\(#,##0.00\)"/>
    <numFmt numFmtId="202" formatCode="###,###,###,##0;&quot;-&quot;##,###,###,##0"/>
    <numFmt numFmtId="203" formatCode="#,##0.00_ "/>
    <numFmt numFmtId="204" formatCode="#,##0.0"/>
    <numFmt numFmtId="205" formatCode="0.000_ "/>
    <numFmt numFmtId="206" formatCode="0_ "/>
    <numFmt numFmtId="207" formatCode="#,##0.00_ ;[Red]\-#,##0.00\ "/>
  </numFmts>
  <fonts count="129">
    <font>
      <sz val="10.5"/>
      <name val="ＭＳ Ｐ明朝"/>
      <family val="1"/>
      <charset val="128"/>
    </font>
    <font>
      <sz val="9"/>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Ｐ明朝"/>
      <family val="1"/>
      <charset val="128"/>
    </font>
    <font>
      <sz val="10"/>
      <name val="ＭＳ 明朝"/>
      <family val="1"/>
      <charset val="128"/>
    </font>
    <font>
      <sz val="6"/>
      <name val="ＭＳ Ｐ明朝"/>
      <family val="1"/>
      <charset val="128"/>
    </font>
    <font>
      <sz val="12.5"/>
      <name val="ＭＳ ゴシック"/>
      <family val="3"/>
      <charset val="128"/>
    </font>
    <font>
      <sz val="7"/>
      <name val="ＭＳ Ｐ明朝"/>
      <family val="1"/>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明朝"/>
      <family val="1"/>
      <charset val="128"/>
    </font>
    <font>
      <b/>
      <sz val="18"/>
      <color indexed="56"/>
      <name val="ＭＳ Ｐゴシック"/>
      <family val="3"/>
      <charset val="128"/>
    </font>
    <font>
      <sz val="6"/>
      <name val="ＭＳ Ｐゴシック"/>
      <family val="2"/>
      <charset val="128"/>
      <scheme val="minor"/>
    </font>
    <font>
      <sz val="10"/>
      <color theme="1"/>
      <name val="ＭＳ Ｐゴシック"/>
      <family val="2"/>
      <charset val="128"/>
      <scheme val="minor"/>
    </font>
    <font>
      <sz val="10"/>
      <color indexed="8"/>
      <name val="ＭＳ 明朝"/>
      <family val="1"/>
      <charset val="128"/>
    </font>
    <font>
      <u/>
      <sz val="11"/>
      <color indexed="12"/>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scheme val="minor"/>
    </font>
    <font>
      <sz val="9"/>
      <name val="ＭＳ 明朝"/>
      <family val="1"/>
      <charset val="128"/>
    </font>
    <font>
      <sz val="11"/>
      <color indexed="9"/>
      <name val="ＭＳ Ｐゴシック"/>
      <family val="3"/>
      <charset val="128"/>
    </font>
    <font>
      <sz val="11"/>
      <color theme="0"/>
      <name val="ＭＳ Ｐゴシック"/>
      <family val="3"/>
      <charset val="128"/>
      <scheme val="minor"/>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indexed="10"/>
      <name val="ＭＳ Ｐゴシック"/>
      <family val="3"/>
      <charset val="128"/>
    </font>
    <font>
      <sz val="11"/>
      <color rgb="FFFF0000"/>
      <name val="ＭＳ Ｐゴシック"/>
      <family val="3"/>
      <charset val="128"/>
      <scheme val="minor"/>
    </font>
    <font>
      <sz val="11"/>
      <name val="明朝"/>
      <family val="1"/>
      <charset val="128"/>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2"/>
      <name val="ＭＳ 明朝"/>
      <family val="1"/>
      <charset val="128"/>
    </font>
    <font>
      <sz val="11"/>
      <color indexed="62"/>
      <name val="ＭＳ Ｐゴシック"/>
      <family val="3"/>
      <charset val="128"/>
    </font>
    <font>
      <sz val="11"/>
      <color rgb="FF3F3F76"/>
      <name val="ＭＳ Ｐゴシック"/>
      <family val="3"/>
      <charset val="128"/>
      <scheme val="minor"/>
    </font>
    <font>
      <sz val="11"/>
      <color indexed="8"/>
      <name val="ＭＳ Ｐゴシック"/>
      <family val="3"/>
      <charset val="128"/>
    </font>
    <font>
      <sz val="11"/>
      <color indexed="17"/>
      <name val="ＭＳ Ｐゴシック"/>
      <family val="3"/>
      <charset val="128"/>
    </font>
    <font>
      <sz val="11"/>
      <color rgb="FF006100"/>
      <name val="ＭＳ Ｐゴシック"/>
      <family val="3"/>
      <charset val="128"/>
      <scheme val="minor"/>
    </font>
    <font>
      <b/>
      <sz val="10"/>
      <name val="ＭＳ ゴシック"/>
      <family val="3"/>
      <charset val="128"/>
    </font>
    <font>
      <b/>
      <sz val="15"/>
      <color indexed="62"/>
      <name val="ＭＳ Ｐゴシック"/>
      <family val="3"/>
      <charset val="128"/>
    </font>
    <font>
      <b/>
      <sz val="10"/>
      <name val="ＭＳ Ｐゴシック"/>
      <family val="3"/>
      <charset val="128"/>
    </font>
    <font>
      <sz val="10"/>
      <name val="ＭＳ Ｐゴシック"/>
      <family val="3"/>
      <charset val="128"/>
    </font>
    <font>
      <u/>
      <sz val="10.5"/>
      <color theme="10"/>
      <name val="ＭＳ Ｐ明朝"/>
      <family val="1"/>
      <charset val="128"/>
    </font>
    <font>
      <u/>
      <sz val="10"/>
      <color theme="10"/>
      <name val="ＭＳ 明朝"/>
      <family val="1"/>
      <charset val="128"/>
    </font>
    <font>
      <b/>
      <sz val="11"/>
      <name val="ＭＳ ゴシック"/>
      <family val="3"/>
      <charset val="128"/>
    </font>
    <font>
      <b/>
      <sz val="12"/>
      <name val="ＭＳ ゴシック"/>
      <family val="3"/>
      <charset val="128"/>
    </font>
    <font>
      <b/>
      <sz val="12"/>
      <name val="ＭＳ Ｐゴシック"/>
      <family val="3"/>
      <charset val="128"/>
    </font>
    <font>
      <sz val="11"/>
      <name val="ＭＳ Ｐ明朝"/>
      <family val="1"/>
      <charset val="128"/>
    </font>
    <font>
      <sz val="11"/>
      <name val="ＭＳ ゴシック"/>
      <family val="3"/>
      <charset val="128"/>
    </font>
    <font>
      <b/>
      <sz val="16"/>
      <name val="ＭＳ ゴシック"/>
      <family val="3"/>
      <charset val="128"/>
    </font>
    <font>
      <sz val="10"/>
      <name val="ＭＳ Ｐ明朝"/>
      <family val="1"/>
      <charset val="128"/>
    </font>
    <font>
      <sz val="12.5"/>
      <name val="ＭＳ 明朝"/>
      <family val="1"/>
      <charset val="128"/>
    </font>
    <font>
      <b/>
      <sz val="14"/>
      <name val="ＭＳ ゴシック"/>
      <family val="3"/>
      <charset val="128"/>
    </font>
    <font>
      <u/>
      <sz val="10.5"/>
      <name val="ＭＳ Ｐ明朝"/>
      <family val="1"/>
      <charset val="128"/>
    </font>
    <font>
      <sz val="12"/>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4"/>
      <name val="ＭＳ Ｐゴシック"/>
      <family val="3"/>
      <charset val="128"/>
    </font>
    <font>
      <sz val="10"/>
      <name val="ＭＳ ゴシック"/>
      <family val="3"/>
      <charset val="128"/>
    </font>
    <font>
      <b/>
      <sz val="10"/>
      <name val="ＭＳ 明朝"/>
      <family val="1"/>
      <charset val="128"/>
    </font>
    <font>
      <sz val="12"/>
      <name val="ＭＳ Ｐ明朝"/>
      <family val="1"/>
      <charset val="128"/>
    </font>
    <font>
      <sz val="10.5"/>
      <name val="ＭＳ ゴシック"/>
      <family val="3"/>
      <charset val="128"/>
    </font>
    <font>
      <sz val="12"/>
      <name val="ＭＳ ゴシック"/>
      <family val="3"/>
      <charset val="128"/>
    </font>
    <font>
      <b/>
      <sz val="10.5"/>
      <name val="ＭＳ ゴシック"/>
      <family val="3"/>
      <charset val="128"/>
    </font>
    <font>
      <b/>
      <sz val="11"/>
      <name val="ＭＳ Ｐゴシック"/>
      <family val="3"/>
      <charset val="128"/>
    </font>
    <font>
      <sz val="10.5"/>
      <name val="ＭＳ 明朝"/>
      <family val="1"/>
      <charset val="128"/>
    </font>
    <font>
      <sz val="10"/>
      <name val="ＭＳ Ｐゴシック"/>
      <family val="2"/>
      <charset val="128"/>
      <scheme val="minor"/>
    </font>
    <font>
      <sz val="12"/>
      <name val="ＭＳ Ｐゴシック"/>
      <family val="2"/>
      <charset val="128"/>
      <scheme val="minor"/>
    </font>
    <font>
      <b/>
      <sz val="12.5"/>
      <name val="ＭＳ ゴシック"/>
      <family val="3"/>
      <charset val="128"/>
    </font>
    <font>
      <b/>
      <sz val="13"/>
      <name val="ＭＳ ゴシック"/>
      <family val="3"/>
      <charset val="128"/>
    </font>
    <font>
      <sz val="12.5"/>
      <name val="ＭＳ Ｐ明朝"/>
      <family val="1"/>
      <charset val="128"/>
    </font>
    <font>
      <sz val="13"/>
      <name val="ＭＳ 明朝"/>
      <family val="1"/>
      <charset val="128"/>
    </font>
    <font>
      <b/>
      <sz val="18"/>
      <name val="ＭＳ ゴシック"/>
      <family val="3"/>
      <charset val="128"/>
    </font>
    <font>
      <b/>
      <sz val="15"/>
      <name val="ＭＳ ゴシック"/>
      <family val="3"/>
      <charset val="128"/>
    </font>
    <font>
      <sz val="13"/>
      <name val="ＭＳ Ｐ明朝"/>
      <family val="1"/>
      <charset val="128"/>
    </font>
    <font>
      <sz val="10"/>
      <color rgb="FFFF0000"/>
      <name val="ＭＳ 明朝"/>
      <family val="1"/>
      <charset val="128"/>
    </font>
    <font>
      <b/>
      <sz val="11"/>
      <name val="ＭＳ 明朝"/>
      <family val="1"/>
      <charset val="128"/>
    </font>
    <font>
      <sz val="6"/>
      <name val="ＭＳ Ｐゴシック"/>
      <family val="2"/>
      <charset val="128"/>
    </font>
    <font>
      <sz val="14"/>
      <name val="ＭＳ Ｐ明朝"/>
      <family val="1"/>
      <charset val="128"/>
    </font>
    <font>
      <sz val="14"/>
      <color theme="1"/>
      <name val="ＭＳ 明朝"/>
      <family val="1"/>
      <charset val="128"/>
    </font>
    <font>
      <sz val="14"/>
      <name val="ＭＳ Ｐゴシック"/>
      <family val="2"/>
      <charset val="128"/>
      <scheme val="minor"/>
    </font>
    <font>
      <sz val="8"/>
      <name val="ＭＳ 明朝"/>
      <family val="1"/>
      <charset val="128"/>
    </font>
    <font>
      <u/>
      <sz val="10.5"/>
      <color theme="10"/>
      <name val="ＭＳ 明朝"/>
      <family val="1"/>
      <charset val="128"/>
    </font>
    <font>
      <sz val="10.5"/>
      <color rgb="FFFF0000"/>
      <name val="ＭＳ 明朝"/>
      <family val="1"/>
      <charset val="128"/>
    </font>
    <font>
      <sz val="11"/>
      <color rgb="FFFF0000"/>
      <name val="ＭＳ Ｐ明朝"/>
      <family val="1"/>
      <charset val="128"/>
    </font>
    <font>
      <b/>
      <sz val="18"/>
      <color rgb="FFFF0000"/>
      <name val="ＭＳ ゴシック"/>
      <family val="3"/>
      <charset val="128"/>
    </font>
    <font>
      <sz val="7.5"/>
      <name val="ＭＳ 明朝"/>
      <family val="1"/>
      <charset val="128"/>
    </font>
    <font>
      <u/>
      <sz val="11"/>
      <name val="ＭＳ Ｐ明朝"/>
      <family val="1"/>
      <charset val="128"/>
    </font>
    <font>
      <b/>
      <sz val="9"/>
      <name val="ＭＳ ゴシック"/>
      <family val="3"/>
      <charset val="128"/>
    </font>
    <font>
      <sz val="14"/>
      <name val="ＭＳ Ｐゴシック"/>
      <family val="3"/>
      <charset val="128"/>
    </font>
    <font>
      <b/>
      <sz val="14"/>
      <name val="ＭＳ 明朝"/>
      <family val="1"/>
      <charset val="128"/>
    </font>
    <font>
      <b/>
      <sz val="10.5"/>
      <color rgb="FFFF0000"/>
      <name val="ＭＳ ゴシック"/>
      <family val="3"/>
      <charset val="128"/>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indexed="30"/>
      </patternFill>
    </fill>
    <fill>
      <patternFill patternType="solid">
        <fgColor indexed="29"/>
      </patternFill>
    </fill>
    <fill>
      <patternFill patternType="solid">
        <fgColor indexed="1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45"/>
      </patternFill>
    </fill>
    <fill>
      <patternFill patternType="solid">
        <fgColor indexed="22"/>
      </patternFill>
    </fill>
    <fill>
      <patternFill patternType="solid">
        <fgColor indexed="47"/>
      </patternFill>
    </fill>
    <fill>
      <patternFill patternType="solid">
        <fgColor indexed="42"/>
      </patternFill>
    </fill>
    <fill>
      <patternFill patternType="solid">
        <fgColor theme="0" tint="-0.34998626667073579"/>
        <bgColor indexed="64"/>
      </patternFill>
    </fill>
    <fill>
      <patternFill patternType="solid">
        <fgColor theme="0" tint="-0.14999847407452621"/>
        <bgColor indexed="44"/>
      </patternFill>
    </fill>
    <fill>
      <patternFill patternType="solid">
        <fgColor theme="0" tint="-4.9989318521683403E-2"/>
        <bgColor indexed="64"/>
      </patternFill>
    </fill>
    <fill>
      <patternFill patternType="solid">
        <fgColor rgb="FFFFFF00"/>
        <bgColor indexed="64"/>
      </patternFill>
    </fill>
    <fill>
      <patternFill patternType="solid">
        <fgColor theme="0" tint="-0.14996795556505021"/>
        <bgColor indexed="64"/>
      </patternFill>
    </fill>
  </fills>
  <borders count="21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thin">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double">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49"/>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auto="1"/>
      </left>
      <right/>
      <top style="thin">
        <color auto="1"/>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8"/>
      </bottom>
      <diagonal/>
    </border>
    <border>
      <left style="thin">
        <color indexed="8"/>
      </left>
      <right/>
      <top/>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bottom/>
      <diagonal/>
    </border>
    <border>
      <left style="thin">
        <color auto="1"/>
      </left>
      <right/>
      <top/>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double">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thin">
        <color auto="1"/>
      </top>
      <bottom style="thin">
        <color indexed="64"/>
      </bottom>
      <diagonal/>
    </border>
    <border>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8"/>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double">
        <color indexed="64"/>
      </bottom>
      <diagonal/>
    </border>
    <border>
      <left style="double">
        <color auto="1"/>
      </left>
      <right style="thin">
        <color indexed="64"/>
      </right>
      <top style="thin">
        <color auto="1"/>
      </top>
      <bottom style="thin">
        <color indexed="64"/>
      </bottom>
      <diagonal/>
    </border>
    <border>
      <left style="double">
        <color auto="1"/>
      </left>
      <right style="thin">
        <color indexed="64"/>
      </right>
      <top style="thin">
        <color indexed="64"/>
      </top>
      <bottom style="double">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hair">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dotted">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dotted">
        <color indexed="64"/>
      </top>
      <bottom/>
      <diagonal/>
    </border>
    <border>
      <left/>
      <right/>
      <top style="thin">
        <color indexed="64"/>
      </top>
      <bottom style="dotted">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hair">
        <color indexed="64"/>
      </left>
      <right style="hair">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right style="thin">
        <color auto="1"/>
      </right>
      <top style="thin">
        <color auto="1"/>
      </top>
      <bottom style="thin">
        <color indexed="64"/>
      </bottom>
      <diagonal/>
    </border>
    <border>
      <left style="double">
        <color auto="1"/>
      </left>
      <right style="thin">
        <color indexed="64"/>
      </right>
      <top style="thin">
        <color auto="1"/>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auto="1"/>
      </right>
      <top/>
      <bottom style="thin">
        <color indexed="64"/>
      </bottom>
      <diagonal/>
    </border>
    <border>
      <left style="medium">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s>
  <cellStyleXfs count="181">
    <xf numFmtId="0" fontId="0" fillId="0" borderId="0">
      <alignment vertical="center"/>
    </xf>
    <xf numFmtId="38" fontId="6" fillId="0" borderId="0" applyFon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2" borderId="0" applyNumberFormat="0" applyBorder="0" applyAlignment="0" applyProtection="0">
      <alignment vertical="center"/>
    </xf>
    <xf numFmtId="0" fontId="20" fillId="3" borderId="0" applyNumberFormat="0" applyBorder="0" applyAlignment="0" applyProtection="0">
      <alignment vertical="center"/>
    </xf>
    <xf numFmtId="0" fontId="21" fillId="4" borderId="0" applyNumberFormat="0" applyBorder="0" applyAlignment="0" applyProtection="0">
      <alignment vertical="center"/>
    </xf>
    <xf numFmtId="0" fontId="22" fillId="5" borderId="19" applyNumberFormat="0" applyAlignment="0" applyProtection="0">
      <alignment vertical="center"/>
    </xf>
    <xf numFmtId="0" fontId="23" fillId="6" borderId="20" applyNumberFormat="0" applyAlignment="0" applyProtection="0">
      <alignment vertical="center"/>
    </xf>
    <xf numFmtId="0" fontId="24" fillId="6" borderId="19" applyNumberFormat="0" applyAlignment="0" applyProtection="0">
      <alignment vertical="center"/>
    </xf>
    <xf numFmtId="0" fontId="25" fillId="0" borderId="21" applyNumberFormat="0" applyFill="0" applyAlignment="0" applyProtection="0">
      <alignment vertical="center"/>
    </xf>
    <xf numFmtId="0" fontId="26" fillId="7" borderId="22"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4" applyNumberFormat="0" applyFill="0" applyAlignment="0" applyProtection="0">
      <alignment vertical="center"/>
    </xf>
    <xf numFmtId="0" fontId="30"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30" fillId="32" borderId="0" applyNumberFormat="0" applyBorder="0" applyAlignment="0" applyProtection="0">
      <alignment vertical="center"/>
    </xf>
    <xf numFmtId="0" fontId="5" fillId="0" borderId="0">
      <alignment vertical="center"/>
    </xf>
    <xf numFmtId="0" fontId="5" fillId="8" borderId="23" applyNumberFormat="0" applyFont="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4" fillId="8" borderId="23"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 fillId="0" borderId="0">
      <alignment vertical="center"/>
    </xf>
    <xf numFmtId="0" fontId="3" fillId="8" borderId="23"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12"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4" fillId="0" borderId="0">
      <alignment vertical="center"/>
    </xf>
    <xf numFmtId="0" fontId="36" fillId="0" borderId="0" applyNumberFormat="0" applyFill="0" applyBorder="0" applyAlignment="0" applyProtection="0">
      <alignment vertical="top"/>
      <protection locked="0"/>
    </xf>
    <xf numFmtId="3" fontId="37" fillId="0" borderId="0" applyFont="0" applyFill="0" applyBorder="0" applyAlignment="0">
      <alignment vertical="center"/>
    </xf>
    <xf numFmtId="0" fontId="38" fillId="0" borderId="0"/>
    <xf numFmtId="0" fontId="38" fillId="0" borderId="0"/>
    <xf numFmtId="0" fontId="6" fillId="0" borderId="0">
      <alignment vertical="center"/>
    </xf>
    <xf numFmtId="0" fontId="6" fillId="0" borderId="0">
      <alignment vertical="center"/>
    </xf>
    <xf numFmtId="0" fontId="38" fillId="0" borderId="0">
      <alignment vertical="center"/>
    </xf>
    <xf numFmtId="0" fontId="14" fillId="0" borderId="0">
      <alignment vertical="center"/>
    </xf>
    <xf numFmtId="0" fontId="41" fillId="36" borderId="0" applyNumberFormat="0" applyBorder="0" applyAlignment="0" applyProtection="0">
      <alignment vertical="center"/>
    </xf>
    <xf numFmtId="0" fontId="42" fillId="12" borderId="0" applyNumberFormat="0" applyBorder="0" applyAlignment="0" applyProtection="0">
      <alignment vertical="center"/>
    </xf>
    <xf numFmtId="0" fontId="41" fillId="37" borderId="0" applyNumberFormat="0" applyBorder="0" applyAlignment="0" applyProtection="0">
      <alignment vertical="center"/>
    </xf>
    <xf numFmtId="0" fontId="42" fillId="16" borderId="0" applyNumberFormat="0" applyBorder="0" applyAlignment="0" applyProtection="0">
      <alignment vertical="center"/>
    </xf>
    <xf numFmtId="0" fontId="41" fillId="38" borderId="0" applyNumberFormat="0" applyBorder="0" applyAlignment="0" applyProtection="0">
      <alignment vertical="center"/>
    </xf>
    <xf numFmtId="0" fontId="42" fillId="20" borderId="0" applyNumberFormat="0" applyBorder="0" applyAlignment="0" applyProtection="0">
      <alignment vertical="center"/>
    </xf>
    <xf numFmtId="0" fontId="41" fillId="39" borderId="0" applyNumberFormat="0" applyBorder="0" applyAlignment="0" applyProtection="0">
      <alignment vertical="center"/>
    </xf>
    <xf numFmtId="0" fontId="42" fillId="24" borderId="0" applyNumberFormat="0" applyBorder="0" applyAlignment="0" applyProtection="0">
      <alignment vertical="center"/>
    </xf>
    <xf numFmtId="0" fontId="41" fillId="40" borderId="0" applyNumberFormat="0" applyBorder="0" applyAlignment="0" applyProtection="0">
      <alignment vertical="center"/>
    </xf>
    <xf numFmtId="0" fontId="42" fillId="28" borderId="0" applyNumberFormat="0" applyBorder="0" applyAlignment="0" applyProtection="0">
      <alignment vertical="center"/>
    </xf>
    <xf numFmtId="0" fontId="41" fillId="41" borderId="0" applyNumberFormat="0" applyBorder="0" applyAlignment="0" applyProtection="0">
      <alignment vertical="center"/>
    </xf>
    <xf numFmtId="0" fontId="42" fillId="32" borderId="0" applyNumberFormat="0" applyBorder="0" applyAlignment="0" applyProtection="0">
      <alignment vertical="center"/>
    </xf>
    <xf numFmtId="0" fontId="41" fillId="42" borderId="0" applyNumberFormat="0" applyBorder="0" applyAlignment="0" applyProtection="0">
      <alignment vertical="center"/>
    </xf>
    <xf numFmtId="0" fontId="42" fillId="9" borderId="0" applyNumberFormat="0" applyBorder="0" applyAlignment="0" applyProtection="0">
      <alignment vertical="center"/>
    </xf>
    <xf numFmtId="0" fontId="41" fillId="43" borderId="0" applyNumberFormat="0" applyBorder="0" applyAlignment="0" applyProtection="0">
      <alignment vertical="center"/>
    </xf>
    <xf numFmtId="0" fontId="42" fillId="13" borderId="0" applyNumberFormat="0" applyBorder="0" applyAlignment="0" applyProtection="0">
      <alignment vertical="center"/>
    </xf>
    <xf numFmtId="0" fontId="41" fillId="44" borderId="0" applyNumberFormat="0" applyBorder="0" applyAlignment="0" applyProtection="0">
      <alignment vertical="center"/>
    </xf>
    <xf numFmtId="0" fontId="42" fillId="17" borderId="0" applyNumberFormat="0" applyBorder="0" applyAlignment="0" applyProtection="0">
      <alignment vertical="center"/>
    </xf>
    <xf numFmtId="0" fontId="41" fillId="39" borderId="0" applyNumberFormat="0" applyBorder="0" applyAlignment="0" applyProtection="0">
      <alignment vertical="center"/>
    </xf>
    <xf numFmtId="0" fontId="42" fillId="21" borderId="0" applyNumberFormat="0" applyBorder="0" applyAlignment="0" applyProtection="0">
      <alignment vertical="center"/>
    </xf>
    <xf numFmtId="0" fontId="41" fillId="40" borderId="0" applyNumberFormat="0" applyBorder="0" applyAlignment="0" applyProtection="0">
      <alignment vertical="center"/>
    </xf>
    <xf numFmtId="0" fontId="42" fillId="25" borderId="0" applyNumberFormat="0" applyBorder="0" applyAlignment="0" applyProtection="0">
      <alignment vertical="center"/>
    </xf>
    <xf numFmtId="0" fontId="41" fillId="45" borderId="0" applyNumberFormat="0" applyBorder="0" applyAlignment="0" applyProtection="0">
      <alignment vertical="center"/>
    </xf>
    <xf numFmtId="0" fontId="42" fillId="29" borderId="0" applyNumberFormat="0" applyBorder="0" applyAlignment="0" applyProtection="0">
      <alignment vertical="center"/>
    </xf>
    <xf numFmtId="0" fontId="3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46" borderId="42" applyNumberFormat="0" applyAlignment="0" applyProtection="0">
      <alignment vertical="center"/>
    </xf>
    <xf numFmtId="0" fontId="45" fillId="7" borderId="22" applyNumberFormat="0" applyAlignment="0" applyProtection="0">
      <alignment vertical="center"/>
    </xf>
    <xf numFmtId="0" fontId="46" fillId="47" borderId="0" applyNumberFormat="0" applyBorder="0" applyAlignment="0" applyProtection="0">
      <alignment vertical="center"/>
    </xf>
    <xf numFmtId="0" fontId="47" fillId="4" borderId="0" applyNumberFormat="0" applyBorder="0" applyAlignment="0" applyProtection="0">
      <alignment vertical="center"/>
    </xf>
    <xf numFmtId="0" fontId="48" fillId="0" borderId="43" applyNumberFormat="0" applyFill="0" applyAlignment="0" applyProtection="0">
      <alignment vertical="center"/>
    </xf>
    <xf numFmtId="0" fontId="49" fillId="0" borderId="21" applyNumberFormat="0" applyFill="0" applyAlignment="0" applyProtection="0">
      <alignment vertical="center"/>
    </xf>
    <xf numFmtId="0" fontId="50" fillId="48" borderId="0" applyNumberFormat="0" applyBorder="0" applyAlignment="0" applyProtection="0">
      <alignment vertical="center"/>
    </xf>
    <xf numFmtId="0" fontId="51" fillId="3" borderId="0" applyNumberFormat="0" applyBorder="0" applyAlignment="0" applyProtection="0">
      <alignment vertical="center"/>
    </xf>
    <xf numFmtId="0" fontId="52" fillId="49" borderId="44" applyNumberFormat="0" applyAlignment="0" applyProtection="0">
      <alignment vertical="center"/>
    </xf>
    <xf numFmtId="0" fontId="53" fillId="6" borderId="19" applyNumberForma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38" fontId="56" fillId="0" borderId="0" applyFont="0" applyFill="0" applyBorder="0" applyAlignment="0" applyProtection="0"/>
    <xf numFmtId="38" fontId="38" fillId="0" borderId="0" applyFont="0" applyFill="0" applyBorder="0" applyAlignment="0" applyProtection="0"/>
    <xf numFmtId="0" fontId="57" fillId="0" borderId="45" applyNumberFormat="0" applyFill="0" applyAlignment="0" applyProtection="0">
      <alignment vertical="center"/>
    </xf>
    <xf numFmtId="0" fontId="58" fillId="0" borderId="16" applyNumberFormat="0" applyFill="0" applyAlignment="0" applyProtection="0">
      <alignment vertical="center"/>
    </xf>
    <xf numFmtId="0" fontId="59" fillId="0" borderId="46" applyNumberFormat="0" applyFill="0" applyAlignment="0" applyProtection="0">
      <alignment vertical="center"/>
    </xf>
    <xf numFmtId="0" fontId="60" fillId="0" borderId="17" applyNumberFormat="0" applyFill="0" applyAlignment="0" applyProtection="0">
      <alignment vertical="center"/>
    </xf>
    <xf numFmtId="0" fontId="61" fillId="0" borderId="47" applyNumberFormat="0" applyFill="0" applyAlignment="0" applyProtection="0">
      <alignment vertical="center"/>
    </xf>
    <xf numFmtId="0" fontId="62" fillId="0" borderId="18" applyNumberFormat="0" applyFill="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48" applyNumberFormat="0" applyFill="0" applyAlignment="0" applyProtection="0">
      <alignment vertical="center"/>
    </xf>
    <xf numFmtId="0" fontId="64" fillId="0" borderId="24" applyNumberFormat="0" applyFill="0" applyAlignment="0" applyProtection="0">
      <alignment vertical="center"/>
    </xf>
    <xf numFmtId="0" fontId="65" fillId="49" borderId="49" applyNumberFormat="0" applyAlignment="0" applyProtection="0">
      <alignment vertical="center"/>
    </xf>
    <xf numFmtId="0" fontId="66" fillId="6" borderId="20" applyNumberForma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xf numFmtId="6" fontId="11" fillId="0" borderId="0" applyFont="0" applyFill="0" applyBorder="0" applyAlignment="0" applyProtection="0"/>
    <xf numFmtId="0" fontId="70" fillId="50" borderId="44" applyNumberFormat="0" applyAlignment="0" applyProtection="0">
      <alignment vertical="center"/>
    </xf>
    <xf numFmtId="0" fontId="71" fillId="5" borderId="19" applyNumberFormat="0" applyAlignment="0" applyProtection="0">
      <alignment vertical="center"/>
    </xf>
    <xf numFmtId="0" fontId="6" fillId="0" borderId="0">
      <alignment vertical="center"/>
    </xf>
    <xf numFmtId="0" fontId="72" fillId="0" borderId="0">
      <alignment vertical="center"/>
    </xf>
    <xf numFmtId="0" fontId="12" fillId="0" borderId="0"/>
    <xf numFmtId="0" fontId="73" fillId="51" borderId="0" applyNumberFormat="0" applyBorder="0" applyAlignment="0" applyProtection="0">
      <alignment vertical="center"/>
    </xf>
    <xf numFmtId="0" fontId="74" fillId="2" borderId="0" applyNumberFormat="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4" fillId="0" borderId="0" applyFont="0" applyFill="0" applyBorder="0" applyAlignment="0" applyProtection="0">
      <alignment vertical="center"/>
    </xf>
    <xf numFmtId="0" fontId="38" fillId="0" borderId="0">
      <alignment vertical="center"/>
    </xf>
    <xf numFmtId="38" fontId="38" fillId="0" borderId="0" applyFont="0" applyFill="0" applyBorder="0" applyAlignment="0" applyProtection="0">
      <alignment vertical="center"/>
    </xf>
    <xf numFmtId="0" fontId="38" fillId="0" borderId="0"/>
    <xf numFmtId="38" fontId="6" fillId="0" borderId="0" applyFill="0" applyBorder="0" applyProtection="0">
      <alignment vertical="center"/>
    </xf>
    <xf numFmtId="0" fontId="76" fillId="0" borderId="62" applyNumberFormat="0" applyFill="0" applyProtection="0">
      <alignment vertical="center"/>
    </xf>
    <xf numFmtId="0" fontId="6" fillId="0" borderId="0">
      <alignment vertical="center"/>
    </xf>
    <xf numFmtId="0" fontId="31" fillId="0" borderId="0">
      <alignment vertical="center"/>
    </xf>
    <xf numFmtId="0" fontId="38" fillId="0" borderId="0">
      <alignment vertical="center"/>
    </xf>
    <xf numFmtId="0" fontId="38" fillId="0" borderId="0"/>
    <xf numFmtId="38" fontId="38" fillId="0" borderId="0" applyFont="0" applyFill="0" applyBorder="0" applyAlignment="0" applyProtection="0">
      <alignment vertical="center"/>
    </xf>
    <xf numFmtId="38" fontId="38" fillId="0" borderId="0" applyFont="0" applyFill="0" applyBorder="0" applyAlignment="0" applyProtection="0"/>
    <xf numFmtId="0" fontId="14" fillId="0" borderId="0">
      <alignment vertical="center"/>
    </xf>
    <xf numFmtId="0" fontId="14" fillId="0" borderId="0">
      <alignment vertical="center"/>
    </xf>
    <xf numFmtId="0" fontId="38" fillId="0" borderId="0"/>
    <xf numFmtId="0" fontId="2" fillId="0" borderId="0">
      <alignment vertical="center"/>
    </xf>
    <xf numFmtId="0" fontId="1" fillId="0" borderId="0">
      <alignment vertical="center"/>
    </xf>
    <xf numFmtId="0" fontId="38" fillId="0" borderId="0">
      <alignment vertical="center"/>
    </xf>
    <xf numFmtId="0" fontId="1" fillId="8" borderId="23" applyNumberFormat="0" applyFont="0" applyAlignment="0" applyProtection="0">
      <alignment vertical="center"/>
    </xf>
    <xf numFmtId="0" fontId="79" fillId="0" borderId="0" applyNumberFormat="0" applyFill="0" applyBorder="0" applyAlignment="0" applyProtection="0">
      <alignment vertical="center"/>
    </xf>
    <xf numFmtId="0" fontId="38" fillId="0" borderId="0"/>
    <xf numFmtId="0" fontId="38" fillId="0" borderId="0">
      <alignment vertical="center"/>
    </xf>
  </cellStyleXfs>
  <cellXfs count="2956">
    <xf numFmtId="0" fontId="0" fillId="0" borderId="0" xfId="0">
      <alignment vertical="center"/>
    </xf>
    <xf numFmtId="176" fontId="7" fillId="0" borderId="0" xfId="0" applyNumberFormat="1" applyFont="1" applyAlignment="1">
      <alignment vertical="center"/>
    </xf>
    <xf numFmtId="0" fontId="7" fillId="0" borderId="0" xfId="0" applyFont="1" applyAlignment="1" applyProtection="1">
      <alignment vertical="center"/>
    </xf>
    <xf numFmtId="176" fontId="7" fillId="0" borderId="0" xfId="0" applyNumberFormat="1" applyFont="1" applyFill="1" applyBorder="1" applyAlignment="1" applyProtection="1">
      <alignment horizontal="left" vertical="center"/>
    </xf>
    <xf numFmtId="0" fontId="7" fillId="0" borderId="0" xfId="0" applyFont="1">
      <alignment vertical="center"/>
    </xf>
    <xf numFmtId="0" fontId="7"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9" fillId="0" borderId="0" xfId="0" applyFont="1" applyBorder="1" applyAlignment="1" applyProtection="1">
      <alignment horizontal="left" vertical="center"/>
    </xf>
    <xf numFmtId="0" fontId="7" fillId="0" borderId="0" xfId="91" applyFont="1">
      <alignment vertical="center"/>
    </xf>
    <xf numFmtId="0" fontId="7" fillId="0" borderId="0" xfId="91" applyFont="1" applyFill="1" applyBorder="1" applyAlignment="1">
      <alignment vertical="center"/>
    </xf>
    <xf numFmtId="0" fontId="7" fillId="0" borderId="0" xfId="91" applyFont="1" applyFill="1" applyBorder="1">
      <alignment vertical="center"/>
    </xf>
    <xf numFmtId="0" fontId="40" fillId="0" borderId="0" xfId="91" applyFont="1">
      <alignment vertical="center"/>
    </xf>
    <xf numFmtId="0" fontId="40" fillId="0" borderId="0" xfId="0" applyFont="1" applyAlignment="1" applyProtection="1">
      <alignment vertical="center"/>
    </xf>
    <xf numFmtId="0" fontId="7" fillId="0" borderId="0" xfId="91" applyFont="1" applyBorder="1" applyAlignment="1">
      <alignment horizontal="right" vertical="center"/>
    </xf>
    <xf numFmtId="3" fontId="7" fillId="0" borderId="0" xfId="92" applyNumberFormat="1" applyFont="1" applyFill="1" applyAlignment="1">
      <alignment horizontal="right" vertical="center"/>
    </xf>
    <xf numFmtId="3" fontId="7" fillId="0" borderId="0" xfId="92" applyNumberFormat="1" applyFont="1" applyFill="1" applyBorder="1" applyAlignment="1">
      <alignment horizontal="right" vertical="center"/>
    </xf>
    <xf numFmtId="0" fontId="7" fillId="0" borderId="0" xfId="93" applyFont="1" applyFill="1">
      <alignment vertical="center"/>
    </xf>
    <xf numFmtId="189" fontId="7" fillId="0" borderId="0" xfId="92" applyNumberFormat="1" applyFont="1" applyFill="1" applyBorder="1" applyAlignment="1">
      <alignment horizontal="center" vertical="center"/>
    </xf>
    <xf numFmtId="0" fontId="7" fillId="0" borderId="0" xfId="92" applyFont="1" applyFill="1" applyBorder="1" applyAlignment="1">
      <alignment horizontal="right" vertical="center" wrapText="1"/>
    </xf>
    <xf numFmtId="0" fontId="7" fillId="0" borderId="0" xfId="92" applyFont="1" applyFill="1" applyBorder="1" applyAlignment="1">
      <alignment horizontal="right" vertical="center"/>
    </xf>
    <xf numFmtId="0" fontId="9" fillId="0" borderId="0" xfId="0" applyFont="1">
      <alignment vertical="center"/>
    </xf>
    <xf numFmtId="0" fontId="11" fillId="0" borderId="0" xfId="0" applyFont="1" applyFill="1" applyAlignment="1">
      <alignment vertical="center"/>
    </xf>
    <xf numFmtId="0" fontId="7" fillId="0" borderId="0" xfId="0" applyFont="1" applyFill="1" applyAlignment="1">
      <alignment vertical="center"/>
    </xf>
    <xf numFmtId="38" fontId="7" fillId="0" borderId="0" xfId="1" applyFont="1" applyFill="1" applyBorder="1" applyAlignment="1">
      <alignment horizontal="right" vertical="center"/>
    </xf>
    <xf numFmtId="38" fontId="7" fillId="0" borderId="0" xfId="1" applyFont="1" applyFill="1" applyBorder="1" applyAlignment="1">
      <alignment vertical="center"/>
    </xf>
    <xf numFmtId="0" fontId="7" fillId="0" borderId="0" xfId="152" applyFont="1">
      <alignment vertical="center"/>
    </xf>
    <xf numFmtId="183" fontId="7" fillId="0" borderId="0" xfId="157" applyNumberFormat="1" applyFont="1">
      <alignment vertical="center"/>
    </xf>
    <xf numFmtId="176" fontId="7" fillId="0" borderId="0" xfId="152" applyNumberFormat="1" applyFont="1" applyAlignment="1">
      <alignment vertical="center"/>
    </xf>
    <xf numFmtId="179" fontId="7" fillId="0" borderId="0" xfId="152" applyNumberFormat="1" applyFont="1">
      <alignment vertical="center"/>
    </xf>
    <xf numFmtId="177" fontId="7" fillId="0" borderId="0" xfId="152" applyNumberFormat="1" applyFont="1">
      <alignment vertical="center"/>
    </xf>
    <xf numFmtId="176" fontId="7" fillId="0" borderId="0" xfId="152" applyNumberFormat="1" applyFont="1">
      <alignment vertical="center"/>
    </xf>
    <xf numFmtId="179" fontId="7" fillId="0" borderId="2" xfId="152" applyNumberFormat="1" applyFont="1" applyBorder="1" applyAlignment="1" applyProtection="1">
      <alignment horizontal="right" vertical="center"/>
    </xf>
    <xf numFmtId="179" fontId="7" fillId="0" borderId="37" xfId="152" applyNumberFormat="1" applyFont="1" applyBorder="1" applyAlignment="1" applyProtection="1">
      <alignment horizontal="right" vertical="center"/>
    </xf>
    <xf numFmtId="177" fontId="7" fillId="0" borderId="37" xfId="158" applyNumberFormat="1" applyFont="1" applyBorder="1" applyAlignment="1" applyProtection="1">
      <alignment vertical="center"/>
    </xf>
    <xf numFmtId="179" fontId="7" fillId="0" borderId="0" xfId="152" applyNumberFormat="1" applyFont="1" applyAlignment="1">
      <alignment horizontal="right" vertical="center"/>
    </xf>
    <xf numFmtId="177" fontId="7" fillId="0" borderId="37" xfId="158" applyNumberFormat="1" applyFont="1" applyFill="1" applyBorder="1" applyAlignment="1" applyProtection="1">
      <alignment vertical="center"/>
    </xf>
    <xf numFmtId="0" fontId="7" fillId="0" borderId="35" xfId="0" applyFont="1" applyBorder="1" applyAlignment="1" applyProtection="1">
      <alignment vertical="center"/>
    </xf>
    <xf numFmtId="0" fontId="7" fillId="0" borderId="0" xfId="0" applyFont="1" applyBorder="1" applyAlignment="1" applyProtection="1">
      <alignment vertical="center"/>
    </xf>
    <xf numFmtId="0" fontId="7" fillId="0" borderId="35" xfId="0" applyFont="1" applyBorder="1" applyAlignment="1" applyProtection="1">
      <alignment horizontal="right" vertical="center"/>
    </xf>
    <xf numFmtId="0" fontId="7" fillId="0" borderId="0" xfId="88" applyFont="1" applyAlignment="1">
      <alignment vertical="center"/>
    </xf>
    <xf numFmtId="0" fontId="7" fillId="0" borderId="0" xfId="88" applyFont="1"/>
    <xf numFmtId="0" fontId="7" fillId="0" borderId="0" xfId="88" applyFont="1" applyAlignment="1">
      <alignment horizontal="right" vertical="center"/>
    </xf>
    <xf numFmtId="0" fontId="7" fillId="33" borderId="34" xfId="88" applyFont="1" applyFill="1" applyBorder="1" applyAlignment="1">
      <alignment vertical="center"/>
    </xf>
    <xf numFmtId="0" fontId="7" fillId="33" borderId="40" xfId="88" applyFont="1" applyFill="1" applyBorder="1" applyAlignment="1">
      <alignment vertical="center"/>
    </xf>
    <xf numFmtId="0" fontId="7" fillId="33" borderId="2" xfId="88" applyFont="1" applyFill="1" applyBorder="1" applyAlignment="1">
      <alignment horizontal="center" vertical="center"/>
    </xf>
    <xf numFmtId="38" fontId="75" fillId="0" borderId="27" xfId="159" applyFont="1" applyBorder="1" applyAlignment="1">
      <alignment vertical="center"/>
    </xf>
    <xf numFmtId="38" fontId="7" fillId="0" borderId="27" xfId="159" applyFont="1" applyBorder="1" applyAlignment="1">
      <alignment vertical="center"/>
    </xf>
    <xf numFmtId="38" fontId="7" fillId="0" borderId="27" xfId="159" applyFont="1" applyBorder="1" applyAlignment="1">
      <alignment horizontal="right" vertical="center"/>
    </xf>
    <xf numFmtId="0" fontId="7" fillId="0" borderId="0" xfId="88" applyFont="1" applyFill="1" applyAlignment="1">
      <alignment vertical="center"/>
    </xf>
    <xf numFmtId="0" fontId="7" fillId="33" borderId="0" xfId="88" applyFont="1" applyFill="1" applyAlignment="1">
      <alignment vertical="center"/>
    </xf>
    <xf numFmtId="0" fontId="7" fillId="33" borderId="0" xfId="88" applyFont="1" applyFill="1" applyBorder="1" applyAlignment="1">
      <alignment vertical="center"/>
    </xf>
    <xf numFmtId="0" fontId="7" fillId="33" borderId="39" xfId="88" applyFont="1" applyFill="1" applyBorder="1" applyAlignment="1">
      <alignment horizontal="center" vertical="center"/>
    </xf>
    <xf numFmtId="0" fontId="75" fillId="0" borderId="0" xfId="88" applyFont="1" applyAlignment="1">
      <alignment vertical="center"/>
    </xf>
    <xf numFmtId="38" fontId="7" fillId="0" borderId="27" xfId="159" applyFont="1" applyFill="1" applyBorder="1" applyAlignment="1">
      <alignment horizontal="right" vertical="center"/>
    </xf>
    <xf numFmtId="0" fontId="7" fillId="0" borderId="0" xfId="88" applyFont="1" applyFill="1"/>
    <xf numFmtId="0" fontId="7" fillId="33" borderId="37" xfId="0" applyFont="1" applyFill="1" applyBorder="1" applyAlignment="1" applyProtection="1">
      <alignment horizontal="distributed" vertical="center" justifyLastLine="1"/>
    </xf>
    <xf numFmtId="184" fontId="7" fillId="0" borderId="54" xfId="0" applyNumberFormat="1" applyFont="1" applyBorder="1" applyAlignment="1" applyProtection="1">
      <alignment vertical="center"/>
    </xf>
    <xf numFmtId="181" fontId="7" fillId="0" borderId="54" xfId="0" applyNumberFormat="1" applyFont="1" applyBorder="1" applyAlignment="1" applyProtection="1">
      <alignment vertical="center"/>
    </xf>
    <xf numFmtId="0" fontId="7" fillId="0" borderId="0" xfId="165" applyFont="1">
      <alignment vertical="center"/>
    </xf>
    <xf numFmtId="176" fontId="7" fillId="0" borderId="0" xfId="165" applyNumberFormat="1" applyFont="1" applyAlignment="1">
      <alignment vertical="center"/>
    </xf>
    <xf numFmtId="176" fontId="7" fillId="0" borderId="0" xfId="165" applyNumberFormat="1" applyFont="1" applyFill="1" applyBorder="1" applyAlignment="1" applyProtection="1">
      <alignment horizontal="left" vertical="center"/>
    </xf>
    <xf numFmtId="179" fontId="7" fillId="0" borderId="0" xfId="165" applyNumberFormat="1" applyFont="1">
      <alignment vertical="center"/>
    </xf>
    <xf numFmtId="177" fontId="7" fillId="0" borderId="0" xfId="165" applyNumberFormat="1" applyFont="1">
      <alignment vertical="center"/>
    </xf>
    <xf numFmtId="176" fontId="7" fillId="0" borderId="0" xfId="165" applyNumberFormat="1" applyFont="1">
      <alignment vertical="center"/>
    </xf>
    <xf numFmtId="179" fontId="7" fillId="0" borderId="2" xfId="165" applyNumberFormat="1" applyFont="1" applyBorder="1" applyAlignment="1" applyProtection="1">
      <alignment horizontal="right" vertical="center"/>
    </xf>
    <xf numFmtId="179" fontId="7" fillId="0" borderId="37" xfId="165" applyNumberFormat="1" applyFont="1" applyBorder="1" applyAlignment="1" applyProtection="1">
      <alignment horizontal="right" vertical="center"/>
    </xf>
    <xf numFmtId="179" fontId="7" fillId="0" borderId="0" xfId="165" applyNumberFormat="1" applyFont="1" applyAlignment="1">
      <alignment horizontal="right" vertical="center"/>
    </xf>
    <xf numFmtId="179" fontId="7" fillId="0" borderId="54" xfId="165" applyNumberFormat="1" applyFont="1" applyBorder="1" applyAlignment="1" applyProtection="1">
      <alignment horizontal="right" vertical="center"/>
    </xf>
    <xf numFmtId="177" fontId="7" fillId="0" borderId="60" xfId="158" applyNumberFormat="1" applyFont="1" applyBorder="1" applyAlignment="1" applyProtection="1">
      <alignment vertical="center"/>
    </xf>
    <xf numFmtId="179" fontId="7" fillId="0" borderId="60" xfId="165" applyNumberFormat="1" applyFont="1" applyBorder="1" applyAlignment="1" applyProtection="1">
      <alignment horizontal="right" vertical="center"/>
    </xf>
    <xf numFmtId="38" fontId="9" fillId="0" borderId="0" xfId="158" applyFont="1" applyAlignment="1">
      <alignment vertical="center"/>
    </xf>
    <xf numFmtId="179" fontId="7" fillId="0" borderId="54" xfId="0" applyNumberFormat="1" applyFont="1" applyBorder="1" applyAlignment="1">
      <alignment horizontal="right" vertical="center"/>
    </xf>
    <xf numFmtId="0" fontId="7" fillId="0" borderId="0" xfId="168" applyFont="1"/>
    <xf numFmtId="0" fontId="7" fillId="0" borderId="0" xfId="168" applyFont="1" applyAlignment="1">
      <alignment vertical="center"/>
    </xf>
    <xf numFmtId="0" fontId="7" fillId="0" borderId="0" xfId="168" applyFont="1" applyAlignment="1">
      <alignment horizontal="right"/>
    </xf>
    <xf numFmtId="179" fontId="7" fillId="0" borderId="60" xfId="170" applyNumberFormat="1" applyFont="1" applyBorder="1" applyAlignment="1">
      <alignment vertical="center"/>
    </xf>
    <xf numFmtId="179" fontId="7" fillId="0" borderId="54" xfId="170" applyNumberFormat="1" applyFont="1" applyBorder="1" applyAlignment="1">
      <alignment vertical="center"/>
    </xf>
    <xf numFmtId="38" fontId="7" fillId="0" borderId="0" xfId="170" applyFont="1"/>
    <xf numFmtId="0" fontId="7" fillId="33" borderId="60" xfId="168" applyFont="1" applyFill="1" applyBorder="1" applyAlignment="1">
      <alignment horizontal="center" vertical="center"/>
    </xf>
    <xf numFmtId="0" fontId="7" fillId="33" borderId="6" xfId="168" applyFont="1" applyFill="1" applyBorder="1" applyAlignment="1">
      <alignment vertical="center"/>
    </xf>
    <xf numFmtId="0" fontId="7" fillId="0" borderId="0" xfId="168" applyFont="1" applyAlignment="1">
      <alignment horizontal="right" vertical="center"/>
    </xf>
    <xf numFmtId="38" fontId="7" fillId="33" borderId="54" xfId="1" applyFont="1" applyFill="1" applyBorder="1" applyAlignment="1">
      <alignment horizontal="distributed" vertical="center" justifyLastLine="1"/>
    </xf>
    <xf numFmtId="179" fontId="7" fillId="0" borderId="60" xfId="152" applyNumberFormat="1" applyFont="1" applyBorder="1" applyAlignment="1" applyProtection="1">
      <alignment horizontal="right" vertical="center"/>
    </xf>
    <xf numFmtId="179" fontId="7" fillId="0" borderId="54" xfId="152" applyNumberFormat="1" applyFont="1" applyBorder="1" applyAlignment="1" applyProtection="1">
      <alignment horizontal="right" vertical="center"/>
    </xf>
    <xf numFmtId="176" fontId="7" fillId="0" borderId="0" xfId="152" applyNumberFormat="1" applyFont="1" applyFill="1" applyBorder="1" applyAlignment="1" applyProtection="1">
      <alignment horizontal="left" vertical="center"/>
    </xf>
    <xf numFmtId="0" fontId="9" fillId="0" borderId="0" xfId="152" applyFont="1" applyAlignment="1">
      <alignment vertical="center"/>
    </xf>
    <xf numFmtId="38" fontId="9" fillId="0" borderId="0" xfId="83" applyFont="1" applyFill="1" applyAlignment="1">
      <alignment vertical="center"/>
    </xf>
    <xf numFmtId="0" fontId="77" fillId="0" borderId="0" xfId="0" applyFont="1">
      <alignment vertical="center"/>
    </xf>
    <xf numFmtId="0" fontId="78" fillId="0" borderId="0" xfId="0" applyFont="1">
      <alignment vertical="center"/>
    </xf>
    <xf numFmtId="0" fontId="78" fillId="0" borderId="0" xfId="0" applyFont="1" applyAlignment="1">
      <alignment horizontal="left" vertical="center"/>
    </xf>
    <xf numFmtId="0" fontId="78" fillId="0" borderId="0" xfId="0" applyFont="1" applyFill="1" applyAlignment="1">
      <alignment horizontal="left" vertical="center"/>
    </xf>
    <xf numFmtId="0" fontId="78" fillId="0" borderId="0" xfId="0" applyFont="1" applyAlignment="1">
      <alignment vertical="center" wrapText="1"/>
    </xf>
    <xf numFmtId="179" fontId="7" fillId="0" borderId="54" xfId="0" applyNumberFormat="1" applyFont="1" applyBorder="1">
      <alignment vertical="center"/>
    </xf>
    <xf numFmtId="181" fontId="7" fillId="0" borderId="54" xfId="1" applyNumberFormat="1" applyFont="1" applyBorder="1" applyAlignment="1">
      <alignment vertical="center"/>
    </xf>
    <xf numFmtId="0" fontId="75" fillId="0" borderId="0" xfId="0" applyFont="1">
      <alignment vertical="center"/>
    </xf>
    <xf numFmtId="186" fontId="7" fillId="0" borderId="54" xfId="0" applyNumberFormat="1" applyFont="1" applyBorder="1" applyAlignment="1" applyProtection="1">
      <alignment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distributed" vertical="center" justifyLastLine="1"/>
    </xf>
    <xf numFmtId="181" fontId="7" fillId="0" borderId="54" xfId="0" applyNumberFormat="1" applyFont="1" applyBorder="1" applyAlignment="1">
      <alignment vertical="center"/>
    </xf>
    <xf numFmtId="0" fontId="7" fillId="0" borderId="0" xfId="0" applyFont="1" applyFill="1" applyBorder="1" applyAlignment="1">
      <alignment horizontal="right" vertical="center"/>
    </xf>
    <xf numFmtId="187" fontId="7" fillId="0" borderId="0" xfId="0" applyNumberFormat="1" applyFont="1" applyFill="1" applyBorder="1" applyAlignment="1" applyProtection="1">
      <alignment horizontal="right" vertical="center" justifyLastLine="1"/>
    </xf>
    <xf numFmtId="0" fontId="7" fillId="0" borderId="0" xfId="9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33" borderId="56" xfId="168" applyFont="1" applyFill="1" applyBorder="1" applyAlignment="1">
      <alignment horizontal="center" vertical="center" shrinkToFit="1"/>
    </xf>
    <xf numFmtId="0" fontId="7" fillId="33" borderId="56" xfId="168" applyFont="1" applyFill="1" applyBorder="1" applyAlignment="1">
      <alignment horizontal="center" vertical="center"/>
    </xf>
    <xf numFmtId="179" fontId="7" fillId="0" borderId="0" xfId="0" applyNumberFormat="1" applyFont="1" applyBorder="1">
      <alignment vertical="center"/>
    </xf>
    <xf numFmtId="0" fontId="7" fillId="33" borderId="38" xfId="0" applyFont="1" applyFill="1" applyBorder="1" applyAlignment="1">
      <alignment vertical="center"/>
    </xf>
    <xf numFmtId="0" fontId="7" fillId="33" borderId="28" xfId="0" applyFont="1" applyFill="1" applyBorder="1" applyAlignment="1">
      <alignment vertical="center"/>
    </xf>
    <xf numFmtId="0" fontId="40" fillId="33" borderId="26" xfId="0" applyFont="1" applyFill="1" applyBorder="1" applyAlignment="1">
      <alignment horizontal="center" vertical="center"/>
    </xf>
    <xf numFmtId="0" fontId="11" fillId="0" borderId="0" xfId="0" applyFont="1" applyFill="1" applyBorder="1" applyAlignment="1">
      <alignment vertical="center"/>
    </xf>
    <xf numFmtId="176" fontId="7" fillId="33" borderId="34" xfId="152" applyNumberFormat="1" applyFont="1" applyFill="1" applyBorder="1" applyAlignment="1">
      <alignment vertical="center"/>
    </xf>
    <xf numFmtId="0" fontId="7" fillId="33" borderId="40" xfId="152" applyFont="1" applyFill="1" applyBorder="1">
      <alignment vertical="center"/>
    </xf>
    <xf numFmtId="176" fontId="7" fillId="33" borderId="37" xfId="152" applyNumberFormat="1" applyFont="1" applyFill="1" applyBorder="1" applyAlignment="1">
      <alignment vertical="center"/>
    </xf>
    <xf numFmtId="176" fontId="7" fillId="33" borderId="56" xfId="165" applyNumberFormat="1" applyFont="1" applyFill="1" applyBorder="1" applyAlignment="1">
      <alignment vertical="center"/>
    </xf>
    <xf numFmtId="176" fontId="7" fillId="33" borderId="56" xfId="165" applyNumberFormat="1" applyFont="1" applyFill="1" applyBorder="1" applyAlignment="1" applyProtection="1">
      <alignment horizontal="center" vertical="center"/>
    </xf>
    <xf numFmtId="0" fontId="7" fillId="33" borderId="40" xfId="165" applyFont="1" applyFill="1" applyBorder="1">
      <alignment vertical="center"/>
    </xf>
    <xf numFmtId="0" fontId="7" fillId="33" borderId="57" xfId="165" applyFont="1" applyFill="1" applyBorder="1">
      <alignment vertical="center"/>
    </xf>
    <xf numFmtId="176" fontId="7" fillId="33" borderId="37" xfId="165" applyNumberFormat="1" applyFont="1" applyFill="1" applyBorder="1" applyAlignment="1">
      <alignment vertical="center"/>
    </xf>
    <xf numFmtId="176" fontId="7" fillId="33" borderId="37" xfId="165" applyNumberFormat="1" applyFont="1" applyFill="1" applyBorder="1" applyAlignment="1" applyProtection="1">
      <alignment horizontal="center" vertical="center"/>
    </xf>
    <xf numFmtId="0" fontId="7" fillId="33" borderId="54" xfId="0" applyFont="1" applyFill="1" applyBorder="1" applyAlignment="1" applyProtection="1">
      <alignment horizontal="distributed" vertical="center" justifyLastLine="1"/>
    </xf>
    <xf numFmtId="0" fontId="7" fillId="33" borderId="40" xfId="168" applyFont="1" applyFill="1" applyBorder="1" applyAlignment="1">
      <alignment horizontal="center" vertical="center" shrinkToFit="1"/>
    </xf>
    <xf numFmtId="0" fontId="7" fillId="33" borderId="40" xfId="168" applyFont="1" applyFill="1" applyBorder="1" applyAlignment="1">
      <alignment vertical="center" shrinkToFit="1"/>
    </xf>
    <xf numFmtId="0" fontId="7" fillId="33" borderId="6" xfId="168" applyFont="1" applyFill="1" applyBorder="1" applyAlignment="1">
      <alignment vertical="center" shrinkToFit="1"/>
    </xf>
    <xf numFmtId="0" fontId="7" fillId="33" borderId="6" xfId="168" applyFont="1" applyFill="1" applyBorder="1" applyAlignment="1">
      <alignment horizontal="center" vertical="center" shrinkToFit="1"/>
    </xf>
    <xf numFmtId="176" fontId="7" fillId="33" borderId="56" xfId="152" applyNumberFormat="1" applyFont="1" applyFill="1" applyBorder="1" applyAlignment="1">
      <alignment vertical="center"/>
    </xf>
    <xf numFmtId="0" fontId="7" fillId="33" borderId="57" xfId="152" applyFont="1" applyFill="1" applyBorder="1">
      <alignment vertical="center"/>
    </xf>
    <xf numFmtId="176" fontId="7" fillId="0" borderId="35" xfId="152" applyNumberFormat="1" applyFont="1" applyBorder="1" applyAlignment="1">
      <alignment vertical="center"/>
    </xf>
    <xf numFmtId="0" fontId="7" fillId="33" borderId="27" xfId="0" applyFont="1" applyFill="1" applyBorder="1" applyAlignment="1" applyProtection="1">
      <alignment horizontal="distributed" vertical="center" justifyLastLine="1"/>
    </xf>
    <xf numFmtId="181" fontId="7" fillId="0" borderId="54" xfId="0" applyNumberFormat="1" applyFont="1" applyFill="1" applyBorder="1" applyAlignment="1" applyProtection="1">
      <alignment vertical="center"/>
    </xf>
    <xf numFmtId="176" fontId="80" fillId="0" borderId="68" xfId="178" applyNumberFormat="1" applyFont="1" applyFill="1" applyBorder="1" applyAlignment="1" applyProtection="1">
      <alignment horizontal="left" vertical="center"/>
    </xf>
    <xf numFmtId="0" fontId="80" fillId="0" borderId="68" xfId="178" applyFont="1" applyFill="1" applyBorder="1" applyAlignment="1">
      <alignment horizontal="left" vertical="center"/>
    </xf>
    <xf numFmtId="0" fontId="80" fillId="0" borderId="68" xfId="178" applyFont="1" applyFill="1" applyBorder="1" applyAlignment="1" applyProtection="1">
      <alignment horizontal="left" vertical="center"/>
    </xf>
    <xf numFmtId="0" fontId="7" fillId="0" borderId="68" xfId="0" applyFont="1" applyFill="1" applyBorder="1" applyAlignment="1" applyProtection="1">
      <alignment horizontal="left" vertical="center"/>
    </xf>
    <xf numFmtId="0" fontId="7" fillId="0" borderId="68" xfId="91" applyFont="1" applyFill="1" applyBorder="1" applyAlignment="1" applyProtection="1">
      <alignment horizontal="left" vertical="center"/>
    </xf>
    <xf numFmtId="0" fontId="7" fillId="0" borderId="68" xfId="0" applyFont="1" applyFill="1" applyBorder="1" applyAlignment="1">
      <alignment vertical="center"/>
    </xf>
    <xf numFmtId="0" fontId="7" fillId="0" borderId="69" xfId="0" applyFont="1" applyFill="1" applyBorder="1" applyAlignment="1" applyProtection="1">
      <alignment horizontal="left" vertical="center"/>
    </xf>
    <xf numFmtId="38" fontId="7" fillId="0" borderId="68" xfId="1" applyFont="1" applyFill="1" applyBorder="1" applyAlignment="1">
      <alignment vertical="center"/>
    </xf>
    <xf numFmtId="176" fontId="7" fillId="0" borderId="68" xfId="152" applyNumberFormat="1" applyFont="1" applyFill="1" applyBorder="1" applyAlignment="1" applyProtection="1">
      <alignment horizontal="left" vertical="center"/>
    </xf>
    <xf numFmtId="38" fontId="7" fillId="0" borderId="69" xfId="1" applyFont="1" applyFill="1" applyBorder="1" applyAlignment="1">
      <alignment vertical="center"/>
    </xf>
    <xf numFmtId="0" fontId="7" fillId="0" borderId="68" xfId="88" applyFont="1" applyFill="1" applyBorder="1" applyAlignment="1">
      <alignment vertical="center"/>
    </xf>
    <xf numFmtId="0" fontId="7" fillId="0" borderId="69" xfId="88" applyFont="1" applyFill="1" applyBorder="1" applyAlignment="1">
      <alignment vertical="center"/>
    </xf>
    <xf numFmtId="0" fontId="35" fillId="0" borderId="68" xfId="0" applyFont="1" applyFill="1" applyBorder="1" applyAlignment="1" applyProtection="1">
      <alignment horizontal="left" vertical="center"/>
    </xf>
    <xf numFmtId="0" fontId="35" fillId="0" borderId="68" xfId="0" applyFont="1" applyFill="1" applyBorder="1" applyAlignment="1">
      <alignment vertical="center"/>
    </xf>
    <xf numFmtId="0" fontId="35" fillId="0" borderId="70" xfId="0" applyFont="1" applyFill="1" applyBorder="1" applyAlignment="1">
      <alignment vertical="center"/>
    </xf>
    <xf numFmtId="0" fontId="35" fillId="0" borderId="69" xfId="0" applyFont="1" applyFill="1" applyBorder="1" applyAlignment="1" applyProtection="1">
      <alignment horizontal="left" vertical="center"/>
    </xf>
    <xf numFmtId="0" fontId="35" fillId="0" borderId="68" xfId="160" applyFont="1" applyFill="1" applyBorder="1" applyAlignment="1">
      <alignment vertical="center"/>
    </xf>
    <xf numFmtId="198" fontId="7" fillId="0" borderId="69" xfId="1" applyNumberFormat="1" applyFont="1" applyFill="1" applyBorder="1" applyAlignment="1" applyProtection="1">
      <alignment horizontal="left" vertical="center"/>
    </xf>
    <xf numFmtId="0" fontId="7" fillId="0" borderId="73" xfId="0" applyFont="1" applyFill="1" applyBorder="1" applyAlignment="1" applyProtection="1">
      <alignment horizontal="left" vertical="center"/>
    </xf>
    <xf numFmtId="38" fontId="7" fillId="0" borderId="73" xfId="1" applyFont="1" applyFill="1" applyBorder="1" applyAlignment="1">
      <alignment vertical="center"/>
    </xf>
    <xf numFmtId="0" fontId="35" fillId="0" borderId="73" xfId="0" applyFont="1" applyFill="1" applyBorder="1" applyAlignment="1">
      <alignment vertical="center"/>
    </xf>
    <xf numFmtId="38" fontId="7" fillId="0" borderId="68" xfId="158" applyFont="1" applyFill="1" applyBorder="1" applyAlignment="1">
      <alignment vertical="center"/>
    </xf>
    <xf numFmtId="38" fontId="7" fillId="0" borderId="73" xfId="158" applyFont="1" applyFill="1" applyBorder="1" applyAlignment="1">
      <alignment vertical="center"/>
    </xf>
    <xf numFmtId="0" fontId="7" fillId="0" borderId="68" xfId="152" applyFont="1" applyFill="1" applyBorder="1" applyAlignment="1">
      <alignment vertical="center"/>
    </xf>
    <xf numFmtId="0" fontId="7" fillId="0" borderId="69" xfId="152" applyFont="1" applyFill="1" applyBorder="1" applyAlignment="1">
      <alignment vertical="center"/>
    </xf>
    <xf numFmtId="0" fontId="75" fillId="34" borderId="77" xfId="0" applyFont="1" applyFill="1" applyBorder="1" applyAlignment="1">
      <alignment horizontal="center" vertical="center" wrapText="1"/>
    </xf>
    <xf numFmtId="176" fontId="7" fillId="33" borderId="37" xfId="152" applyNumberFormat="1" applyFont="1" applyFill="1" applyBorder="1" applyAlignment="1" applyProtection="1">
      <alignment horizontal="distributed" vertical="center" justifyLastLine="1"/>
    </xf>
    <xf numFmtId="176" fontId="7" fillId="33" borderId="60" xfId="152" applyNumberFormat="1" applyFont="1" applyFill="1" applyBorder="1" applyAlignment="1" applyProtection="1">
      <alignment horizontal="distributed" vertical="center" justifyLastLine="1"/>
    </xf>
    <xf numFmtId="0" fontId="7" fillId="33" borderId="56" xfId="0" applyFont="1" applyFill="1" applyBorder="1" applyAlignment="1">
      <alignment horizontal="distributed" vertical="center" justifyLastLine="1"/>
    </xf>
    <xf numFmtId="0" fontId="7" fillId="33" borderId="60" xfId="0" applyFont="1" applyFill="1" applyBorder="1" applyAlignment="1">
      <alignment horizontal="distributed" vertical="center" justifyLastLine="1"/>
    </xf>
    <xf numFmtId="182" fontId="7" fillId="0" borderId="54" xfId="0" applyNumberFormat="1" applyFont="1" applyBorder="1">
      <alignment vertical="center"/>
    </xf>
    <xf numFmtId="176" fontId="7" fillId="33" borderId="56" xfId="152" applyNumberFormat="1" applyFont="1" applyFill="1" applyBorder="1" applyAlignment="1" applyProtection="1">
      <alignment horizontal="center" vertical="center"/>
    </xf>
    <xf numFmtId="176" fontId="7" fillId="33" borderId="37" xfId="152" applyNumberFormat="1" applyFont="1" applyFill="1" applyBorder="1" applyAlignment="1" applyProtection="1">
      <alignment horizontal="center" vertical="center"/>
    </xf>
    <xf numFmtId="0" fontId="7" fillId="33" borderId="58" xfId="168" applyFont="1" applyFill="1" applyBorder="1" applyAlignment="1">
      <alignment horizontal="center" vertical="center" shrinkToFit="1"/>
    </xf>
    <xf numFmtId="0" fontId="7" fillId="33" borderId="56" xfId="168" applyFont="1" applyFill="1" applyBorder="1" applyAlignment="1">
      <alignment vertical="center"/>
    </xf>
    <xf numFmtId="179" fontId="7" fillId="0" borderId="37" xfId="152" applyNumberFormat="1" applyFont="1" applyFill="1" applyBorder="1" applyAlignment="1" applyProtection="1">
      <alignment horizontal="right" vertical="center"/>
    </xf>
    <xf numFmtId="182" fontId="7" fillId="0" borderId="54" xfId="0" applyNumberFormat="1" applyFont="1" applyFill="1" applyBorder="1">
      <alignment vertical="center"/>
    </xf>
    <xf numFmtId="0" fontId="75" fillId="0" borderId="0" xfId="165" applyFont="1">
      <alignment vertical="center"/>
    </xf>
    <xf numFmtId="176" fontId="75" fillId="0" borderId="0" xfId="165" applyNumberFormat="1" applyFont="1" applyAlignment="1" applyProtection="1">
      <alignment vertical="center"/>
    </xf>
    <xf numFmtId="176" fontId="7" fillId="0" borderId="90" xfId="165" applyNumberFormat="1" applyFont="1" applyBorder="1" applyAlignment="1">
      <alignment vertical="center"/>
    </xf>
    <xf numFmtId="176" fontId="7" fillId="0" borderId="90" xfId="165" applyNumberFormat="1" applyFont="1" applyBorder="1" applyAlignment="1">
      <alignment horizontal="right" vertical="center"/>
    </xf>
    <xf numFmtId="38" fontId="75" fillId="0" borderId="0" xfId="158" applyFont="1" applyAlignment="1">
      <alignment vertical="center"/>
    </xf>
    <xf numFmtId="181" fontId="7" fillId="0" borderId="60" xfId="1" applyNumberFormat="1" applyFont="1" applyBorder="1" applyAlignment="1">
      <alignment vertical="center"/>
    </xf>
    <xf numFmtId="181" fontId="7" fillId="0" borderId="60" xfId="170" applyNumberFormat="1" applyFont="1" applyBorder="1" applyAlignment="1">
      <alignment vertical="center"/>
    </xf>
    <xf numFmtId="181" fontId="7" fillId="0" borderId="56" xfId="170" applyNumberFormat="1" applyFont="1" applyBorder="1" applyAlignment="1">
      <alignment vertical="center"/>
    </xf>
    <xf numFmtId="0" fontId="7" fillId="33" borderId="60" xfId="168" applyFont="1" applyFill="1" applyBorder="1" applyAlignment="1">
      <alignment horizontal="distributed" vertical="center" justifyLastLine="1"/>
    </xf>
    <xf numFmtId="0" fontId="7" fillId="33" borderId="56" xfId="168" applyFont="1" applyFill="1" applyBorder="1" applyAlignment="1">
      <alignment horizontal="distributed" vertical="center" justifyLastLine="1"/>
    </xf>
    <xf numFmtId="176" fontId="7" fillId="0" borderId="90" xfId="152" applyNumberFormat="1" applyFont="1" applyBorder="1" applyAlignment="1">
      <alignment vertical="center"/>
    </xf>
    <xf numFmtId="176" fontId="7" fillId="0" borderId="90" xfId="152" applyNumberFormat="1" applyFont="1" applyBorder="1" applyAlignment="1">
      <alignment horizontal="right" vertical="center"/>
    </xf>
    <xf numFmtId="0" fontId="75" fillId="0" borderId="0" xfId="152" applyFont="1">
      <alignment vertical="center"/>
    </xf>
    <xf numFmtId="0" fontId="7" fillId="33" borderId="37" xfId="165" applyNumberFormat="1" applyFont="1" applyFill="1" applyBorder="1" applyAlignment="1" applyProtection="1">
      <alignment horizontal="distributed" vertical="center" justifyLastLine="1"/>
    </xf>
    <xf numFmtId="0" fontId="7" fillId="33" borderId="60" xfId="165" applyNumberFormat="1" applyFont="1" applyFill="1" applyBorder="1" applyAlignment="1" applyProtection="1">
      <alignment horizontal="distributed" vertical="center" justifyLastLine="1"/>
    </xf>
    <xf numFmtId="184" fontId="7" fillId="0" borderId="54" xfId="0" applyNumberFormat="1" applyFont="1" applyBorder="1" applyAlignment="1" applyProtection="1">
      <alignment horizontal="right" vertical="center"/>
    </xf>
    <xf numFmtId="177" fontId="7" fillId="0" borderId="60" xfId="1" applyNumberFormat="1" applyFont="1" applyBorder="1">
      <alignment vertical="center"/>
    </xf>
    <xf numFmtId="177" fontId="7" fillId="0" borderId="54" xfId="1" applyNumberFormat="1" applyFont="1" applyBorder="1">
      <alignment vertical="center"/>
    </xf>
    <xf numFmtId="0" fontId="7" fillId="0" borderId="107" xfId="0" applyFont="1" applyFill="1" applyBorder="1">
      <alignment vertical="center"/>
    </xf>
    <xf numFmtId="0" fontId="7" fillId="0" borderId="108" xfId="0" applyFont="1" applyFill="1" applyBorder="1">
      <alignment vertical="center"/>
    </xf>
    <xf numFmtId="0" fontId="7" fillId="0" borderId="110" xfId="0" applyFont="1" applyFill="1" applyBorder="1">
      <alignment vertical="center"/>
    </xf>
    <xf numFmtId="0" fontId="7" fillId="0" borderId="109" xfId="0" applyFont="1" applyFill="1" applyBorder="1">
      <alignment vertical="center"/>
    </xf>
    <xf numFmtId="181" fontId="7" fillId="0" borderId="119" xfId="0" applyNumberFormat="1" applyFont="1" applyBorder="1" applyAlignment="1">
      <alignment vertical="center"/>
    </xf>
    <xf numFmtId="181" fontId="7" fillId="0" borderId="119" xfId="1" applyNumberFormat="1" applyFont="1" applyBorder="1" applyAlignment="1">
      <alignment vertical="center"/>
    </xf>
    <xf numFmtId="0" fontId="7" fillId="33" borderId="119" xfId="0" applyFont="1" applyFill="1" applyBorder="1" applyAlignment="1" applyProtection="1">
      <alignment horizontal="distributed" vertical="center" justifyLastLine="1"/>
    </xf>
    <xf numFmtId="181" fontId="7" fillId="0" borderId="119" xfId="0" applyNumberFormat="1" applyFont="1" applyBorder="1" applyAlignment="1" applyProtection="1">
      <alignment vertical="center"/>
    </xf>
    <xf numFmtId="0" fontId="7" fillId="33" borderId="119" xfId="91" applyFont="1" applyFill="1" applyBorder="1" applyAlignment="1">
      <alignment vertical="center"/>
    </xf>
    <xf numFmtId="0" fontId="7" fillId="33" borderId="119" xfId="91" applyFont="1" applyFill="1" applyBorder="1" applyAlignment="1" applyProtection="1">
      <alignment horizontal="distributed" vertical="center" justifyLastLine="1"/>
    </xf>
    <xf numFmtId="0" fontId="7" fillId="33" borderId="119" xfId="91" applyFont="1" applyFill="1" applyBorder="1" applyAlignment="1" applyProtection="1">
      <alignment horizontal="distributed" vertical="center" wrapText="1" justifyLastLine="1"/>
    </xf>
    <xf numFmtId="0" fontId="7" fillId="33" borderId="119" xfId="91" applyFont="1" applyFill="1" applyBorder="1" applyAlignment="1" applyProtection="1">
      <alignment horizontal="center" vertical="center"/>
    </xf>
    <xf numFmtId="0" fontId="7" fillId="33" borderId="54" xfId="91" applyFont="1" applyFill="1" applyBorder="1" applyAlignment="1" applyProtection="1">
      <alignment horizontal="distributed" vertical="center" wrapText="1" justifyLastLine="1"/>
    </xf>
    <xf numFmtId="176" fontId="7" fillId="0" borderId="35" xfId="152" applyNumberFormat="1" applyFont="1" applyBorder="1" applyAlignment="1">
      <alignment horizontal="right" vertical="center"/>
    </xf>
    <xf numFmtId="38" fontId="7" fillId="0" borderId="120" xfId="159" applyFont="1" applyBorder="1" applyAlignment="1">
      <alignment vertical="center"/>
    </xf>
    <xf numFmtId="177" fontId="7" fillId="0" borderId="0" xfId="0" applyNumberFormat="1" applyFont="1">
      <alignment vertical="center"/>
    </xf>
    <xf numFmtId="193" fontId="7" fillId="0" borderId="0" xfId="0" applyNumberFormat="1" applyFont="1">
      <alignment vertical="center"/>
    </xf>
    <xf numFmtId="183" fontId="7" fillId="0" borderId="0" xfId="45" applyNumberFormat="1" applyFont="1">
      <alignment vertical="center"/>
    </xf>
    <xf numFmtId="0" fontId="7" fillId="52" borderId="128" xfId="0" applyFont="1" applyFill="1" applyBorder="1" applyAlignment="1" applyProtection="1">
      <alignment horizontal="distributed" vertical="center" justifyLastLine="1"/>
    </xf>
    <xf numFmtId="0" fontId="7" fillId="33" borderId="128" xfId="0" applyFont="1" applyFill="1" applyBorder="1" applyAlignment="1" applyProtection="1">
      <alignment horizontal="distributed" vertical="center" justifyLastLine="1"/>
    </xf>
    <xf numFmtId="0" fontId="7" fillId="0" borderId="0" xfId="0" applyFont="1" applyAlignment="1" applyProtection="1">
      <alignment horizontal="left" vertical="center"/>
    </xf>
    <xf numFmtId="181" fontId="7" fillId="0" borderId="27" xfId="0" applyNumberFormat="1" applyFont="1" applyBorder="1" applyAlignment="1">
      <alignment vertical="center"/>
    </xf>
    <xf numFmtId="184" fontId="7" fillId="0" borderId="27" xfId="0" applyNumberFormat="1" applyFont="1" applyBorder="1" applyAlignment="1">
      <alignment vertical="center"/>
    </xf>
    <xf numFmtId="181" fontId="7" fillId="0" borderId="27" xfId="1" applyNumberFormat="1" applyFont="1" applyBorder="1" applyAlignment="1">
      <alignment vertical="center"/>
    </xf>
    <xf numFmtId="0" fontId="7" fillId="0" borderId="0" xfId="0" applyFont="1" applyAlignment="1">
      <alignment vertical="center"/>
    </xf>
    <xf numFmtId="180" fontId="7" fillId="0" borderId="119" xfId="45" applyNumberFormat="1" applyFont="1" applyFill="1" applyBorder="1" applyAlignment="1">
      <alignment vertical="center"/>
    </xf>
    <xf numFmtId="180" fontId="7" fillId="0" borderId="54" xfId="45" applyNumberFormat="1" applyFont="1" applyFill="1" applyBorder="1" applyAlignment="1">
      <alignment vertical="center"/>
    </xf>
    <xf numFmtId="181" fontId="7" fillId="0" borderId="82" xfId="1" applyNumberFormat="1" applyFont="1" applyBorder="1">
      <alignment vertical="center"/>
    </xf>
    <xf numFmtId="181" fontId="7" fillId="0" borderId="60" xfId="1" applyNumberFormat="1" applyFont="1" applyBorder="1">
      <alignment vertical="center"/>
    </xf>
    <xf numFmtId="181" fontId="7" fillId="0" borderId="54" xfId="1" applyNumberFormat="1" applyFont="1" applyBorder="1">
      <alignment vertical="center"/>
    </xf>
    <xf numFmtId="0" fontId="82" fillId="0" borderId="0" xfId="0" applyFont="1">
      <alignment vertical="center"/>
    </xf>
    <xf numFmtId="38" fontId="81" fillId="0" borderId="0" xfId="1" applyFont="1" applyAlignment="1">
      <alignment vertical="center"/>
    </xf>
    <xf numFmtId="0" fontId="82" fillId="0" borderId="0" xfId="165" applyFont="1">
      <alignment vertical="center"/>
    </xf>
    <xf numFmtId="0" fontId="82" fillId="0" borderId="0" xfId="152" applyFont="1">
      <alignment vertical="center"/>
    </xf>
    <xf numFmtId="176" fontId="81" fillId="0" borderId="0" xfId="165" applyNumberFormat="1" applyFont="1" applyAlignment="1" applyProtection="1">
      <alignment vertical="center"/>
    </xf>
    <xf numFmtId="0" fontId="81" fillId="0" borderId="0" xfId="152" applyFont="1" applyAlignment="1">
      <alignment vertical="center"/>
    </xf>
    <xf numFmtId="0" fontId="84" fillId="0" borderId="0" xfId="0" applyFont="1">
      <alignment vertical="center"/>
    </xf>
    <xf numFmtId="0" fontId="7" fillId="0" borderId="0" xfId="0" applyFont="1" applyFill="1" applyBorder="1" applyAlignment="1" applyProtection="1">
      <alignment vertical="center"/>
    </xf>
    <xf numFmtId="0" fontId="7" fillId="0" borderId="0" xfId="0" applyFont="1" applyFill="1">
      <alignment vertical="center"/>
    </xf>
    <xf numFmtId="0" fontId="81" fillId="0" borderId="0" xfId="0" applyFont="1">
      <alignment vertical="center"/>
    </xf>
    <xf numFmtId="0" fontId="11" fillId="0" borderId="0" xfId="88" applyFont="1" applyAlignment="1">
      <alignment horizontal="right" vertical="center"/>
    </xf>
    <xf numFmtId="0" fontId="11" fillId="33" borderId="34" xfId="88" applyFont="1" applyFill="1" applyBorder="1" applyAlignment="1">
      <alignment vertical="center"/>
    </xf>
    <xf numFmtId="0" fontId="11" fillId="33" borderId="33" xfId="88" applyFont="1" applyFill="1" applyBorder="1" applyAlignment="1">
      <alignment vertical="center"/>
    </xf>
    <xf numFmtId="0" fontId="11" fillId="33" borderId="6" xfId="88" applyFont="1" applyFill="1" applyBorder="1" applyAlignment="1">
      <alignment vertical="center"/>
    </xf>
    <xf numFmtId="0" fontId="11" fillId="33" borderId="7" xfId="88" applyFont="1" applyFill="1" applyBorder="1" applyAlignment="1">
      <alignment vertical="center" shrinkToFit="1"/>
    </xf>
    <xf numFmtId="0" fontId="11" fillId="33" borderId="37" xfId="88" applyFont="1" applyFill="1" applyBorder="1" applyAlignment="1">
      <alignment vertical="center"/>
    </xf>
    <xf numFmtId="0" fontId="11" fillId="33" borderId="36" xfId="88" applyFont="1" applyFill="1" applyBorder="1" applyAlignment="1">
      <alignment vertical="center" shrinkToFit="1"/>
    </xf>
    <xf numFmtId="182" fontId="82" fillId="0" borderId="27" xfId="159" applyNumberFormat="1" applyFont="1" applyBorder="1" applyAlignment="1">
      <alignment vertical="center"/>
    </xf>
    <xf numFmtId="184" fontId="82" fillId="0" borderId="27" xfId="159" applyNumberFormat="1" applyFont="1" applyBorder="1" applyAlignment="1">
      <alignment vertical="center"/>
    </xf>
    <xf numFmtId="182" fontId="69" fillId="0" borderId="27" xfId="159" applyNumberFormat="1" applyFont="1" applyBorder="1" applyAlignment="1">
      <alignment vertical="center"/>
    </xf>
    <xf numFmtId="184" fontId="69" fillId="0" borderId="27" xfId="159" applyNumberFormat="1" applyFont="1" applyBorder="1" applyAlignment="1">
      <alignment vertical="center"/>
    </xf>
    <xf numFmtId="184" fontId="69" fillId="0" borderId="27" xfId="159" applyNumberFormat="1" applyFont="1" applyBorder="1" applyAlignment="1">
      <alignment horizontal="right" vertical="center"/>
    </xf>
    <xf numFmtId="182" fontId="69" fillId="0" borderId="120" xfId="159" applyNumberFormat="1" applyFont="1" applyBorder="1" applyAlignment="1">
      <alignment vertical="center"/>
    </xf>
    <xf numFmtId="182" fontId="69" fillId="0" borderId="120" xfId="159" applyNumberFormat="1" applyFont="1" applyBorder="1" applyAlignment="1">
      <alignment horizontal="right" vertical="center"/>
    </xf>
    <xf numFmtId="184" fontId="69" fillId="0" borderId="120" xfId="159" applyNumberFormat="1" applyFont="1" applyBorder="1" applyAlignment="1">
      <alignment vertical="center"/>
    </xf>
    <xf numFmtId="0" fontId="69" fillId="33" borderId="40" xfId="88" applyFont="1" applyFill="1" applyBorder="1" applyAlignment="1">
      <alignment vertical="center"/>
    </xf>
    <xf numFmtId="0" fontId="69" fillId="33" borderId="34" xfId="88" applyFont="1" applyFill="1" applyBorder="1" applyAlignment="1">
      <alignment horizontal="center" vertical="center"/>
    </xf>
    <xf numFmtId="0" fontId="69" fillId="33" borderId="33" xfId="88" applyFont="1" applyFill="1" applyBorder="1" applyAlignment="1">
      <alignment horizontal="center" vertical="center"/>
    </xf>
    <xf numFmtId="0" fontId="69" fillId="33" borderId="2" xfId="88" applyFont="1" applyFill="1" applyBorder="1" applyAlignment="1">
      <alignment horizontal="center" vertical="center"/>
    </xf>
    <xf numFmtId="0" fontId="69" fillId="33" borderId="27" xfId="88" applyFont="1" applyFill="1" applyBorder="1" applyAlignment="1">
      <alignment horizontal="center" vertical="center" shrinkToFit="1"/>
    </xf>
    <xf numFmtId="0" fontId="69" fillId="33" borderId="36" xfId="88" applyFont="1" applyFill="1" applyBorder="1" applyAlignment="1">
      <alignment horizontal="center" vertical="center"/>
    </xf>
    <xf numFmtId="0" fontId="69" fillId="33" borderId="2" xfId="88" applyFont="1" applyFill="1" applyBorder="1" applyAlignment="1">
      <alignment horizontal="center" vertical="center" shrinkToFit="1"/>
    </xf>
    <xf numFmtId="182" fontId="69" fillId="0" borderId="27" xfId="159" applyNumberFormat="1" applyFont="1" applyBorder="1" applyAlignment="1">
      <alignment horizontal="right" vertical="center"/>
    </xf>
    <xf numFmtId="181" fontId="7" fillId="0" borderId="103" xfId="170" applyNumberFormat="1" applyFont="1" applyBorder="1" applyAlignment="1">
      <alignment vertical="center"/>
    </xf>
    <xf numFmtId="181" fontId="7" fillId="0" borderId="120" xfId="1" applyNumberFormat="1" applyFont="1" applyBorder="1" applyAlignment="1">
      <alignment vertical="center"/>
    </xf>
    <xf numFmtId="0" fontId="75" fillId="0" borderId="0" xfId="0" applyFont="1" applyBorder="1" applyAlignment="1" applyProtection="1">
      <alignment vertical="center"/>
    </xf>
    <xf numFmtId="0" fontId="75" fillId="0" borderId="90" xfId="0" applyFont="1" applyBorder="1" applyAlignment="1" applyProtection="1">
      <alignment horizontal="center" vertical="center"/>
    </xf>
    <xf numFmtId="0" fontId="75" fillId="0" borderId="0" xfId="0" applyFont="1" applyBorder="1" applyAlignment="1" applyProtection="1">
      <alignment horizontal="center" vertical="center"/>
    </xf>
    <xf numFmtId="177" fontId="7" fillId="0" borderId="54" xfId="1" applyNumberFormat="1" applyFont="1" applyBorder="1" applyAlignment="1">
      <alignment vertical="center"/>
    </xf>
    <xf numFmtId="184" fontId="7" fillId="0" borderId="54" xfId="1" applyNumberFormat="1" applyFont="1" applyBorder="1" applyAlignment="1">
      <alignment vertical="center"/>
    </xf>
    <xf numFmtId="176" fontId="7" fillId="0" borderId="0" xfId="0" applyNumberFormat="1" applyFont="1" applyBorder="1" applyAlignment="1">
      <alignment vertical="center"/>
    </xf>
    <xf numFmtId="176" fontId="12" fillId="0" borderId="0" xfId="0" applyNumberFormat="1" applyFont="1" applyAlignment="1">
      <alignment vertical="center"/>
    </xf>
    <xf numFmtId="176" fontId="75" fillId="0" borderId="0" xfId="0" applyNumberFormat="1" applyFont="1" applyBorder="1" applyAlignment="1" applyProtection="1">
      <alignment horizontal="center" vertical="center"/>
    </xf>
    <xf numFmtId="182" fontId="7" fillId="0" borderId="27" xfId="0" applyNumberFormat="1" applyFont="1" applyBorder="1">
      <alignment vertical="center"/>
    </xf>
    <xf numFmtId="0" fontId="87" fillId="0" borderId="0" xfId="0" applyFont="1">
      <alignment vertical="center"/>
    </xf>
    <xf numFmtId="176" fontId="11" fillId="0" borderId="0" xfId="0" applyNumberFormat="1" applyFont="1" applyAlignment="1">
      <alignment vertical="center"/>
    </xf>
    <xf numFmtId="176" fontId="88" fillId="0" borderId="35" xfId="0" applyNumberFormat="1" applyFont="1" applyBorder="1" applyAlignment="1">
      <alignment vertical="center"/>
    </xf>
    <xf numFmtId="176" fontId="7" fillId="0" borderId="35" xfId="0" applyNumberFormat="1" applyFont="1" applyBorder="1" applyAlignment="1">
      <alignment vertical="center"/>
    </xf>
    <xf numFmtId="176" fontId="7" fillId="0" borderId="35" xfId="0" applyNumberFormat="1" applyFont="1" applyBorder="1" applyAlignment="1">
      <alignment horizontal="right" vertical="center"/>
    </xf>
    <xf numFmtId="0" fontId="0" fillId="0" borderId="0" xfId="0" applyFont="1">
      <alignment vertical="center"/>
    </xf>
    <xf numFmtId="0" fontId="7" fillId="33" borderId="6" xfId="0" applyFont="1" applyFill="1" applyBorder="1">
      <alignment vertical="center"/>
    </xf>
    <xf numFmtId="176" fontId="7" fillId="0" borderId="0" xfId="0" applyNumberFormat="1" applyFont="1" applyFill="1" applyBorder="1" applyAlignment="1" applyProtection="1">
      <alignment horizontal="right" vertical="center"/>
    </xf>
    <xf numFmtId="0" fontId="7" fillId="0" borderId="0" xfId="0" applyFont="1" applyFill="1" applyAlignment="1">
      <alignment vertical="center" wrapText="1"/>
    </xf>
    <xf numFmtId="178" fontId="7" fillId="0" borderId="0" xfId="0" applyNumberFormat="1" applyFont="1" applyFill="1" applyBorder="1" applyAlignment="1" applyProtection="1">
      <alignment horizontal="distributed" vertical="center" wrapText="1" justifyLastLine="1"/>
    </xf>
    <xf numFmtId="182" fontId="7" fillId="0" borderId="0" xfId="0" applyNumberFormat="1" applyFont="1" applyBorder="1" applyAlignment="1">
      <alignment horizontal="right" vertical="center"/>
    </xf>
    <xf numFmtId="182" fontId="7" fillId="0" borderId="0" xfId="0" applyNumberFormat="1" applyFont="1" applyBorder="1">
      <alignment vertical="center"/>
    </xf>
    <xf numFmtId="176" fontId="7" fillId="0" borderId="0" xfId="0" applyNumberFormat="1" applyFont="1" applyFill="1" applyAlignment="1">
      <alignment vertical="center"/>
    </xf>
    <xf numFmtId="182" fontId="7" fillId="0" borderId="0" xfId="0" applyNumberFormat="1" applyFont="1" applyFill="1" applyBorder="1">
      <alignment vertical="center"/>
    </xf>
    <xf numFmtId="0" fontId="90" fillId="0" borderId="0" xfId="178" applyFont="1" applyAlignment="1" applyProtection="1">
      <alignment vertical="center"/>
    </xf>
    <xf numFmtId="0" fontId="7" fillId="0" borderId="0" xfId="82" applyFont="1">
      <alignment vertical="center"/>
    </xf>
    <xf numFmtId="176" fontId="7" fillId="0" borderId="0" xfId="77" applyNumberFormat="1" applyFont="1" applyAlignment="1">
      <alignment vertical="center"/>
    </xf>
    <xf numFmtId="176" fontId="7" fillId="0" borderId="29" xfId="77" applyNumberFormat="1" applyFont="1" applyBorder="1" applyAlignment="1">
      <alignment vertical="center"/>
    </xf>
    <xf numFmtId="176" fontId="7" fillId="0" borderId="0" xfId="77" applyNumberFormat="1" applyFont="1" applyBorder="1" applyAlignment="1">
      <alignment vertical="center"/>
    </xf>
    <xf numFmtId="0" fontId="11" fillId="0" borderId="0" xfId="0" applyFont="1" applyAlignment="1">
      <alignment horizontal="right" vertical="center"/>
    </xf>
    <xf numFmtId="0" fontId="7" fillId="0" borderId="0" xfId="82" applyNumberFormat="1" applyFont="1">
      <alignment vertical="center"/>
    </xf>
    <xf numFmtId="0" fontId="7" fillId="0" borderId="0" xfId="0" applyFont="1" applyBorder="1" applyAlignment="1">
      <alignment vertical="center"/>
    </xf>
    <xf numFmtId="0" fontId="11" fillId="0" borderId="1" xfId="0" applyFont="1" applyBorder="1" applyAlignment="1" applyProtection="1">
      <alignment vertical="center"/>
    </xf>
    <xf numFmtId="0" fontId="7" fillId="0" borderId="1" xfId="0" applyFont="1" applyBorder="1" applyAlignment="1">
      <alignment horizontal="right" vertical="center"/>
    </xf>
    <xf numFmtId="0" fontId="7" fillId="33" borderId="6" xfId="0" applyFont="1" applyFill="1" applyBorder="1" applyAlignment="1" applyProtection="1">
      <alignment vertical="center"/>
    </xf>
    <xf numFmtId="0" fontId="7" fillId="33" borderId="6" xfId="0" applyFont="1" applyFill="1" applyBorder="1" applyAlignment="1">
      <alignment vertical="center"/>
    </xf>
    <xf numFmtId="0" fontId="7" fillId="33" borderId="3" xfId="0" applyFont="1" applyFill="1" applyBorder="1" applyAlignment="1" applyProtection="1">
      <alignment vertical="center"/>
    </xf>
    <xf numFmtId="0" fontId="7" fillId="33" borderId="2" xfId="0" applyFont="1" applyFill="1" applyBorder="1" applyAlignment="1" applyProtection="1">
      <alignment vertical="center"/>
    </xf>
    <xf numFmtId="179" fontId="7" fillId="0" borderId="0" xfId="0" applyNumberFormat="1" applyFont="1">
      <alignment vertical="center"/>
    </xf>
    <xf numFmtId="176" fontId="7" fillId="0" borderId="0" xfId="0" applyNumberFormat="1" applyFont="1" applyFill="1" applyBorder="1" applyAlignment="1">
      <alignment vertical="center"/>
    </xf>
    <xf numFmtId="0" fontId="7" fillId="0" borderId="0" xfId="0" applyFont="1" applyFill="1" applyBorder="1">
      <alignment vertical="center"/>
    </xf>
    <xf numFmtId="176" fontId="7" fillId="0" borderId="0" xfId="0" applyNumberFormat="1" applyFont="1" applyFill="1" applyBorder="1" applyAlignment="1" applyProtection="1">
      <alignment horizontal="center" vertical="center"/>
    </xf>
    <xf numFmtId="179" fontId="7" fillId="0" borderId="2" xfId="0" applyNumberFormat="1" applyFont="1" applyBorder="1" applyAlignment="1" applyProtection="1">
      <alignment vertical="center"/>
    </xf>
    <xf numFmtId="0" fontId="7" fillId="33" borderId="3" xfId="0" applyFont="1" applyFill="1" applyBorder="1" applyAlignment="1">
      <alignment vertical="center"/>
    </xf>
    <xf numFmtId="0" fontId="7" fillId="33" borderId="2" xfId="0" applyFont="1" applyFill="1" applyBorder="1" applyAlignment="1">
      <alignment vertical="center"/>
    </xf>
    <xf numFmtId="0" fontId="91" fillId="0" borderId="0" xfId="2" applyFont="1">
      <alignment vertical="center"/>
    </xf>
    <xf numFmtId="0" fontId="9" fillId="0" borderId="0" xfId="85" applyFont="1" applyAlignment="1" applyProtection="1">
      <alignment vertical="center"/>
    </xf>
    <xf numFmtId="0" fontId="7" fillId="0" borderId="35" xfId="2" applyFont="1" applyBorder="1" applyAlignment="1">
      <alignment vertical="center"/>
    </xf>
    <xf numFmtId="0" fontId="92" fillId="0" borderId="0" xfId="2" applyFont="1">
      <alignment vertical="center"/>
    </xf>
    <xf numFmtId="0" fontId="7" fillId="0" borderId="35" xfId="2" applyFont="1" applyBorder="1" applyAlignment="1">
      <alignment horizontal="right" vertical="center"/>
    </xf>
    <xf numFmtId="0" fontId="91" fillId="33" borderId="124" xfId="2" applyFont="1" applyFill="1" applyBorder="1" applyAlignment="1">
      <alignment vertical="center"/>
    </xf>
    <xf numFmtId="0" fontId="91" fillId="33" borderId="125" xfId="2" applyFont="1" applyFill="1" applyBorder="1" applyAlignment="1">
      <alignment vertical="center"/>
    </xf>
    <xf numFmtId="0" fontId="91" fillId="33" borderId="127" xfId="2" applyFont="1" applyFill="1" applyBorder="1" applyAlignment="1">
      <alignment vertical="center"/>
    </xf>
    <xf numFmtId="0" fontId="7" fillId="33" borderId="56" xfId="2" applyFont="1" applyFill="1" applyBorder="1" applyAlignment="1">
      <alignment horizontal="center" vertical="center"/>
    </xf>
    <xf numFmtId="0" fontId="7" fillId="33" borderId="40" xfId="2" applyFont="1" applyFill="1" applyBorder="1">
      <alignment vertical="center"/>
    </xf>
    <xf numFmtId="0" fontId="7" fillId="0" borderId="0" xfId="2" applyFont="1" applyFill="1" applyBorder="1">
      <alignment vertical="center"/>
    </xf>
    <xf numFmtId="0" fontId="91" fillId="33" borderId="89" xfId="2" applyFont="1" applyFill="1" applyBorder="1" applyAlignment="1">
      <alignment vertical="center"/>
    </xf>
    <xf numFmtId="0" fontId="91" fillId="33" borderId="90" xfId="2" applyFont="1" applyFill="1" applyBorder="1" applyAlignment="1">
      <alignment vertical="center"/>
    </xf>
    <xf numFmtId="0" fontId="91" fillId="33" borderId="96" xfId="2" applyFont="1" applyFill="1" applyBorder="1" applyAlignment="1">
      <alignment vertical="center"/>
    </xf>
    <xf numFmtId="0" fontId="7" fillId="33" borderId="37" xfId="2" applyFont="1" applyFill="1" applyBorder="1" applyAlignment="1">
      <alignment vertical="center"/>
    </xf>
    <xf numFmtId="0" fontId="7" fillId="33" borderId="54" xfId="2" applyFont="1" applyFill="1" applyBorder="1" applyAlignment="1">
      <alignment horizontal="center" vertical="center" wrapText="1" shrinkToFit="1"/>
    </xf>
    <xf numFmtId="0" fontId="7" fillId="33" borderId="54" xfId="2" applyFont="1" applyFill="1" applyBorder="1" applyAlignment="1">
      <alignment horizontal="center" vertical="center" wrapText="1"/>
    </xf>
    <xf numFmtId="0" fontId="7" fillId="0" borderId="0" xfId="2" applyFont="1" applyFill="1" applyBorder="1" applyAlignment="1">
      <alignment horizontal="center" vertical="center" wrapText="1"/>
    </xf>
    <xf numFmtId="183" fontId="7" fillId="0" borderId="0" xfId="76" applyNumberFormat="1" applyFont="1" applyBorder="1">
      <alignment vertical="center"/>
    </xf>
    <xf numFmtId="0" fontId="91" fillId="0" borderId="54" xfId="2" applyFont="1" applyFill="1" applyBorder="1" applyAlignment="1">
      <alignment horizontal="left" vertical="center" indent="2"/>
    </xf>
    <xf numFmtId="0" fontId="7" fillId="0" borderId="0" xfId="2" applyFont="1">
      <alignment vertical="center"/>
    </xf>
    <xf numFmtId="0" fontId="81" fillId="0" borderId="0" xfId="2" applyFont="1">
      <alignment vertical="center"/>
    </xf>
    <xf numFmtId="0" fontId="75" fillId="0" borderId="0" xfId="2" applyFont="1">
      <alignment vertical="center"/>
    </xf>
    <xf numFmtId="0" fontId="7" fillId="0" borderId="0" xfId="0" applyFont="1" applyAlignment="1">
      <alignment horizontal="right" vertical="center"/>
    </xf>
    <xf numFmtId="0" fontId="91" fillId="33" borderId="60" xfId="2" applyFont="1" applyFill="1" applyBorder="1" applyAlignment="1">
      <alignment vertical="center"/>
    </xf>
    <xf numFmtId="0" fontId="91" fillId="33" borderId="61" xfId="2" applyFont="1" applyFill="1" applyBorder="1" applyAlignment="1">
      <alignment vertical="center"/>
    </xf>
    <xf numFmtId="0" fontId="7" fillId="33" borderId="39" xfId="0" applyFont="1" applyFill="1" applyBorder="1" applyAlignment="1">
      <alignment horizontal="center" vertical="center" wrapText="1"/>
    </xf>
    <xf numFmtId="0" fontId="7" fillId="33" borderId="34" xfId="0" applyFont="1" applyFill="1" applyBorder="1" applyAlignment="1">
      <alignment horizontal="center" vertical="center" wrapText="1"/>
    </xf>
    <xf numFmtId="0" fontId="7" fillId="33" borderId="9" xfId="0" applyFont="1" applyFill="1" applyBorder="1" applyAlignment="1">
      <alignment horizontal="center" vertical="center"/>
    </xf>
    <xf numFmtId="180" fontId="7" fillId="0" borderId="9" xfId="0" applyNumberFormat="1" applyFont="1" applyBorder="1">
      <alignment vertical="center"/>
    </xf>
    <xf numFmtId="180" fontId="7" fillId="0" borderId="8" xfId="0" applyNumberFormat="1" applyFont="1" applyBorder="1">
      <alignment vertical="center"/>
    </xf>
    <xf numFmtId="180" fontId="7" fillId="0" borderId="30" xfId="0" applyNumberFormat="1" applyFont="1" applyBorder="1">
      <alignment vertical="center"/>
    </xf>
    <xf numFmtId="0" fontId="7" fillId="33" borderId="13" xfId="0" applyFont="1" applyFill="1" applyBorder="1" applyAlignment="1">
      <alignment horizontal="center" vertical="center"/>
    </xf>
    <xf numFmtId="180" fontId="7" fillId="0" borderId="13" xfId="0" applyNumberFormat="1" applyFont="1" applyBorder="1">
      <alignment vertical="center"/>
    </xf>
    <xf numFmtId="180" fontId="7" fillId="0" borderId="12" xfId="0" applyNumberFormat="1" applyFont="1" applyBorder="1">
      <alignment vertical="center"/>
    </xf>
    <xf numFmtId="180" fontId="7" fillId="0" borderId="32" xfId="0" applyNumberFormat="1" applyFont="1" applyBorder="1">
      <alignment vertical="center"/>
    </xf>
    <xf numFmtId="0" fontId="93" fillId="0" borderId="0" xfId="2" applyFont="1">
      <alignment vertical="center"/>
    </xf>
    <xf numFmtId="0" fontId="93" fillId="0" borderId="0" xfId="2" applyFont="1" applyFill="1" applyBorder="1">
      <alignment vertical="center"/>
    </xf>
    <xf numFmtId="0" fontId="91" fillId="0" borderId="0" xfId="2" applyFont="1" applyFill="1" applyBorder="1">
      <alignment vertical="center"/>
    </xf>
    <xf numFmtId="0" fontId="7" fillId="33" borderId="34" xfId="0" applyFont="1" applyFill="1" applyBorder="1" applyAlignment="1">
      <alignment vertical="center"/>
    </xf>
    <xf numFmtId="0" fontId="7" fillId="33" borderId="56" xfId="0" applyFont="1" applyFill="1" applyBorder="1" applyAlignment="1" applyProtection="1">
      <alignment horizontal="center" vertical="center"/>
    </xf>
    <xf numFmtId="0" fontId="0" fillId="33" borderId="57" xfId="0" applyFont="1" applyFill="1" applyBorder="1" applyAlignment="1">
      <alignment vertical="center"/>
    </xf>
    <xf numFmtId="0" fontId="7" fillId="33" borderId="37" xfId="0" applyFont="1" applyFill="1" applyBorder="1" applyAlignment="1">
      <alignment vertical="center"/>
    </xf>
    <xf numFmtId="0" fontId="7" fillId="33" borderId="37" xfId="0" applyFont="1" applyFill="1" applyBorder="1" applyAlignment="1" applyProtection="1">
      <alignment horizontal="center" vertical="center"/>
    </xf>
    <xf numFmtId="0" fontId="7" fillId="33" borderId="37" xfId="0" applyFont="1" applyFill="1" applyBorder="1" applyAlignment="1" applyProtection="1">
      <alignment horizontal="center" vertical="center" wrapText="1"/>
    </xf>
    <xf numFmtId="0" fontId="7" fillId="33" borderId="37" xfId="0" applyFont="1" applyFill="1" applyBorder="1" applyAlignment="1" applyProtection="1">
      <alignment vertical="center" wrapText="1"/>
    </xf>
    <xf numFmtId="0" fontId="7" fillId="33" borderId="37" xfId="0" applyFont="1" applyFill="1" applyBorder="1" applyAlignment="1" applyProtection="1">
      <alignment horizontal="center" vertical="center" shrinkToFit="1"/>
    </xf>
    <xf numFmtId="0" fontId="7" fillId="33" borderId="37" xfId="0" applyFont="1" applyFill="1" applyBorder="1" applyAlignment="1">
      <alignment horizontal="distributed" vertical="center" justifyLastLine="1"/>
    </xf>
    <xf numFmtId="184" fontId="7" fillId="0" borderId="54" xfId="0" applyNumberFormat="1" applyFont="1" applyBorder="1" applyAlignment="1">
      <alignment vertical="center"/>
    </xf>
    <xf numFmtId="184" fontId="7" fillId="0" borderId="119" xfId="0" applyNumberFormat="1" applyFont="1" applyBorder="1" applyAlignment="1">
      <alignment vertical="center"/>
    </xf>
    <xf numFmtId="0" fontId="7" fillId="0" borderId="0" xfId="0" applyFont="1" applyFill="1" applyBorder="1" applyAlignment="1">
      <alignment vertical="center"/>
    </xf>
    <xf numFmtId="0" fontId="7" fillId="33" borderId="56" xfId="0" applyFont="1" applyFill="1" applyBorder="1" applyAlignment="1">
      <alignment vertical="center"/>
    </xf>
    <xf numFmtId="0" fontId="7" fillId="33" borderId="57" xfId="0" applyFont="1" applyFill="1" applyBorder="1" applyAlignment="1" applyProtection="1">
      <alignment vertical="center"/>
    </xf>
    <xf numFmtId="0" fontId="89" fillId="0" borderId="0" xfId="0" applyFont="1">
      <alignment vertical="center"/>
    </xf>
    <xf numFmtId="0" fontId="7" fillId="0" borderId="0" xfId="0" applyFont="1" applyFill="1" applyAlignment="1">
      <alignment horizontal="center" vertical="center"/>
    </xf>
    <xf numFmtId="0" fontId="7" fillId="0" borderId="0" xfId="0" applyFont="1" applyFill="1" applyBorder="1" applyAlignment="1">
      <alignment vertical="center" textRotation="255"/>
    </xf>
    <xf numFmtId="40" fontId="7" fillId="0" borderId="0" xfId="1" applyNumberFormat="1" applyFont="1" applyFill="1">
      <alignment vertical="center"/>
    </xf>
    <xf numFmtId="0" fontId="0" fillId="0" borderId="0" xfId="0" applyFont="1" applyFill="1" applyBorder="1" applyAlignment="1">
      <alignment vertical="center" textRotation="255"/>
    </xf>
    <xf numFmtId="0" fontId="7" fillId="0" borderId="0" xfId="0" applyFont="1" applyFill="1" applyBorder="1" applyAlignment="1" applyProtection="1">
      <alignment vertical="center" justifyLastLine="1"/>
    </xf>
    <xf numFmtId="179" fontId="7" fillId="0" borderId="65" xfId="45" applyNumberFormat="1" applyFont="1" applyBorder="1">
      <alignment vertical="center"/>
    </xf>
    <xf numFmtId="0" fontId="7" fillId="0" borderId="0" xfId="0" applyFont="1" applyFill="1" applyBorder="1" applyAlignment="1">
      <alignment vertical="center" justifyLastLine="1"/>
    </xf>
    <xf numFmtId="179" fontId="7" fillId="0" borderId="2" xfId="45" applyNumberFormat="1" applyFont="1" applyBorder="1">
      <alignment vertical="center"/>
    </xf>
    <xf numFmtId="0" fontId="75" fillId="0" borderId="0" xfId="0" applyFont="1" applyAlignment="1">
      <alignment vertical="center"/>
    </xf>
    <xf numFmtId="0" fontId="0" fillId="0" borderId="0" xfId="0" applyFont="1" applyAlignment="1">
      <alignment vertical="center"/>
    </xf>
    <xf numFmtId="0" fontId="11" fillId="0" borderId="0" xfId="0" applyFont="1" applyAlignment="1" applyProtection="1">
      <alignment horizontal="left" vertical="center"/>
    </xf>
    <xf numFmtId="0" fontId="7" fillId="0" borderId="0" xfId="0" applyFont="1" applyAlignment="1">
      <alignment horizontal="center" vertical="center" shrinkToFit="1"/>
    </xf>
    <xf numFmtId="0" fontId="7" fillId="0" borderId="0" xfId="153" applyFont="1">
      <alignment vertical="center"/>
    </xf>
    <xf numFmtId="0" fontId="7" fillId="0" borderId="0" xfId="153" applyFont="1" applyAlignment="1">
      <alignment horizontal="right" vertical="center"/>
    </xf>
    <xf numFmtId="0" fontId="7" fillId="33" borderId="39" xfId="153" applyFont="1" applyFill="1" applyBorder="1" applyAlignment="1">
      <alignment horizontal="center" vertical="center"/>
    </xf>
    <xf numFmtId="0" fontId="7" fillId="0" borderId="6" xfId="153" applyFont="1" applyBorder="1">
      <alignment vertical="center"/>
    </xf>
    <xf numFmtId="0" fontId="7" fillId="33" borderId="2" xfId="153" applyFont="1" applyFill="1" applyBorder="1" applyAlignment="1">
      <alignment horizontal="center" vertical="center"/>
    </xf>
    <xf numFmtId="0" fontId="7" fillId="33" borderId="27" xfId="153" applyFont="1" applyFill="1" applyBorder="1" applyAlignment="1">
      <alignment horizontal="center" vertical="center"/>
    </xf>
    <xf numFmtId="0" fontId="7" fillId="33" borderId="54" xfId="153" applyFont="1" applyFill="1" applyBorder="1" applyAlignment="1">
      <alignment horizontal="distributed" vertical="center" justifyLastLine="1"/>
    </xf>
    <xf numFmtId="38" fontId="7" fillId="0" borderId="54" xfId="1" applyFont="1" applyBorder="1">
      <alignment vertical="center"/>
    </xf>
    <xf numFmtId="187" fontId="7" fillId="0" borderId="0" xfId="153" applyNumberFormat="1" applyFont="1">
      <alignment vertical="center"/>
    </xf>
    <xf numFmtId="38" fontId="7" fillId="35" borderId="54" xfId="1" applyFont="1" applyFill="1" applyBorder="1">
      <alignment vertical="center"/>
    </xf>
    <xf numFmtId="177" fontId="7" fillId="35" borderId="54" xfId="1" applyNumberFormat="1" applyFont="1" applyFill="1" applyBorder="1">
      <alignment vertical="center"/>
    </xf>
    <xf numFmtId="0" fontId="7" fillId="0" borderId="0" xfId="153" applyFont="1" applyBorder="1">
      <alignment vertical="center"/>
    </xf>
    <xf numFmtId="38" fontId="7" fillId="0" borderId="54" xfId="1" applyFont="1" applyFill="1" applyBorder="1">
      <alignment vertical="center"/>
    </xf>
    <xf numFmtId="181" fontId="7" fillId="0" borderId="54" xfId="1" applyNumberFormat="1" applyFont="1" applyFill="1" applyBorder="1">
      <alignment vertical="center"/>
    </xf>
    <xf numFmtId="0" fontId="7" fillId="52" borderId="54" xfId="153" applyFont="1" applyFill="1" applyBorder="1" applyAlignment="1">
      <alignment horizontal="distributed" vertical="center" justifyLastLine="1"/>
    </xf>
    <xf numFmtId="38" fontId="7" fillId="52" borderId="54" xfId="1" applyFont="1" applyFill="1" applyBorder="1">
      <alignment vertical="center"/>
    </xf>
    <xf numFmtId="181" fontId="7" fillId="52" borderId="54" xfId="1" applyNumberFormat="1" applyFont="1" applyFill="1" applyBorder="1">
      <alignment vertical="center"/>
    </xf>
    <xf numFmtId="177" fontId="7" fillId="52" borderId="54" xfId="1" applyNumberFormat="1" applyFont="1" applyFill="1" applyBorder="1">
      <alignment vertical="center"/>
    </xf>
    <xf numFmtId="0" fontId="7" fillId="33" borderId="65" xfId="153" applyFont="1" applyFill="1" applyBorder="1" applyAlignment="1">
      <alignment horizontal="distributed" vertical="center" justifyLastLine="1"/>
    </xf>
    <xf numFmtId="38" fontId="7" fillId="0" borderId="65" xfId="1" applyFont="1" applyBorder="1">
      <alignment vertical="center"/>
    </xf>
    <xf numFmtId="183" fontId="7" fillId="0" borderId="0" xfId="45" applyNumberFormat="1" applyFont="1" applyBorder="1">
      <alignment vertical="center"/>
    </xf>
    <xf numFmtId="177" fontId="7" fillId="0" borderId="65" xfId="1" applyNumberFormat="1" applyFont="1" applyBorder="1">
      <alignment vertical="center"/>
    </xf>
    <xf numFmtId="0" fontId="7" fillId="33" borderId="2" xfId="153" applyFont="1" applyFill="1" applyBorder="1" applyAlignment="1">
      <alignment horizontal="distributed" vertical="center" justifyLastLine="1"/>
    </xf>
    <xf numFmtId="38" fontId="7" fillId="0" borderId="2" xfId="1" applyFont="1" applyBorder="1">
      <alignment vertical="center"/>
    </xf>
    <xf numFmtId="181" fontId="7" fillId="0" borderId="2" xfId="1" applyNumberFormat="1" applyFont="1" applyBorder="1">
      <alignment vertical="center"/>
    </xf>
    <xf numFmtId="177" fontId="7" fillId="0" borderId="2" xfId="1" applyNumberFormat="1" applyFont="1" applyBorder="1">
      <alignment vertical="center"/>
    </xf>
    <xf numFmtId="0" fontId="7" fillId="0" borderId="0" xfId="153" applyFont="1" applyFill="1" applyBorder="1">
      <alignment vertical="center"/>
    </xf>
    <xf numFmtId="0" fontId="7" fillId="33" borderId="37" xfId="0" applyFont="1" applyFill="1" applyBorder="1" applyAlignment="1" applyProtection="1">
      <alignment vertical="center" shrinkToFit="1"/>
    </xf>
    <xf numFmtId="181" fontId="7" fillId="0" borderId="128" xfId="0" applyNumberFormat="1" applyFont="1" applyBorder="1" applyAlignment="1" applyProtection="1">
      <alignment vertical="center"/>
    </xf>
    <xf numFmtId="186" fontId="7" fillId="0" borderId="128" xfId="0" applyNumberFormat="1" applyFont="1" applyBorder="1" applyAlignment="1" applyProtection="1">
      <alignment vertical="center"/>
    </xf>
    <xf numFmtId="182" fontId="7" fillId="0" borderId="128" xfId="0" applyNumberFormat="1" applyFont="1" applyBorder="1">
      <alignment vertical="center"/>
    </xf>
    <xf numFmtId="179" fontId="7" fillId="0" borderId="128" xfId="0" applyNumberFormat="1" applyFont="1" applyBorder="1">
      <alignment vertical="center"/>
    </xf>
    <xf numFmtId="0" fontId="6" fillId="0" borderId="0" xfId="0" applyFont="1">
      <alignment vertical="center"/>
    </xf>
    <xf numFmtId="177" fontId="7" fillId="0" borderId="54" xfId="1" applyNumberFormat="1" applyFont="1" applyFill="1" applyBorder="1">
      <alignment vertical="center"/>
    </xf>
    <xf numFmtId="0" fontId="75" fillId="0" borderId="0" xfId="0" applyFont="1" applyFill="1" applyBorder="1" applyAlignment="1" applyProtection="1">
      <alignment vertical="center"/>
    </xf>
    <xf numFmtId="0" fontId="7" fillId="0" borderId="35" xfId="0" applyFont="1" applyFill="1" applyBorder="1" applyAlignment="1" applyProtection="1">
      <alignment horizontal="right" vertical="center"/>
    </xf>
    <xf numFmtId="0" fontId="7" fillId="0" borderId="0" xfId="0" applyFont="1" applyFill="1" applyBorder="1" applyAlignment="1">
      <alignment horizontal="distributed" vertical="center" justifyLastLine="1"/>
    </xf>
    <xf numFmtId="0" fontId="7" fillId="33" borderId="54" xfId="0" applyFont="1" applyFill="1" applyBorder="1" applyAlignment="1">
      <alignment horizontal="distributed" vertical="center" justifyLastLine="1"/>
    </xf>
    <xf numFmtId="0" fontId="7" fillId="33" borderId="54" xfId="0" applyFont="1" applyFill="1" applyBorder="1" applyAlignment="1" applyProtection="1">
      <alignment horizontal="center" vertical="center"/>
    </xf>
    <xf numFmtId="181" fontId="7" fillId="0" borderId="128" xfId="0" applyNumberFormat="1" applyFont="1" applyFill="1" applyBorder="1" applyAlignment="1" applyProtection="1">
      <alignment vertical="center"/>
    </xf>
    <xf numFmtId="0" fontId="7" fillId="0" borderId="0" xfId="0" applyFont="1" applyBorder="1" applyAlignment="1" applyProtection="1">
      <alignment horizontal="right" vertical="center"/>
    </xf>
    <xf numFmtId="0" fontId="7" fillId="33" borderId="34" xfId="0" applyFont="1" applyFill="1" applyBorder="1">
      <alignment vertical="center"/>
    </xf>
    <xf numFmtId="0" fontId="7" fillId="33" borderId="33" xfId="0" applyFont="1" applyFill="1" applyBorder="1" applyAlignment="1" applyProtection="1">
      <alignment horizontal="right" vertical="center"/>
    </xf>
    <xf numFmtId="38" fontId="7" fillId="0" borderId="0" xfId="1" applyFont="1" applyFill="1" applyBorder="1" applyAlignment="1" applyProtection="1">
      <alignment horizontal="distributed" vertical="center" justifyLastLine="1"/>
    </xf>
    <xf numFmtId="0" fontId="7" fillId="33" borderId="37" xfId="0" applyFont="1" applyFill="1" applyBorder="1">
      <alignment vertical="center"/>
    </xf>
    <xf numFmtId="0" fontId="7" fillId="33" borderId="36" xfId="0" applyFont="1" applyFill="1" applyBorder="1" applyAlignment="1" applyProtection="1">
      <alignment horizontal="right" vertical="center"/>
    </xf>
    <xf numFmtId="38" fontId="7" fillId="33" borderId="27" xfId="1" applyFont="1" applyFill="1" applyBorder="1" applyAlignment="1" applyProtection="1">
      <alignment horizontal="center" vertical="center"/>
    </xf>
    <xf numFmtId="37" fontId="7" fillId="33" borderId="27" xfId="0" applyNumberFormat="1" applyFont="1" applyFill="1" applyBorder="1" applyAlignment="1" applyProtection="1">
      <alignment horizontal="center" vertical="center"/>
    </xf>
    <xf numFmtId="0" fontId="7" fillId="33" borderId="26" xfId="0" applyFont="1" applyFill="1" applyBorder="1">
      <alignment vertical="center"/>
    </xf>
    <xf numFmtId="0" fontId="75" fillId="33" borderId="28" xfId="0" applyFont="1" applyFill="1" applyBorder="1" applyAlignment="1" applyProtection="1">
      <alignment horizontal="distributed" vertical="center" justifyLastLine="1"/>
    </xf>
    <xf numFmtId="192" fontId="95" fillId="0" borderId="0" xfId="1" applyNumberFormat="1" applyFont="1" applyFill="1" applyBorder="1" applyAlignment="1" applyProtection="1">
      <alignment vertical="center"/>
    </xf>
    <xf numFmtId="192" fontId="95" fillId="0" borderId="0" xfId="1" applyNumberFormat="1" applyFont="1" applyBorder="1" applyAlignment="1" applyProtection="1">
      <alignment horizontal="right" vertical="center"/>
    </xf>
    <xf numFmtId="192" fontId="7" fillId="0" borderId="0" xfId="1" applyNumberFormat="1" applyFont="1" applyBorder="1" applyAlignment="1" applyProtection="1">
      <alignment vertical="center"/>
    </xf>
    <xf numFmtId="192" fontId="7" fillId="0" borderId="0" xfId="1" applyNumberFormat="1" applyFont="1" applyBorder="1" applyAlignment="1" applyProtection="1">
      <alignment horizontal="right" vertical="center"/>
    </xf>
    <xf numFmtId="192" fontId="7" fillId="0" borderId="0" xfId="0" applyNumberFormat="1" applyFont="1">
      <alignment vertical="center"/>
    </xf>
    <xf numFmtId="192" fontId="95" fillId="0" borderId="0" xfId="1" applyNumberFormat="1" applyFont="1" applyBorder="1" applyAlignment="1" applyProtection="1">
      <alignment vertical="center"/>
    </xf>
    <xf numFmtId="177" fontId="7" fillId="0" borderId="0" xfId="1" applyNumberFormat="1" applyFont="1" applyBorder="1" applyAlignment="1" applyProtection="1">
      <alignment horizontal="right" vertical="center"/>
    </xf>
    <xf numFmtId="0" fontId="7" fillId="33" borderId="39" xfId="0" applyFont="1" applyFill="1" applyBorder="1" applyAlignment="1">
      <alignment vertical="center"/>
    </xf>
    <xf numFmtId="0" fontId="7" fillId="33" borderId="27" xfId="0" applyFont="1" applyFill="1" applyBorder="1" applyAlignment="1">
      <alignment horizontal="center" vertical="center"/>
    </xf>
    <xf numFmtId="0" fontId="7" fillId="33" borderId="2" xfId="0" applyFont="1" applyFill="1" applyBorder="1" applyAlignment="1" applyProtection="1">
      <alignment horizontal="center" vertical="center"/>
    </xf>
    <xf numFmtId="0" fontId="96" fillId="0" borderId="0" xfId="0" applyFont="1">
      <alignment vertical="center"/>
    </xf>
    <xf numFmtId="0" fontId="75" fillId="33" borderId="37" xfId="0" applyFont="1" applyFill="1" applyBorder="1" applyAlignment="1" applyProtection="1">
      <alignment horizontal="distributed" vertical="center" justifyLastLine="1"/>
    </xf>
    <xf numFmtId="0" fontId="38" fillId="0" borderId="0" xfId="179" applyFont="1" applyFill="1" applyBorder="1"/>
    <xf numFmtId="38" fontId="7" fillId="0" borderId="0" xfId="1" applyFont="1" applyFill="1">
      <alignment vertical="center"/>
    </xf>
    <xf numFmtId="182" fontId="97" fillId="0" borderId="0" xfId="0" applyNumberFormat="1" applyFont="1" applyAlignment="1">
      <alignment horizontal="right" vertical="center"/>
    </xf>
    <xf numFmtId="182" fontId="97" fillId="0" borderId="120" xfId="0" applyNumberFormat="1" applyFont="1" applyBorder="1" applyAlignment="1">
      <alignment horizontal="right" vertical="center"/>
    </xf>
    <xf numFmtId="0" fontId="9" fillId="0" borderId="35" xfId="0" applyFont="1" applyBorder="1" applyAlignment="1">
      <alignment vertical="center"/>
    </xf>
    <xf numFmtId="0" fontId="9" fillId="0" borderId="0" xfId="0" applyFont="1" applyBorder="1" applyAlignment="1">
      <alignment vertical="center"/>
    </xf>
    <xf numFmtId="0" fontId="12" fillId="0" borderId="0" xfId="0" applyFont="1" applyBorder="1" applyAlignment="1">
      <alignment vertical="center"/>
    </xf>
    <xf numFmtId="0" fontId="7" fillId="0" borderId="2" xfId="0" applyFont="1" applyFill="1" applyBorder="1" applyAlignment="1" applyProtection="1">
      <alignment horizontal="distributed" vertical="center" justifyLastLine="1"/>
    </xf>
    <xf numFmtId="184" fontId="7" fillId="0" borderId="27" xfId="0" applyNumberFormat="1" applyFont="1" applyBorder="1" applyAlignment="1">
      <alignment horizontal="right" vertical="center"/>
    </xf>
    <xf numFmtId="181" fontId="7" fillId="0" borderId="128" xfId="0" applyNumberFormat="1" applyFont="1" applyBorder="1" applyAlignment="1">
      <alignment vertical="center"/>
    </xf>
    <xf numFmtId="184" fontId="7" fillId="0" borderId="128" xfId="0" applyNumberFormat="1" applyFont="1" applyBorder="1" applyAlignment="1">
      <alignment vertical="center"/>
    </xf>
    <xf numFmtId="184" fontId="7" fillId="0" borderId="120" xfId="0" applyNumberFormat="1" applyFont="1" applyBorder="1" applyAlignment="1">
      <alignment vertical="center"/>
    </xf>
    <xf numFmtId="181" fontId="7" fillId="0" borderId="128" xfId="1" applyNumberFormat="1" applyFont="1" applyBorder="1" applyAlignment="1">
      <alignment vertical="center"/>
    </xf>
    <xf numFmtId="0" fontId="9" fillId="0" borderId="0" xfId="0" applyFont="1" applyAlignment="1">
      <alignment vertical="center"/>
    </xf>
    <xf numFmtId="38" fontId="7" fillId="0" borderId="0" xfId="1" applyFont="1" applyBorder="1" applyAlignment="1">
      <alignment horizontal="right" vertical="center"/>
    </xf>
    <xf numFmtId="38" fontId="7" fillId="33" borderId="89" xfId="1" applyFont="1" applyFill="1" applyBorder="1" applyAlignment="1">
      <alignment vertical="center"/>
    </xf>
    <xf numFmtId="38" fontId="7" fillId="33" borderId="89" xfId="1" applyFont="1" applyFill="1" applyBorder="1" applyAlignment="1">
      <alignment vertical="center" justifyLastLine="1"/>
    </xf>
    <xf numFmtId="38" fontId="75" fillId="33" borderId="93" xfId="1" applyFont="1" applyFill="1" applyBorder="1" applyAlignment="1">
      <alignment vertical="center" justifyLastLine="1"/>
    </xf>
    <xf numFmtId="0" fontId="98" fillId="33" borderId="104" xfId="0" applyFont="1" applyFill="1" applyBorder="1" applyAlignment="1">
      <alignment vertical="center" justifyLastLine="1"/>
    </xf>
    <xf numFmtId="0" fontId="7" fillId="0" borderId="0" xfId="0" applyFont="1" applyAlignment="1">
      <alignment vertical="center" wrapText="1"/>
    </xf>
    <xf numFmtId="0" fontId="7" fillId="0" borderId="35" xfId="0" applyFont="1" applyBorder="1" applyAlignment="1">
      <alignment vertical="center"/>
    </xf>
    <xf numFmtId="0" fontId="7" fillId="33" borderId="27" xfId="0" applyFont="1" applyFill="1" applyBorder="1" applyAlignment="1">
      <alignment vertical="center"/>
    </xf>
    <xf numFmtId="181" fontId="7" fillId="0" borderId="27" xfId="0" applyNumberFormat="1" applyFont="1" applyBorder="1" applyAlignment="1" applyProtection="1">
      <alignment vertical="center"/>
    </xf>
    <xf numFmtId="195" fontId="7" fillId="0" borderId="27" xfId="1" applyNumberFormat="1" applyFont="1" applyBorder="1" applyAlignment="1" applyProtection="1">
      <alignment vertical="center"/>
    </xf>
    <xf numFmtId="186" fontId="7" fillId="0" borderId="27" xfId="0" applyNumberFormat="1" applyFont="1" applyBorder="1" applyAlignment="1" applyProtection="1">
      <alignment vertical="center"/>
    </xf>
    <xf numFmtId="179" fontId="7" fillId="0" borderId="6" xfId="0" applyNumberFormat="1" applyFont="1" applyBorder="1">
      <alignment vertical="center"/>
    </xf>
    <xf numFmtId="0" fontId="99" fillId="0" borderId="0" xfId="160" applyFont="1" applyAlignment="1">
      <alignment vertical="center"/>
    </xf>
    <xf numFmtId="0" fontId="11" fillId="0" borderId="0" xfId="160" applyFont="1" applyAlignment="1">
      <alignment vertical="center"/>
    </xf>
    <xf numFmtId="0" fontId="7" fillId="0" borderId="0" xfId="160" applyFont="1" applyAlignment="1">
      <alignment vertical="center"/>
    </xf>
    <xf numFmtId="0" fontId="7" fillId="0" borderId="0" xfId="160" applyFont="1" applyAlignment="1">
      <alignment horizontal="right" vertical="center"/>
    </xf>
    <xf numFmtId="0" fontId="7" fillId="33" borderId="56" xfId="0" applyFont="1" applyFill="1" applyBorder="1" applyAlignment="1">
      <alignment horizontal="center" vertical="center" justifyLastLine="1"/>
    </xf>
    <xf numFmtId="0" fontId="7" fillId="33" borderId="57" xfId="0" applyFont="1" applyFill="1" applyBorder="1" applyAlignment="1">
      <alignment vertical="center" justifyLastLine="1"/>
    </xf>
    <xf numFmtId="0" fontId="7" fillId="33" borderId="37" xfId="0" applyFont="1" applyFill="1" applyBorder="1" applyAlignment="1">
      <alignment horizontal="center" vertical="center" justifyLastLine="1"/>
    </xf>
    <xf numFmtId="0" fontId="7" fillId="33" borderId="27" xfId="0" applyFont="1" applyFill="1" applyBorder="1" applyAlignment="1">
      <alignment horizontal="center" vertical="center" justifyLastLine="1"/>
    </xf>
    <xf numFmtId="0" fontId="7" fillId="33" borderId="37" xfId="0" applyFont="1" applyFill="1" applyBorder="1" applyAlignment="1">
      <alignment vertical="center" justifyLastLine="1"/>
    </xf>
    <xf numFmtId="0" fontId="38" fillId="0" borderId="0" xfId="160" applyFont="1">
      <alignment vertical="center"/>
    </xf>
    <xf numFmtId="0" fontId="69" fillId="0" borderId="0" xfId="0" applyFont="1">
      <alignment vertical="center"/>
    </xf>
    <xf numFmtId="193" fontId="7" fillId="0" borderId="26" xfId="0" applyNumberFormat="1" applyFont="1" applyBorder="1" applyAlignment="1" applyProtection="1">
      <alignment vertical="center"/>
    </xf>
    <xf numFmtId="196" fontId="7" fillId="0" borderId="28" xfId="0" applyNumberFormat="1" applyFont="1" applyBorder="1" applyAlignment="1" applyProtection="1">
      <alignment horizontal="right" vertical="center"/>
    </xf>
    <xf numFmtId="196" fontId="7" fillId="0" borderId="26" xfId="0" applyNumberFormat="1" applyFont="1" applyBorder="1" applyAlignment="1" applyProtection="1">
      <alignment horizontal="right" vertical="center"/>
    </xf>
    <xf numFmtId="193" fontId="7" fillId="0" borderId="26" xfId="0" applyNumberFormat="1" applyFont="1" applyBorder="1" applyAlignment="1" applyProtection="1">
      <alignment horizontal="right" vertical="center"/>
    </xf>
    <xf numFmtId="193" fontId="7" fillId="0" borderId="116" xfId="0" applyNumberFormat="1" applyFont="1" applyBorder="1" applyAlignment="1" applyProtection="1">
      <alignment vertical="center"/>
    </xf>
    <xf numFmtId="196" fontId="7" fillId="0" borderId="117" xfId="0" applyNumberFormat="1" applyFont="1" applyBorder="1" applyAlignment="1" applyProtection="1">
      <alignment horizontal="right" vertical="center"/>
    </xf>
    <xf numFmtId="203" fontId="7" fillId="0" borderId="116" xfId="0" applyNumberFormat="1" applyFont="1" applyBorder="1" applyAlignment="1" applyProtection="1">
      <alignment vertical="center"/>
    </xf>
    <xf numFmtId="182" fontId="7" fillId="0" borderId="116" xfId="0" applyNumberFormat="1" applyFont="1" applyBorder="1" applyAlignment="1" applyProtection="1">
      <alignment vertical="center"/>
    </xf>
    <xf numFmtId="193" fontId="7" fillId="0" borderId="116" xfId="0" applyNumberFormat="1" applyFont="1" applyBorder="1" applyAlignment="1" applyProtection="1">
      <alignment horizontal="right" vertical="center"/>
    </xf>
    <xf numFmtId="0" fontId="7" fillId="0" borderId="0" xfId="0" applyFont="1" applyAlignment="1">
      <alignment horizontal="left" vertical="center"/>
    </xf>
    <xf numFmtId="181" fontId="7" fillId="0" borderId="35" xfId="0" applyNumberFormat="1" applyFont="1" applyBorder="1" applyAlignment="1" applyProtection="1">
      <alignment vertical="center"/>
    </xf>
    <xf numFmtId="0" fontId="7" fillId="33" borderId="26" xfId="0" applyFont="1" applyFill="1" applyBorder="1" applyAlignment="1" applyProtection="1">
      <alignment horizontal="distributed" vertical="center" wrapText="1" justifyLastLine="1"/>
    </xf>
    <xf numFmtId="177" fontId="7" fillId="0" borderId="26" xfId="1" applyNumberFormat="1" applyFont="1" applyFill="1" applyBorder="1" applyAlignment="1" applyProtection="1">
      <alignment vertical="center" justifyLastLine="1"/>
    </xf>
    <xf numFmtId="197" fontId="7" fillId="0" borderId="28" xfId="0" applyNumberFormat="1" applyFont="1" applyFill="1" applyBorder="1" applyAlignment="1" applyProtection="1">
      <alignment vertical="center"/>
    </xf>
    <xf numFmtId="177" fontId="7" fillId="0" borderId="38" xfId="1" applyNumberFormat="1" applyFont="1" applyFill="1" applyBorder="1" applyAlignment="1" applyProtection="1">
      <alignment vertical="center"/>
    </xf>
    <xf numFmtId="177" fontId="7" fillId="0" borderId="26" xfId="1" applyNumberFormat="1" applyFont="1" applyFill="1" applyBorder="1" applyAlignment="1" applyProtection="1">
      <alignment vertical="center"/>
    </xf>
    <xf numFmtId="177" fontId="7" fillId="0" borderId="26" xfId="1" applyNumberFormat="1" applyFont="1" applyBorder="1" applyAlignment="1" applyProtection="1">
      <alignment vertical="center"/>
    </xf>
    <xf numFmtId="197" fontId="7" fillId="0" borderId="28" xfId="0" applyNumberFormat="1" applyFont="1" applyBorder="1" applyAlignment="1" applyProtection="1">
      <alignment vertical="center"/>
    </xf>
    <xf numFmtId="193" fontId="7" fillId="0" borderId="38" xfId="0" applyNumberFormat="1" applyFont="1" applyBorder="1" applyAlignment="1" applyProtection="1">
      <alignment vertical="center"/>
    </xf>
    <xf numFmtId="0" fontId="7" fillId="33" borderId="27" xfId="0" applyFont="1" applyFill="1" applyBorder="1" applyAlignment="1" applyProtection="1">
      <alignment horizontal="distributed" vertical="center" wrapText="1" justifyLastLine="1"/>
    </xf>
    <xf numFmtId="0" fontId="7" fillId="33" borderId="128" xfId="0" applyFont="1" applyFill="1" applyBorder="1" applyAlignment="1" applyProtection="1">
      <alignment horizontal="distributed" vertical="center" wrapText="1" justifyLastLine="1"/>
    </xf>
    <xf numFmtId="177" fontId="7" fillId="0" borderId="129" xfId="1" applyNumberFormat="1" applyFont="1" applyBorder="1" applyAlignment="1" applyProtection="1">
      <alignment vertical="center"/>
    </xf>
    <xf numFmtId="193" fontId="7" fillId="0" borderId="129" xfId="0" applyNumberFormat="1" applyFont="1" applyBorder="1" applyAlignment="1" applyProtection="1">
      <alignment vertical="center"/>
    </xf>
    <xf numFmtId="38" fontId="11" fillId="0" borderId="0" xfId="1" applyFont="1" applyBorder="1" applyAlignment="1" applyProtection="1">
      <alignment vertical="center"/>
    </xf>
    <xf numFmtId="197" fontId="11" fillId="0" borderId="0" xfId="0" applyNumberFormat="1" applyFont="1" applyBorder="1" applyAlignment="1" applyProtection="1">
      <alignment vertical="center"/>
    </xf>
    <xf numFmtId="193" fontId="11" fillId="0" borderId="0" xfId="0" applyNumberFormat="1" applyFont="1" applyBorder="1" applyAlignment="1" applyProtection="1">
      <alignment vertical="center"/>
    </xf>
    <xf numFmtId="197" fontId="7" fillId="0" borderId="0" xfId="0" applyNumberFormat="1" applyFont="1">
      <alignment vertical="center"/>
    </xf>
    <xf numFmtId="0" fontId="9" fillId="0" borderId="0" xfId="0" applyFont="1" applyAlignment="1" applyProtection="1">
      <alignment horizontal="left" vertical="center"/>
    </xf>
    <xf numFmtId="0" fontId="11" fillId="0" borderId="35" xfId="0" applyFont="1" applyBorder="1" applyAlignment="1" applyProtection="1">
      <alignment horizontal="right" vertical="center"/>
    </xf>
    <xf numFmtId="0" fontId="7" fillId="0" borderId="0" xfId="0" applyFont="1" applyFill="1" applyBorder="1" applyAlignment="1" applyProtection="1">
      <alignment horizontal="right" vertical="center"/>
    </xf>
    <xf numFmtId="180" fontId="7" fillId="0" borderId="0" xfId="0" applyNumberFormat="1" applyFont="1" applyFill="1" applyBorder="1" applyAlignment="1" applyProtection="1">
      <alignment vertical="center"/>
    </xf>
    <xf numFmtId="37" fontId="11" fillId="0" borderId="0" xfId="0" applyNumberFormat="1" applyFont="1" applyAlignment="1">
      <alignment vertical="center"/>
    </xf>
    <xf numFmtId="180" fontId="11" fillId="0" borderId="0" xfId="0" applyNumberFormat="1" applyFont="1" applyAlignment="1">
      <alignment vertical="center"/>
    </xf>
    <xf numFmtId="0" fontId="7" fillId="33" borderId="26" xfId="0" applyFont="1" applyFill="1" applyBorder="1" applyAlignment="1">
      <alignment vertical="center"/>
    </xf>
    <xf numFmtId="0" fontId="7" fillId="33" borderId="35" xfId="0" applyFont="1" applyFill="1" applyBorder="1" applyAlignment="1" applyProtection="1">
      <alignment horizontal="center" vertical="center"/>
    </xf>
    <xf numFmtId="0" fontId="7" fillId="33" borderId="0" xfId="0" applyFont="1" applyFill="1" applyBorder="1" applyAlignment="1" applyProtection="1">
      <alignment horizontal="center" vertical="center"/>
    </xf>
    <xf numFmtId="179" fontId="7" fillId="0" borderId="3" xfId="0" applyNumberFormat="1" applyFont="1" applyBorder="1" applyAlignment="1" applyProtection="1">
      <alignment vertical="center"/>
    </xf>
    <xf numFmtId="0" fontId="7" fillId="33" borderId="51" xfId="0" applyFont="1" applyFill="1" applyBorder="1" applyAlignment="1" applyProtection="1">
      <alignment horizontal="center" vertical="center"/>
    </xf>
    <xf numFmtId="179" fontId="7" fillId="0" borderId="52" xfId="0" applyNumberFormat="1" applyFont="1" applyBorder="1" applyAlignment="1" applyProtection="1">
      <alignment vertical="center"/>
    </xf>
    <xf numFmtId="0" fontId="82" fillId="0" borderId="0" xfId="0" applyFont="1" applyAlignment="1" applyProtection="1">
      <alignment horizontal="left" vertical="center"/>
    </xf>
    <xf numFmtId="0" fontId="75" fillId="0" borderId="0" xfId="0" applyFont="1" applyAlignment="1" applyProtection="1">
      <alignment horizontal="left" vertical="center"/>
    </xf>
    <xf numFmtId="198" fontId="11" fillId="0" borderId="35" xfId="1" applyNumberFormat="1" applyFont="1" applyBorder="1" applyAlignment="1" applyProtection="1">
      <alignment horizontal="right" vertical="center"/>
    </xf>
    <xf numFmtId="198" fontId="11" fillId="0" borderId="0" xfId="1" applyNumberFormat="1" applyFont="1" applyBorder="1" applyAlignment="1" applyProtection="1">
      <alignment horizontal="right" vertical="center"/>
    </xf>
    <xf numFmtId="198" fontId="7" fillId="0" borderId="35" xfId="1" applyNumberFormat="1" applyFont="1" applyBorder="1" applyAlignment="1" applyProtection="1">
      <alignment vertical="center"/>
    </xf>
    <xf numFmtId="198" fontId="7" fillId="0" borderId="35" xfId="1" applyNumberFormat="1" applyFont="1" applyBorder="1" applyAlignment="1" applyProtection="1">
      <alignment horizontal="right" vertical="center"/>
    </xf>
    <xf numFmtId="198" fontId="7" fillId="33" borderId="26" xfId="1" applyNumberFormat="1" applyFont="1" applyFill="1" applyBorder="1" applyAlignment="1" applyProtection="1">
      <alignment horizontal="center" vertical="center" justifyLastLine="1"/>
    </xf>
    <xf numFmtId="198" fontId="7" fillId="33" borderId="27" xfId="1" applyNumberFormat="1" applyFont="1" applyFill="1" applyBorder="1" applyAlignment="1" applyProtection="1">
      <alignment horizontal="center" vertical="center" justifyLastLine="1"/>
    </xf>
    <xf numFmtId="198" fontId="7" fillId="33" borderId="39" xfId="1" applyNumberFormat="1" applyFont="1" applyFill="1" applyBorder="1" applyAlignment="1">
      <alignment vertical="center"/>
    </xf>
    <xf numFmtId="198" fontId="7" fillId="33" borderId="39" xfId="1" applyNumberFormat="1" applyFont="1" applyFill="1" applyBorder="1" applyAlignment="1" applyProtection="1">
      <alignment horizontal="center" vertical="center" justifyLastLine="1"/>
    </xf>
    <xf numFmtId="198" fontId="7" fillId="33" borderId="3" xfId="1" applyNumberFormat="1" applyFont="1" applyFill="1" applyBorder="1" applyAlignment="1" applyProtection="1">
      <alignment horizontal="center" vertical="center" justifyLastLine="1"/>
    </xf>
    <xf numFmtId="198" fontId="7" fillId="33" borderId="6" xfId="1" applyNumberFormat="1" applyFont="1" applyFill="1" applyBorder="1" applyAlignment="1" applyProtection="1">
      <alignment horizontal="center" vertical="center" justifyLastLine="1"/>
    </xf>
    <xf numFmtId="198" fontId="11" fillId="0" borderId="0" xfId="1" applyNumberFormat="1" applyFont="1" applyBorder="1" applyAlignment="1">
      <alignment vertical="center"/>
    </xf>
    <xf numFmtId="0" fontId="99" fillId="0" borderId="0" xfId="0" applyFont="1">
      <alignment vertical="center"/>
    </xf>
    <xf numFmtId="0" fontId="0" fillId="33" borderId="83" xfId="0" applyFont="1" applyFill="1" applyBorder="1" applyAlignment="1">
      <alignment vertical="center"/>
    </xf>
    <xf numFmtId="182" fontId="7" fillId="0" borderId="27" xfId="0" applyNumberFormat="1" applyFont="1" applyBorder="1" applyAlignment="1">
      <alignment horizontal="right" vertical="center"/>
    </xf>
    <xf numFmtId="0" fontId="11" fillId="0" borderId="0" xfId="0" applyFont="1" applyBorder="1" applyAlignment="1" applyProtection="1">
      <alignment horizontal="right" vertical="center"/>
    </xf>
    <xf numFmtId="0" fontId="7" fillId="33" borderId="83" xfId="0" applyFont="1" applyFill="1" applyBorder="1" applyAlignment="1">
      <alignment vertical="center" justifyLastLine="1"/>
    </xf>
    <xf numFmtId="0" fontId="7" fillId="0" borderId="27" xfId="0" applyFont="1" applyFill="1" applyBorder="1" applyAlignment="1" applyProtection="1">
      <alignment horizontal="distributed" vertical="center" justifyLastLine="1"/>
    </xf>
    <xf numFmtId="0" fontId="7" fillId="0" borderId="27" xfId="0" applyFont="1" applyFill="1" applyBorder="1">
      <alignment vertical="center"/>
    </xf>
    <xf numFmtId="184" fontId="7" fillId="0" borderId="27" xfId="0" applyNumberFormat="1" applyFont="1" applyBorder="1" applyAlignment="1" applyProtection="1">
      <alignment vertical="center"/>
    </xf>
    <xf numFmtId="184" fontId="7" fillId="0" borderId="128" xfId="0" applyNumberFormat="1" applyFont="1" applyBorder="1" applyAlignment="1" applyProtection="1">
      <alignment vertical="center"/>
    </xf>
    <xf numFmtId="0" fontId="7" fillId="0" borderId="40" xfId="0" applyFont="1" applyBorder="1" applyAlignment="1" applyProtection="1">
      <alignment vertical="center"/>
    </xf>
    <xf numFmtId="0" fontId="99" fillId="0" borderId="0" xfId="0" applyFont="1" applyBorder="1" applyAlignment="1" applyProtection="1">
      <alignment horizontal="left" vertical="center"/>
    </xf>
    <xf numFmtId="181" fontId="7" fillId="0" borderId="27" xfId="0" applyNumberFormat="1" applyFont="1" applyFill="1" applyBorder="1" applyAlignment="1" applyProtection="1">
      <alignment vertical="center"/>
    </xf>
    <xf numFmtId="0" fontId="11" fillId="0" borderId="0" xfId="0" applyFont="1">
      <alignment vertical="center"/>
    </xf>
    <xf numFmtId="38" fontId="11" fillId="0" borderId="0" xfId="158" applyFont="1" applyAlignment="1">
      <alignment vertical="center"/>
    </xf>
    <xf numFmtId="0" fontId="7" fillId="33" borderId="89" xfId="0" applyFont="1" applyFill="1" applyBorder="1" applyAlignment="1" applyProtection="1">
      <alignment horizontal="center" vertical="center"/>
    </xf>
    <xf numFmtId="0" fontId="7" fillId="33" borderId="89" xfId="0" applyFont="1" applyFill="1" applyBorder="1" applyAlignment="1" applyProtection="1">
      <alignment vertical="center" shrinkToFit="1"/>
    </xf>
    <xf numFmtId="181" fontId="7" fillId="0" borderId="59" xfId="0" applyNumberFormat="1" applyFont="1" applyFill="1" applyBorder="1" applyAlignment="1" applyProtection="1">
      <alignment vertical="center"/>
    </xf>
    <xf numFmtId="0" fontId="7" fillId="0" borderId="59" xfId="0" applyFont="1" applyFill="1" applyBorder="1" applyAlignment="1" applyProtection="1">
      <alignment horizontal="justify" vertical="center"/>
    </xf>
    <xf numFmtId="181" fontId="7" fillId="0" borderId="88" xfId="0" applyNumberFormat="1" applyFont="1" applyFill="1" applyBorder="1" applyAlignment="1" applyProtection="1">
      <alignment vertical="center"/>
    </xf>
    <xf numFmtId="0" fontId="7" fillId="0" borderId="2" xfId="0" applyFont="1" applyFill="1" applyBorder="1">
      <alignment vertical="center"/>
    </xf>
    <xf numFmtId="181" fontId="7" fillId="0" borderId="53" xfId="0" applyNumberFormat="1" applyFont="1" applyBorder="1" applyAlignment="1" applyProtection="1">
      <alignment vertical="center"/>
    </xf>
    <xf numFmtId="181" fontId="7" fillId="0" borderId="53" xfId="0" applyNumberFormat="1" applyFont="1" applyFill="1" applyBorder="1" applyAlignment="1" applyProtection="1">
      <alignment vertical="center"/>
    </xf>
    <xf numFmtId="182" fontId="7" fillId="0" borderId="54" xfId="0" applyNumberFormat="1" applyFont="1" applyBorder="1" applyAlignment="1">
      <alignment horizontal="right" vertical="center"/>
    </xf>
    <xf numFmtId="181" fontId="7" fillId="0" borderId="54" xfId="163" applyNumberFormat="1" applyFont="1" applyFill="1" applyBorder="1" applyAlignment="1" applyProtection="1">
      <alignment vertical="center"/>
    </xf>
    <xf numFmtId="181" fontId="7" fillId="0" borderId="132" xfId="0" applyNumberFormat="1" applyFont="1" applyBorder="1" applyAlignment="1" applyProtection="1">
      <alignment vertical="center"/>
    </xf>
    <xf numFmtId="181" fontId="7" fillId="0" borderId="133" xfId="0" applyNumberFormat="1" applyFont="1" applyBorder="1" applyAlignment="1" applyProtection="1">
      <alignment vertical="center"/>
    </xf>
    <xf numFmtId="181" fontId="7" fillId="0" borderId="133" xfId="0" applyNumberFormat="1" applyFont="1" applyFill="1" applyBorder="1" applyAlignment="1" applyProtection="1">
      <alignment vertical="center"/>
    </xf>
    <xf numFmtId="0" fontId="7" fillId="0" borderId="55" xfId="0" applyFont="1" applyBorder="1" applyAlignment="1" applyProtection="1">
      <alignment vertical="center"/>
    </xf>
    <xf numFmtId="0" fontId="7" fillId="33" borderId="87" xfId="0" applyFont="1" applyFill="1" applyBorder="1" applyAlignment="1">
      <alignment horizontal="center" vertical="center" justifyLastLine="1"/>
    </xf>
    <xf numFmtId="0" fontId="7" fillId="33" borderId="87" xfId="0" applyFont="1" applyFill="1" applyBorder="1" applyAlignment="1">
      <alignment vertical="center" justifyLastLine="1"/>
    </xf>
    <xf numFmtId="0" fontId="11" fillId="33" borderId="105" xfId="0" applyFont="1" applyFill="1" applyBorder="1" applyAlignment="1">
      <alignment vertical="center" justifyLastLine="1"/>
    </xf>
    <xf numFmtId="0" fontId="11" fillId="33" borderId="124" xfId="0" applyFont="1" applyFill="1" applyBorder="1" applyAlignment="1">
      <alignment horizontal="center" vertical="center" justifyLastLine="1"/>
    </xf>
    <xf numFmtId="0" fontId="11" fillId="33" borderId="126" xfId="0" applyFont="1" applyFill="1" applyBorder="1" applyAlignment="1">
      <alignment vertical="center" justifyLastLine="1"/>
    </xf>
    <xf numFmtId="0" fontId="7" fillId="53" borderId="63" xfId="0" applyFont="1" applyFill="1" applyBorder="1" applyAlignment="1">
      <alignment horizontal="center" vertical="center"/>
    </xf>
    <xf numFmtId="0" fontId="7" fillId="53" borderId="91" xfId="0" applyFont="1" applyFill="1" applyBorder="1" applyAlignment="1">
      <alignment horizontal="justify" vertical="center"/>
    </xf>
    <xf numFmtId="0" fontId="7" fillId="53" borderId="64" xfId="0" applyFont="1" applyFill="1" applyBorder="1" applyAlignment="1">
      <alignment horizontal="center" vertical="center"/>
    </xf>
    <xf numFmtId="0" fontId="7" fillId="33" borderId="58" xfId="153" applyFont="1" applyFill="1" applyBorder="1" applyAlignment="1">
      <alignment horizontal="center" vertical="center"/>
    </xf>
    <xf numFmtId="0" fontId="7" fillId="0" borderId="7" xfId="153" applyFont="1" applyBorder="1">
      <alignment vertical="center"/>
    </xf>
    <xf numFmtId="183" fontId="7" fillId="0" borderId="7" xfId="157" applyNumberFormat="1" applyFont="1" applyBorder="1">
      <alignment vertical="center"/>
    </xf>
    <xf numFmtId="0" fontId="7" fillId="33" borderId="93" xfId="153" applyFont="1" applyFill="1" applyBorder="1" applyAlignment="1">
      <alignment horizontal="distributed" vertical="center" justifyLastLine="1"/>
    </xf>
    <xf numFmtId="183" fontId="7" fillId="0" borderId="7" xfId="157" applyNumberFormat="1" applyFont="1" applyFill="1" applyBorder="1">
      <alignment vertical="center"/>
    </xf>
    <xf numFmtId="0" fontId="7" fillId="52" borderId="93" xfId="153" applyFont="1" applyFill="1" applyBorder="1" applyAlignment="1">
      <alignment horizontal="distributed" vertical="center" justifyLastLine="1"/>
    </xf>
    <xf numFmtId="183" fontId="7" fillId="0" borderId="0" xfId="157" applyNumberFormat="1" applyFont="1" applyBorder="1">
      <alignment vertical="center"/>
    </xf>
    <xf numFmtId="0" fontId="7" fillId="33" borderId="122" xfId="153" applyFont="1" applyFill="1" applyBorder="1" applyAlignment="1">
      <alignment horizontal="distributed" vertical="center" justifyLastLine="1"/>
    </xf>
    <xf numFmtId="0" fontId="7" fillId="33" borderId="58" xfId="0" applyFont="1" applyFill="1" applyBorder="1" applyAlignment="1" applyProtection="1">
      <alignment horizontal="distributed" vertical="center" justifyLastLine="1"/>
    </xf>
    <xf numFmtId="0" fontId="7" fillId="33" borderId="103" xfId="0" applyFont="1" applyFill="1" applyBorder="1" applyAlignment="1" applyProtection="1">
      <alignment horizontal="center" vertical="center"/>
    </xf>
    <xf numFmtId="0" fontId="0" fillId="33" borderId="105" xfId="0" applyFont="1" applyFill="1" applyBorder="1" applyAlignment="1">
      <alignment horizontal="center" vertical="center"/>
    </xf>
    <xf numFmtId="0" fontId="7" fillId="33" borderId="2" xfId="0" applyFont="1" applyFill="1" applyBorder="1" applyAlignment="1" applyProtection="1">
      <alignment horizontal="distributed" vertical="center" justifyLastLine="1"/>
    </xf>
    <xf numFmtId="177" fontId="7" fillId="0" borderId="54" xfId="1" applyNumberFormat="1" applyFont="1" applyBorder="1" applyAlignment="1" applyProtection="1">
      <alignment vertical="center"/>
    </xf>
    <xf numFmtId="0" fontId="7" fillId="0" borderId="0" xfId="0" applyFont="1" applyBorder="1" applyAlignment="1">
      <alignment horizontal="left" vertical="center"/>
    </xf>
    <xf numFmtId="0" fontId="7" fillId="0" borderId="0" xfId="167" applyFont="1">
      <alignment vertical="center"/>
    </xf>
    <xf numFmtId="0" fontId="87" fillId="0" borderId="0" xfId="0" applyFont="1" applyAlignment="1">
      <alignment vertical="center"/>
    </xf>
    <xf numFmtId="0" fontId="11" fillId="0" borderId="0" xfId="168" applyFont="1"/>
    <xf numFmtId="0" fontId="11" fillId="0" borderId="0" xfId="168" applyFont="1" applyAlignment="1">
      <alignment vertical="center"/>
    </xf>
    <xf numFmtId="0" fontId="69" fillId="0" borderId="0" xfId="168" applyFont="1"/>
    <xf numFmtId="0" fontId="69" fillId="33" borderId="6" xfId="168" applyFont="1" applyFill="1" applyBorder="1" applyAlignment="1">
      <alignment vertical="center" shrinkToFit="1"/>
    </xf>
    <xf numFmtId="0" fontId="69" fillId="33" borderId="54" xfId="168" applyFont="1" applyFill="1" applyBorder="1" applyAlignment="1">
      <alignment horizontal="center" vertical="center" shrinkToFit="1"/>
    </xf>
    <xf numFmtId="0" fontId="69" fillId="0" borderId="0" xfId="168" applyFont="1" applyFill="1"/>
    <xf numFmtId="38" fontId="69" fillId="0" borderId="0" xfId="168" applyNumberFormat="1" applyFont="1"/>
    <xf numFmtId="0" fontId="7" fillId="0" borderId="0" xfId="168" applyFont="1" applyBorder="1" applyAlignment="1">
      <alignment vertical="center"/>
    </xf>
    <xf numFmtId="0" fontId="97" fillId="0" borderId="0" xfId="0" applyFont="1" applyBorder="1" applyAlignment="1">
      <alignment vertical="center"/>
    </xf>
    <xf numFmtId="0" fontId="69" fillId="0" borderId="0" xfId="0" applyFont="1" applyAlignment="1">
      <alignment vertical="center"/>
    </xf>
    <xf numFmtId="0" fontId="7" fillId="33" borderId="94" xfId="0" applyFont="1" applyFill="1" applyBorder="1" applyAlignment="1" applyProtection="1">
      <alignment horizontal="centerContinuous" vertical="center"/>
    </xf>
    <xf numFmtId="0" fontId="7" fillId="33" borderId="54" xfId="0" applyFont="1" applyFill="1" applyBorder="1" applyAlignment="1" applyProtection="1">
      <alignment horizontal="center" vertical="center" justifyLastLine="1"/>
    </xf>
    <xf numFmtId="0" fontId="7" fillId="33" borderId="54" xfId="168" applyFont="1" applyFill="1" applyBorder="1" applyAlignment="1">
      <alignment horizontal="center" vertical="center" wrapText="1"/>
    </xf>
    <xf numFmtId="0" fontId="7" fillId="33" borderId="54" xfId="168" applyFont="1" applyFill="1" applyBorder="1" applyAlignment="1">
      <alignment horizontal="distributed" vertical="center" justifyLastLine="1"/>
    </xf>
    <xf numFmtId="0" fontId="7" fillId="52" borderId="54" xfId="168" applyFont="1" applyFill="1" applyBorder="1" applyAlignment="1">
      <alignment horizontal="distributed" vertical="center" justifyLastLine="1"/>
    </xf>
    <xf numFmtId="0" fontId="7" fillId="33" borderId="65" xfId="168" applyFont="1" applyFill="1" applyBorder="1" applyAlignment="1">
      <alignment horizontal="distributed" vertical="center" justifyLastLine="1"/>
    </xf>
    <xf numFmtId="0" fontId="7" fillId="33" borderId="2" xfId="168" applyFont="1" applyFill="1" applyBorder="1" applyAlignment="1">
      <alignment horizontal="distributed" vertical="center" justifyLastLine="1"/>
    </xf>
    <xf numFmtId="179" fontId="7" fillId="0" borderId="129" xfId="170" applyNumberFormat="1" applyFont="1" applyBorder="1" applyAlignment="1">
      <alignment vertical="center"/>
    </xf>
    <xf numFmtId="179" fontId="7" fillId="0" borderId="128" xfId="170" applyNumberFormat="1" applyFont="1" applyBorder="1" applyAlignment="1">
      <alignment vertical="center"/>
    </xf>
    <xf numFmtId="0" fontId="7" fillId="0" borderId="35" xfId="0" applyFont="1" applyBorder="1" applyAlignment="1">
      <alignment horizontal="right" vertical="center"/>
    </xf>
    <xf numFmtId="0" fontId="7" fillId="33" borderId="58" xfId="0" applyFont="1" applyFill="1" applyBorder="1" applyAlignment="1">
      <alignment horizontal="center" vertical="center" justifyLastLine="1"/>
    </xf>
    <xf numFmtId="0" fontId="7" fillId="33" borderId="103" xfId="0" applyFont="1" applyFill="1" applyBorder="1" applyAlignment="1" applyProtection="1">
      <alignment horizontal="center" vertical="center" shrinkToFit="1"/>
    </xf>
    <xf numFmtId="0" fontId="0" fillId="33" borderId="105" xfId="0" applyFont="1" applyFill="1" applyBorder="1" applyAlignment="1">
      <alignment vertical="center" shrinkToFit="1"/>
    </xf>
    <xf numFmtId="0" fontId="7" fillId="33" borderId="103" xfId="0" applyFont="1" applyFill="1" applyBorder="1" applyAlignment="1">
      <alignment horizontal="center" vertical="center" shrinkToFit="1"/>
    </xf>
    <xf numFmtId="0" fontId="7" fillId="33" borderId="2" xfId="0" applyFont="1" applyFill="1" applyBorder="1" applyAlignment="1">
      <alignment horizontal="center" vertical="center" justifyLastLine="1"/>
    </xf>
    <xf numFmtId="0" fontId="7" fillId="33" borderId="2" xfId="0" applyFont="1" applyFill="1" applyBorder="1" applyAlignment="1" applyProtection="1">
      <alignment horizontal="center" vertical="center" justifyLastLine="1"/>
    </xf>
    <xf numFmtId="0" fontId="7" fillId="33" borderId="54" xfId="168" applyFont="1" applyFill="1" applyBorder="1" applyAlignment="1">
      <alignment horizontal="center" vertical="center"/>
    </xf>
    <xf numFmtId="0" fontId="7" fillId="0" borderId="0" xfId="168" applyFont="1" applyFill="1" applyBorder="1" applyAlignment="1">
      <alignment horizontal="center" wrapText="1"/>
    </xf>
    <xf numFmtId="0" fontId="11" fillId="0" borderId="0" xfId="168" applyFont="1" applyFill="1"/>
    <xf numFmtId="38" fontId="7" fillId="0" borderId="0" xfId="169" applyFont="1" applyFill="1" applyBorder="1" applyAlignment="1"/>
    <xf numFmtId="38" fontId="7" fillId="0" borderId="0" xfId="169" applyFont="1" applyBorder="1" applyAlignment="1"/>
    <xf numFmtId="0" fontId="7" fillId="33" borderId="2" xfId="168" applyFont="1" applyFill="1" applyBorder="1" applyAlignment="1">
      <alignment horizontal="center" vertical="center"/>
    </xf>
    <xf numFmtId="0" fontId="7" fillId="0" borderId="0" xfId="168" applyFont="1" applyFill="1" applyBorder="1" applyAlignment="1">
      <alignment vertical="center"/>
    </xf>
    <xf numFmtId="0" fontId="11" fillId="0" borderId="0" xfId="176" applyFont="1" applyAlignment="1">
      <alignment vertical="center"/>
    </xf>
    <xf numFmtId="0" fontId="11" fillId="0" borderId="0" xfId="176" applyFont="1" applyBorder="1" applyAlignment="1">
      <alignment vertical="center"/>
    </xf>
    <xf numFmtId="0" fontId="7" fillId="0" borderId="0" xfId="176" applyFont="1" applyBorder="1" applyAlignment="1">
      <alignment horizontal="right" vertical="center"/>
    </xf>
    <xf numFmtId="0" fontId="7" fillId="33" borderId="54" xfId="176" applyFont="1" applyFill="1" applyBorder="1" applyAlignment="1">
      <alignment vertical="center"/>
    </xf>
    <xf numFmtId="0" fontId="7" fillId="33" borderId="54" xfId="176" applyFont="1" applyFill="1" applyBorder="1" applyAlignment="1" applyProtection="1">
      <alignment horizontal="center" vertical="center"/>
    </xf>
    <xf numFmtId="0" fontId="7" fillId="33" borderId="54" xfId="176" applyFont="1" applyFill="1" applyBorder="1" applyAlignment="1" applyProtection="1">
      <alignment horizontal="center" vertical="center" wrapText="1"/>
    </xf>
    <xf numFmtId="0" fontId="7" fillId="33" borderId="54" xfId="176" applyFont="1" applyFill="1" applyBorder="1" applyAlignment="1" applyProtection="1">
      <alignment horizontal="distributed" vertical="center" wrapText="1" justifyLastLine="1"/>
    </xf>
    <xf numFmtId="0" fontId="7" fillId="33" borderId="54" xfId="176" applyFont="1" applyFill="1" applyBorder="1" applyAlignment="1" applyProtection="1">
      <alignment horizontal="distributed" vertical="center" justifyLastLine="1"/>
    </xf>
    <xf numFmtId="0" fontId="7" fillId="52" borderId="54" xfId="176" applyFont="1" applyFill="1" applyBorder="1" applyAlignment="1" applyProtection="1">
      <alignment horizontal="distributed" vertical="center" justifyLastLine="1"/>
    </xf>
    <xf numFmtId="0" fontId="11" fillId="0" borderId="0" xfId="0" applyFont="1" applyBorder="1" applyAlignment="1" applyProtection="1">
      <alignment vertical="center"/>
    </xf>
    <xf numFmtId="38" fontId="7" fillId="0" borderId="0" xfId="1" applyFont="1">
      <alignment vertical="center"/>
    </xf>
    <xf numFmtId="0" fontId="87" fillId="0" borderId="0" xfId="0" applyFont="1" applyBorder="1" applyAlignment="1">
      <alignment vertical="center"/>
    </xf>
    <xf numFmtId="0" fontId="95" fillId="0" borderId="0" xfId="0" applyFont="1" applyAlignment="1" applyProtection="1">
      <alignment horizontal="left" vertical="center"/>
    </xf>
    <xf numFmtId="0" fontId="7" fillId="33" borderId="58" xfId="168" applyFont="1" applyFill="1" applyBorder="1" applyAlignment="1">
      <alignment vertical="center"/>
    </xf>
    <xf numFmtId="0" fontId="7" fillId="33" borderId="2" xfId="168" applyFont="1" applyFill="1" applyBorder="1" applyAlignment="1">
      <alignment vertical="center"/>
    </xf>
    <xf numFmtId="0" fontId="7" fillId="33" borderId="54" xfId="168" applyFont="1" applyFill="1" applyBorder="1" applyAlignment="1">
      <alignment vertical="center"/>
    </xf>
    <xf numFmtId="38" fontId="7" fillId="0" borderId="0" xfId="169" applyFont="1" applyAlignment="1">
      <alignment vertical="center"/>
    </xf>
    <xf numFmtId="202" fontId="95" fillId="0" borderId="0" xfId="92" applyNumberFormat="1" applyFont="1" applyFill="1" applyBorder="1" applyAlignment="1">
      <alignment horizontal="right" vertical="center"/>
    </xf>
    <xf numFmtId="38" fontId="7" fillId="52" borderId="0" xfId="169" applyFont="1" applyFill="1" applyAlignment="1">
      <alignment vertical="center"/>
    </xf>
    <xf numFmtId="202" fontId="95" fillId="52" borderId="0" xfId="92" applyNumberFormat="1" applyFont="1" applyFill="1" applyBorder="1" applyAlignment="1">
      <alignment horizontal="right" vertical="center"/>
    </xf>
    <xf numFmtId="0" fontId="11" fillId="0" borderId="0" xfId="0" applyFont="1" applyBorder="1" applyAlignment="1">
      <alignment horizontal="right" vertical="center"/>
    </xf>
    <xf numFmtId="0" fontId="7" fillId="0" borderId="0" xfId="153" applyFont="1" applyFill="1">
      <alignment vertical="center"/>
    </xf>
    <xf numFmtId="38" fontId="7" fillId="0" borderId="0" xfId="1" applyFont="1" applyFill="1" applyBorder="1">
      <alignment vertical="center"/>
    </xf>
    <xf numFmtId="38" fontId="7" fillId="0" borderId="0" xfId="83" applyFont="1">
      <alignment vertical="center"/>
    </xf>
    <xf numFmtId="0" fontId="7" fillId="0" borderId="0" xfId="174" applyFont="1">
      <alignment vertical="center"/>
    </xf>
    <xf numFmtId="38" fontId="7" fillId="0" borderId="0" xfId="83" applyFont="1" applyFill="1">
      <alignment vertical="center"/>
    </xf>
    <xf numFmtId="0" fontId="7" fillId="0" borderId="0" xfId="174" applyFont="1" applyAlignment="1">
      <alignment horizontal="right" vertical="center"/>
    </xf>
    <xf numFmtId="0" fontId="7" fillId="33" borderId="58" xfId="174" applyFont="1" applyFill="1" applyBorder="1">
      <alignment vertical="center"/>
    </xf>
    <xf numFmtId="0" fontId="7" fillId="0" borderId="0" xfId="174" applyFont="1" applyFill="1" applyBorder="1">
      <alignment vertical="center"/>
    </xf>
    <xf numFmtId="0" fontId="7" fillId="33" borderId="2" xfId="174" applyFont="1" applyFill="1" applyBorder="1">
      <alignment vertical="center"/>
    </xf>
    <xf numFmtId="0" fontId="7" fillId="0" borderId="0" xfId="174" applyFont="1" applyFill="1" applyBorder="1" applyAlignment="1">
      <alignment horizontal="center" vertical="center"/>
    </xf>
    <xf numFmtId="0" fontId="7" fillId="33" borderId="54" xfId="174" applyFont="1" applyFill="1" applyBorder="1" applyAlignment="1">
      <alignment horizontal="distributed" vertical="center" justifyLastLine="1"/>
    </xf>
    <xf numFmtId="191" fontId="7" fillId="0" borderId="0" xfId="83" applyNumberFormat="1" applyFont="1" applyBorder="1">
      <alignment vertical="center"/>
    </xf>
    <xf numFmtId="0" fontId="7" fillId="52" borderId="54" xfId="174" applyFont="1" applyFill="1" applyBorder="1" applyAlignment="1">
      <alignment horizontal="distributed" vertical="center" justifyLastLine="1"/>
    </xf>
    <xf numFmtId="191" fontId="7" fillId="0" borderId="0" xfId="83" applyNumberFormat="1" applyFont="1" applyFill="1" applyBorder="1">
      <alignment vertical="center"/>
    </xf>
    <xf numFmtId="0" fontId="7" fillId="33" borderId="58" xfId="174" applyFont="1" applyFill="1" applyBorder="1" applyAlignment="1">
      <alignment horizontal="distributed" vertical="center" justifyLastLine="1"/>
    </xf>
    <xf numFmtId="0" fontId="7" fillId="33" borderId="65" xfId="174" applyFont="1" applyFill="1" applyBorder="1" applyAlignment="1">
      <alignment horizontal="distributed" vertical="center" justifyLastLine="1"/>
    </xf>
    <xf numFmtId="0" fontId="7" fillId="33" borderId="52" xfId="174" applyFont="1" applyFill="1" applyBorder="1" applyAlignment="1">
      <alignment horizontal="distributed" vertical="center" justifyLastLine="1"/>
    </xf>
    <xf numFmtId="0" fontId="103" fillId="0" borderId="0" xfId="174" applyFont="1">
      <alignment vertical="center"/>
    </xf>
    <xf numFmtId="0" fontId="69" fillId="0" borderId="0" xfId="174" applyFont="1" applyAlignment="1">
      <alignment horizontal="right" vertical="center"/>
    </xf>
    <xf numFmtId="0" fontId="69" fillId="0" borderId="0" xfId="174" applyFont="1">
      <alignment vertical="center"/>
    </xf>
    <xf numFmtId="187" fontId="7" fillId="0" borderId="0" xfId="174" applyNumberFormat="1" applyFont="1">
      <alignment vertical="center"/>
    </xf>
    <xf numFmtId="191" fontId="7" fillId="0" borderId="0" xfId="83" applyNumberFormat="1" applyFont="1">
      <alignment vertical="center"/>
    </xf>
    <xf numFmtId="0" fontId="69" fillId="33" borderId="56" xfId="174" applyFont="1" applyFill="1" applyBorder="1">
      <alignment vertical="center"/>
    </xf>
    <xf numFmtId="0" fontId="69" fillId="33" borderId="57" xfId="174" applyFont="1" applyFill="1" applyBorder="1" applyAlignment="1">
      <alignment vertical="center" shrinkToFit="1"/>
    </xf>
    <xf numFmtId="0" fontId="69" fillId="33" borderId="54" xfId="174" applyFont="1" applyFill="1" applyBorder="1" applyAlignment="1">
      <alignment horizontal="center" vertical="center" textRotation="255"/>
    </xf>
    <xf numFmtId="0" fontId="69" fillId="33" borderId="60" xfId="174" applyFont="1" applyFill="1" applyBorder="1" applyAlignment="1">
      <alignment horizontal="center" vertical="center" textRotation="255"/>
    </xf>
    <xf numFmtId="0" fontId="69" fillId="33" borderId="137" xfId="174" applyFont="1" applyFill="1" applyBorder="1" applyAlignment="1">
      <alignment horizontal="center" vertical="center" textRotation="255"/>
    </xf>
    <xf numFmtId="0" fontId="69" fillId="33" borderId="61" xfId="174" applyFont="1" applyFill="1" applyBorder="1" applyAlignment="1">
      <alignment horizontal="center" vertical="center" textRotation="255"/>
    </xf>
    <xf numFmtId="0" fontId="104" fillId="0" borderId="0" xfId="174" applyFont="1">
      <alignment vertical="center"/>
    </xf>
    <xf numFmtId="0" fontId="69" fillId="33" borderId="6" xfId="174" applyFont="1" applyFill="1" applyBorder="1">
      <alignment vertical="center"/>
    </xf>
    <xf numFmtId="0" fontId="97" fillId="33" borderId="54" xfId="174" applyFont="1" applyFill="1" applyBorder="1" applyAlignment="1">
      <alignment vertical="center" shrinkToFit="1"/>
    </xf>
    <xf numFmtId="0" fontId="69" fillId="33" borderId="37" xfId="174" applyFont="1" applyFill="1" applyBorder="1">
      <alignment vertical="center"/>
    </xf>
    <xf numFmtId="38" fontId="103" fillId="0" borderId="0" xfId="174" applyNumberFormat="1" applyFont="1">
      <alignment vertical="center"/>
    </xf>
    <xf numFmtId="0" fontId="97" fillId="33" borderId="57" xfId="174" applyFont="1" applyFill="1" applyBorder="1" applyAlignment="1">
      <alignment vertical="center" shrinkToFit="1"/>
    </xf>
    <xf numFmtId="0" fontId="69" fillId="33" borderId="60" xfId="174" applyFont="1" applyFill="1" applyBorder="1">
      <alignment vertical="center"/>
    </xf>
    <xf numFmtId="0" fontId="69" fillId="33" borderId="61" xfId="174" applyFont="1" applyFill="1" applyBorder="1" applyAlignment="1">
      <alignment vertical="center" shrinkToFit="1"/>
    </xf>
    <xf numFmtId="0" fontId="82" fillId="0" borderId="0" xfId="174" applyFont="1">
      <alignment vertical="center"/>
    </xf>
    <xf numFmtId="0" fontId="7" fillId="0" borderId="0" xfId="174" applyFont="1" applyAlignment="1">
      <alignment horizontal="center" vertical="center"/>
    </xf>
    <xf numFmtId="0" fontId="7" fillId="0" borderId="0" xfId="174" applyFont="1" applyFill="1">
      <alignment vertical="center"/>
    </xf>
    <xf numFmtId="0" fontId="75" fillId="0" borderId="0" xfId="174" applyFont="1">
      <alignment vertical="center"/>
    </xf>
    <xf numFmtId="183" fontId="7" fillId="0" borderId="0" xfId="84" applyNumberFormat="1" applyFont="1">
      <alignment vertical="center"/>
    </xf>
    <xf numFmtId="38" fontId="7" fillId="0" borderId="0" xfId="174" applyNumberFormat="1" applyFont="1">
      <alignment vertical="center"/>
    </xf>
    <xf numFmtId="0" fontId="0" fillId="0" borderId="0" xfId="0" applyFont="1" applyFill="1">
      <alignment vertical="center"/>
    </xf>
    <xf numFmtId="0" fontId="11" fillId="0" borderId="0" xfId="174" applyFont="1" applyFill="1">
      <alignment vertical="center"/>
    </xf>
    <xf numFmtId="38" fontId="11" fillId="0" borderId="0" xfId="83" applyFont="1" applyFill="1">
      <alignment vertical="center"/>
    </xf>
    <xf numFmtId="0" fontId="11" fillId="0" borderId="0" xfId="174" applyFont="1">
      <alignment vertical="center"/>
    </xf>
    <xf numFmtId="38" fontId="11" fillId="0" borderId="0" xfId="83" applyFont="1">
      <alignment vertical="center"/>
    </xf>
    <xf numFmtId="181" fontId="11" fillId="0" borderId="54" xfId="1" applyNumberFormat="1" applyFont="1" applyBorder="1" applyAlignment="1">
      <alignment vertical="center"/>
    </xf>
    <xf numFmtId="184" fontId="11" fillId="0" borderId="54" xfId="0" applyNumberFormat="1" applyFont="1" applyBorder="1" applyAlignment="1">
      <alignment vertical="center"/>
    </xf>
    <xf numFmtId="0" fontId="11" fillId="33" borderId="56" xfId="0" applyFont="1" applyFill="1" applyBorder="1" applyAlignment="1" applyProtection="1">
      <alignment horizontal="center" vertical="center"/>
    </xf>
    <xf numFmtId="0" fontId="84" fillId="33" borderId="57" xfId="0" applyFont="1" applyFill="1" applyBorder="1" applyAlignment="1">
      <alignment vertical="center"/>
    </xf>
    <xf numFmtId="0" fontId="11" fillId="33" borderId="56" xfId="0" applyFont="1" applyFill="1" applyBorder="1" applyAlignment="1" applyProtection="1">
      <alignment horizontal="center" vertical="center" shrinkToFit="1"/>
    </xf>
    <xf numFmtId="0" fontId="11" fillId="33" borderId="37" xfId="0" applyFont="1" applyFill="1" applyBorder="1" applyAlignment="1" applyProtection="1">
      <alignment horizontal="center" vertical="center"/>
    </xf>
    <xf numFmtId="0" fontId="11" fillId="33" borderId="37" xfId="0" applyFont="1" applyFill="1" applyBorder="1" applyAlignment="1" applyProtection="1">
      <alignment horizontal="center" vertical="center" shrinkToFit="1"/>
    </xf>
    <xf numFmtId="0" fontId="11" fillId="33" borderId="60" xfId="0" applyFont="1" applyFill="1" applyBorder="1" applyAlignment="1">
      <alignment horizontal="distributed" vertical="center" justifyLastLine="1"/>
    </xf>
    <xf numFmtId="181" fontId="11" fillId="0" borderId="120" xfId="1" applyNumberFormat="1" applyFont="1" applyBorder="1" applyAlignment="1">
      <alignment vertical="center"/>
    </xf>
    <xf numFmtId="181" fontId="11" fillId="0" borderId="54" xfId="0" applyNumberFormat="1" applyFont="1" applyBorder="1" applyAlignment="1">
      <alignment vertical="center"/>
    </xf>
    <xf numFmtId="0" fontId="11" fillId="33" borderId="60" xfId="0" applyFont="1" applyFill="1" applyBorder="1" applyAlignment="1" applyProtection="1">
      <alignment horizontal="distributed" vertical="center" justifyLastLine="1"/>
    </xf>
    <xf numFmtId="0" fontId="11" fillId="33" borderId="119" xfId="0" applyFont="1" applyFill="1" applyBorder="1" applyAlignment="1" applyProtection="1">
      <alignment horizontal="distributed" vertical="center" justifyLastLine="1"/>
    </xf>
    <xf numFmtId="180" fontId="11" fillId="35" borderId="54" xfId="0" applyNumberFormat="1" applyFont="1" applyFill="1" applyBorder="1" applyAlignment="1" applyProtection="1">
      <alignment horizontal="right" vertical="center" justifyLastLine="1"/>
    </xf>
    <xf numFmtId="180" fontId="11" fillId="0" borderId="54" xfId="0" applyNumberFormat="1" applyFont="1" applyBorder="1" applyAlignment="1">
      <alignment horizontal="right" vertical="center"/>
    </xf>
    <xf numFmtId="0" fontId="11" fillId="0" borderId="0" xfId="0" applyFont="1" applyAlignment="1" applyProtection="1">
      <alignment vertical="center"/>
    </xf>
    <xf numFmtId="0" fontId="11" fillId="0" borderId="0" xfId="0" applyFont="1" applyFill="1">
      <alignment vertical="center"/>
    </xf>
    <xf numFmtId="0" fontId="11" fillId="33" borderId="60" xfId="0" applyFont="1" applyFill="1" applyBorder="1" applyAlignment="1">
      <alignment vertical="center"/>
    </xf>
    <xf numFmtId="0" fontId="11" fillId="33" borderId="27" xfId="0" applyFont="1" applyFill="1" applyBorder="1" applyAlignment="1" applyProtection="1">
      <alignment horizontal="center" vertical="center"/>
    </xf>
    <xf numFmtId="0" fontId="11" fillId="33" borderId="116" xfId="0" applyFont="1" applyFill="1" applyBorder="1" applyAlignment="1" applyProtection="1">
      <alignment horizontal="center" vertical="center"/>
    </xf>
    <xf numFmtId="0" fontId="11" fillId="33" borderId="135" xfId="0" applyFont="1" applyFill="1" applyBorder="1" applyAlignment="1" applyProtection="1">
      <alignment horizontal="distributed" vertical="center" justifyLastLine="1"/>
    </xf>
    <xf numFmtId="0" fontId="11" fillId="33" borderId="93" xfId="0" applyFont="1" applyFill="1" applyBorder="1" applyAlignment="1" applyProtection="1">
      <alignment horizontal="distributed" vertical="center" justifyLastLine="1"/>
    </xf>
    <xf numFmtId="0" fontId="11" fillId="33" borderId="122" xfId="0" applyFont="1" applyFill="1" applyBorder="1" applyAlignment="1" applyProtection="1">
      <alignment horizontal="distributed" vertical="center" justifyLastLine="1"/>
    </xf>
    <xf numFmtId="0" fontId="11" fillId="33" borderId="54" xfId="0" applyFont="1" applyFill="1" applyBorder="1" applyAlignment="1" applyProtection="1">
      <alignment horizontal="distributed" vertical="center" justifyLastLine="1"/>
    </xf>
    <xf numFmtId="0" fontId="11" fillId="33" borderId="54" xfId="0" applyFont="1" applyFill="1" applyBorder="1" applyAlignment="1" applyProtection="1">
      <alignment horizontal="center" vertical="center"/>
    </xf>
    <xf numFmtId="0" fontId="85" fillId="0" borderId="0" xfId="0" applyFont="1">
      <alignment vertical="center"/>
    </xf>
    <xf numFmtId="0" fontId="11" fillId="33" borderId="37" xfId="0" applyFont="1" applyFill="1" applyBorder="1" applyAlignment="1" applyProtection="1">
      <alignment horizontal="distributed" vertical="center" justifyLastLine="1"/>
    </xf>
    <xf numFmtId="181" fontId="11" fillId="0" borderId="53" xfId="0" applyNumberFormat="1" applyFont="1" applyBorder="1" applyAlignment="1" applyProtection="1">
      <alignment vertical="center"/>
    </xf>
    <xf numFmtId="184" fontId="11" fillId="0" borderId="54" xfId="0" applyNumberFormat="1" applyFont="1" applyBorder="1" applyAlignment="1" applyProtection="1">
      <alignment vertical="center"/>
    </xf>
    <xf numFmtId="181" fontId="11" fillId="0" borderId="123" xfId="0" applyNumberFormat="1" applyFont="1" applyBorder="1" applyAlignment="1" applyProtection="1">
      <alignment vertical="center"/>
    </xf>
    <xf numFmtId="182" fontId="11" fillId="0" borderId="54" xfId="0" applyNumberFormat="1" applyFont="1" applyBorder="1" applyAlignment="1">
      <alignment horizontal="right" vertical="center"/>
    </xf>
    <xf numFmtId="0" fontId="84" fillId="0" borderId="120" xfId="0" applyFont="1" applyFill="1" applyBorder="1" applyAlignment="1">
      <alignment horizontal="right" vertical="center"/>
    </xf>
    <xf numFmtId="181" fontId="11" fillId="0" borderId="59" xfId="0" applyNumberFormat="1" applyFont="1" applyFill="1" applyBorder="1" applyAlignment="1" applyProtection="1">
      <alignment vertical="center"/>
    </xf>
    <xf numFmtId="181" fontId="11" fillId="0" borderId="53" xfId="0" applyNumberFormat="1" applyFont="1" applyFill="1" applyBorder="1" applyAlignment="1" applyProtection="1">
      <alignment vertical="center"/>
    </xf>
    <xf numFmtId="181" fontId="11" fillId="0" borderId="63" xfId="0" applyNumberFormat="1" applyFont="1" applyFill="1" applyBorder="1" applyAlignment="1" applyProtection="1">
      <alignment vertical="center"/>
    </xf>
    <xf numFmtId="181" fontId="11" fillId="0" borderId="59" xfId="0" applyNumberFormat="1" applyFont="1" applyBorder="1" applyAlignment="1" applyProtection="1">
      <alignment vertical="center"/>
    </xf>
    <xf numFmtId="181" fontId="11" fillId="0" borderId="132" xfId="0" applyNumberFormat="1" applyFont="1" applyBorder="1" applyAlignment="1" applyProtection="1">
      <alignment vertical="center"/>
    </xf>
    <xf numFmtId="0" fontId="11" fillId="0" borderId="55" xfId="0" applyFont="1" applyBorder="1" applyAlignment="1" applyProtection="1">
      <alignment vertical="center"/>
    </xf>
    <xf numFmtId="0" fontId="88" fillId="33" borderId="103" xfId="0" applyFont="1" applyFill="1" applyBorder="1" applyAlignment="1" applyProtection="1">
      <alignment horizontal="center" vertical="center"/>
    </xf>
    <xf numFmtId="0" fontId="88" fillId="33" borderId="2" xfId="0" applyFont="1" applyFill="1" applyBorder="1" applyAlignment="1" applyProtection="1">
      <alignment horizontal="distributed" vertical="center" justifyLastLine="1"/>
    </xf>
    <xf numFmtId="0" fontId="88" fillId="33" borderId="54" xfId="0" applyFont="1" applyFill="1" applyBorder="1" applyAlignment="1" applyProtection="1">
      <alignment horizontal="center" vertical="center" justifyLastLine="1"/>
    </xf>
    <xf numFmtId="177" fontId="88" fillId="0" borderId="54" xfId="1" applyNumberFormat="1" applyFont="1" applyBorder="1" applyAlignment="1" applyProtection="1">
      <alignment vertical="center"/>
    </xf>
    <xf numFmtId="0" fontId="88" fillId="33" borderId="103" xfId="0" applyFont="1" applyFill="1" applyBorder="1" applyAlignment="1" applyProtection="1">
      <alignment horizontal="center" vertical="center" justifyLastLine="1"/>
    </xf>
    <xf numFmtId="0" fontId="88" fillId="33" borderId="105" xfId="0" applyFont="1" applyFill="1" applyBorder="1" applyAlignment="1" applyProtection="1">
      <alignment horizontal="distributed" vertical="center" justifyLastLine="1"/>
    </xf>
    <xf numFmtId="0" fontId="88" fillId="33" borderId="82" xfId="0" applyFont="1" applyFill="1" applyBorder="1" applyAlignment="1" applyProtection="1">
      <alignment horizontal="center" vertical="center" justifyLastLine="1"/>
    </xf>
    <xf numFmtId="0" fontId="88" fillId="33" borderId="104" xfId="0" applyFont="1" applyFill="1" applyBorder="1" applyAlignment="1" applyProtection="1">
      <alignment horizontal="distributed" vertical="center" justifyLastLine="1"/>
    </xf>
    <xf numFmtId="0" fontId="88" fillId="33" borderId="84" xfId="0" applyFont="1" applyFill="1" applyBorder="1" applyAlignment="1" applyProtection="1">
      <alignment horizontal="distributed" vertical="center" justifyLastLine="1"/>
    </xf>
    <xf numFmtId="0" fontId="88" fillId="33" borderId="82" xfId="0" applyFont="1" applyFill="1" applyBorder="1" applyAlignment="1" applyProtection="1">
      <alignment horizontal="left" vertical="center" justifyLastLine="1"/>
    </xf>
    <xf numFmtId="0" fontId="88" fillId="33" borderId="83" xfId="0" applyFont="1" applyFill="1" applyBorder="1" applyAlignment="1" applyProtection="1">
      <alignment horizontal="distributed" vertical="center" justifyLastLine="1"/>
    </xf>
    <xf numFmtId="0" fontId="88" fillId="33" borderId="103" xfId="0" applyFont="1" applyFill="1" applyBorder="1" applyAlignment="1">
      <alignment horizontal="center" vertical="center" justifyLastLine="1"/>
    </xf>
    <xf numFmtId="0" fontId="88" fillId="33" borderId="105" xfId="0" applyFont="1" applyFill="1" applyBorder="1" applyAlignment="1">
      <alignment horizontal="distributed" vertical="center" justifyLastLine="1"/>
    </xf>
    <xf numFmtId="0" fontId="88" fillId="33" borderId="89" xfId="0" applyFont="1" applyFill="1" applyBorder="1" applyAlignment="1" applyProtection="1">
      <alignment horizontal="distributed" vertical="center" justifyLastLine="1"/>
    </xf>
    <xf numFmtId="0" fontId="88" fillId="33" borderId="116" xfId="0" applyFont="1" applyFill="1" applyBorder="1" applyAlignment="1" applyProtection="1">
      <alignment horizontal="center" vertical="center" justifyLastLine="1"/>
    </xf>
    <xf numFmtId="0" fontId="88" fillId="33" borderId="90" xfId="0" applyFont="1" applyFill="1" applyBorder="1" applyAlignment="1" applyProtection="1">
      <alignment horizontal="center" vertical="center" justifyLastLine="1"/>
    </xf>
    <xf numFmtId="0" fontId="88" fillId="33" borderId="117" xfId="0" applyFont="1" applyFill="1" applyBorder="1" applyAlignment="1" applyProtection="1">
      <alignment horizontal="center" vertical="center" justifyLastLine="1"/>
    </xf>
    <xf numFmtId="0" fontId="88" fillId="33" borderId="89" xfId="0" applyFont="1" applyFill="1" applyBorder="1" applyAlignment="1">
      <alignment horizontal="distributed" vertical="center" justifyLastLine="1"/>
    </xf>
    <xf numFmtId="190" fontId="88" fillId="0" borderId="2" xfId="1" applyNumberFormat="1" applyFont="1" applyBorder="1" applyAlignment="1" applyProtection="1">
      <alignment vertical="center"/>
    </xf>
    <xf numFmtId="179" fontId="88" fillId="0" borderId="54" xfId="0" applyNumberFormat="1" applyFont="1" applyBorder="1" applyAlignment="1">
      <alignment horizontal="right" vertical="center"/>
    </xf>
    <xf numFmtId="0" fontId="88" fillId="0" borderId="0" xfId="0" applyFont="1">
      <alignment vertical="center"/>
    </xf>
    <xf numFmtId="38" fontId="88" fillId="0" borderId="0" xfId="1" applyFont="1">
      <alignment vertical="center"/>
    </xf>
    <xf numFmtId="0" fontId="88" fillId="0" borderId="0" xfId="0" applyFont="1" applyAlignment="1">
      <alignment vertical="center"/>
    </xf>
    <xf numFmtId="0" fontId="88" fillId="0" borderId="0" xfId="0" applyFont="1" applyBorder="1" applyAlignment="1" applyProtection="1">
      <alignment horizontal="right" vertical="center"/>
    </xf>
    <xf numFmtId="0" fontId="88" fillId="0" borderId="0" xfId="0" applyFont="1" applyBorder="1" applyAlignment="1" applyProtection="1">
      <alignment vertical="center"/>
    </xf>
    <xf numFmtId="0" fontId="88" fillId="33" borderId="103" xfId="0" applyFont="1" applyFill="1" applyBorder="1" applyAlignment="1" applyProtection="1">
      <alignment horizontal="left" vertical="center" justifyLastLine="1"/>
    </xf>
    <xf numFmtId="0" fontId="88" fillId="33" borderId="89" xfId="0" applyFont="1" applyFill="1" applyBorder="1" applyAlignment="1" applyProtection="1">
      <alignment horizontal="center" vertical="center" justifyLastLine="1"/>
    </xf>
    <xf numFmtId="0" fontId="88" fillId="0" borderId="0" xfId="168" applyFont="1" applyAlignment="1">
      <alignment vertical="center"/>
    </xf>
    <xf numFmtId="0" fontId="88" fillId="0" borderId="90" xfId="168" applyFont="1" applyBorder="1" applyAlignment="1">
      <alignment horizontal="right" vertical="center"/>
    </xf>
    <xf numFmtId="0" fontId="88" fillId="33" borderId="2" xfId="168" applyFont="1" applyFill="1" applyBorder="1" applyAlignment="1">
      <alignment vertical="center"/>
    </xf>
    <xf numFmtId="0" fontId="88" fillId="33" borderId="37" xfId="168" applyFont="1" applyFill="1" applyBorder="1" applyAlignment="1">
      <alignment horizontal="center" vertical="center" wrapText="1"/>
    </xf>
    <xf numFmtId="0" fontId="88" fillId="33" borderId="54" xfId="168" applyFont="1" applyFill="1" applyBorder="1" applyAlignment="1">
      <alignment horizontal="center" vertical="center" wrapText="1"/>
    </xf>
    <xf numFmtId="0" fontId="88" fillId="33" borderId="92" xfId="168" applyFont="1" applyFill="1" applyBorder="1" applyAlignment="1">
      <alignment vertical="center"/>
    </xf>
    <xf numFmtId="0" fontId="88" fillId="33" borderId="96" xfId="168" applyFont="1" applyFill="1" applyBorder="1" applyAlignment="1">
      <alignment vertical="center"/>
    </xf>
    <xf numFmtId="0" fontId="88" fillId="33" borderId="89" xfId="168" applyFont="1" applyFill="1" applyBorder="1" applyAlignment="1">
      <alignment vertical="center"/>
    </xf>
    <xf numFmtId="0" fontId="108" fillId="0" borderId="0" xfId="174" applyFont="1" applyAlignment="1">
      <alignment horizontal="right" vertical="center"/>
    </xf>
    <xf numFmtId="0" fontId="106" fillId="0" borderId="0" xfId="174" applyFont="1">
      <alignment vertical="center"/>
    </xf>
    <xf numFmtId="0" fontId="106" fillId="0" borderId="0" xfId="0" applyFont="1">
      <alignment vertical="center"/>
    </xf>
    <xf numFmtId="0" fontId="69" fillId="0" borderId="0" xfId="174" applyFont="1" applyFill="1">
      <alignment vertical="center"/>
    </xf>
    <xf numFmtId="38" fontId="69" fillId="0" borderId="0" xfId="83" applyFont="1" applyFill="1">
      <alignment vertical="center"/>
    </xf>
    <xf numFmtId="0" fontId="97" fillId="0" borderId="0" xfId="0" applyFont="1">
      <alignment vertical="center"/>
    </xf>
    <xf numFmtId="177" fontId="108" fillId="0" borderId="54" xfId="1" applyNumberFormat="1" applyFont="1" applyBorder="1" applyAlignment="1" applyProtection="1">
      <alignment vertical="center"/>
    </xf>
    <xf numFmtId="190" fontId="108" fillId="0" borderId="54" xfId="1" applyNumberFormat="1" applyFont="1" applyBorder="1" applyAlignment="1" applyProtection="1">
      <alignment vertical="center"/>
    </xf>
    <xf numFmtId="0" fontId="108" fillId="33" borderId="54" xfId="168" applyFont="1" applyFill="1" applyBorder="1" applyAlignment="1">
      <alignment horizontal="distributed" vertical="center" justifyLastLine="1"/>
    </xf>
    <xf numFmtId="0" fontId="108" fillId="33" borderId="54" xfId="168" applyFont="1" applyFill="1" applyBorder="1" applyAlignment="1">
      <alignment horizontal="center" vertical="center" shrinkToFit="1"/>
    </xf>
    <xf numFmtId="0" fontId="106" fillId="33" borderId="54" xfId="168" applyFont="1" applyFill="1" applyBorder="1" applyAlignment="1">
      <alignment horizontal="distributed" vertical="center" justifyLastLine="1"/>
    </xf>
    <xf numFmtId="0" fontId="108" fillId="33" borderId="2" xfId="168" applyFont="1" applyFill="1" applyBorder="1" applyAlignment="1">
      <alignment horizontal="center" vertical="center" shrinkToFit="1"/>
    </xf>
    <xf numFmtId="0" fontId="108" fillId="0" borderId="35" xfId="0" applyFont="1" applyBorder="1" applyAlignment="1" applyProtection="1">
      <alignment horizontal="right" vertical="center"/>
    </xf>
    <xf numFmtId="0" fontId="108" fillId="0" borderId="0" xfId="168" applyFont="1" applyAlignment="1">
      <alignment horizontal="right" vertical="center"/>
    </xf>
    <xf numFmtId="0" fontId="7" fillId="0" borderId="112" xfId="0" applyFont="1" applyFill="1" applyBorder="1" applyAlignment="1">
      <alignment vertical="center"/>
    </xf>
    <xf numFmtId="0" fontId="7" fillId="33" borderId="120" xfId="0" applyFont="1" applyFill="1" applyBorder="1" applyAlignment="1" applyProtection="1">
      <alignment horizontal="center" vertical="center" wrapText="1"/>
    </xf>
    <xf numFmtId="0" fontId="7" fillId="33" borderId="120" xfId="0" applyFont="1" applyFill="1" applyBorder="1" applyAlignment="1" applyProtection="1">
      <alignment horizontal="distributed" vertical="center"/>
    </xf>
    <xf numFmtId="177" fontId="7" fillId="0" borderId="120" xfId="1" applyNumberFormat="1" applyFont="1" applyBorder="1" applyAlignment="1">
      <alignment vertical="center"/>
    </xf>
    <xf numFmtId="184" fontId="7" fillId="0" borderId="120" xfId="1" applyNumberFormat="1" applyFont="1" applyBorder="1" applyAlignment="1">
      <alignment horizontal="right" vertical="center" indent="1"/>
    </xf>
    <xf numFmtId="182" fontId="7" fillId="0" borderId="118" xfId="0" applyNumberFormat="1" applyFont="1" applyFill="1" applyBorder="1">
      <alignment vertical="center"/>
    </xf>
    <xf numFmtId="176" fontId="7" fillId="33" borderId="120" xfId="0" applyNumberFormat="1" applyFont="1" applyFill="1" applyBorder="1" applyAlignment="1">
      <alignment horizontal="center" vertical="center"/>
    </xf>
    <xf numFmtId="0" fontId="7" fillId="33" borderId="141" xfId="0" applyFont="1" applyFill="1" applyBorder="1">
      <alignment vertical="center"/>
    </xf>
    <xf numFmtId="176" fontId="7" fillId="33" borderId="105" xfId="0" applyNumberFormat="1" applyFont="1" applyFill="1" applyBorder="1" applyAlignment="1" applyProtection="1">
      <alignment horizontal="right" vertical="center"/>
    </xf>
    <xf numFmtId="176" fontId="7" fillId="33" borderId="106" xfId="0" applyNumberFormat="1" applyFont="1" applyFill="1" applyBorder="1" applyAlignment="1">
      <alignment horizontal="center" vertical="center"/>
    </xf>
    <xf numFmtId="176" fontId="7" fillId="33" borderId="103" xfId="0" applyNumberFormat="1" applyFont="1" applyFill="1" applyBorder="1" applyAlignment="1">
      <alignment horizontal="center" vertical="center"/>
    </xf>
    <xf numFmtId="176" fontId="7" fillId="33" borderId="9" xfId="0" applyNumberFormat="1" applyFont="1" applyFill="1" applyBorder="1" applyAlignment="1">
      <alignment horizontal="left" vertical="center"/>
    </xf>
    <xf numFmtId="176" fontId="7" fillId="33" borderId="6" xfId="0" applyNumberFormat="1" applyFont="1" applyFill="1" applyBorder="1" applyAlignment="1">
      <alignment horizontal="center" vertical="center"/>
    </xf>
    <xf numFmtId="176" fontId="7" fillId="33" borderId="11" xfId="0" applyNumberFormat="1" applyFont="1" applyFill="1" applyBorder="1" applyAlignment="1">
      <alignment horizontal="left" vertical="center"/>
    </xf>
    <xf numFmtId="176" fontId="7" fillId="33" borderId="11" xfId="0" applyNumberFormat="1" applyFont="1" applyFill="1" applyBorder="1" applyAlignment="1">
      <alignment horizontal="left" vertical="center" shrinkToFit="1"/>
    </xf>
    <xf numFmtId="176" fontId="7" fillId="33" borderId="37" xfId="0" applyNumberFormat="1" applyFont="1" applyFill="1" applyBorder="1" applyAlignment="1">
      <alignment horizontal="center" vertical="center"/>
    </xf>
    <xf numFmtId="176" fontId="7" fillId="33" borderId="13" xfId="0" applyNumberFormat="1" applyFont="1" applyFill="1" applyBorder="1" applyAlignment="1">
      <alignment horizontal="left" vertical="center"/>
    </xf>
    <xf numFmtId="38" fontId="7" fillId="0" borderId="54" xfId="75" applyFont="1" applyBorder="1">
      <alignment vertical="center"/>
    </xf>
    <xf numFmtId="183" fontId="7" fillId="0" borderId="54" xfId="76" applyNumberFormat="1" applyFont="1" applyBorder="1">
      <alignment vertical="center"/>
    </xf>
    <xf numFmtId="38" fontId="7" fillId="0" borderId="54" xfId="75" applyFont="1" applyBorder="1" applyAlignment="1">
      <alignment horizontal="right" vertical="center"/>
    </xf>
    <xf numFmtId="0" fontId="7" fillId="0" borderId="0" xfId="0" applyFont="1" applyAlignment="1">
      <alignment vertical="center" wrapText="1"/>
    </xf>
    <xf numFmtId="0" fontId="7" fillId="0" borderId="0" xfId="0" applyFont="1" applyBorder="1">
      <alignment vertical="center"/>
    </xf>
    <xf numFmtId="177" fontId="7" fillId="0" borderId="129" xfId="1" applyNumberFormat="1" applyFont="1" applyFill="1" applyBorder="1" applyAlignment="1" applyProtection="1">
      <alignment vertical="center"/>
    </xf>
    <xf numFmtId="193" fontId="7" fillId="0" borderId="129" xfId="0" applyNumberFormat="1" applyFont="1" applyFill="1" applyBorder="1" applyAlignment="1" applyProtection="1">
      <alignment vertical="center"/>
    </xf>
    <xf numFmtId="0" fontId="69" fillId="33" borderId="57" xfId="174" applyFont="1" applyFill="1" applyBorder="1" applyAlignment="1">
      <alignment vertical="center" shrinkToFit="1"/>
    </xf>
    <xf numFmtId="191" fontId="7" fillId="0" borderId="0" xfId="1" applyNumberFormat="1" applyFont="1">
      <alignment vertical="center"/>
    </xf>
    <xf numFmtId="0" fontId="31" fillId="33" borderId="148" xfId="174" applyFont="1" applyFill="1" applyBorder="1">
      <alignment vertical="center"/>
    </xf>
    <xf numFmtId="0" fontId="31" fillId="33" borderId="2" xfId="174" applyFont="1" applyFill="1" applyBorder="1">
      <alignment vertical="center"/>
    </xf>
    <xf numFmtId="181" fontId="7" fillId="0" borderId="0" xfId="0" applyNumberFormat="1" applyFont="1" applyBorder="1">
      <alignment vertical="center"/>
    </xf>
    <xf numFmtId="179" fontId="7" fillId="0" borderId="0" xfId="0" applyNumberFormat="1" applyFont="1" applyBorder="1" applyAlignment="1" applyProtection="1">
      <alignment horizontal="right" vertical="center" indent="1"/>
    </xf>
    <xf numFmtId="185" fontId="7" fillId="0" borderId="0" xfId="0" applyNumberFormat="1" applyFont="1" applyBorder="1" applyAlignment="1" applyProtection="1">
      <alignment vertical="center"/>
    </xf>
    <xf numFmtId="181" fontId="7" fillId="0" borderId="0" xfId="1" applyNumberFormat="1" applyFont="1" applyBorder="1" applyAlignment="1" applyProtection="1">
      <alignment vertical="center"/>
    </xf>
    <xf numFmtId="0" fontId="7" fillId="33" borderId="0" xfId="153" applyFont="1" applyFill="1" applyBorder="1" applyAlignment="1">
      <alignment horizontal="distributed" vertical="center" justifyLastLine="1"/>
    </xf>
    <xf numFmtId="181" fontId="7" fillId="0" borderId="0" xfId="1" applyNumberFormat="1" applyFont="1" applyBorder="1">
      <alignment vertical="center"/>
    </xf>
    <xf numFmtId="205" fontId="7" fillId="0" borderId="0" xfId="45" applyNumberFormat="1" applyFont="1" applyBorder="1">
      <alignment vertical="center"/>
    </xf>
    <xf numFmtId="0" fontId="7" fillId="0" borderId="0" xfId="152" applyFont="1" applyBorder="1">
      <alignment vertical="center"/>
    </xf>
    <xf numFmtId="0" fontId="7" fillId="0" borderId="0" xfId="0" applyFont="1" applyBorder="1" applyAlignment="1">
      <alignment vertical="center"/>
    </xf>
    <xf numFmtId="0" fontId="69" fillId="33" borderId="92" xfId="174" applyFont="1" applyFill="1" applyBorder="1">
      <alignment vertical="center"/>
    </xf>
    <xf numFmtId="181" fontId="85" fillId="0" borderId="0" xfId="163" applyNumberFormat="1" applyFont="1" applyFill="1" applyBorder="1" applyAlignment="1" applyProtection="1">
      <alignment vertical="center"/>
    </xf>
    <xf numFmtId="180" fontId="85" fillId="0" borderId="0" xfId="163" applyNumberFormat="1" applyFont="1" applyFill="1" applyBorder="1" applyAlignment="1" applyProtection="1">
      <alignment vertical="center"/>
    </xf>
    <xf numFmtId="180" fontId="85" fillId="0" borderId="0" xfId="163" applyNumberFormat="1" applyFont="1" applyFill="1" applyBorder="1" applyAlignment="1" applyProtection="1">
      <alignment horizontal="right" vertical="center"/>
    </xf>
    <xf numFmtId="38" fontId="105" fillId="0" borderId="0" xfId="1" applyFont="1" applyAlignment="1">
      <alignment vertical="center"/>
    </xf>
    <xf numFmtId="0" fontId="108" fillId="0" borderId="0" xfId="0" applyFont="1" applyBorder="1" applyAlignment="1">
      <alignment vertical="center"/>
    </xf>
    <xf numFmtId="177" fontId="7" fillId="55" borderId="120" xfId="1" applyNumberFormat="1" applyFont="1" applyFill="1" applyBorder="1" applyAlignment="1">
      <alignment vertical="center"/>
    </xf>
    <xf numFmtId="182" fontId="7" fillId="55" borderId="118" xfId="0" applyNumberFormat="1" applyFont="1" applyFill="1" applyBorder="1">
      <alignment vertical="center"/>
    </xf>
    <xf numFmtId="0" fontId="7" fillId="0" borderId="90" xfId="0" applyFont="1" applyBorder="1" applyAlignment="1">
      <alignment horizontal="right" vertical="center"/>
    </xf>
    <xf numFmtId="0" fontId="7" fillId="0" borderId="0" xfId="0" applyFont="1" applyAlignment="1">
      <alignment vertical="center" wrapText="1"/>
    </xf>
    <xf numFmtId="179" fontId="11" fillId="0" borderId="0" xfId="0" applyNumberFormat="1" applyFont="1" applyBorder="1">
      <alignment vertical="center"/>
    </xf>
    <xf numFmtId="179" fontId="11" fillId="0" borderId="0" xfId="0" applyNumberFormat="1" applyFont="1" applyBorder="1" applyAlignment="1">
      <alignment horizontal="right" vertical="center"/>
    </xf>
    <xf numFmtId="0" fontId="7" fillId="33" borderId="27" xfId="0" applyFont="1" applyFill="1" applyBorder="1" applyAlignment="1" applyProtection="1">
      <alignment horizontal="distributed" vertical="center" justifyLastLine="1"/>
    </xf>
    <xf numFmtId="176" fontId="7" fillId="0" borderId="0" xfId="0" applyNumberFormat="1" applyFont="1" applyFill="1" applyBorder="1" applyAlignment="1" applyProtection="1">
      <alignment horizontal="distributed" vertical="center" justifyLastLine="1"/>
    </xf>
    <xf numFmtId="184" fontId="7" fillId="55" borderId="120" xfId="1" applyNumberFormat="1" applyFont="1" applyFill="1" applyBorder="1" applyAlignment="1">
      <alignment horizontal="right" vertical="center" indent="1"/>
    </xf>
    <xf numFmtId="0" fontId="7" fillId="55" borderId="0" xfId="0" applyFont="1" applyFill="1">
      <alignment vertical="center"/>
    </xf>
    <xf numFmtId="0" fontId="7" fillId="55" borderId="0" xfId="82" applyFont="1" applyFill="1">
      <alignment vertical="center"/>
    </xf>
    <xf numFmtId="0" fontId="7" fillId="0" borderId="0" xfId="0" applyFont="1" applyAlignment="1">
      <alignment vertical="center" wrapText="1"/>
    </xf>
    <xf numFmtId="181" fontId="7" fillId="0" borderId="54" xfId="0" applyNumberFormat="1" applyFont="1" applyFill="1" applyBorder="1" applyAlignment="1">
      <alignment vertical="center"/>
    </xf>
    <xf numFmtId="184" fontId="7" fillId="0" borderId="54" xfId="0" applyNumberFormat="1" applyFont="1" applyFill="1" applyBorder="1" applyAlignment="1">
      <alignment vertical="center"/>
    </xf>
    <xf numFmtId="181" fontId="7" fillId="0" borderId="54" xfId="1" applyNumberFormat="1" applyFont="1" applyFill="1" applyBorder="1" applyAlignment="1">
      <alignment vertical="center"/>
    </xf>
    <xf numFmtId="184" fontId="11" fillId="0" borderId="54" xfId="0" applyNumberFormat="1" applyFont="1" applyFill="1" applyBorder="1" applyAlignment="1">
      <alignment vertical="center"/>
    </xf>
    <xf numFmtId="180" fontId="11" fillId="0" borderId="54" xfId="0" applyNumberFormat="1" applyFont="1" applyFill="1" applyBorder="1" applyAlignment="1">
      <alignment horizontal="right" vertical="center"/>
    </xf>
    <xf numFmtId="0" fontId="89" fillId="0" borderId="0" xfId="0" applyFont="1" applyFill="1" applyBorder="1">
      <alignment vertical="center"/>
    </xf>
    <xf numFmtId="0" fontId="75"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pplyProtection="1">
      <alignment horizontal="distributed" vertical="center" justifyLastLine="1"/>
    </xf>
    <xf numFmtId="0" fontId="11" fillId="0" borderId="0" xfId="0" applyFont="1" applyFill="1" applyBorder="1" applyAlignment="1">
      <alignment horizontal="center" vertical="center" justifyLastLine="1"/>
    </xf>
    <xf numFmtId="179" fontId="11" fillId="0" borderId="0" xfId="0" applyNumberFormat="1" applyFont="1" applyFill="1" applyBorder="1">
      <alignment vertical="center"/>
    </xf>
    <xf numFmtId="193" fontId="7" fillId="0" borderId="60" xfId="0" applyNumberFormat="1" applyFont="1" applyFill="1" applyBorder="1" applyAlignment="1" applyProtection="1">
      <alignment vertical="center"/>
    </xf>
    <xf numFmtId="196" fontId="7" fillId="0" borderId="61" xfId="0" applyNumberFormat="1" applyFont="1" applyFill="1" applyBorder="1" applyAlignment="1" applyProtection="1">
      <alignment horizontal="right" vertical="center"/>
    </xf>
    <xf numFmtId="177" fontId="7" fillId="0" borderId="60" xfId="1" applyNumberFormat="1" applyFont="1" applyFill="1" applyBorder="1" applyAlignment="1" applyProtection="1">
      <alignment vertical="center"/>
    </xf>
    <xf numFmtId="197" fontId="7" fillId="0" borderId="61" xfId="0" applyNumberFormat="1" applyFont="1" applyFill="1" applyBorder="1" applyAlignment="1" applyProtection="1">
      <alignment vertical="center"/>
    </xf>
    <xf numFmtId="179" fontId="7" fillId="0" borderId="2" xfId="0" applyNumberFormat="1" applyFont="1" applyFill="1" applyBorder="1" applyAlignment="1" applyProtection="1">
      <alignment vertical="center"/>
    </xf>
    <xf numFmtId="179" fontId="7" fillId="0" borderId="149" xfId="0" applyNumberFormat="1" applyFont="1" applyFill="1" applyBorder="1" applyAlignment="1" applyProtection="1">
      <alignment vertical="center"/>
    </xf>
    <xf numFmtId="179" fontId="7" fillId="0" borderId="52" xfId="0" applyNumberFormat="1" applyFont="1" applyFill="1" applyBorder="1" applyAlignment="1" applyProtection="1">
      <alignment vertical="center"/>
    </xf>
    <xf numFmtId="181" fontId="7" fillId="0" borderId="60" xfId="1" applyNumberFormat="1" applyFont="1" applyFill="1" applyBorder="1" applyAlignment="1">
      <alignment vertical="center"/>
    </xf>
    <xf numFmtId="179" fontId="7" fillId="0" borderId="60" xfId="170" applyNumberFormat="1" applyFont="1" applyFill="1" applyBorder="1" applyAlignment="1">
      <alignment vertical="center"/>
    </xf>
    <xf numFmtId="181" fontId="7" fillId="0" borderId="60" xfId="170" applyNumberFormat="1" applyFont="1" applyFill="1" applyBorder="1" applyAlignment="1">
      <alignment vertical="center"/>
    </xf>
    <xf numFmtId="179" fontId="7" fillId="0" borderId="54" xfId="170" applyNumberFormat="1" applyFont="1" applyFill="1" applyBorder="1" applyAlignment="1">
      <alignment vertical="center"/>
    </xf>
    <xf numFmtId="181" fontId="31" fillId="0" borderId="54" xfId="0" applyNumberFormat="1" applyFont="1" applyFill="1" applyBorder="1" applyAlignment="1" applyProtection="1">
      <alignment vertical="center"/>
    </xf>
    <xf numFmtId="184" fontId="31" fillId="0" borderId="54" xfId="0" applyNumberFormat="1" applyFont="1" applyFill="1" applyBorder="1" applyAlignment="1" applyProtection="1">
      <alignment vertical="center"/>
    </xf>
    <xf numFmtId="181" fontId="31" fillId="0" borderId="128" xfId="0" applyNumberFormat="1" applyFont="1" applyFill="1" applyBorder="1" applyAlignment="1" applyProtection="1">
      <alignment vertical="center"/>
    </xf>
    <xf numFmtId="182" fontId="31" fillId="0" borderId="128" xfId="0" applyNumberFormat="1" applyFont="1" applyFill="1" applyBorder="1">
      <alignment vertical="center"/>
    </xf>
    <xf numFmtId="179" fontId="31" fillId="0" borderId="54" xfId="0" applyNumberFormat="1" applyFont="1" applyFill="1" applyBorder="1">
      <alignment vertical="center"/>
    </xf>
    <xf numFmtId="186" fontId="7" fillId="0" borderId="128" xfId="0" applyNumberFormat="1" applyFont="1" applyFill="1" applyBorder="1" applyAlignment="1" applyProtection="1">
      <alignment vertical="center"/>
    </xf>
    <xf numFmtId="182" fontId="7" fillId="0" borderId="128" xfId="0" applyNumberFormat="1" applyFont="1" applyFill="1" applyBorder="1">
      <alignment vertical="center"/>
    </xf>
    <xf numFmtId="179" fontId="7" fillId="0" borderId="128" xfId="0" applyNumberFormat="1" applyFont="1" applyFill="1" applyBorder="1">
      <alignment vertical="center"/>
    </xf>
    <xf numFmtId="0" fontId="81" fillId="0" borderId="0" xfId="0" applyFont="1" applyFill="1" applyBorder="1" applyAlignment="1" applyProtection="1">
      <alignment vertical="center"/>
    </xf>
    <xf numFmtId="181" fontId="7" fillId="0" borderId="128" xfId="0" applyNumberFormat="1" applyFont="1" applyFill="1" applyBorder="1" applyAlignment="1">
      <alignment vertical="center"/>
    </xf>
    <xf numFmtId="184" fontId="7" fillId="0" borderId="128" xfId="0" applyNumberFormat="1" applyFont="1" applyFill="1" applyBorder="1" applyAlignment="1">
      <alignment vertical="center"/>
    </xf>
    <xf numFmtId="181" fontId="7" fillId="0" borderId="120" xfId="1" applyNumberFormat="1" applyFont="1" applyFill="1" applyBorder="1" applyAlignment="1">
      <alignment vertical="center"/>
    </xf>
    <xf numFmtId="184" fontId="7" fillId="0" borderId="120" xfId="0" applyNumberFormat="1" applyFont="1" applyFill="1" applyBorder="1" applyAlignment="1">
      <alignment vertical="center"/>
    </xf>
    <xf numFmtId="181" fontId="7" fillId="0" borderId="128" xfId="1" applyNumberFormat="1" applyFont="1" applyFill="1" applyBorder="1" applyAlignment="1">
      <alignment vertical="center"/>
    </xf>
    <xf numFmtId="184" fontId="7" fillId="0" borderId="128" xfId="0" applyNumberFormat="1" applyFont="1" applyFill="1" applyBorder="1" applyAlignment="1" applyProtection="1">
      <alignment vertical="center"/>
    </xf>
    <xf numFmtId="181" fontId="7" fillId="0" borderId="132" xfId="0" applyNumberFormat="1" applyFont="1" applyFill="1" applyBorder="1" applyAlignment="1" applyProtection="1">
      <alignment vertical="center"/>
    </xf>
    <xf numFmtId="184" fontId="7" fillId="0" borderId="54" xfId="0" applyNumberFormat="1" applyFont="1" applyFill="1" applyBorder="1" applyAlignment="1" applyProtection="1">
      <alignment vertical="center"/>
    </xf>
    <xf numFmtId="181" fontId="11" fillId="0" borderId="132" xfId="0" applyNumberFormat="1" applyFont="1" applyFill="1" applyBorder="1" applyAlignment="1" applyProtection="1">
      <alignment vertical="center"/>
    </xf>
    <xf numFmtId="184" fontId="11" fillId="0" borderId="54" xfId="0" applyNumberFormat="1" applyFont="1" applyFill="1" applyBorder="1" applyAlignment="1" applyProtection="1">
      <alignment vertical="center"/>
    </xf>
    <xf numFmtId="184" fontId="7" fillId="0" borderId="120" xfId="1" applyNumberFormat="1" applyFont="1" applyFill="1" applyBorder="1" applyAlignment="1">
      <alignment horizontal="right" vertical="center" indent="1"/>
    </xf>
    <xf numFmtId="0" fontId="7" fillId="0" borderId="0" xfId="0" applyFont="1" applyFill="1" applyAlignment="1" applyProtection="1">
      <alignment horizontal="left" vertical="center"/>
    </xf>
    <xf numFmtId="0" fontId="7" fillId="0" borderId="54" xfId="91" applyFont="1" applyFill="1" applyBorder="1">
      <alignment vertical="center"/>
    </xf>
    <xf numFmtId="0" fontId="7" fillId="0" borderId="78" xfId="0" applyFont="1" applyFill="1" applyBorder="1" applyAlignment="1" applyProtection="1">
      <alignment horizontal="left" vertical="center" wrapText="1"/>
    </xf>
    <xf numFmtId="0" fontId="7" fillId="0" borderId="0" xfId="0" applyFont="1" applyFill="1" applyBorder="1" applyAlignment="1">
      <alignment horizontal="left" vertical="center"/>
    </xf>
    <xf numFmtId="0" fontId="7" fillId="0" borderId="78" xfId="0" applyFont="1" applyFill="1" applyBorder="1" applyAlignment="1">
      <alignment vertical="center" wrapText="1"/>
    </xf>
    <xf numFmtId="0" fontId="7" fillId="33" borderId="54" xfId="0" applyFont="1" applyFill="1" applyBorder="1" applyAlignment="1" applyProtection="1">
      <alignment horizontal="distributed" vertical="center" wrapText="1" justifyLastLine="1"/>
    </xf>
    <xf numFmtId="181" fontId="7" fillId="0" borderId="54" xfId="170" applyNumberFormat="1" applyFont="1" applyFill="1" applyBorder="1" applyAlignment="1">
      <alignment vertical="center"/>
    </xf>
    <xf numFmtId="0" fontId="7" fillId="0" borderId="80" xfId="0" applyFont="1" applyFill="1" applyBorder="1" applyAlignment="1" applyProtection="1">
      <alignment horizontal="left" vertical="center" wrapText="1"/>
    </xf>
    <xf numFmtId="176" fontId="7" fillId="0" borderId="78" xfId="152" applyNumberFormat="1" applyFont="1" applyFill="1" applyBorder="1" applyAlignment="1" applyProtection="1">
      <alignment horizontal="left" vertical="center" wrapText="1"/>
    </xf>
    <xf numFmtId="0" fontId="75" fillId="34" borderId="103" xfId="0" applyFont="1" applyFill="1" applyBorder="1" applyAlignment="1">
      <alignment horizontal="center" vertical="center"/>
    </xf>
    <xf numFmtId="0" fontId="75" fillId="34" borderId="165" xfId="0" applyFont="1" applyFill="1" applyBorder="1" applyAlignment="1">
      <alignment horizontal="center" vertical="center"/>
    </xf>
    <xf numFmtId="38" fontId="7" fillId="0" borderId="166" xfId="1" applyFont="1" applyFill="1" applyBorder="1" applyAlignment="1">
      <alignment vertical="center"/>
    </xf>
    <xf numFmtId="0" fontId="7" fillId="0" borderId="166" xfId="0" applyFont="1" applyFill="1" applyBorder="1" applyAlignment="1" applyProtection="1">
      <alignment horizontal="left" vertical="center"/>
    </xf>
    <xf numFmtId="0" fontId="35" fillId="0" borderId="166" xfId="0" applyFont="1" applyFill="1" applyBorder="1" applyAlignment="1" applyProtection="1">
      <alignment horizontal="left" vertical="center"/>
    </xf>
    <xf numFmtId="0" fontId="7" fillId="0" borderId="167" xfId="0" applyFont="1" applyFill="1" applyBorder="1" applyAlignment="1" applyProtection="1">
      <alignment horizontal="left" vertical="center" wrapText="1"/>
    </xf>
    <xf numFmtId="176" fontId="7" fillId="0" borderId="166" xfId="165" applyNumberFormat="1" applyFont="1" applyFill="1" applyBorder="1" applyAlignment="1" applyProtection="1">
      <alignment horizontal="left" vertical="center"/>
    </xf>
    <xf numFmtId="176" fontId="7" fillId="0" borderId="167" xfId="165" applyNumberFormat="1" applyFont="1" applyFill="1" applyBorder="1" applyAlignment="1" applyProtection="1">
      <alignment horizontal="left" vertical="center" wrapText="1"/>
    </xf>
    <xf numFmtId="0" fontId="7" fillId="0" borderId="166" xfId="0" applyFont="1" applyFill="1" applyBorder="1" applyAlignment="1">
      <alignment vertical="center"/>
    </xf>
    <xf numFmtId="176" fontId="7" fillId="33" borderId="2" xfId="0" applyNumberFormat="1" applyFont="1" applyFill="1" applyBorder="1" applyAlignment="1" applyProtection="1">
      <alignment horizontal="distributed" vertical="center" justifyLastLine="1"/>
    </xf>
    <xf numFmtId="0" fontId="7" fillId="0" borderId="0" xfId="0" applyFont="1" applyAlignment="1">
      <alignment vertical="center" wrapText="1"/>
    </xf>
    <xf numFmtId="0" fontId="7" fillId="33" borderId="0" xfId="88" applyFont="1" applyFill="1"/>
    <xf numFmtId="0" fontId="11" fillId="35" borderId="0" xfId="0" applyFont="1" applyFill="1" applyBorder="1" applyAlignment="1">
      <alignment horizontal="distributed" vertical="center" justifyLastLine="1"/>
    </xf>
    <xf numFmtId="0" fontId="7" fillId="35" borderId="0" xfId="0" applyFont="1" applyFill="1" applyBorder="1" applyAlignment="1">
      <alignment horizontal="distributed" vertical="center" justifyLastLine="1"/>
    </xf>
    <xf numFmtId="0" fontId="7" fillId="0" borderId="7" xfId="0" applyFont="1" applyBorder="1">
      <alignment vertical="center"/>
    </xf>
    <xf numFmtId="0" fontId="11" fillId="0" borderId="0" xfId="0" applyFont="1" applyFill="1" applyBorder="1" applyAlignment="1" applyProtection="1">
      <alignment horizontal="center" vertical="center"/>
    </xf>
    <xf numFmtId="0" fontId="7" fillId="0" borderId="0" xfId="0" applyFont="1" applyAlignment="1">
      <alignment vertical="center" wrapText="1"/>
    </xf>
    <xf numFmtId="0" fontId="11" fillId="0" borderId="0" xfId="0" applyFont="1" applyFill="1" applyBorder="1" applyAlignment="1">
      <alignment horizontal="distributed" vertical="center" justifyLastLine="1"/>
    </xf>
    <xf numFmtId="179" fontId="11" fillId="0" borderId="0" xfId="0" applyNumberFormat="1" applyFont="1" applyFill="1" applyBorder="1" applyAlignment="1">
      <alignment horizontal="right" vertical="center"/>
    </xf>
    <xf numFmtId="0" fontId="7" fillId="0" borderId="0" xfId="0" applyFont="1" applyFill="1" applyBorder="1" applyAlignment="1">
      <alignment vertical="center" wrapText="1"/>
    </xf>
    <xf numFmtId="182" fontId="11" fillId="0" borderId="0" xfId="0" applyNumberFormat="1" applyFont="1" applyFill="1" applyBorder="1">
      <alignment vertical="center"/>
    </xf>
    <xf numFmtId="0" fontId="11" fillId="0" borderId="0" xfId="0" applyFont="1" applyFill="1" applyBorder="1" applyAlignment="1" applyProtection="1">
      <alignment horizontal="right"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shrinkToFit="1"/>
    </xf>
    <xf numFmtId="0" fontId="81" fillId="0" borderId="0" xfId="0" applyFont="1" applyFill="1" applyBorder="1" applyAlignment="1" applyProtection="1">
      <alignment horizontal="distributed" vertical="center" justifyLastLine="1"/>
    </xf>
    <xf numFmtId="181" fontId="81" fillId="0" borderId="0" xfId="0" applyNumberFormat="1" applyFont="1" applyFill="1" applyBorder="1" applyAlignment="1" applyProtection="1">
      <alignment vertical="center"/>
    </xf>
    <xf numFmtId="179" fontId="113" fillId="0" borderId="0" xfId="0" applyNumberFormat="1" applyFont="1" applyFill="1" applyBorder="1" applyAlignment="1" applyProtection="1">
      <alignment vertical="center"/>
    </xf>
    <xf numFmtId="181" fontId="11" fillId="0" borderId="0" xfId="0" applyNumberFormat="1" applyFont="1" applyFill="1" applyBorder="1" applyAlignment="1" applyProtection="1">
      <alignment vertical="center"/>
    </xf>
    <xf numFmtId="179" fontId="11" fillId="0" borderId="0" xfId="0" applyNumberFormat="1" applyFont="1" applyFill="1" applyBorder="1" applyAlignment="1" applyProtection="1">
      <alignment vertical="center"/>
    </xf>
    <xf numFmtId="0" fontId="106" fillId="0" borderId="0" xfId="0" applyFont="1" applyFill="1" applyBorder="1" applyAlignment="1" applyProtection="1">
      <alignment vertical="center"/>
    </xf>
    <xf numFmtId="0" fontId="11" fillId="0" borderId="0" xfId="82" applyFont="1" applyFill="1">
      <alignment vertical="center"/>
    </xf>
    <xf numFmtId="185" fontId="11" fillId="0" borderId="0" xfId="82" applyNumberFormat="1" applyFont="1" applyFill="1">
      <alignment vertical="center"/>
    </xf>
    <xf numFmtId="0" fontId="84" fillId="33" borderId="117" xfId="82" applyFont="1" applyFill="1" applyBorder="1" applyAlignment="1">
      <alignment horizontal="center" vertical="center" textRotation="255" shrinkToFit="1"/>
    </xf>
    <xf numFmtId="0" fontId="84" fillId="33" borderId="61" xfId="82" applyFont="1" applyFill="1" applyBorder="1" applyAlignment="1">
      <alignment horizontal="center" vertical="center" textRotation="255" shrinkToFit="1"/>
    </xf>
    <xf numFmtId="0" fontId="84" fillId="33" borderId="120" xfId="82" applyFont="1" applyFill="1" applyBorder="1" applyAlignment="1">
      <alignment horizontal="center" vertical="center" textRotation="255" shrinkToFit="1"/>
    </xf>
    <xf numFmtId="176" fontId="84" fillId="33" borderId="103" xfId="77" applyNumberFormat="1" applyFont="1" applyFill="1" applyBorder="1" applyAlignment="1">
      <alignment horizontal="center" vertical="center"/>
    </xf>
    <xf numFmtId="176" fontId="84" fillId="33" borderId="8" xfId="77" applyNumberFormat="1" applyFont="1" applyFill="1" applyBorder="1" applyAlignment="1">
      <alignment horizontal="left" vertical="center"/>
    </xf>
    <xf numFmtId="176" fontId="84" fillId="33" borderId="6" xfId="77" applyNumberFormat="1" applyFont="1" applyFill="1" applyBorder="1" applyAlignment="1">
      <alignment horizontal="center" vertical="center"/>
    </xf>
    <xf numFmtId="176" fontId="84" fillId="33" borderId="10" xfId="77" applyNumberFormat="1" applyFont="1" applyFill="1" applyBorder="1" applyAlignment="1">
      <alignment horizontal="left" vertical="center"/>
    </xf>
    <xf numFmtId="176" fontId="84" fillId="33" borderId="10" xfId="77" applyNumberFormat="1" applyFont="1" applyFill="1" applyBorder="1" applyAlignment="1">
      <alignment horizontal="left" vertical="center" wrapText="1" shrinkToFit="1"/>
    </xf>
    <xf numFmtId="176" fontId="84" fillId="33" borderId="143" xfId="77" applyNumberFormat="1" applyFont="1" applyFill="1" applyBorder="1" applyAlignment="1">
      <alignment horizontal="left" vertical="center" shrinkToFit="1"/>
    </xf>
    <xf numFmtId="176" fontId="84" fillId="33" borderId="37" xfId="77" applyNumberFormat="1" applyFont="1" applyFill="1" applyBorder="1" applyAlignment="1">
      <alignment horizontal="center" vertical="center"/>
    </xf>
    <xf numFmtId="176" fontId="84" fillId="33" borderId="12" xfId="77" applyNumberFormat="1" applyFont="1" applyFill="1" applyBorder="1" applyAlignment="1">
      <alignment horizontal="left" vertical="center"/>
    </xf>
    <xf numFmtId="176" fontId="75" fillId="0" borderId="0" xfId="0" applyNumberFormat="1" applyFont="1" applyFill="1" applyBorder="1" applyAlignment="1" applyProtection="1">
      <alignment horizontal="center" vertical="center"/>
    </xf>
    <xf numFmtId="176" fontId="75" fillId="0" borderId="0" xfId="0" applyNumberFormat="1" applyFont="1" applyFill="1" applyBorder="1" applyAlignment="1" applyProtection="1">
      <alignment vertical="center"/>
    </xf>
    <xf numFmtId="176" fontId="7" fillId="0" borderId="0" xfId="0" applyNumberFormat="1" applyFont="1" applyFill="1" applyBorder="1" applyAlignment="1" applyProtection="1">
      <alignment vertical="center"/>
    </xf>
    <xf numFmtId="176" fontId="112" fillId="0" borderId="0" xfId="0" applyNumberFormat="1" applyFont="1" applyFill="1" applyBorder="1" applyAlignment="1" applyProtection="1">
      <alignment horizontal="center" vertical="center" wrapText="1"/>
    </xf>
    <xf numFmtId="177" fontId="7" fillId="0" borderId="0" xfId="1" applyNumberFormat="1" applyFont="1" applyFill="1" applyBorder="1" applyAlignment="1" applyProtection="1">
      <alignment vertical="center"/>
    </xf>
    <xf numFmtId="184" fontId="7" fillId="0" borderId="0" xfId="0" applyNumberFormat="1" applyFont="1" applyFill="1" applyBorder="1" applyAlignment="1" applyProtection="1">
      <alignment vertical="center"/>
    </xf>
    <xf numFmtId="184" fontId="7" fillId="0" borderId="0" xfId="0" applyNumberFormat="1" applyFont="1" applyFill="1" applyBorder="1" applyAlignment="1" applyProtection="1">
      <alignment horizontal="right" vertical="center"/>
    </xf>
    <xf numFmtId="176" fontId="12" fillId="0" borderId="0" xfId="0" applyNumberFormat="1" applyFont="1" applyFill="1" applyBorder="1" applyAlignment="1">
      <alignment vertical="center"/>
    </xf>
    <xf numFmtId="176" fontId="11" fillId="0" borderId="0" xfId="0" applyNumberFormat="1" applyFont="1" applyFill="1" applyBorder="1" applyAlignment="1">
      <alignment vertical="center"/>
    </xf>
    <xf numFmtId="176" fontId="81" fillId="0" borderId="0" xfId="0" applyNumberFormat="1" applyFont="1" applyFill="1" applyBorder="1" applyAlignment="1" applyProtection="1">
      <alignment vertical="center"/>
    </xf>
    <xf numFmtId="0" fontId="7" fillId="33" borderId="6" xfId="0" applyFont="1" applyFill="1" applyBorder="1" applyAlignment="1">
      <alignment horizontal="left" vertical="center" indent="1"/>
    </xf>
    <xf numFmtId="0" fontId="7" fillId="33" borderId="89" xfId="0" applyFont="1" applyFill="1" applyBorder="1" applyAlignment="1">
      <alignment horizontal="left" vertical="center" indent="1"/>
    </xf>
    <xf numFmtId="0" fontId="7" fillId="33" borderId="6" xfId="0" applyFont="1" applyFill="1" applyBorder="1" applyAlignment="1">
      <alignment horizontal="left" vertical="center" indent="1" shrinkToFit="1"/>
    </xf>
    <xf numFmtId="0" fontId="7" fillId="33" borderId="89" xfId="0" applyFont="1" applyFill="1" applyBorder="1" applyAlignment="1">
      <alignment horizontal="left" vertical="center" indent="1" shrinkToFit="1"/>
    </xf>
    <xf numFmtId="182" fontId="94" fillId="0" borderId="27" xfId="159" applyNumberFormat="1" applyFont="1" applyBorder="1" applyAlignment="1">
      <alignment vertical="center"/>
    </xf>
    <xf numFmtId="184" fontId="94" fillId="0" borderId="27" xfId="159" applyNumberFormat="1" applyFont="1" applyBorder="1" applyAlignment="1">
      <alignment vertical="center"/>
    </xf>
    <xf numFmtId="182" fontId="115" fillId="0" borderId="0" xfId="0" applyNumberFormat="1" applyFont="1" applyAlignment="1">
      <alignment horizontal="right" vertical="center"/>
    </xf>
    <xf numFmtId="182" fontId="115" fillId="0" borderId="27" xfId="159" applyNumberFormat="1" applyFont="1" applyBorder="1" applyAlignment="1">
      <alignment vertical="center"/>
    </xf>
    <xf numFmtId="184" fontId="115" fillId="0" borderId="27" xfId="159" applyNumberFormat="1" applyFont="1" applyBorder="1" applyAlignment="1">
      <alignment vertical="center"/>
    </xf>
    <xf numFmtId="184" fontId="115" fillId="0" borderId="27" xfId="159" applyNumberFormat="1" applyFont="1" applyBorder="1" applyAlignment="1">
      <alignment horizontal="right" vertical="center"/>
    </xf>
    <xf numFmtId="182" fontId="115" fillId="0" borderId="120" xfId="159" applyNumberFormat="1" applyFont="1" applyBorder="1" applyAlignment="1">
      <alignment vertical="center"/>
    </xf>
    <xf numFmtId="184" fontId="115" fillId="0" borderId="120" xfId="159" applyNumberFormat="1" applyFont="1" applyBorder="1" applyAlignment="1">
      <alignment vertical="center"/>
    </xf>
    <xf numFmtId="0" fontId="69" fillId="0" borderId="0" xfId="88" applyFont="1" applyFill="1"/>
    <xf numFmtId="0" fontId="89" fillId="33" borderId="26" xfId="88" applyFont="1" applyFill="1" applyBorder="1" applyAlignment="1">
      <alignment vertical="center"/>
    </xf>
    <xf numFmtId="0" fontId="89" fillId="33" borderId="28" xfId="88" applyFont="1" applyFill="1" applyBorder="1" applyAlignment="1">
      <alignment vertical="center" shrinkToFit="1"/>
    </xf>
    <xf numFmtId="0" fontId="12" fillId="33" borderId="34" xfId="88" applyFont="1" applyFill="1" applyBorder="1" applyAlignment="1">
      <alignment vertical="center"/>
    </xf>
    <xf numFmtId="0" fontId="12" fillId="33" borderId="33" xfId="88" applyFont="1" applyFill="1" applyBorder="1" applyAlignment="1">
      <alignment vertical="center" shrinkToFit="1"/>
    </xf>
    <xf numFmtId="0" fontId="12" fillId="33" borderId="6" xfId="88" applyFont="1" applyFill="1" applyBorder="1" applyAlignment="1">
      <alignment vertical="center"/>
    </xf>
    <xf numFmtId="0" fontId="12" fillId="33" borderId="27" xfId="88" applyFont="1" applyFill="1" applyBorder="1" applyAlignment="1">
      <alignment vertical="center" shrinkToFit="1"/>
    </xf>
    <xf numFmtId="0" fontId="12" fillId="33" borderId="37" xfId="88" applyFont="1" applyFill="1" applyBorder="1" applyAlignment="1">
      <alignment vertical="center"/>
    </xf>
    <xf numFmtId="0" fontId="12" fillId="33" borderId="26" xfId="88" applyFont="1" applyFill="1" applyBorder="1" applyAlignment="1">
      <alignment vertical="center"/>
    </xf>
    <xf numFmtId="0" fontId="12" fillId="33" borderId="28" xfId="88" applyFont="1" applyFill="1" applyBorder="1" applyAlignment="1">
      <alignment vertical="center" shrinkToFit="1"/>
    </xf>
    <xf numFmtId="0" fontId="12" fillId="33" borderId="27" xfId="88" applyFont="1" applyFill="1" applyBorder="1" applyAlignment="1">
      <alignment vertical="center"/>
    </xf>
    <xf numFmtId="0" fontId="12" fillId="33" borderId="39" xfId="88" applyFont="1" applyFill="1" applyBorder="1" applyAlignment="1">
      <alignment vertical="center"/>
    </xf>
    <xf numFmtId="0" fontId="12" fillId="33" borderId="39" xfId="88" applyFont="1" applyFill="1" applyBorder="1" applyAlignment="1">
      <alignment vertical="center" shrinkToFit="1"/>
    </xf>
    <xf numFmtId="0" fontId="12" fillId="33" borderId="26" xfId="88" applyFont="1" applyFill="1" applyBorder="1" applyAlignment="1">
      <alignment vertical="center" shrinkToFit="1"/>
    </xf>
    <xf numFmtId="0" fontId="12" fillId="33" borderId="28" xfId="88" applyFont="1" applyFill="1" applyBorder="1" applyAlignment="1">
      <alignment vertical="center"/>
    </xf>
    <xf numFmtId="0" fontId="12" fillId="33" borderId="26" xfId="88" applyFont="1" applyFill="1" applyBorder="1" applyAlignment="1">
      <alignment vertical="center" wrapText="1" shrinkToFit="1"/>
    </xf>
    <xf numFmtId="0" fontId="12" fillId="33" borderId="40" xfId="88" applyFont="1" applyFill="1" applyBorder="1" applyAlignment="1">
      <alignment vertical="center"/>
    </xf>
    <xf numFmtId="0" fontId="12" fillId="33" borderId="38" xfId="88" applyFont="1" applyFill="1" applyBorder="1" applyAlignment="1">
      <alignment vertical="center"/>
    </xf>
    <xf numFmtId="0" fontId="12" fillId="33" borderId="34" xfId="88" applyFont="1" applyFill="1" applyBorder="1" applyAlignment="1">
      <alignment horizontal="center" vertical="center"/>
    </xf>
    <xf numFmtId="0" fontId="12" fillId="33" borderId="33" xfId="88" applyFont="1" applyFill="1" applyBorder="1" applyAlignment="1">
      <alignment horizontal="center" vertical="center"/>
    </xf>
    <xf numFmtId="0" fontId="12" fillId="33" borderId="40" xfId="88" applyFont="1" applyFill="1" applyBorder="1" applyAlignment="1">
      <alignment horizontal="center" vertical="center"/>
    </xf>
    <xf numFmtId="0" fontId="69" fillId="0" borderId="0" xfId="88" applyFont="1"/>
    <xf numFmtId="0" fontId="69" fillId="0" borderId="0" xfId="88" applyFont="1" applyAlignment="1">
      <alignment horizontal="right" vertical="center"/>
    </xf>
    <xf numFmtId="0" fontId="12" fillId="0" borderId="0" xfId="88" applyFont="1" applyAlignment="1">
      <alignment vertical="center"/>
    </xf>
    <xf numFmtId="0" fontId="12" fillId="0" borderId="0" xfId="0" applyFont="1" applyFill="1" applyBorder="1" applyAlignment="1">
      <alignment vertical="center"/>
    </xf>
    <xf numFmtId="0" fontId="12" fillId="0" borderId="0" xfId="88" applyFont="1" applyFill="1" applyAlignment="1">
      <alignment vertical="center"/>
    </xf>
    <xf numFmtId="0" fontId="12" fillId="0" borderId="0" xfId="88" applyFont="1"/>
    <xf numFmtId="0" fontId="12" fillId="33" borderId="117" xfId="88" applyFont="1" applyFill="1" applyBorder="1" applyAlignment="1">
      <alignment vertical="center" shrinkToFit="1"/>
    </xf>
    <xf numFmtId="38" fontId="12" fillId="0" borderId="0" xfId="159" applyFont="1" applyFill="1" applyAlignment="1">
      <alignment vertical="center"/>
    </xf>
    <xf numFmtId="0" fontId="12" fillId="33" borderId="6" xfId="174" applyFont="1" applyFill="1" applyBorder="1" applyAlignment="1">
      <alignment vertical="center" shrinkToFit="1"/>
    </xf>
    <xf numFmtId="0" fontId="12" fillId="33" borderId="3" xfId="174" applyFont="1" applyFill="1" applyBorder="1" applyAlignment="1">
      <alignment vertical="center" shrinkToFit="1"/>
    </xf>
    <xf numFmtId="0" fontId="12" fillId="33" borderId="89" xfId="174" applyFont="1" applyFill="1" applyBorder="1" applyAlignment="1">
      <alignment vertical="center" shrinkToFit="1"/>
    </xf>
    <xf numFmtId="0" fontId="12" fillId="33" borderId="92" xfId="174" applyFont="1" applyFill="1" applyBorder="1" applyAlignment="1">
      <alignment vertical="center" shrinkToFit="1"/>
    </xf>
    <xf numFmtId="0" fontId="12" fillId="33" borderId="37" xfId="174" applyFont="1" applyFill="1" applyBorder="1" applyAlignment="1">
      <alignment vertical="center" shrinkToFit="1"/>
    </xf>
    <xf numFmtId="0" fontId="12" fillId="33" borderId="56" xfId="174" applyFont="1" applyFill="1" applyBorder="1" applyAlignment="1">
      <alignment horizontal="center" vertical="center"/>
    </xf>
    <xf numFmtId="0" fontId="12" fillId="33" borderId="40" xfId="174" applyFont="1" applyFill="1" applyBorder="1" applyAlignment="1">
      <alignment horizontal="center" vertical="center"/>
    </xf>
    <xf numFmtId="0" fontId="12" fillId="33" borderId="57" xfId="174" applyFont="1" applyFill="1" applyBorder="1" applyAlignment="1">
      <alignment horizontal="center" vertical="center"/>
    </xf>
    <xf numFmtId="0" fontId="12" fillId="33" borderId="37" xfId="174" applyFont="1" applyFill="1" applyBorder="1" applyAlignment="1">
      <alignment horizontal="center" vertical="center"/>
    </xf>
    <xf numFmtId="0" fontId="12" fillId="33" borderId="54" xfId="174" applyFont="1" applyFill="1" applyBorder="1" applyAlignment="1">
      <alignment horizontal="center" vertical="center" shrinkToFit="1"/>
    </xf>
    <xf numFmtId="0" fontId="7" fillId="0" borderId="0" xfId="93" applyFont="1" applyFill="1" applyBorder="1" applyAlignment="1">
      <alignment horizontal="right" vertical="center"/>
    </xf>
    <xf numFmtId="0" fontId="7" fillId="0" borderId="0" xfId="92" applyFont="1" applyFill="1" applyBorder="1">
      <alignment vertical="center"/>
    </xf>
    <xf numFmtId="181" fontId="11" fillId="0" borderId="0" xfId="92" applyNumberFormat="1" applyFont="1" applyFill="1" applyBorder="1" applyAlignment="1">
      <alignment horizontal="right" vertical="center"/>
    </xf>
    <xf numFmtId="188" fontId="11" fillId="0" borderId="0" xfId="92" applyNumberFormat="1" applyFont="1" applyFill="1" applyBorder="1" applyAlignment="1">
      <alignment horizontal="right" vertical="center"/>
    </xf>
    <xf numFmtId="0" fontId="11" fillId="0" borderId="0" xfId="93" applyFont="1" applyFill="1" applyBorder="1" applyAlignment="1">
      <alignment vertical="center"/>
    </xf>
    <xf numFmtId="0" fontId="11" fillId="0" borderId="0" xfId="91" applyFont="1" applyFill="1" applyBorder="1" applyAlignment="1">
      <alignment horizontal="center" vertical="center"/>
    </xf>
    <xf numFmtId="0" fontId="11" fillId="0" borderId="0" xfId="92" applyFont="1" applyFill="1" applyBorder="1" applyAlignment="1">
      <alignment horizontal="center" vertical="center" wrapText="1"/>
    </xf>
    <xf numFmtId="0" fontId="11" fillId="0" borderId="0" xfId="93" applyFont="1" applyFill="1" applyBorder="1" applyAlignment="1">
      <alignment horizontal="center" vertical="center"/>
    </xf>
    <xf numFmtId="181" fontId="84" fillId="0" borderId="0" xfId="0" applyNumberFormat="1" applyFont="1" applyFill="1" applyBorder="1" applyAlignment="1">
      <alignment horizontal="right" vertical="center"/>
    </xf>
    <xf numFmtId="0" fontId="11" fillId="0" borderId="0" xfId="93" applyFont="1" applyFill="1" applyBorder="1" applyAlignment="1">
      <alignment horizontal="center" vertical="center" shrinkToFit="1"/>
    </xf>
    <xf numFmtId="0" fontId="7" fillId="0" borderId="74" xfId="0" applyFont="1" applyFill="1" applyBorder="1" applyAlignment="1">
      <alignment vertical="center" wrapText="1"/>
    </xf>
    <xf numFmtId="0" fontId="7" fillId="0" borderId="76" xfId="0" applyFont="1" applyFill="1" applyBorder="1" applyAlignment="1">
      <alignment vertical="center" wrapText="1"/>
    </xf>
    <xf numFmtId="177" fontId="7" fillId="0" borderId="120" xfId="1" applyNumberFormat="1" applyFont="1" applyFill="1" applyBorder="1" applyAlignment="1">
      <alignment vertical="center"/>
    </xf>
    <xf numFmtId="0" fontId="7" fillId="0" borderId="0" xfId="91" applyFont="1" applyFill="1">
      <alignment vertical="center"/>
    </xf>
    <xf numFmtId="0" fontId="7" fillId="33" borderId="27" xfId="0" applyFont="1" applyFill="1" applyBorder="1" applyAlignment="1" applyProtection="1">
      <alignment horizontal="center" vertical="center" shrinkToFit="1"/>
    </xf>
    <xf numFmtId="181" fontId="7" fillId="0" borderId="54" xfId="1" applyNumberFormat="1" applyFont="1" applyFill="1" applyBorder="1" applyAlignment="1">
      <alignment horizontal="right" vertical="center"/>
    </xf>
    <xf numFmtId="176" fontId="7" fillId="33" borderId="27" xfId="152" applyNumberFormat="1" applyFont="1" applyFill="1" applyBorder="1" applyAlignment="1" applyProtection="1">
      <alignment horizontal="center" vertical="center" wrapText="1"/>
    </xf>
    <xf numFmtId="0" fontId="69" fillId="33" borderId="27" xfId="88" applyFont="1" applyFill="1" applyBorder="1" applyAlignment="1">
      <alignment horizontal="center" vertical="center" wrapText="1" shrinkToFit="1"/>
    </xf>
    <xf numFmtId="179" fontId="7" fillId="0" borderId="0" xfId="0" applyNumberFormat="1" applyFont="1" applyFill="1" applyBorder="1">
      <alignment vertical="center"/>
    </xf>
    <xf numFmtId="0" fontId="7" fillId="33" borderId="54" xfId="0" applyFont="1" applyFill="1" applyBorder="1" applyAlignment="1" applyProtection="1">
      <alignment horizontal="center" vertical="center" wrapText="1" shrinkToFit="1"/>
    </xf>
    <xf numFmtId="176" fontId="7" fillId="33" borderId="54" xfId="152" applyNumberFormat="1" applyFont="1" applyFill="1" applyBorder="1" applyAlignment="1" applyProtection="1">
      <alignment horizontal="center" vertical="center" wrapText="1" shrinkToFit="1"/>
    </xf>
    <xf numFmtId="0" fontId="102" fillId="0" borderId="0" xfId="0" applyFont="1" applyAlignment="1">
      <alignment vertical="center"/>
    </xf>
    <xf numFmtId="0" fontId="102" fillId="0" borderId="35" xfId="0" applyFont="1" applyBorder="1" applyAlignment="1">
      <alignment vertical="center"/>
    </xf>
    <xf numFmtId="0" fontId="102" fillId="0" borderId="0" xfId="0" applyFont="1">
      <alignment vertical="center"/>
    </xf>
    <xf numFmtId="0" fontId="102" fillId="0" borderId="0" xfId="0" applyFont="1" applyBorder="1" applyAlignment="1" applyProtection="1">
      <alignment horizontal="right" vertical="center"/>
    </xf>
    <xf numFmtId="0" fontId="102" fillId="33" borderId="54" xfId="0" applyFont="1" applyFill="1" applyBorder="1" applyAlignment="1">
      <alignment horizontal="center" vertical="center"/>
    </xf>
    <xf numFmtId="0" fontId="102" fillId="33" borderId="60" xfId="0" applyFont="1" applyFill="1" applyBorder="1" applyAlignment="1" applyProtection="1">
      <alignment horizontal="center" vertical="center" wrapText="1"/>
    </xf>
    <xf numFmtId="0" fontId="102" fillId="33" borderId="54" xfId="0" applyFont="1" applyFill="1" applyBorder="1" applyAlignment="1" applyProtection="1">
      <alignment horizontal="center" vertical="center" wrapText="1"/>
    </xf>
    <xf numFmtId="0" fontId="102" fillId="33" borderId="128" xfId="0" applyFont="1" applyFill="1" applyBorder="1" applyAlignment="1" applyProtection="1">
      <alignment horizontal="center" vertical="center" wrapText="1"/>
    </xf>
    <xf numFmtId="0" fontId="102" fillId="33" borderId="130" xfId="0" applyFont="1" applyFill="1" applyBorder="1" applyAlignment="1" applyProtection="1">
      <alignment horizontal="center" vertical="center" wrapText="1"/>
    </xf>
    <xf numFmtId="0" fontId="102" fillId="33" borderId="93" xfId="0" applyFont="1" applyFill="1" applyBorder="1" applyAlignment="1" applyProtection="1">
      <alignment horizontal="center" vertical="center" wrapText="1"/>
    </xf>
    <xf numFmtId="193" fontId="102" fillId="0" borderId="92" xfId="0" applyNumberFormat="1" applyFont="1" applyBorder="1" applyAlignment="1" applyProtection="1">
      <alignment vertical="center"/>
    </xf>
    <xf numFmtId="193" fontId="102" fillId="0" borderId="3" xfId="0" applyNumberFormat="1" applyFont="1" applyBorder="1" applyAlignment="1" applyProtection="1">
      <alignment vertical="center"/>
    </xf>
    <xf numFmtId="193" fontId="102" fillId="0" borderId="106" xfId="0" applyNumberFormat="1" applyFont="1" applyBorder="1" applyAlignment="1" applyProtection="1">
      <alignment vertical="center"/>
    </xf>
    <xf numFmtId="193" fontId="102" fillId="0" borderId="125" xfId="0" applyNumberFormat="1" applyFont="1" applyBorder="1" applyAlignment="1" applyProtection="1">
      <alignment vertical="center"/>
    </xf>
    <xf numFmtId="193" fontId="102" fillId="0" borderId="124" xfId="0" applyNumberFormat="1" applyFont="1" applyFill="1" applyBorder="1" applyAlignment="1" applyProtection="1">
      <alignment vertical="center"/>
    </xf>
    <xf numFmtId="193" fontId="102" fillId="0" borderId="103" xfId="0" applyNumberFormat="1" applyFont="1" applyFill="1" applyBorder="1" applyAlignment="1" applyProtection="1">
      <alignment vertical="center"/>
    </xf>
    <xf numFmtId="194" fontId="102" fillId="0" borderId="89" xfId="0" applyNumberFormat="1" applyFont="1" applyBorder="1" applyAlignment="1" applyProtection="1">
      <alignment horizontal="right" vertical="center"/>
    </xf>
    <xf numFmtId="194" fontId="102" fillId="0" borderId="2" xfId="0" applyNumberFormat="1" applyFont="1" applyBorder="1" applyAlignment="1" applyProtection="1">
      <alignment horizontal="right" vertical="center"/>
    </xf>
    <xf numFmtId="194" fontId="102" fillId="0" borderId="86" xfId="0" applyNumberFormat="1" applyFont="1" applyBorder="1" applyAlignment="1" applyProtection="1">
      <alignment horizontal="right" vertical="center"/>
    </xf>
    <xf numFmtId="194" fontId="102" fillId="0" borderId="90" xfId="0" applyNumberFormat="1" applyFont="1" applyBorder="1" applyAlignment="1" applyProtection="1">
      <alignment horizontal="right" vertical="center"/>
    </xf>
    <xf numFmtId="194" fontId="102" fillId="0" borderId="89" xfId="0" applyNumberFormat="1" applyFont="1" applyFill="1" applyBorder="1" applyAlignment="1" applyProtection="1">
      <alignment horizontal="right" vertical="center"/>
    </xf>
    <xf numFmtId="194" fontId="102" fillId="0" borderId="37" xfId="0" applyNumberFormat="1" applyFont="1" applyFill="1" applyBorder="1" applyAlignment="1" applyProtection="1">
      <alignment horizontal="right" vertical="center"/>
    </xf>
    <xf numFmtId="181" fontId="102" fillId="0" borderId="92" xfId="1" applyNumberFormat="1" applyFont="1" applyBorder="1" applyAlignment="1" applyProtection="1">
      <alignment horizontal="right" vertical="center"/>
    </xf>
    <xf numFmtId="181" fontId="102" fillId="0" borderId="92" xfId="0" applyNumberFormat="1" applyFont="1" applyBorder="1" applyAlignment="1" applyProtection="1">
      <alignment horizontal="right" vertical="center"/>
    </xf>
    <xf numFmtId="181" fontId="102" fillId="0" borderId="3" xfId="0" applyNumberFormat="1" applyFont="1" applyBorder="1" applyAlignment="1" applyProtection="1">
      <alignment horizontal="right" vertical="center"/>
    </xf>
    <xf numFmtId="181" fontId="102" fillId="0" borderId="0" xfId="0" applyNumberFormat="1" applyFont="1" applyBorder="1" applyAlignment="1" applyProtection="1">
      <alignment horizontal="right" vertical="center"/>
    </xf>
    <xf numFmtId="181" fontId="102" fillId="0" borderId="92" xfId="0" applyNumberFormat="1" applyFont="1" applyFill="1" applyBorder="1" applyAlignment="1" applyProtection="1">
      <alignment horizontal="right" vertical="center"/>
    </xf>
    <xf numFmtId="194" fontId="102" fillId="0" borderId="92" xfId="0" applyNumberFormat="1" applyFont="1" applyBorder="1" applyAlignment="1" applyProtection="1">
      <alignment horizontal="right" vertical="center"/>
    </xf>
    <xf numFmtId="194" fontId="102" fillId="0" borderId="3" xfId="0" applyNumberFormat="1" applyFont="1" applyBorder="1" applyAlignment="1" applyProtection="1">
      <alignment horizontal="right" vertical="center"/>
    </xf>
    <xf numFmtId="193" fontId="102" fillId="0" borderId="103" xfId="0" applyNumberFormat="1" applyFont="1" applyBorder="1" applyAlignment="1" applyProtection="1">
      <alignment horizontal="right" vertical="center"/>
    </xf>
    <xf numFmtId="193" fontId="102" fillId="0" borderId="106" xfId="0" applyNumberFormat="1" applyFont="1" applyBorder="1" applyAlignment="1" applyProtection="1">
      <alignment horizontal="right" vertical="center"/>
    </xf>
    <xf numFmtId="193" fontId="102" fillId="0" borderId="125" xfId="0" applyNumberFormat="1" applyFont="1" applyBorder="1" applyAlignment="1" applyProtection="1">
      <alignment horizontal="right" vertical="center"/>
    </xf>
    <xf numFmtId="193" fontId="102" fillId="0" borderId="124" xfId="0" applyNumberFormat="1" applyFont="1" applyFill="1" applyBorder="1" applyAlignment="1" applyProtection="1">
      <alignment horizontal="right" vertical="center"/>
    </xf>
    <xf numFmtId="193" fontId="102" fillId="0" borderId="103" xfId="0" applyNumberFormat="1" applyFont="1" applyFill="1" applyBorder="1" applyAlignment="1" applyProtection="1">
      <alignment horizontal="right" vertical="center"/>
    </xf>
    <xf numFmtId="193" fontId="102" fillId="0" borderId="92" xfId="0" applyNumberFormat="1" applyFont="1" applyBorder="1" applyAlignment="1" applyProtection="1">
      <alignment horizontal="right" vertical="center"/>
    </xf>
    <xf numFmtId="193" fontId="102" fillId="0" borderId="3" xfId="0" applyNumberFormat="1" applyFont="1" applyBorder="1" applyAlignment="1" applyProtection="1">
      <alignment horizontal="right" vertical="center"/>
    </xf>
    <xf numFmtId="193" fontId="102" fillId="0" borderId="0" xfId="0" applyNumberFormat="1" applyFont="1" applyBorder="1" applyAlignment="1" applyProtection="1">
      <alignment horizontal="right" vertical="center"/>
    </xf>
    <xf numFmtId="193" fontId="102" fillId="0" borderId="92" xfId="0" applyNumberFormat="1" applyFont="1" applyFill="1" applyBorder="1" applyAlignment="1" applyProtection="1">
      <alignment horizontal="right" vertical="center"/>
    </xf>
    <xf numFmtId="0" fontId="102" fillId="0" borderId="0" xfId="0" applyFont="1" applyAlignment="1" applyProtection="1">
      <alignment horizontal="left" vertical="center"/>
    </xf>
    <xf numFmtId="0" fontId="102" fillId="0" borderId="35" xfId="0" applyFont="1" applyBorder="1" applyAlignment="1" applyProtection="1">
      <alignment vertical="center"/>
    </xf>
    <xf numFmtId="0" fontId="102" fillId="0" borderId="35" xfId="0" applyFont="1" applyBorder="1" applyAlignment="1" applyProtection="1">
      <alignment horizontal="right" vertical="center"/>
    </xf>
    <xf numFmtId="0" fontId="102" fillId="33" borderId="27" xfId="0" applyFont="1" applyFill="1" applyBorder="1" applyAlignment="1">
      <alignment vertical="center"/>
    </xf>
    <xf numFmtId="0" fontId="102" fillId="33" borderId="54" xfId="0" applyFont="1" applyFill="1" applyBorder="1" applyAlignment="1">
      <alignment vertical="center"/>
    </xf>
    <xf numFmtId="0" fontId="102" fillId="33" borderId="27" xfId="0" applyFont="1" applyFill="1" applyBorder="1" applyAlignment="1" applyProtection="1">
      <alignment horizontal="center" vertical="center"/>
    </xf>
    <xf numFmtId="0" fontId="102" fillId="33" borderId="54" xfId="0" applyFont="1" applyFill="1" applyBorder="1" applyAlignment="1" applyProtection="1">
      <alignment horizontal="center" vertical="center"/>
    </xf>
    <xf numFmtId="0" fontId="102" fillId="33" borderId="128" xfId="0" applyFont="1" applyFill="1" applyBorder="1" applyAlignment="1" applyProtection="1">
      <alignment horizontal="center" vertical="center"/>
    </xf>
    <xf numFmtId="0" fontId="102" fillId="33" borderId="60" xfId="0" applyFont="1" applyFill="1" applyBorder="1" applyAlignment="1" applyProtection="1">
      <alignment horizontal="center" vertical="center"/>
    </xf>
    <xf numFmtId="0" fontId="102" fillId="33" borderId="93" xfId="0" applyFont="1" applyFill="1" applyBorder="1" applyAlignment="1" applyProtection="1">
      <alignment horizontal="center" vertical="center"/>
    </xf>
    <xf numFmtId="0" fontId="100" fillId="33" borderId="27" xfId="0" applyFont="1" applyFill="1" applyBorder="1" applyAlignment="1" applyProtection="1">
      <alignment horizontal="distributed" vertical="center" justifyLastLine="1"/>
    </xf>
    <xf numFmtId="0" fontId="100" fillId="0" borderId="54" xfId="0" applyFont="1" applyFill="1" applyBorder="1" applyAlignment="1" applyProtection="1">
      <alignment horizontal="distributed" vertical="center" justifyLastLine="1"/>
    </xf>
    <xf numFmtId="181" fontId="100" fillId="0" borderId="27" xfId="0" applyNumberFormat="1" applyFont="1" applyBorder="1" applyAlignment="1" applyProtection="1">
      <alignment vertical="center"/>
    </xf>
    <xf numFmtId="181" fontId="100" fillId="0" borderId="27" xfId="0" applyNumberFormat="1" applyFont="1" applyFill="1" applyBorder="1" applyAlignment="1" applyProtection="1">
      <alignment vertical="center"/>
    </xf>
    <xf numFmtId="181" fontId="100" fillId="0" borderId="54" xfId="0" applyNumberFormat="1" applyFont="1" applyFill="1" applyBorder="1" applyAlignment="1" applyProtection="1">
      <alignment vertical="center"/>
    </xf>
    <xf numFmtId="181" fontId="100" fillId="0" borderId="128" xfId="0" applyNumberFormat="1" applyFont="1" applyFill="1" applyBorder="1" applyAlignment="1" applyProtection="1">
      <alignment vertical="center"/>
    </xf>
    <xf numFmtId="181" fontId="100" fillId="0" borderId="60" xfId="0" applyNumberFormat="1" applyFont="1" applyFill="1" applyBorder="1" applyAlignment="1" applyProtection="1">
      <alignment vertical="center"/>
    </xf>
    <xf numFmtId="181" fontId="100" fillId="0" borderId="93" xfId="0" applyNumberFormat="1" applyFont="1" applyFill="1" applyBorder="1" applyAlignment="1" applyProtection="1">
      <alignment vertical="center"/>
    </xf>
    <xf numFmtId="0" fontId="102" fillId="33" borderId="27" xfId="0" applyFont="1" applyFill="1" applyBorder="1" applyAlignment="1" applyProtection="1">
      <alignment horizontal="distributed" vertical="center" justifyLastLine="1"/>
    </xf>
    <xf numFmtId="0" fontId="102" fillId="0" borderId="54" xfId="0" applyFont="1" applyFill="1" applyBorder="1" applyAlignment="1" applyProtection="1">
      <alignment horizontal="distributed" vertical="center" justifyLastLine="1"/>
    </xf>
    <xf numFmtId="181" fontId="102" fillId="0" borderId="27" xfId="0" applyNumberFormat="1" applyFont="1" applyBorder="1" applyAlignment="1" applyProtection="1">
      <alignment vertical="center"/>
    </xf>
    <xf numFmtId="181" fontId="102" fillId="0" borderId="27" xfId="0" applyNumberFormat="1" applyFont="1" applyFill="1" applyBorder="1" applyAlignment="1" applyProtection="1">
      <alignment vertical="center"/>
    </xf>
    <xf numFmtId="181" fontId="102" fillId="0" borderId="54" xfId="0" applyNumberFormat="1" applyFont="1" applyFill="1" applyBorder="1" applyAlignment="1" applyProtection="1">
      <alignment vertical="center"/>
    </xf>
    <xf numFmtId="181" fontId="102" fillId="0" borderId="128" xfId="0" applyNumberFormat="1" applyFont="1" applyFill="1" applyBorder="1" applyAlignment="1" applyProtection="1">
      <alignment vertical="center"/>
    </xf>
    <xf numFmtId="181" fontId="102" fillId="0" borderId="60" xfId="0" applyNumberFormat="1" applyFont="1" applyFill="1" applyBorder="1" applyAlignment="1" applyProtection="1">
      <alignment vertical="center"/>
    </xf>
    <xf numFmtId="181" fontId="102" fillId="0" borderId="93" xfId="0" applyNumberFormat="1" applyFont="1" applyFill="1" applyBorder="1" applyAlignment="1" applyProtection="1">
      <alignment vertical="center"/>
    </xf>
    <xf numFmtId="0" fontId="102" fillId="33" borderId="27" xfId="0" applyFont="1" applyFill="1" applyBorder="1" applyAlignment="1">
      <alignment horizontal="distributed" vertical="center" justifyLastLine="1"/>
    </xf>
    <xf numFmtId="0" fontId="102" fillId="0" borderId="54" xfId="0" applyFont="1" applyFill="1" applyBorder="1" applyAlignment="1">
      <alignment horizontal="distributed" vertical="center" justifyLastLine="1"/>
    </xf>
    <xf numFmtId="181" fontId="102" fillId="0" borderId="27" xfId="1" applyNumberFormat="1" applyFont="1" applyBorder="1" applyAlignment="1">
      <alignment vertical="center"/>
    </xf>
    <xf numFmtId="181" fontId="102" fillId="0" borderId="27" xfId="1" applyNumberFormat="1" applyFont="1" applyFill="1" applyBorder="1" applyAlignment="1">
      <alignment vertical="center"/>
    </xf>
    <xf numFmtId="181" fontId="102" fillId="0" borderId="54" xfId="1" applyNumberFormat="1" applyFont="1" applyFill="1" applyBorder="1" applyAlignment="1">
      <alignment vertical="center"/>
    </xf>
    <xf numFmtId="181" fontId="102" fillId="0" borderId="128" xfId="1" applyNumberFormat="1" applyFont="1" applyFill="1" applyBorder="1" applyAlignment="1">
      <alignment vertical="center"/>
    </xf>
    <xf numFmtId="181" fontId="102" fillId="0" borderId="60" xfId="1" applyNumberFormat="1" applyFont="1" applyFill="1" applyBorder="1" applyAlignment="1">
      <alignment vertical="center"/>
    </xf>
    <xf numFmtId="181" fontId="102" fillId="0" borderId="93" xfId="1" applyNumberFormat="1" applyFont="1" applyFill="1" applyBorder="1" applyAlignment="1">
      <alignment vertical="center"/>
    </xf>
    <xf numFmtId="0" fontId="102" fillId="0" borderId="0" xfId="0" applyFont="1" applyFill="1">
      <alignment vertical="center"/>
    </xf>
    <xf numFmtId="181" fontId="100" fillId="0" borderId="54" xfId="0" applyNumberFormat="1" applyFont="1" applyBorder="1" applyAlignment="1" applyProtection="1">
      <alignment vertical="center"/>
    </xf>
    <xf numFmtId="181" fontId="100" fillId="0" borderId="128" xfId="0" applyNumberFormat="1" applyFont="1" applyBorder="1" applyAlignment="1" applyProtection="1">
      <alignment vertical="center"/>
    </xf>
    <xf numFmtId="181" fontId="102" fillId="0" borderId="54" xfId="0" applyNumberFormat="1" applyFont="1" applyBorder="1" applyAlignment="1" applyProtection="1">
      <alignment vertical="center"/>
    </xf>
    <xf numFmtId="181" fontId="102" fillId="0" borderId="128" xfId="0" applyNumberFormat="1" applyFont="1" applyBorder="1" applyAlignment="1" applyProtection="1">
      <alignment vertical="center"/>
    </xf>
    <xf numFmtId="181" fontId="102" fillId="0" borderId="54" xfId="1" applyNumberFormat="1" applyFont="1" applyBorder="1" applyAlignment="1">
      <alignment vertical="center"/>
    </xf>
    <xf numFmtId="0" fontId="102" fillId="0" borderId="0" xfId="0" applyFont="1" applyFill="1" applyAlignment="1">
      <alignment horizontal="right" vertical="center"/>
    </xf>
    <xf numFmtId="0" fontId="102" fillId="33" borderId="56" xfId="0" applyFont="1" applyFill="1" applyBorder="1" applyAlignment="1">
      <alignment vertical="center"/>
    </xf>
    <xf numFmtId="0" fontId="102" fillId="33" borderId="57" xfId="0" applyFont="1" applyFill="1" applyBorder="1" applyAlignment="1">
      <alignment vertical="center"/>
    </xf>
    <xf numFmtId="0" fontId="102" fillId="33" borderId="37" xfId="0" applyFont="1" applyFill="1" applyBorder="1" applyAlignment="1">
      <alignment vertical="center"/>
    </xf>
    <xf numFmtId="0" fontId="102" fillId="33" borderId="54" xfId="0" applyFont="1" applyFill="1" applyBorder="1" applyAlignment="1">
      <alignment horizontal="center" vertical="center" shrinkToFit="1"/>
    </xf>
    <xf numFmtId="0" fontId="102" fillId="33" borderId="168" xfId="0" applyFont="1" applyFill="1" applyBorder="1" applyAlignment="1">
      <alignment horizontal="distributed" vertical="center" justifyLastLine="1"/>
    </xf>
    <xf numFmtId="182" fontId="102" fillId="0" borderId="2" xfId="0" applyNumberFormat="1" applyFont="1" applyBorder="1">
      <alignment vertical="center"/>
    </xf>
    <xf numFmtId="179" fontId="102" fillId="0" borderId="2" xfId="0" applyNumberFormat="1" applyFont="1" applyBorder="1">
      <alignment vertical="center"/>
    </xf>
    <xf numFmtId="182" fontId="102" fillId="0" borderId="54" xfId="0" applyNumberFormat="1" applyFont="1" applyBorder="1">
      <alignment vertical="center"/>
    </xf>
    <xf numFmtId="179" fontId="102" fillId="0" borderId="54" xfId="0" applyNumberFormat="1" applyFont="1" applyBorder="1">
      <alignment vertical="center"/>
    </xf>
    <xf numFmtId="179" fontId="102" fillId="0" borderId="54" xfId="0" applyNumberFormat="1" applyFont="1" applyBorder="1" applyAlignment="1">
      <alignment horizontal="right" vertical="center"/>
    </xf>
    <xf numFmtId="182" fontId="102" fillId="0" borderId="54" xfId="0" applyNumberFormat="1" applyFont="1" applyFill="1" applyBorder="1">
      <alignment vertical="center"/>
    </xf>
    <xf numFmtId="179" fontId="102" fillId="0" borderId="54" xfId="0" applyNumberFormat="1" applyFont="1" applyFill="1" applyBorder="1" applyAlignment="1">
      <alignment horizontal="right" vertical="center"/>
    </xf>
    <xf numFmtId="0" fontId="102" fillId="0" borderId="0" xfId="0" applyFont="1" applyFill="1" applyBorder="1" applyAlignment="1">
      <alignment horizontal="left" vertical="center"/>
    </xf>
    <xf numFmtId="0" fontId="102" fillId="0" borderId="0" xfId="0" applyFont="1" applyFill="1" applyBorder="1" applyAlignment="1">
      <alignment horizontal="center" vertical="center"/>
    </xf>
    <xf numFmtId="0" fontId="102" fillId="56" borderId="60" xfId="0" applyFont="1" applyFill="1" applyBorder="1" applyAlignment="1" applyProtection="1">
      <alignment horizontal="center" vertical="center"/>
    </xf>
    <xf numFmtId="0" fontId="102" fillId="56" borderId="93" xfId="0" applyFont="1" applyFill="1" applyBorder="1" applyAlignment="1" applyProtection="1">
      <alignment horizontal="center" vertical="center"/>
    </xf>
    <xf numFmtId="0" fontId="102" fillId="33" borderId="27" xfId="0" applyFont="1" applyFill="1" applyBorder="1" applyAlignment="1" applyProtection="1">
      <alignment horizontal="center" vertical="center" shrinkToFit="1"/>
    </xf>
    <xf numFmtId="0" fontId="7" fillId="33" borderId="168" xfId="168" applyFont="1" applyFill="1" applyBorder="1" applyAlignment="1">
      <alignment horizontal="center" vertical="center" shrinkToFit="1"/>
    </xf>
    <xf numFmtId="0" fontId="11" fillId="0" borderId="0" xfId="0" applyFont="1" applyFill="1" applyBorder="1" applyAlignment="1" applyProtection="1">
      <alignment horizontal="center" vertical="center"/>
    </xf>
    <xf numFmtId="0" fontId="7" fillId="33" borderId="26" xfId="0" applyFont="1" applyFill="1" applyBorder="1" applyAlignment="1">
      <alignment horizontal="center" vertical="center"/>
    </xf>
    <xf numFmtId="0" fontId="12" fillId="33" borderId="103" xfId="88" applyFont="1" applyFill="1" applyBorder="1" applyAlignment="1">
      <alignment vertical="center"/>
    </xf>
    <xf numFmtId="0" fontId="7" fillId="0" borderId="0" xfId="0" applyFont="1" applyAlignment="1">
      <alignment vertical="center" wrapText="1"/>
    </xf>
    <xf numFmtId="0" fontId="11" fillId="35" borderId="0" xfId="0" applyFont="1" applyFill="1" applyBorder="1" applyAlignment="1">
      <alignment horizontal="center" vertical="center"/>
    </xf>
    <xf numFmtId="0" fontId="7" fillId="33" borderId="56" xfId="0" applyFont="1" applyFill="1" applyBorder="1" applyAlignment="1">
      <alignment horizontal="center" vertical="center"/>
    </xf>
    <xf numFmtId="0" fontId="7" fillId="33" borderId="37" xfId="0" applyFont="1" applyFill="1" applyBorder="1" applyAlignment="1">
      <alignment horizontal="center" vertical="center"/>
    </xf>
    <xf numFmtId="176" fontId="119" fillId="54" borderId="67" xfId="178" applyNumberFormat="1" applyFont="1" applyFill="1" applyBorder="1" applyAlignment="1" applyProtection="1">
      <alignment horizontal="left" vertical="center"/>
    </xf>
    <xf numFmtId="0" fontId="119" fillId="54" borderId="67" xfId="178" applyFont="1" applyFill="1" applyBorder="1" applyAlignment="1" applyProtection="1">
      <alignment horizontal="left" vertical="center"/>
    </xf>
    <xf numFmtId="0" fontId="119" fillId="54" borderId="165" xfId="178" applyFont="1" applyFill="1" applyBorder="1" applyAlignment="1" applyProtection="1">
      <alignment horizontal="left" vertical="center"/>
    </xf>
    <xf numFmtId="0" fontId="119" fillId="54" borderId="67" xfId="178" applyFont="1" applyFill="1" applyBorder="1" applyAlignment="1">
      <alignment vertical="center"/>
    </xf>
    <xf numFmtId="38" fontId="119" fillId="54" borderId="165" xfId="178" applyNumberFormat="1" applyFont="1" applyFill="1" applyBorder="1" applyAlignment="1">
      <alignment vertical="center"/>
    </xf>
    <xf numFmtId="38" fontId="119" fillId="54" borderId="67" xfId="178" applyNumberFormat="1" applyFont="1" applyFill="1" applyBorder="1" applyAlignment="1">
      <alignment vertical="center"/>
    </xf>
    <xf numFmtId="38" fontId="119" fillId="54" borderId="66" xfId="178" applyNumberFormat="1" applyFont="1" applyFill="1" applyBorder="1" applyAlignment="1">
      <alignment vertical="center"/>
    </xf>
    <xf numFmtId="198" fontId="119" fillId="54" borderId="66" xfId="178" applyNumberFormat="1" applyFont="1" applyFill="1" applyBorder="1" applyAlignment="1" applyProtection="1">
      <alignment horizontal="left" vertical="center"/>
    </xf>
    <xf numFmtId="0" fontId="119" fillId="54" borderId="72" xfId="178" applyFont="1" applyFill="1" applyBorder="1" applyAlignment="1" applyProtection="1">
      <alignment horizontal="left" vertical="center"/>
    </xf>
    <xf numFmtId="38" fontId="119" fillId="54" borderId="72" xfId="178" applyNumberFormat="1" applyFont="1" applyFill="1" applyBorder="1" applyAlignment="1">
      <alignment vertical="center"/>
    </xf>
    <xf numFmtId="0" fontId="119" fillId="54" borderId="72" xfId="178" applyFont="1" applyFill="1" applyBorder="1" applyAlignment="1">
      <alignment vertical="center"/>
    </xf>
    <xf numFmtId="176" fontId="119" fillId="54" borderId="165" xfId="178" applyNumberFormat="1" applyFont="1" applyFill="1" applyBorder="1" applyAlignment="1" applyProtection="1">
      <alignment horizontal="left" vertical="center"/>
    </xf>
    <xf numFmtId="0" fontId="119" fillId="54" borderId="66" xfId="178" applyFont="1" applyFill="1" applyBorder="1" applyAlignment="1" applyProtection="1">
      <alignment horizontal="left" vertical="center"/>
    </xf>
    <xf numFmtId="0" fontId="119" fillId="54" borderId="111" xfId="178" applyFont="1" applyFill="1" applyBorder="1" applyAlignment="1">
      <alignment vertical="center"/>
    </xf>
    <xf numFmtId="0" fontId="81" fillId="0" borderId="0" xfId="0" applyFont="1" applyBorder="1" applyAlignment="1" applyProtection="1">
      <alignment vertical="center"/>
    </xf>
    <xf numFmtId="0" fontId="7" fillId="33" borderId="130" xfId="0" applyFont="1" applyFill="1" applyBorder="1" applyAlignment="1">
      <alignment vertical="center"/>
    </xf>
    <xf numFmtId="0" fontId="7" fillId="33" borderId="129" xfId="0" applyFont="1" applyFill="1" applyBorder="1" applyAlignment="1">
      <alignment horizontal="center" vertical="center"/>
    </xf>
    <xf numFmtId="181" fontId="7" fillId="0" borderId="103" xfId="1" applyNumberFormat="1" applyFont="1" applyBorder="1">
      <alignment vertical="center"/>
    </xf>
    <xf numFmtId="181" fontId="7" fillId="0" borderId="129" xfId="1" applyNumberFormat="1" applyFont="1" applyBorder="1">
      <alignment vertical="center"/>
    </xf>
    <xf numFmtId="177" fontId="7" fillId="0" borderId="129" xfId="1" applyNumberFormat="1" applyFont="1" applyBorder="1">
      <alignment vertical="center"/>
    </xf>
    <xf numFmtId="177" fontId="7" fillId="0" borderId="168" xfId="1" applyNumberFormat="1" applyFont="1" applyBorder="1">
      <alignment vertical="center"/>
    </xf>
    <xf numFmtId="181" fontId="7" fillId="0" borderId="168" xfId="1" applyNumberFormat="1" applyFont="1" applyBorder="1">
      <alignment vertical="center"/>
    </xf>
    <xf numFmtId="181" fontId="7" fillId="0" borderId="168" xfId="1" applyNumberFormat="1" applyFont="1" applyFill="1" applyBorder="1">
      <alignment vertical="center"/>
    </xf>
    <xf numFmtId="181" fontId="7" fillId="0" borderId="168" xfId="1" applyNumberFormat="1" applyFont="1" applyFill="1" applyBorder="1" applyAlignment="1">
      <alignment horizontal="right" vertical="center"/>
    </xf>
    <xf numFmtId="182" fontId="12" fillId="0" borderId="27" xfId="159" applyNumberFormat="1" applyFont="1" applyBorder="1" applyAlignment="1">
      <alignment vertical="center"/>
    </xf>
    <xf numFmtId="184" fontId="12" fillId="0" borderId="27" xfId="159" applyNumberFormat="1" applyFont="1" applyBorder="1" applyAlignment="1">
      <alignment vertical="center"/>
    </xf>
    <xf numFmtId="182" fontId="12" fillId="0" borderId="28" xfId="159" applyNumberFormat="1" applyFont="1" applyBorder="1" applyAlignment="1">
      <alignment vertical="center"/>
    </xf>
    <xf numFmtId="181" fontId="12" fillId="0" borderId="131" xfId="1" applyNumberFormat="1" applyFont="1" applyBorder="1" applyAlignment="1">
      <alignment vertical="center"/>
    </xf>
    <xf numFmtId="204" fontId="12" fillId="0" borderId="128" xfId="159" applyNumberFormat="1" applyFont="1" applyBorder="1" applyAlignment="1">
      <alignment vertical="center"/>
    </xf>
    <xf numFmtId="181" fontId="12" fillId="0" borderId="131" xfId="1" applyNumberFormat="1" applyFont="1" applyFill="1" applyBorder="1" applyAlignment="1">
      <alignment vertical="center"/>
    </xf>
    <xf numFmtId="204" fontId="12" fillId="0" borderId="128" xfId="159" applyNumberFormat="1" applyFont="1" applyFill="1" applyBorder="1" applyAlignment="1">
      <alignment vertical="center"/>
    </xf>
    <xf numFmtId="181" fontId="12" fillId="0" borderId="128" xfId="1" applyNumberFormat="1" applyFont="1" applyBorder="1" applyAlignment="1" applyProtection="1">
      <alignment vertical="center"/>
    </xf>
    <xf numFmtId="181" fontId="12" fillId="0" borderId="128" xfId="1" applyNumberFormat="1" applyFont="1" applyFill="1" applyBorder="1" applyAlignment="1" applyProtection="1">
      <alignment vertical="center"/>
    </xf>
    <xf numFmtId="181" fontId="12" fillId="0" borderId="128" xfId="1" applyNumberFormat="1" applyFont="1" applyBorder="1" applyAlignment="1">
      <alignment vertical="center"/>
    </xf>
    <xf numFmtId="181" fontId="12" fillId="0" borderId="128" xfId="1" applyNumberFormat="1" applyFont="1" applyFill="1" applyBorder="1" applyAlignment="1">
      <alignment vertical="center"/>
    </xf>
    <xf numFmtId="181" fontId="12" fillId="0" borderId="128" xfId="1" applyNumberFormat="1" applyFont="1" applyBorder="1" applyAlignment="1" applyProtection="1">
      <alignment horizontal="right" vertical="center"/>
    </xf>
    <xf numFmtId="181" fontId="12" fillId="0" borderId="128" xfId="1" applyNumberFormat="1" applyFont="1" applyFill="1" applyBorder="1" applyAlignment="1" applyProtection="1">
      <alignment horizontal="right" vertical="center"/>
    </xf>
    <xf numFmtId="182" fontId="12" fillId="0" borderId="0" xfId="0" applyNumberFormat="1" applyFont="1" applyAlignment="1">
      <alignment horizontal="right" vertical="center"/>
    </xf>
    <xf numFmtId="184" fontId="12" fillId="0" borderId="27" xfId="159" applyNumberFormat="1" applyFont="1" applyBorder="1" applyAlignment="1">
      <alignment horizontal="right" vertical="center"/>
    </xf>
    <xf numFmtId="181" fontId="12" fillId="0" borderId="0" xfId="0" applyNumberFormat="1" applyFont="1" applyAlignment="1">
      <alignment horizontal="right" vertical="center"/>
    </xf>
    <xf numFmtId="38" fontId="12" fillId="0" borderId="128" xfId="159" applyFont="1" applyBorder="1" applyAlignment="1">
      <alignment horizontal="right" vertical="center"/>
    </xf>
    <xf numFmtId="38" fontId="12" fillId="0" borderId="128" xfId="159" applyFont="1" applyFill="1" applyBorder="1" applyAlignment="1">
      <alignment horizontal="right" vertical="center"/>
    </xf>
    <xf numFmtId="181" fontId="12" fillId="0" borderId="0" xfId="0" applyNumberFormat="1" applyFont="1" applyFill="1" applyAlignment="1">
      <alignment horizontal="right" vertical="center"/>
    </xf>
    <xf numFmtId="181" fontId="12" fillId="0" borderId="131" xfId="159" applyNumberFormat="1" applyFont="1" applyBorder="1" applyAlignment="1">
      <alignment vertical="center"/>
    </xf>
    <xf numFmtId="181" fontId="12" fillId="0" borderId="131" xfId="159" applyNumberFormat="1" applyFont="1" applyFill="1" applyBorder="1" applyAlignment="1">
      <alignment vertical="center"/>
    </xf>
    <xf numFmtId="182" fontId="12" fillId="0" borderId="120" xfId="159" applyNumberFormat="1" applyFont="1" applyBorder="1" applyAlignment="1">
      <alignment vertical="center"/>
    </xf>
    <xf numFmtId="184" fontId="12" fillId="0" borderId="120" xfId="159" applyNumberFormat="1" applyFont="1" applyBorder="1" applyAlignment="1">
      <alignment vertical="center"/>
    </xf>
    <xf numFmtId="181" fontId="12" fillId="0" borderId="128" xfId="159" applyNumberFormat="1" applyFont="1" applyBorder="1" applyAlignment="1">
      <alignment vertical="center"/>
    </xf>
    <xf numFmtId="181" fontId="12" fillId="0" borderId="128" xfId="159" applyNumberFormat="1" applyFont="1" applyFill="1" applyBorder="1" applyAlignment="1">
      <alignment vertical="center"/>
    </xf>
    <xf numFmtId="181" fontId="12" fillId="0" borderId="128" xfId="1" applyNumberFormat="1" applyFont="1" applyBorder="1" applyAlignment="1">
      <alignment horizontal="right" vertical="center"/>
    </xf>
    <xf numFmtId="181" fontId="12" fillId="0" borderId="128" xfId="1" applyNumberFormat="1" applyFont="1" applyFill="1" applyBorder="1" applyAlignment="1">
      <alignment horizontal="right" vertical="center"/>
    </xf>
    <xf numFmtId="182" fontId="89" fillId="0" borderId="27" xfId="159" applyNumberFormat="1" applyFont="1" applyBorder="1" applyAlignment="1">
      <alignment vertical="center"/>
    </xf>
    <xf numFmtId="184" fontId="89" fillId="0" borderId="27" xfId="159" applyNumberFormat="1" applyFont="1" applyBorder="1" applyAlignment="1">
      <alignment vertical="center"/>
    </xf>
    <xf numFmtId="182" fontId="89" fillId="0" borderId="28" xfId="159" applyNumberFormat="1" applyFont="1" applyBorder="1" applyAlignment="1">
      <alignment vertical="center"/>
    </xf>
    <xf numFmtId="181" fontId="89" fillId="0" borderId="131" xfId="1" applyNumberFormat="1" applyFont="1" applyBorder="1" applyAlignment="1">
      <alignment vertical="center"/>
    </xf>
    <xf numFmtId="204" fontId="89" fillId="0" borderId="128" xfId="159" applyNumberFormat="1" applyFont="1" applyBorder="1" applyAlignment="1">
      <alignment vertical="center"/>
    </xf>
    <xf numFmtId="181" fontId="89" fillId="0" borderId="131" xfId="1" applyNumberFormat="1" applyFont="1" applyFill="1" applyBorder="1" applyAlignment="1">
      <alignment vertical="center"/>
    </xf>
    <xf numFmtId="204" fontId="89" fillId="0" borderId="128" xfId="159" applyNumberFormat="1" applyFont="1" applyFill="1" applyBorder="1" applyAlignment="1">
      <alignment vertical="center"/>
    </xf>
    <xf numFmtId="182" fontId="89" fillId="0" borderId="168" xfId="88" applyNumberFormat="1" applyFont="1" applyBorder="1" applyAlignment="1">
      <alignment vertical="center"/>
    </xf>
    <xf numFmtId="184" fontId="89" fillId="0" borderId="168" xfId="159" applyNumberFormat="1" applyFont="1" applyBorder="1" applyAlignment="1">
      <alignment vertical="center"/>
    </xf>
    <xf numFmtId="204" fontId="89" fillId="0" borderId="168" xfId="159" applyNumberFormat="1" applyFont="1" applyBorder="1" applyAlignment="1">
      <alignment vertical="center"/>
    </xf>
    <xf numFmtId="204" fontId="89" fillId="0" borderId="168" xfId="159" applyNumberFormat="1" applyFont="1" applyFill="1" applyBorder="1" applyAlignment="1">
      <alignment vertical="center"/>
    </xf>
    <xf numFmtId="182" fontId="12" fillId="0" borderId="168" xfId="88" applyNumberFormat="1" applyFont="1" applyBorder="1" applyAlignment="1">
      <alignment vertical="center"/>
    </xf>
    <xf numFmtId="184" fontId="12" fillId="0" borderId="168" xfId="159" applyNumberFormat="1" applyFont="1" applyBorder="1" applyAlignment="1">
      <alignment vertical="center"/>
    </xf>
    <xf numFmtId="204" fontId="12" fillId="0" borderId="168" xfId="159" applyNumberFormat="1" applyFont="1" applyBorder="1" applyAlignment="1">
      <alignment vertical="center"/>
    </xf>
    <xf numFmtId="204" fontId="12" fillId="0" borderId="168" xfId="159" applyNumberFormat="1" applyFont="1" applyFill="1" applyBorder="1" applyAlignment="1">
      <alignment vertical="center"/>
    </xf>
    <xf numFmtId="184" fontId="12" fillId="0" borderId="168" xfId="159" applyNumberFormat="1" applyFont="1" applyBorder="1" applyAlignment="1">
      <alignment horizontal="right" vertical="center"/>
    </xf>
    <xf numFmtId="204" fontId="12" fillId="0" borderId="168" xfId="159" applyNumberFormat="1" applyFont="1" applyBorder="1" applyAlignment="1">
      <alignment horizontal="right" vertical="center"/>
    </xf>
    <xf numFmtId="204" fontId="12" fillId="0" borderId="168" xfId="159" applyNumberFormat="1" applyFont="1" applyFill="1" applyBorder="1" applyAlignment="1">
      <alignment horizontal="right" vertical="center"/>
    </xf>
    <xf numFmtId="204" fontId="12" fillId="0" borderId="128" xfId="159" applyNumberFormat="1" applyFont="1" applyFill="1" applyBorder="1" applyAlignment="1">
      <alignment horizontal="right" vertical="center"/>
    </xf>
    <xf numFmtId="0" fontId="12" fillId="0" borderId="0" xfId="88" applyFont="1" applyFill="1"/>
    <xf numFmtId="0" fontId="120" fillId="55" borderId="168" xfId="0" applyFont="1" applyFill="1" applyBorder="1" applyAlignment="1">
      <alignment horizontal="distributed" vertical="center" justifyLastLine="1"/>
    </xf>
    <xf numFmtId="0" fontId="11" fillId="33" borderId="120" xfId="0" applyFont="1" applyFill="1" applyBorder="1" applyAlignment="1">
      <alignment horizontal="center" vertical="center"/>
    </xf>
    <xf numFmtId="0" fontId="11" fillId="33" borderId="93" xfId="0" applyFont="1" applyFill="1" applyBorder="1" applyAlignment="1" applyProtection="1">
      <alignment horizontal="center" vertical="center"/>
    </xf>
    <xf numFmtId="196" fontId="7" fillId="0" borderId="0" xfId="0" applyNumberFormat="1" applyFont="1">
      <alignment vertical="center"/>
    </xf>
    <xf numFmtId="206" fontId="7" fillId="0" borderId="0" xfId="0" applyNumberFormat="1" applyFont="1">
      <alignment vertical="center"/>
    </xf>
    <xf numFmtId="0" fontId="7" fillId="33" borderId="168" xfId="0" applyFont="1" applyFill="1" applyBorder="1" applyAlignment="1">
      <alignment horizontal="center" vertical="center"/>
    </xf>
    <xf numFmtId="0" fontId="119" fillId="54" borderId="179" xfId="178" applyFont="1" applyFill="1" applyBorder="1" applyAlignment="1" applyProtection="1">
      <alignment horizontal="left" vertical="center"/>
    </xf>
    <xf numFmtId="0" fontId="80" fillId="0" borderId="70" xfId="178" applyFont="1" applyFill="1" applyBorder="1" applyAlignment="1" applyProtection="1">
      <alignment horizontal="left" vertical="center"/>
    </xf>
    <xf numFmtId="176" fontId="119" fillId="54" borderId="66" xfId="178" applyNumberFormat="1" applyFont="1" applyFill="1" applyBorder="1" applyAlignment="1">
      <alignment horizontal="left" vertical="center"/>
    </xf>
    <xf numFmtId="176" fontId="80" fillId="0" borderId="69" xfId="178" applyNumberFormat="1" applyFont="1" applyFill="1" applyBorder="1" applyAlignment="1">
      <alignment horizontal="left" vertical="center"/>
    </xf>
    <xf numFmtId="0" fontId="7" fillId="33" borderId="103" xfId="0" applyFont="1" applyFill="1" applyBorder="1" applyAlignment="1">
      <alignment vertical="center"/>
    </xf>
    <xf numFmtId="0" fontId="7" fillId="33" borderId="89" xfId="0" applyFont="1" applyFill="1" applyBorder="1" applyAlignment="1">
      <alignment vertical="center"/>
    </xf>
    <xf numFmtId="0" fontId="7" fillId="33" borderId="60" xfId="0" applyFont="1" applyFill="1" applyBorder="1" applyAlignment="1">
      <alignment vertical="center"/>
    </xf>
    <xf numFmtId="176" fontId="7" fillId="33" borderId="106" xfId="0" applyNumberFormat="1" applyFont="1" applyFill="1" applyBorder="1" applyAlignment="1" applyProtection="1">
      <alignment horizontal="distributed" vertical="center" justifyLastLine="1"/>
    </xf>
    <xf numFmtId="184" fontId="112" fillId="55" borderId="0" xfId="0" applyNumberFormat="1" applyFont="1" applyFill="1" applyBorder="1" applyAlignment="1">
      <alignment vertical="center"/>
    </xf>
    <xf numFmtId="0" fontId="7" fillId="33" borderId="168" xfId="0" applyFont="1" applyFill="1" applyBorder="1" applyAlignment="1" applyProtection="1">
      <alignment horizontal="distributed" vertical="center"/>
    </xf>
    <xf numFmtId="0" fontId="7" fillId="33" borderId="103" xfId="168" applyFont="1" applyFill="1" applyBorder="1" applyAlignment="1">
      <alignment horizontal="center" vertical="center" shrinkToFit="1"/>
    </xf>
    <xf numFmtId="0" fontId="7" fillId="33" borderId="168" xfId="168" applyFont="1" applyFill="1" applyBorder="1" applyAlignment="1">
      <alignment horizontal="distributed" vertical="center" justifyLastLine="1"/>
    </xf>
    <xf numFmtId="181" fontId="7" fillId="0" borderId="168" xfId="1" applyNumberFormat="1" applyFont="1" applyFill="1" applyBorder="1" applyAlignment="1">
      <alignment vertical="center"/>
    </xf>
    <xf numFmtId="179" fontId="7" fillId="0" borderId="168" xfId="170" applyNumberFormat="1" applyFont="1" applyFill="1" applyBorder="1" applyAlignment="1">
      <alignment vertical="center"/>
    </xf>
    <xf numFmtId="181" fontId="7" fillId="0" borderId="168" xfId="170" applyNumberFormat="1" applyFont="1" applyFill="1" applyBorder="1" applyAlignment="1">
      <alignment vertical="center"/>
    </xf>
    <xf numFmtId="0" fontId="7" fillId="33" borderId="106" xfId="168" applyFont="1" applyFill="1" applyBorder="1" applyAlignment="1">
      <alignment horizontal="center" vertical="center"/>
    </xf>
    <xf numFmtId="0" fontId="103" fillId="55" borderId="0" xfId="174" applyFont="1" applyFill="1">
      <alignment vertical="center"/>
    </xf>
    <xf numFmtId="177" fontId="7" fillId="0" borderId="60" xfId="1" applyNumberFormat="1" applyFont="1" applyFill="1" applyBorder="1">
      <alignment vertical="center"/>
    </xf>
    <xf numFmtId="177" fontId="7" fillId="0" borderId="129" xfId="1" applyNumberFormat="1" applyFont="1" applyFill="1" applyBorder="1">
      <alignment vertical="center"/>
    </xf>
    <xf numFmtId="177" fontId="7" fillId="0" borderId="168" xfId="1" applyNumberFormat="1" applyFont="1" applyFill="1" applyBorder="1">
      <alignment vertical="center"/>
    </xf>
    <xf numFmtId="0" fontId="7" fillId="0" borderId="40" xfId="0" applyFont="1" applyFill="1" applyBorder="1" applyAlignment="1" applyProtection="1">
      <alignment vertical="center"/>
    </xf>
    <xf numFmtId="0" fontId="112" fillId="0" borderId="0" xfId="153" applyFont="1" applyFill="1">
      <alignment vertical="center"/>
    </xf>
    <xf numFmtId="182" fontId="7" fillId="0" borderId="168" xfId="0" applyNumberFormat="1" applyFont="1" applyFill="1" applyBorder="1">
      <alignment vertical="center"/>
    </xf>
    <xf numFmtId="0" fontId="69" fillId="0" borderId="0" xfId="88" applyFont="1" applyFill="1" applyAlignment="1">
      <alignment vertical="center"/>
    </xf>
    <xf numFmtId="182" fontId="89" fillId="0" borderId="168" xfId="88" applyNumberFormat="1" applyFont="1" applyFill="1" applyBorder="1" applyAlignment="1">
      <alignment vertical="center"/>
    </xf>
    <xf numFmtId="182" fontId="12" fillId="0" borderId="168" xfId="88" applyNumberFormat="1" applyFont="1" applyFill="1" applyBorder="1" applyAlignment="1">
      <alignment vertical="center"/>
    </xf>
    <xf numFmtId="181" fontId="102" fillId="0" borderId="6" xfId="0" applyNumberFormat="1" applyFont="1" applyFill="1" applyBorder="1" applyAlignment="1" applyProtection="1">
      <alignment horizontal="right" vertical="center"/>
    </xf>
    <xf numFmtId="193" fontId="102" fillId="0" borderId="6" xfId="0" applyNumberFormat="1" applyFont="1" applyFill="1" applyBorder="1" applyAlignment="1" applyProtection="1">
      <alignment horizontal="right" vertical="center"/>
    </xf>
    <xf numFmtId="181" fontId="102" fillId="0" borderId="124" xfId="0" applyNumberFormat="1" applyFont="1" applyFill="1" applyBorder="1" applyAlignment="1" applyProtection="1">
      <alignment horizontal="right" vertical="center"/>
    </xf>
    <xf numFmtId="0" fontId="7" fillId="0" borderId="0" xfId="0" applyFont="1" applyAlignment="1">
      <alignment vertical="center" wrapText="1"/>
    </xf>
    <xf numFmtId="0" fontId="102" fillId="33" borderId="168" xfId="0" applyFont="1" applyFill="1" applyBorder="1" applyAlignment="1" applyProtection="1">
      <alignment horizontal="center" vertical="center" wrapText="1"/>
    </xf>
    <xf numFmtId="193" fontId="102" fillId="0" borderId="149" xfId="0" applyNumberFormat="1" applyFont="1" applyBorder="1" applyAlignment="1" applyProtection="1">
      <alignment vertical="center"/>
    </xf>
    <xf numFmtId="181" fontId="102" fillId="0" borderId="149" xfId="0" applyNumberFormat="1" applyFont="1" applyBorder="1" applyAlignment="1" applyProtection="1">
      <alignment horizontal="right" vertical="center"/>
    </xf>
    <xf numFmtId="194" fontId="102" fillId="0" borderId="149" xfId="0" applyNumberFormat="1" applyFont="1" applyBorder="1" applyAlignment="1" applyProtection="1">
      <alignment horizontal="right" vertical="center"/>
    </xf>
    <xf numFmtId="193" fontId="102" fillId="0" borderId="148" xfId="0" applyNumberFormat="1" applyFont="1" applyBorder="1" applyAlignment="1" applyProtection="1">
      <alignment horizontal="right" vertical="center"/>
    </xf>
    <xf numFmtId="193" fontId="102" fillId="0" borderId="149" xfId="0" applyNumberFormat="1" applyFont="1" applyBorder="1" applyAlignment="1" applyProtection="1">
      <alignment horizontal="right" vertical="center"/>
    </xf>
    <xf numFmtId="182" fontId="102" fillId="0" borderId="168" xfId="0" applyNumberFormat="1" applyFont="1" applyFill="1" applyBorder="1">
      <alignment vertical="center"/>
    </xf>
    <xf numFmtId="179" fontId="102" fillId="0" borderId="168" xfId="0" applyNumberFormat="1" applyFont="1" applyFill="1" applyBorder="1" applyAlignment="1">
      <alignment horizontal="right" vertical="center"/>
    </xf>
    <xf numFmtId="49" fontId="11" fillId="0" borderId="0" xfId="0" applyNumberFormat="1" applyFont="1" applyFill="1" applyAlignment="1">
      <alignment horizontal="right" vertical="center"/>
    </xf>
    <xf numFmtId="196" fontId="7" fillId="0" borderId="117" xfId="0" applyNumberFormat="1" applyFont="1" applyFill="1" applyBorder="1" applyAlignment="1" applyProtection="1">
      <alignment horizontal="right" vertical="center"/>
    </xf>
    <xf numFmtId="203" fontId="7" fillId="0" borderId="116" xfId="0" applyNumberFormat="1" applyFont="1" applyFill="1" applyBorder="1" applyAlignment="1" applyProtection="1">
      <alignment vertical="center"/>
    </xf>
    <xf numFmtId="182" fontId="7" fillId="0" borderId="116" xfId="0" applyNumberFormat="1" applyFont="1" applyFill="1" applyBorder="1" applyAlignment="1" applyProtection="1">
      <alignment vertical="center"/>
    </xf>
    <xf numFmtId="181" fontId="7" fillId="0" borderId="168" xfId="0" applyNumberFormat="1" applyFont="1" applyFill="1" applyBorder="1" applyAlignment="1">
      <alignment vertical="center"/>
    </xf>
    <xf numFmtId="184" fontId="7" fillId="0" borderId="168" xfId="0" applyNumberFormat="1" applyFont="1" applyFill="1" applyBorder="1" applyAlignment="1">
      <alignment vertical="center"/>
    </xf>
    <xf numFmtId="0" fontId="7" fillId="33" borderId="168" xfId="0" applyFont="1" applyFill="1" applyBorder="1" applyAlignment="1" applyProtection="1">
      <alignment horizontal="distributed" vertical="center" justifyLastLine="1"/>
    </xf>
    <xf numFmtId="181" fontId="7" fillId="0" borderId="168" xfId="0" applyNumberFormat="1" applyFont="1" applyFill="1" applyBorder="1" applyAlignment="1" applyProtection="1">
      <alignment vertical="center"/>
    </xf>
    <xf numFmtId="184" fontId="11" fillId="0" borderId="168" xfId="0" applyNumberFormat="1" applyFont="1" applyFill="1" applyBorder="1" applyAlignment="1">
      <alignment vertical="center"/>
    </xf>
    <xf numFmtId="0" fontId="11" fillId="33" borderId="168" xfId="0" applyFont="1" applyFill="1" applyBorder="1" applyAlignment="1" applyProtection="1">
      <alignment horizontal="distributed" vertical="center" justifyLastLine="1"/>
    </xf>
    <xf numFmtId="179" fontId="7" fillId="0" borderId="168" xfId="0" applyNumberFormat="1" applyFont="1" applyBorder="1" applyAlignment="1">
      <alignment horizontal="right" vertical="center"/>
    </xf>
    <xf numFmtId="0" fontId="7" fillId="33" borderId="89" xfId="153" applyFont="1" applyFill="1" applyBorder="1" applyAlignment="1">
      <alignment horizontal="center" vertical="center"/>
    </xf>
    <xf numFmtId="0" fontId="7" fillId="33" borderId="168" xfId="165" applyNumberFormat="1" applyFont="1" applyFill="1" applyBorder="1" applyAlignment="1" applyProtection="1">
      <alignment horizontal="distributed" vertical="center" justifyLastLine="1"/>
    </xf>
    <xf numFmtId="177" fontId="7" fillId="0" borderId="168" xfId="158" applyNumberFormat="1" applyFont="1" applyBorder="1" applyAlignment="1" applyProtection="1">
      <alignment vertical="center"/>
    </xf>
    <xf numFmtId="0" fontId="7" fillId="33" borderId="124" xfId="153" applyFont="1" applyFill="1" applyBorder="1" applyAlignment="1">
      <alignment horizontal="center" vertical="center"/>
    </xf>
    <xf numFmtId="176" fontId="7" fillId="0" borderId="0" xfId="165" applyNumberFormat="1" applyFont="1" applyBorder="1" applyAlignment="1">
      <alignment horizontal="right" vertical="center"/>
    </xf>
    <xf numFmtId="0" fontId="7" fillId="0" borderId="168" xfId="153" applyFont="1" applyFill="1" applyBorder="1" applyAlignment="1">
      <alignment horizontal="distributed" vertical="center" justifyLastLine="1"/>
    </xf>
    <xf numFmtId="0" fontId="7" fillId="0" borderId="65" xfId="153" applyFont="1" applyFill="1" applyBorder="1" applyAlignment="1">
      <alignment horizontal="distributed" vertical="center" justifyLastLine="1"/>
    </xf>
    <xf numFmtId="0" fontId="7" fillId="0" borderId="122" xfId="153" applyFont="1" applyFill="1" applyBorder="1" applyAlignment="1">
      <alignment horizontal="distributed" vertical="center" justifyLastLine="1"/>
    </xf>
    <xf numFmtId="0" fontId="7" fillId="33" borderId="2" xfId="153" applyFont="1" applyFill="1" applyBorder="1" applyAlignment="1">
      <alignment horizontal="center" vertical="center" shrinkToFit="1"/>
    </xf>
    <xf numFmtId="0" fontId="7" fillId="33" borderId="168" xfId="0" applyFont="1" applyFill="1" applyBorder="1" applyAlignment="1">
      <alignment horizontal="distributed" vertical="center" justifyLastLine="1"/>
    </xf>
    <xf numFmtId="177" fontId="7" fillId="0" borderId="168" xfId="1" applyNumberFormat="1" applyFont="1" applyBorder="1" applyAlignment="1">
      <alignment vertical="center"/>
    </xf>
    <xf numFmtId="184" fontId="7" fillId="0" borderId="168" xfId="1" applyNumberFormat="1" applyFont="1" applyBorder="1" applyAlignment="1">
      <alignment vertical="center"/>
    </xf>
    <xf numFmtId="0" fontId="7" fillId="0" borderId="2" xfId="153" applyFont="1" applyFill="1" applyBorder="1" applyAlignment="1">
      <alignment horizontal="distributed" vertical="center" justifyLastLine="1"/>
    </xf>
    <xf numFmtId="0" fontId="7" fillId="0" borderId="90" xfId="0" applyFont="1" applyBorder="1" applyAlignment="1" applyProtection="1">
      <alignment horizontal="right" vertical="center"/>
    </xf>
    <xf numFmtId="177" fontId="7" fillId="0" borderId="168" xfId="1" applyNumberFormat="1" applyFont="1" applyBorder="1" applyAlignment="1" applyProtection="1">
      <alignment vertical="center"/>
    </xf>
    <xf numFmtId="0" fontId="7" fillId="0" borderId="60" xfId="153" applyFont="1" applyFill="1" applyBorder="1" applyAlignment="1">
      <alignment horizontal="distributed" vertical="center" justifyLastLine="1"/>
    </xf>
    <xf numFmtId="0" fontId="7" fillId="0" borderId="89" xfId="153" applyFont="1" applyFill="1" applyBorder="1" applyAlignment="1">
      <alignment horizontal="distributed" vertical="center" justifyLastLine="1"/>
    </xf>
    <xf numFmtId="0" fontId="108" fillId="0" borderId="168" xfId="168" applyFont="1" applyFill="1" applyBorder="1" applyAlignment="1">
      <alignment horizontal="center" vertical="center"/>
    </xf>
    <xf numFmtId="0" fontId="108" fillId="0" borderId="168" xfId="168" applyFont="1" applyFill="1" applyBorder="1" applyAlignment="1">
      <alignment horizontal="center" vertical="center" shrinkToFit="1"/>
    </xf>
    <xf numFmtId="0" fontId="108" fillId="0" borderId="65" xfId="168" applyFont="1" applyFill="1" applyBorder="1" applyAlignment="1">
      <alignment horizontal="center" vertical="center"/>
    </xf>
    <xf numFmtId="0" fontId="7" fillId="55" borderId="0" xfId="0" applyFont="1" applyFill="1" applyBorder="1" applyAlignment="1">
      <alignment vertical="center" wrapText="1"/>
    </xf>
    <xf numFmtId="0" fontId="7" fillId="0" borderId="0" xfId="0" applyFont="1" applyBorder="1" applyAlignment="1">
      <alignment vertical="center" wrapText="1"/>
    </xf>
    <xf numFmtId="0" fontId="7" fillId="0" borderId="90" xfId="0" applyFont="1" applyBorder="1" applyAlignment="1">
      <alignment vertical="center"/>
    </xf>
    <xf numFmtId="0" fontId="7" fillId="33" borderId="168" xfId="168" applyFont="1" applyFill="1" applyBorder="1"/>
    <xf numFmtId="0" fontId="7" fillId="0" borderId="168" xfId="168" applyFont="1" applyFill="1" applyBorder="1" applyAlignment="1">
      <alignment horizontal="distributed" vertical="center" justifyLastLine="1"/>
    </xf>
    <xf numFmtId="0" fontId="7" fillId="0" borderId="65" xfId="168" applyFont="1" applyFill="1" applyBorder="1" applyAlignment="1">
      <alignment horizontal="distributed" vertical="center" justifyLastLine="1"/>
    </xf>
    <xf numFmtId="0" fontId="7" fillId="33" borderId="65" xfId="176" applyFont="1" applyFill="1" applyBorder="1" applyAlignment="1" applyProtection="1">
      <alignment horizontal="distributed" vertical="center" justifyLastLine="1"/>
    </xf>
    <xf numFmtId="0" fontId="7" fillId="33" borderId="168" xfId="0" applyFont="1" applyFill="1" applyBorder="1" applyAlignment="1">
      <alignment horizontal="center" vertical="center"/>
    </xf>
    <xf numFmtId="0" fontId="7" fillId="33" borderId="168" xfId="0" applyFont="1" applyFill="1" applyBorder="1" applyAlignment="1">
      <alignment horizontal="center" vertical="center"/>
    </xf>
    <xf numFmtId="181" fontId="120" fillId="55" borderId="168" xfId="1" applyNumberFormat="1" applyFont="1" applyFill="1" applyBorder="1" applyAlignment="1">
      <alignment vertical="center"/>
    </xf>
    <xf numFmtId="0" fontId="120" fillId="55" borderId="54" xfId="0" applyFont="1" applyFill="1" applyBorder="1" applyAlignment="1">
      <alignment horizontal="distributed" vertical="center" justifyLastLine="1"/>
    </xf>
    <xf numFmtId="181" fontId="120" fillId="55" borderId="27" xfId="1" applyNumberFormat="1" applyFont="1" applyFill="1" applyBorder="1" applyAlignment="1">
      <alignment vertical="center"/>
    </xf>
    <xf numFmtId="181" fontId="120" fillId="55" borderId="54" xfId="1" applyNumberFormat="1" applyFont="1" applyFill="1" applyBorder="1" applyAlignment="1">
      <alignment vertical="center"/>
    </xf>
    <xf numFmtId="177" fontId="7" fillId="0" borderId="168" xfId="1" applyNumberFormat="1" applyFont="1" applyFill="1" applyBorder="1" applyAlignment="1">
      <alignment vertical="center"/>
    </xf>
    <xf numFmtId="179" fontId="7" fillId="0" borderId="168" xfId="0" applyNumberFormat="1" applyFont="1" applyFill="1" applyBorder="1" applyAlignment="1">
      <alignment vertical="center"/>
    </xf>
    <xf numFmtId="38" fontId="7" fillId="33" borderId="131" xfId="1" applyFont="1" applyFill="1" applyBorder="1" applyAlignment="1">
      <alignment vertical="center" justifyLastLine="1"/>
    </xf>
    <xf numFmtId="0" fontId="7" fillId="33" borderId="56" xfId="0" applyFont="1" applyFill="1" applyBorder="1" applyAlignment="1">
      <alignment vertical="center" justifyLastLine="1"/>
    </xf>
    <xf numFmtId="0" fontId="7" fillId="33" borderId="57" xfId="0" applyFont="1" applyFill="1" applyBorder="1" applyAlignment="1">
      <alignment vertical="center" justifyLastLine="1"/>
    </xf>
    <xf numFmtId="0" fontId="75" fillId="53" borderId="60" xfId="0" applyFont="1" applyFill="1" applyBorder="1" applyAlignment="1">
      <alignment vertical="center"/>
    </xf>
    <xf numFmtId="0" fontId="75" fillId="53" borderId="95" xfId="0" applyFont="1" applyFill="1" applyBorder="1" applyAlignment="1">
      <alignment vertical="center"/>
    </xf>
    <xf numFmtId="0" fontId="75" fillId="53" borderId="38" xfId="0" applyFont="1" applyFill="1" applyBorder="1" applyAlignment="1">
      <alignment vertical="center"/>
    </xf>
    <xf numFmtId="0" fontId="75" fillId="53" borderId="56" xfId="0" applyFont="1" applyFill="1" applyBorder="1" applyAlignment="1">
      <alignment vertical="center"/>
    </xf>
    <xf numFmtId="0" fontId="75" fillId="53" borderId="84" xfId="0" applyFont="1" applyFill="1" applyBorder="1" applyAlignment="1">
      <alignment vertical="center"/>
    </xf>
    <xf numFmtId="0" fontId="75" fillId="53" borderId="40" xfId="0" applyFont="1" applyFill="1" applyBorder="1" applyAlignment="1">
      <alignment vertical="center"/>
    </xf>
    <xf numFmtId="38" fontId="7" fillId="33" borderId="103" xfId="1" applyFont="1" applyFill="1" applyBorder="1" applyAlignment="1">
      <alignment horizontal="center" vertical="center" justifyLastLine="1"/>
    </xf>
    <xf numFmtId="38" fontId="7" fillId="33" borderId="103" xfId="1" applyFont="1" applyFill="1" applyBorder="1" applyAlignment="1">
      <alignment horizontal="center" vertical="center"/>
    </xf>
    <xf numFmtId="38" fontId="7" fillId="33" borderId="130" xfId="1" applyFont="1" applyFill="1" applyBorder="1" applyAlignment="1">
      <alignment vertical="center" justifyLastLine="1"/>
    </xf>
    <xf numFmtId="0" fontId="7" fillId="33" borderId="149" xfId="0" applyFont="1" applyFill="1" applyBorder="1">
      <alignment vertical="center"/>
    </xf>
    <xf numFmtId="0" fontId="7" fillId="33" borderId="84" xfId="0" applyFont="1" applyFill="1" applyBorder="1" applyAlignment="1">
      <alignment vertical="center"/>
    </xf>
    <xf numFmtId="0" fontId="7" fillId="33" borderId="40" xfId="0" applyFont="1" applyFill="1" applyBorder="1" applyAlignment="1">
      <alignment vertical="center"/>
    </xf>
    <xf numFmtId="0" fontId="7" fillId="33" borderId="90" xfId="0" applyFont="1" applyFill="1" applyBorder="1" applyAlignment="1">
      <alignment vertical="center"/>
    </xf>
    <xf numFmtId="0" fontId="7" fillId="33" borderId="35" xfId="0" applyFont="1" applyFill="1" applyBorder="1" applyAlignment="1">
      <alignment vertical="center"/>
    </xf>
    <xf numFmtId="0" fontId="81" fillId="0" borderId="0" xfId="0" applyFont="1" applyAlignment="1">
      <alignment vertical="center"/>
    </xf>
    <xf numFmtId="0" fontId="75" fillId="53" borderId="130" xfId="0" applyFont="1" applyFill="1" applyBorder="1" applyAlignment="1">
      <alignment vertical="center"/>
    </xf>
    <xf numFmtId="0" fontId="75" fillId="53" borderId="125" xfId="0" applyFont="1" applyFill="1" applyBorder="1" applyAlignment="1">
      <alignment vertical="center"/>
    </xf>
    <xf numFmtId="0" fontId="7" fillId="53" borderId="89" xfId="0" applyFont="1" applyFill="1" applyBorder="1" applyAlignment="1">
      <alignment vertical="center"/>
    </xf>
    <xf numFmtId="0" fontId="7" fillId="53" borderId="90" xfId="0" applyFont="1" applyFill="1" applyBorder="1" applyAlignment="1">
      <alignment vertical="center"/>
    </xf>
    <xf numFmtId="0" fontId="82" fillId="0" borderId="0" xfId="0" applyFont="1" applyAlignment="1">
      <alignment vertical="center"/>
    </xf>
    <xf numFmtId="0" fontId="85" fillId="0" borderId="0" xfId="0" applyFont="1" applyBorder="1">
      <alignment vertical="center"/>
    </xf>
    <xf numFmtId="0" fontId="11" fillId="0" borderId="0" xfId="0" applyFont="1" applyBorder="1">
      <alignment vertical="center"/>
    </xf>
    <xf numFmtId="0" fontId="7" fillId="53" borderId="124" xfId="0" applyFont="1" applyFill="1" applyBorder="1" applyAlignment="1">
      <alignment vertical="center"/>
    </xf>
    <xf numFmtId="0" fontId="7" fillId="53" borderId="125" xfId="0" applyFont="1" applyFill="1" applyBorder="1" applyAlignment="1">
      <alignment vertical="center"/>
    </xf>
    <xf numFmtId="0" fontId="82" fillId="0" borderId="0" xfId="0" applyFont="1" applyBorder="1" applyAlignment="1" applyProtection="1">
      <alignment vertical="center"/>
    </xf>
    <xf numFmtId="0" fontId="7" fillId="53" borderId="184" xfId="0" applyFont="1" applyFill="1" applyBorder="1" applyAlignment="1">
      <alignment horizontal="justify" vertical="center"/>
    </xf>
    <xf numFmtId="0" fontId="88" fillId="33" borderId="103" xfId="0" applyFont="1" applyFill="1" applyBorder="1" applyAlignment="1" applyProtection="1">
      <alignment vertical="center"/>
    </xf>
    <xf numFmtId="0" fontId="88" fillId="33" borderId="105" xfId="0" applyFont="1" applyFill="1" applyBorder="1" applyAlignment="1" applyProtection="1">
      <alignment vertical="center"/>
    </xf>
    <xf numFmtId="0" fontId="7" fillId="33" borderId="104" xfId="0" applyFont="1" applyFill="1" applyBorder="1" applyAlignment="1" applyProtection="1">
      <alignment vertical="center"/>
    </xf>
    <xf numFmtId="0" fontId="88" fillId="33" borderId="60" xfId="0" applyFont="1" applyFill="1" applyBorder="1" applyAlignment="1" applyProtection="1">
      <alignment vertical="center" justifyLastLine="1"/>
    </xf>
    <xf numFmtId="0" fontId="88" fillId="33" borderId="130" xfId="0" applyFont="1" applyFill="1" applyBorder="1" applyAlignment="1" applyProtection="1">
      <alignment vertical="center" justifyLastLine="1"/>
    </xf>
    <xf numFmtId="0" fontId="88" fillId="33" borderId="131" xfId="0" applyFont="1" applyFill="1" applyBorder="1" applyAlignment="1" applyProtection="1">
      <alignment vertical="center" justifyLastLine="1"/>
    </xf>
    <xf numFmtId="0" fontId="88" fillId="33" borderId="105" xfId="168" applyFont="1" applyFill="1" applyBorder="1" applyAlignment="1">
      <alignment vertical="center"/>
    </xf>
    <xf numFmtId="0" fontId="7" fillId="33" borderId="65" xfId="0" applyFont="1" applyFill="1" applyBorder="1" applyAlignment="1" applyProtection="1">
      <alignment horizontal="distributed" vertical="center" justifyLastLine="1"/>
    </xf>
    <xf numFmtId="0" fontId="88" fillId="33" borderId="7" xfId="168" applyFont="1" applyFill="1" applyBorder="1" applyAlignment="1">
      <alignment vertical="center"/>
    </xf>
    <xf numFmtId="0" fontId="88" fillId="33" borderId="92" xfId="168" applyFont="1" applyFill="1" applyBorder="1" applyAlignment="1">
      <alignment horizontal="center" vertical="center"/>
    </xf>
    <xf numFmtId="0" fontId="88" fillId="33" borderId="149" xfId="168" applyFont="1" applyFill="1" applyBorder="1" applyAlignment="1">
      <alignment vertical="center"/>
    </xf>
    <xf numFmtId="0" fontId="7" fillId="33" borderId="178" xfId="168" applyFont="1" applyFill="1" applyBorder="1" applyAlignment="1">
      <alignment horizontal="distributed" vertical="center" justifyLastLine="1"/>
    </xf>
    <xf numFmtId="0" fontId="7" fillId="0" borderId="178" xfId="168" applyFont="1" applyFill="1" applyBorder="1" applyAlignment="1">
      <alignment horizontal="distributed" vertical="center" justifyLastLine="1"/>
    </xf>
    <xf numFmtId="0" fontId="7" fillId="33" borderId="2" xfId="168" applyFont="1" applyFill="1" applyBorder="1" applyAlignment="1">
      <alignment horizontal="distributed" vertical="center"/>
    </xf>
    <xf numFmtId="0" fontId="7" fillId="33" borderId="106" xfId="153" applyFont="1" applyFill="1" applyBorder="1" applyAlignment="1">
      <alignment horizontal="center" vertical="center"/>
    </xf>
    <xf numFmtId="0" fontId="7" fillId="33" borderId="168" xfId="153" applyFont="1" applyFill="1" applyBorder="1" applyAlignment="1">
      <alignment horizontal="distributed" vertical="center" justifyLastLine="1"/>
    </xf>
    <xf numFmtId="0" fontId="7" fillId="52" borderId="168" xfId="153" applyFont="1" applyFill="1" applyBorder="1" applyAlignment="1">
      <alignment horizontal="distributed" vertical="center" justifyLastLine="1"/>
    </xf>
    <xf numFmtId="179" fontId="7" fillId="0" borderId="0" xfId="45" applyNumberFormat="1" applyFont="1" applyFill="1" applyBorder="1" applyAlignment="1" applyProtection="1">
      <alignment vertical="center"/>
    </xf>
    <xf numFmtId="176" fontId="7" fillId="33" borderId="168" xfId="152" applyNumberFormat="1" applyFont="1" applyFill="1" applyBorder="1" applyAlignment="1" applyProtection="1">
      <alignment horizontal="distributed" vertical="center" justifyLastLine="1"/>
    </xf>
    <xf numFmtId="0" fontId="7" fillId="33" borderId="103" xfId="174" applyFont="1" applyFill="1" applyBorder="1">
      <alignment vertical="center"/>
    </xf>
    <xf numFmtId="0" fontId="7" fillId="33" borderId="89" xfId="174" applyFont="1" applyFill="1" applyBorder="1">
      <alignment vertical="center"/>
    </xf>
    <xf numFmtId="0" fontId="7" fillId="33" borderId="168" xfId="174" applyFont="1" applyFill="1" applyBorder="1" applyAlignment="1">
      <alignment horizontal="distributed" vertical="center" justifyLastLine="1"/>
    </xf>
    <xf numFmtId="0" fontId="7" fillId="52" borderId="168" xfId="174" applyFont="1" applyFill="1" applyBorder="1" applyAlignment="1">
      <alignment horizontal="distributed" vertical="center" justifyLastLine="1"/>
    </xf>
    <xf numFmtId="0" fontId="7" fillId="33" borderId="106" xfId="174" applyFont="1" applyFill="1" applyBorder="1" applyAlignment="1">
      <alignment horizontal="distributed" vertical="center" justifyLastLine="1"/>
    </xf>
    <xf numFmtId="0" fontId="7" fillId="33" borderId="178" xfId="174" applyFont="1" applyFill="1" applyBorder="1" applyAlignment="1">
      <alignment horizontal="distributed" vertical="center" justifyLastLine="1"/>
    </xf>
    <xf numFmtId="0" fontId="31" fillId="33" borderId="103" xfId="174" applyFont="1" applyFill="1" applyBorder="1">
      <alignment vertical="center"/>
    </xf>
    <xf numFmtId="0" fontId="31" fillId="33" borderId="89" xfId="174" applyFont="1" applyFill="1" applyBorder="1">
      <alignment vertical="center"/>
    </xf>
    <xf numFmtId="0" fontId="117" fillId="33" borderId="57" xfId="174" applyFont="1" applyFill="1" applyBorder="1" applyAlignment="1">
      <alignment horizontal="center" vertical="center"/>
    </xf>
    <xf numFmtId="176" fontId="7" fillId="33" borderId="104" xfId="152" applyNumberFormat="1" applyFont="1" applyFill="1" applyBorder="1" applyAlignment="1" applyProtection="1">
      <alignment horizontal="center" vertical="center"/>
    </xf>
    <xf numFmtId="38" fontId="7" fillId="0" borderId="65" xfId="1" applyFont="1" applyFill="1" applyBorder="1">
      <alignment vertical="center"/>
    </xf>
    <xf numFmtId="181" fontId="7" fillId="0" borderId="65" xfId="1" applyNumberFormat="1" applyFont="1" applyFill="1" applyBorder="1">
      <alignment vertical="center"/>
    </xf>
    <xf numFmtId="0" fontId="7" fillId="33" borderId="2" xfId="0" applyFont="1" applyFill="1" applyBorder="1" applyAlignment="1" applyProtection="1">
      <alignment horizontal="center" vertical="center"/>
    </xf>
    <xf numFmtId="176" fontId="12" fillId="33" borderId="130" xfId="0" applyNumberFormat="1" applyFont="1" applyFill="1" applyBorder="1" applyAlignment="1">
      <alignment vertical="center"/>
    </xf>
    <xf numFmtId="0" fontId="7" fillId="33" borderId="130" xfId="0" applyFont="1" applyFill="1" applyBorder="1" applyAlignment="1">
      <alignment horizontal="center" vertical="center" wrapText="1" justifyLastLine="1"/>
    </xf>
    <xf numFmtId="178" fontId="7" fillId="33" borderId="168" xfId="0" applyNumberFormat="1" applyFont="1" applyFill="1" applyBorder="1" applyAlignment="1" applyProtection="1">
      <alignment horizontal="center" vertical="center" wrapText="1"/>
    </xf>
    <xf numFmtId="178" fontId="7" fillId="33" borderId="129" xfId="0" applyNumberFormat="1" applyFont="1" applyFill="1" applyBorder="1" applyAlignment="1" applyProtection="1">
      <alignment horizontal="distributed" vertical="center" wrapText="1" justifyLastLine="1"/>
    </xf>
    <xf numFmtId="178" fontId="7" fillId="33" borderId="168" xfId="0" applyNumberFormat="1" applyFont="1" applyFill="1" applyBorder="1" applyAlignment="1" applyProtection="1">
      <alignment horizontal="distributed" vertical="center" wrapText="1" justifyLastLine="1"/>
    </xf>
    <xf numFmtId="176" fontId="7" fillId="33" borderId="168" xfId="0" applyNumberFormat="1" applyFont="1" applyFill="1" applyBorder="1" applyAlignment="1" applyProtection="1">
      <alignment horizontal="distributed" vertical="center" justifyLastLine="1"/>
    </xf>
    <xf numFmtId="176" fontId="11" fillId="33" borderId="104" xfId="0" applyNumberFormat="1" applyFont="1" applyFill="1" applyBorder="1" applyAlignment="1">
      <alignment horizontal="center" vertical="center"/>
    </xf>
    <xf numFmtId="176" fontId="11" fillId="33" borderId="90" xfId="0" applyNumberFormat="1" applyFont="1" applyFill="1" applyBorder="1" applyAlignment="1">
      <alignment horizontal="center" vertical="center"/>
    </xf>
    <xf numFmtId="176" fontId="7" fillId="33" borderId="129" xfId="0" applyNumberFormat="1" applyFont="1" applyFill="1" applyBorder="1" applyAlignment="1" applyProtection="1">
      <alignment horizontal="distributed" vertical="center" justifyLastLine="1"/>
    </xf>
    <xf numFmtId="177" fontId="7" fillId="55" borderId="168" xfId="1" applyNumberFormat="1" applyFont="1" applyFill="1" applyBorder="1" applyAlignment="1">
      <alignment vertical="center"/>
    </xf>
    <xf numFmtId="0" fontId="7" fillId="0" borderId="168" xfId="0" applyFont="1" applyBorder="1">
      <alignment vertical="center"/>
    </xf>
    <xf numFmtId="181" fontId="7" fillId="55" borderId="168" xfId="1" applyNumberFormat="1" applyFont="1" applyFill="1" applyBorder="1">
      <alignment vertical="center"/>
    </xf>
    <xf numFmtId="176" fontId="7" fillId="0" borderId="125" xfId="0" applyNumberFormat="1" applyFont="1" applyFill="1" applyBorder="1" applyAlignment="1">
      <alignment vertical="center"/>
    </xf>
    <xf numFmtId="181" fontId="112" fillId="52" borderId="168" xfId="0" applyNumberFormat="1" applyFont="1" applyFill="1" applyBorder="1">
      <alignment vertical="center"/>
    </xf>
    <xf numFmtId="183" fontId="112" fillId="52" borderId="2" xfId="0" applyNumberFormat="1" applyFont="1" applyFill="1" applyBorder="1" applyAlignment="1" applyProtection="1">
      <alignment horizontal="right" vertical="center" indent="1"/>
    </xf>
    <xf numFmtId="206" fontId="112" fillId="52" borderId="89" xfId="0" applyNumberFormat="1" applyFont="1" applyFill="1" applyBorder="1" applyAlignment="1" applyProtection="1">
      <alignment horizontal="right" vertical="center"/>
    </xf>
    <xf numFmtId="185" fontId="112" fillId="52" borderId="89" xfId="0" applyNumberFormat="1" applyFont="1" applyFill="1" applyBorder="1" applyAlignment="1" applyProtection="1">
      <alignment horizontal="right" vertical="center"/>
    </xf>
    <xf numFmtId="182" fontId="112" fillId="52" borderId="187" xfId="0" applyNumberFormat="1" applyFont="1" applyFill="1" applyBorder="1">
      <alignment vertical="center"/>
    </xf>
    <xf numFmtId="182" fontId="112" fillId="52" borderId="185" xfId="0" applyNumberFormat="1" applyFont="1" applyFill="1" applyBorder="1">
      <alignment vertical="center"/>
    </xf>
    <xf numFmtId="182" fontId="112" fillId="52" borderId="168" xfId="0" applyNumberFormat="1" applyFont="1" applyFill="1" applyBorder="1">
      <alignment vertical="center"/>
    </xf>
    <xf numFmtId="177" fontId="112" fillId="52" borderId="106" xfId="1" applyNumberFormat="1" applyFont="1" applyFill="1" applyBorder="1" applyAlignment="1">
      <alignment vertical="center"/>
    </xf>
    <xf numFmtId="183" fontId="112" fillId="52" borderId="106" xfId="0" applyNumberFormat="1" applyFont="1" applyFill="1" applyBorder="1" applyAlignment="1" applyProtection="1">
      <alignment horizontal="right" vertical="center" indent="1"/>
    </xf>
    <xf numFmtId="206" fontId="112" fillId="52" borderId="103" xfId="0" applyNumberFormat="1" applyFont="1" applyFill="1" applyBorder="1" applyAlignment="1" applyProtection="1">
      <alignment horizontal="right" vertical="center"/>
    </xf>
    <xf numFmtId="185" fontId="112" fillId="52" borderId="115" xfId="0" applyNumberFormat="1" applyFont="1" applyFill="1" applyBorder="1" applyAlignment="1" applyProtection="1">
      <alignment horizontal="right" vertical="center"/>
    </xf>
    <xf numFmtId="182" fontId="112" fillId="52" borderId="188" xfId="0" applyNumberFormat="1" applyFont="1" applyFill="1" applyBorder="1">
      <alignment vertical="center"/>
    </xf>
    <xf numFmtId="181" fontId="112" fillId="52" borderId="105" xfId="1" applyNumberFormat="1" applyFont="1" applyFill="1" applyBorder="1">
      <alignment vertical="center"/>
    </xf>
    <xf numFmtId="182" fontId="112" fillId="52" borderId="106" xfId="0" applyNumberFormat="1" applyFont="1" applyFill="1" applyBorder="1">
      <alignment vertical="center"/>
    </xf>
    <xf numFmtId="183" fontId="112" fillId="52" borderId="168" xfId="0" applyNumberFormat="1" applyFont="1" applyFill="1" applyBorder="1" applyAlignment="1" applyProtection="1">
      <alignment horizontal="right" vertical="center" indent="1"/>
    </xf>
    <xf numFmtId="206" fontId="112" fillId="52" borderId="129" xfId="0" applyNumberFormat="1" applyFont="1" applyFill="1" applyBorder="1" applyAlignment="1" applyProtection="1">
      <alignment horizontal="right" vertical="center"/>
    </xf>
    <xf numFmtId="185" fontId="112" fillId="52" borderId="129" xfId="0" applyNumberFormat="1" applyFont="1" applyFill="1" applyBorder="1" applyAlignment="1" applyProtection="1">
      <alignment horizontal="right" vertical="center"/>
    </xf>
    <xf numFmtId="185" fontId="112" fillId="52" borderId="142" xfId="0" applyNumberFormat="1" applyFont="1" applyFill="1" applyBorder="1" applyAlignment="1" applyProtection="1">
      <alignment horizontal="right" vertical="center"/>
    </xf>
    <xf numFmtId="0" fontId="84" fillId="33" borderId="168" xfId="82" applyFont="1" applyFill="1" applyBorder="1" applyAlignment="1">
      <alignment horizontal="center" vertical="center" textRotation="255" shrinkToFit="1"/>
    </xf>
    <xf numFmtId="0" fontId="84" fillId="33" borderId="185" xfId="82" applyFont="1" applyFill="1" applyBorder="1" applyAlignment="1">
      <alignment horizontal="center" vertical="center" textRotation="255" shrinkToFit="1"/>
    </xf>
    <xf numFmtId="181" fontId="121" fillId="52" borderId="30" xfId="1" applyNumberFormat="1" applyFont="1" applyFill="1" applyBorder="1" applyAlignment="1">
      <alignment horizontal="right" vertical="center"/>
    </xf>
    <xf numFmtId="181" fontId="121" fillId="52" borderId="31" xfId="1" applyNumberFormat="1" applyFont="1" applyFill="1" applyBorder="1" applyAlignment="1">
      <alignment horizontal="right" vertical="center"/>
    </xf>
    <xf numFmtId="181" fontId="121" fillId="52" borderId="144" xfId="1" applyNumberFormat="1" applyFont="1" applyFill="1" applyBorder="1" applyAlignment="1">
      <alignment horizontal="right" vertical="center"/>
    </xf>
    <xf numFmtId="181" fontId="121" fillId="52" borderId="32" xfId="1" applyNumberFormat="1" applyFont="1" applyFill="1" applyBorder="1" applyAlignment="1">
      <alignment horizontal="right" vertical="center"/>
    </xf>
    <xf numFmtId="181" fontId="121" fillId="52" borderId="61" xfId="1" applyNumberFormat="1" applyFont="1" applyFill="1" applyBorder="1" applyAlignment="1">
      <alignment horizontal="right" vertical="center"/>
    </xf>
    <xf numFmtId="181" fontId="121" fillId="52" borderId="9" xfId="1" applyNumberFormat="1" applyFont="1" applyFill="1" applyBorder="1" applyAlignment="1">
      <alignment horizontal="right" vertical="center"/>
    </xf>
    <xf numFmtId="181" fontId="121" fillId="52" borderId="11" xfId="1" applyNumberFormat="1" applyFont="1" applyFill="1" applyBorder="1" applyAlignment="1">
      <alignment horizontal="right" vertical="center"/>
    </xf>
    <xf numFmtId="181" fontId="121" fillId="52" borderId="145" xfId="1" applyNumberFormat="1" applyFont="1" applyFill="1" applyBorder="1" applyAlignment="1">
      <alignment horizontal="right" vertical="center"/>
    </xf>
    <xf numFmtId="181" fontId="121" fillId="52" borderId="13" xfId="1" applyNumberFormat="1" applyFont="1" applyFill="1" applyBorder="1" applyAlignment="1">
      <alignment horizontal="right" vertical="center"/>
    </xf>
    <xf numFmtId="181" fontId="121" fillId="52" borderId="168" xfId="1" applyNumberFormat="1" applyFont="1" applyFill="1" applyBorder="1" applyAlignment="1">
      <alignment horizontal="right" vertical="center"/>
    </xf>
    <xf numFmtId="181" fontId="121" fillId="52" borderId="185" xfId="1" applyNumberFormat="1" applyFont="1" applyFill="1" applyBorder="1" applyAlignment="1">
      <alignment horizontal="right" vertical="center"/>
    </xf>
    <xf numFmtId="0" fontId="84" fillId="33" borderId="93" xfId="82" applyFont="1" applyFill="1" applyBorder="1" applyAlignment="1">
      <alignment horizontal="center" vertical="center" textRotation="255" shrinkToFit="1"/>
    </xf>
    <xf numFmtId="176" fontId="84" fillId="33" borderId="148" xfId="77" applyNumberFormat="1" applyFont="1" applyFill="1" applyBorder="1" applyAlignment="1">
      <alignment horizontal="center" vertical="center" textRotation="255" shrinkToFit="1"/>
    </xf>
    <xf numFmtId="38" fontId="7" fillId="33" borderId="103" xfId="1" applyFont="1" applyFill="1" applyBorder="1" applyAlignment="1">
      <alignment vertical="center"/>
    </xf>
    <xf numFmtId="38" fontId="7" fillId="33" borderId="104" xfId="1" applyFont="1" applyFill="1" applyBorder="1" applyAlignment="1">
      <alignment vertical="center"/>
    </xf>
    <xf numFmtId="38" fontId="7" fillId="33" borderId="105" xfId="1" applyFont="1" applyFill="1" applyBorder="1" applyAlignment="1">
      <alignment vertical="center"/>
    </xf>
    <xf numFmtId="38" fontId="7" fillId="33" borderId="190" xfId="1" applyFont="1" applyFill="1" applyBorder="1" applyAlignment="1">
      <alignment vertical="center"/>
    </xf>
    <xf numFmtId="38" fontId="7" fillId="33" borderId="191" xfId="1" applyFont="1" applyFill="1" applyBorder="1" applyAlignment="1">
      <alignment vertical="center"/>
    </xf>
    <xf numFmtId="38" fontId="7" fillId="33" borderId="192" xfId="1" applyFont="1" applyFill="1" applyBorder="1" applyAlignment="1">
      <alignment horizontal="center" vertical="center" justifyLastLine="1"/>
    </xf>
    <xf numFmtId="38" fontId="7" fillId="33" borderId="168" xfId="1" applyFont="1" applyFill="1" applyBorder="1" applyAlignment="1">
      <alignment horizontal="center" vertical="center" justifyLastLine="1"/>
    </xf>
    <xf numFmtId="38" fontId="7" fillId="33" borderId="192" xfId="1" applyFont="1" applyFill="1" applyBorder="1" applyAlignment="1">
      <alignment vertical="center" justifyLastLine="1"/>
    </xf>
    <xf numFmtId="38" fontId="75" fillId="33" borderId="118" xfId="1" applyFont="1" applyFill="1" applyBorder="1" applyAlignment="1">
      <alignment vertical="center" justifyLastLine="1"/>
    </xf>
    <xf numFmtId="38" fontId="75" fillId="33" borderId="185" xfId="1" applyFont="1" applyFill="1" applyBorder="1" applyAlignment="1">
      <alignment vertical="center" justifyLastLine="1"/>
    </xf>
    <xf numFmtId="0" fontId="7" fillId="33" borderId="92" xfId="0" applyFont="1" applyFill="1" applyBorder="1" applyAlignment="1">
      <alignment vertical="center"/>
    </xf>
    <xf numFmtId="0" fontId="7" fillId="33" borderId="192" xfId="0" applyFont="1" applyFill="1" applyBorder="1" applyAlignment="1">
      <alignment vertical="center"/>
    </xf>
    <xf numFmtId="0" fontId="7" fillId="33" borderId="92" xfId="0" applyFont="1" applyFill="1" applyBorder="1" applyAlignment="1" applyProtection="1">
      <alignment horizontal="distributed" vertical="center" justifyLastLine="1"/>
    </xf>
    <xf numFmtId="0" fontId="7" fillId="33" borderId="2" xfId="0" applyFont="1" applyFill="1" applyBorder="1">
      <alignment vertical="center"/>
    </xf>
    <xf numFmtId="0" fontId="88" fillId="33" borderId="149" xfId="0" applyFont="1" applyFill="1" applyBorder="1" applyAlignment="1" applyProtection="1">
      <alignment vertical="center" shrinkToFit="1"/>
    </xf>
    <xf numFmtId="0" fontId="88" fillId="33" borderId="2" xfId="0" applyFont="1" applyFill="1" applyBorder="1" applyAlignment="1" applyProtection="1">
      <alignment vertical="center" shrinkToFit="1"/>
    </xf>
    <xf numFmtId="0" fontId="110" fillId="0" borderId="0" xfId="0" applyFont="1" applyFill="1" applyAlignment="1" applyProtection="1">
      <alignment vertical="center"/>
    </xf>
    <xf numFmtId="0" fontId="88" fillId="33" borderId="192" xfId="0" applyFont="1" applyFill="1" applyBorder="1" applyAlignment="1" applyProtection="1">
      <alignment vertical="center" justifyLastLine="1"/>
    </xf>
    <xf numFmtId="0" fontId="88" fillId="33" borderId="190" xfId="0" applyFont="1" applyFill="1" applyBorder="1" applyAlignment="1" applyProtection="1">
      <alignment vertical="center" justifyLastLine="1"/>
    </xf>
    <xf numFmtId="0" fontId="88" fillId="33" borderId="191" xfId="0" applyFont="1" applyFill="1" applyBorder="1" applyAlignment="1" applyProtection="1">
      <alignment vertical="center" justifyLastLine="1"/>
    </xf>
    <xf numFmtId="0" fontId="11" fillId="33" borderId="149" xfId="168" applyFont="1" applyFill="1" applyBorder="1"/>
    <xf numFmtId="0" fontId="11" fillId="33" borderId="2" xfId="168" applyFont="1" applyFill="1" applyBorder="1"/>
    <xf numFmtId="0" fontId="7" fillId="33" borderId="37" xfId="0" applyFont="1" applyFill="1" applyBorder="1" applyAlignment="1" applyProtection="1">
      <alignment horizontal="center" vertical="center"/>
    </xf>
    <xf numFmtId="38" fontId="7" fillId="33" borderId="105" xfId="1" applyFont="1" applyFill="1" applyBorder="1" applyAlignment="1">
      <alignment vertical="center" justifyLastLine="1"/>
    </xf>
    <xf numFmtId="176" fontId="7" fillId="0" borderId="190" xfId="152" applyNumberFormat="1" applyFont="1" applyBorder="1" applyAlignment="1">
      <alignment vertical="center"/>
    </xf>
    <xf numFmtId="176" fontId="7" fillId="33" borderId="192" xfId="152" applyNumberFormat="1" applyFont="1" applyFill="1" applyBorder="1" applyAlignment="1" applyProtection="1">
      <alignment horizontal="center" vertical="center"/>
    </xf>
    <xf numFmtId="177" fontId="7" fillId="0" borderId="192" xfId="158" applyNumberFormat="1" applyFont="1" applyFill="1" applyBorder="1" applyAlignment="1" applyProtection="1">
      <alignment vertical="center"/>
    </xf>
    <xf numFmtId="177" fontId="7" fillId="0" borderId="192" xfId="158" applyNumberFormat="1" applyFont="1" applyBorder="1" applyAlignment="1" applyProtection="1">
      <alignment vertical="center"/>
    </xf>
    <xf numFmtId="177" fontId="7" fillId="0" borderId="93" xfId="158" applyNumberFormat="1" applyFont="1" applyBorder="1" applyAlignment="1" applyProtection="1">
      <alignment vertical="center"/>
    </xf>
    <xf numFmtId="183" fontId="7" fillId="0" borderId="0" xfId="45" applyNumberFormat="1" applyFont="1" applyFill="1" applyBorder="1">
      <alignment vertical="center"/>
    </xf>
    <xf numFmtId="0" fontId="7" fillId="33" borderId="168" xfId="153" applyFont="1" applyFill="1" applyBorder="1" applyAlignment="1">
      <alignment horizontal="center" vertical="center"/>
    </xf>
    <xf numFmtId="179" fontId="7" fillId="0" borderId="168" xfId="45" applyNumberFormat="1" applyFont="1" applyBorder="1">
      <alignment vertical="center"/>
    </xf>
    <xf numFmtId="179" fontId="7" fillId="52" borderId="168" xfId="45" applyNumberFormat="1" applyFont="1" applyFill="1" applyBorder="1">
      <alignment vertical="center"/>
    </xf>
    <xf numFmtId="0" fontId="7" fillId="33" borderId="118" xfId="153" applyFont="1" applyFill="1" applyBorder="1" applyAlignment="1">
      <alignment vertical="center" wrapText="1"/>
    </xf>
    <xf numFmtId="206" fontId="7" fillId="0" borderId="168" xfId="45" applyNumberFormat="1" applyFont="1" applyBorder="1">
      <alignment vertical="center"/>
    </xf>
    <xf numFmtId="206" fontId="7" fillId="52" borderId="168" xfId="45" applyNumberFormat="1" applyFont="1" applyFill="1" applyBorder="1">
      <alignment vertical="center"/>
    </xf>
    <xf numFmtId="206" fontId="7" fillId="0" borderId="65" xfId="45" applyNumberFormat="1" applyFont="1" applyBorder="1">
      <alignment vertical="center"/>
    </xf>
    <xf numFmtId="0" fontId="7" fillId="33" borderId="185" xfId="153" applyFont="1" applyFill="1" applyBorder="1" applyAlignment="1">
      <alignment vertical="center" wrapText="1"/>
    </xf>
    <xf numFmtId="0" fontId="7" fillId="33" borderId="168" xfId="153" applyFont="1" applyFill="1" applyBorder="1" applyAlignment="1">
      <alignment horizontal="center" vertical="center" wrapText="1"/>
    </xf>
    <xf numFmtId="176" fontId="7" fillId="33" borderId="105" xfId="152" applyNumberFormat="1" applyFont="1" applyFill="1" applyBorder="1" applyAlignment="1" applyProtection="1">
      <alignment vertical="center"/>
    </xf>
    <xf numFmtId="176" fontId="7" fillId="33" borderId="168" xfId="152" applyNumberFormat="1" applyFont="1" applyFill="1" applyBorder="1" applyAlignment="1" applyProtection="1">
      <alignment horizontal="center" vertical="center" wrapText="1"/>
    </xf>
    <xf numFmtId="179" fontId="7" fillId="0" borderId="168" xfId="152" applyNumberFormat="1" applyFont="1" applyFill="1" applyBorder="1" applyAlignment="1" applyProtection="1">
      <alignment horizontal="right" vertical="center"/>
    </xf>
    <xf numFmtId="179" fontId="7" fillId="0" borderId="168" xfId="152" applyNumberFormat="1" applyFont="1" applyBorder="1" applyAlignment="1" applyProtection="1">
      <alignment horizontal="right" vertical="center"/>
    </xf>
    <xf numFmtId="0" fontId="7" fillId="0" borderId="104" xfId="153" applyFont="1" applyFill="1" applyBorder="1" applyAlignment="1">
      <alignment vertical="center"/>
    </xf>
    <xf numFmtId="176" fontId="7" fillId="33" borderId="2" xfId="152" applyNumberFormat="1" applyFont="1" applyFill="1" applyBorder="1" applyAlignment="1" applyProtection="1">
      <alignment horizontal="center" vertical="center"/>
    </xf>
    <xf numFmtId="0" fontId="98" fillId="33" borderId="105" xfId="0" applyFont="1" applyFill="1" applyBorder="1" applyAlignment="1">
      <alignment vertical="center" justifyLastLine="1"/>
    </xf>
    <xf numFmtId="0" fontId="7" fillId="0" borderId="0" xfId="0" applyFont="1" applyFill="1" applyBorder="1" applyAlignment="1" applyProtection="1">
      <alignment horizontal="center" vertical="center"/>
    </xf>
    <xf numFmtId="176" fontId="7" fillId="33" borderId="103" xfId="152" applyNumberFormat="1" applyFont="1" applyFill="1" applyBorder="1" applyAlignment="1" applyProtection="1">
      <alignment horizontal="center" vertical="center"/>
    </xf>
    <xf numFmtId="176" fontId="81" fillId="0" borderId="0" xfId="0" applyNumberFormat="1" applyFont="1" applyBorder="1" applyAlignment="1" applyProtection="1">
      <alignment vertical="center"/>
    </xf>
    <xf numFmtId="179" fontId="112" fillId="0" borderId="0" xfId="45" applyNumberFormat="1" applyFont="1" applyFill="1" applyBorder="1">
      <alignment vertical="center"/>
    </xf>
    <xf numFmtId="179" fontId="112" fillId="0" borderId="0" xfId="45" applyNumberFormat="1" applyFont="1" applyFill="1" applyBorder="1" applyAlignment="1" applyProtection="1">
      <alignment vertical="center"/>
    </xf>
    <xf numFmtId="0" fontId="7" fillId="33" borderId="104" xfId="153" applyFont="1" applyFill="1" applyBorder="1" applyAlignment="1">
      <alignment vertical="center" wrapText="1"/>
    </xf>
    <xf numFmtId="0" fontId="7" fillId="33" borderId="131" xfId="153" applyFont="1" applyFill="1" applyBorder="1" applyAlignment="1">
      <alignment vertical="center" wrapText="1"/>
    </xf>
    <xf numFmtId="179" fontId="7" fillId="0" borderId="168" xfId="0" applyNumberFormat="1" applyFont="1" applyBorder="1" applyAlignment="1">
      <alignment horizontal="right" vertical="center"/>
    </xf>
    <xf numFmtId="0" fontId="81" fillId="0" borderId="0" xfId="0" applyFont="1" applyFill="1" applyBorder="1" applyAlignment="1" applyProtection="1">
      <alignment horizontal="center" vertical="center"/>
    </xf>
    <xf numFmtId="0" fontId="7" fillId="33" borderId="103" xfId="0" applyFont="1" applyFill="1" applyBorder="1" applyAlignment="1" applyProtection="1">
      <alignment vertical="center"/>
    </xf>
    <xf numFmtId="0" fontId="7" fillId="33" borderId="105" xfId="0" applyFont="1" applyFill="1" applyBorder="1" applyAlignment="1" applyProtection="1">
      <alignment vertical="center"/>
    </xf>
    <xf numFmtId="179" fontId="7" fillId="0" borderId="168" xfId="0" applyNumberFormat="1" applyFont="1" applyBorder="1" applyAlignment="1">
      <alignment horizontal="right" vertical="center"/>
    </xf>
    <xf numFmtId="0" fontId="7" fillId="33" borderId="2" xfId="153" applyFont="1" applyFill="1" applyBorder="1" applyAlignment="1">
      <alignment horizontal="center" vertical="center"/>
    </xf>
    <xf numFmtId="0" fontId="7" fillId="33" borderId="65" xfId="168" applyFont="1" applyFill="1" applyBorder="1" applyAlignment="1">
      <alignment horizontal="distributed" vertical="center" justifyLastLine="1"/>
    </xf>
    <xf numFmtId="176" fontId="7" fillId="0" borderId="190" xfId="165" applyNumberFormat="1" applyFont="1" applyBorder="1" applyAlignment="1">
      <alignment vertical="center"/>
    </xf>
    <xf numFmtId="183" fontId="7" fillId="0" borderId="0" xfId="157" applyNumberFormat="1" applyFont="1" applyFill="1" applyBorder="1">
      <alignment vertical="center"/>
    </xf>
    <xf numFmtId="0" fontId="7" fillId="33" borderId="104" xfId="153" applyFont="1" applyFill="1" applyBorder="1" applyAlignment="1">
      <alignment horizontal="centerContinuous" vertical="center"/>
    </xf>
    <xf numFmtId="0" fontId="7" fillId="33" borderId="185" xfId="153" applyFont="1" applyFill="1" applyBorder="1" applyAlignment="1">
      <alignment horizontal="centerContinuous" vertical="center"/>
    </xf>
    <xf numFmtId="0" fontId="7" fillId="33" borderId="118" xfId="153" applyFont="1" applyFill="1" applyBorder="1" applyAlignment="1">
      <alignment horizontal="centerContinuous" vertical="center"/>
    </xf>
    <xf numFmtId="0" fontId="7" fillId="0" borderId="0" xfId="165" applyFont="1" applyFill="1" applyBorder="1">
      <alignment vertical="center"/>
    </xf>
    <xf numFmtId="0" fontId="7" fillId="0" borderId="0" xfId="0" applyFont="1" applyFill="1" applyBorder="1" applyAlignment="1" applyProtection="1">
      <alignment horizontal="center" vertical="center" wrapText="1" shrinkToFit="1"/>
    </xf>
    <xf numFmtId="179" fontId="7" fillId="0" borderId="0" xfId="165" applyNumberFormat="1" applyFont="1" applyFill="1" applyBorder="1" applyAlignment="1" applyProtection="1">
      <alignment horizontal="right" vertical="center"/>
    </xf>
    <xf numFmtId="179" fontId="112" fillId="0" borderId="0" xfId="165" applyNumberFormat="1" applyFont="1" applyFill="1" applyBorder="1" applyAlignment="1" applyProtection="1">
      <alignment horizontal="right" vertical="center"/>
    </xf>
    <xf numFmtId="176" fontId="7" fillId="33" borderId="192" xfId="165" applyNumberFormat="1" applyFont="1" applyFill="1" applyBorder="1" applyAlignment="1" applyProtection="1">
      <alignment vertical="center"/>
    </xf>
    <xf numFmtId="176" fontId="7" fillId="33" borderId="190" xfId="165" applyNumberFormat="1" applyFont="1" applyFill="1" applyBorder="1" applyAlignment="1" applyProtection="1">
      <alignment vertical="center"/>
    </xf>
    <xf numFmtId="0" fontId="7" fillId="33" borderId="168" xfId="0" applyFont="1" applyFill="1" applyBorder="1" applyAlignment="1" applyProtection="1">
      <alignment horizontal="center" vertical="center" wrapText="1" shrinkToFit="1"/>
    </xf>
    <xf numFmtId="184" fontId="7" fillId="0" borderId="168" xfId="1" applyNumberFormat="1" applyFont="1" applyBorder="1" applyAlignment="1">
      <alignment horizontal="right" vertical="center"/>
    </xf>
    <xf numFmtId="0" fontId="7" fillId="0" borderId="92" xfId="0" applyFont="1" applyFill="1" applyBorder="1" applyAlignment="1" applyProtection="1">
      <alignment vertical="center"/>
    </xf>
    <xf numFmtId="0" fontId="7" fillId="0" borderId="92" xfId="0" applyFont="1" applyFill="1" applyBorder="1" applyAlignment="1" applyProtection="1">
      <alignment horizontal="center" vertical="center" wrapText="1" shrinkToFit="1"/>
    </xf>
    <xf numFmtId="179" fontId="7" fillId="0" borderId="92" xfId="0" applyNumberFormat="1" applyFont="1" applyFill="1" applyBorder="1" applyAlignment="1">
      <alignment horizontal="right" vertical="center"/>
    </xf>
    <xf numFmtId="184" fontId="7" fillId="0" borderId="92" xfId="1" applyNumberFormat="1" applyFont="1" applyFill="1" applyBorder="1" applyAlignment="1">
      <alignment vertical="center"/>
    </xf>
    <xf numFmtId="184" fontId="7" fillId="0" borderId="92" xfId="1" applyNumberFormat="1" applyFont="1" applyFill="1" applyBorder="1" applyAlignment="1">
      <alignment horizontal="right" vertical="center"/>
    </xf>
    <xf numFmtId="184" fontId="112" fillId="0" borderId="92" xfId="1" applyNumberFormat="1" applyFont="1" applyFill="1" applyBorder="1" applyAlignment="1">
      <alignment horizontal="right" vertical="center"/>
    </xf>
    <xf numFmtId="0" fontId="7" fillId="0" borderId="7" xfId="0" applyFont="1" applyFill="1" applyBorder="1" applyAlignment="1" applyProtection="1">
      <alignment horizontal="distributed" vertical="center" justifyLastLine="1"/>
    </xf>
    <xf numFmtId="0" fontId="7" fillId="0" borderId="7" xfId="0" applyFont="1" applyFill="1" applyBorder="1" applyAlignment="1">
      <alignment horizontal="distributed" vertical="center" justifyLastLine="1"/>
    </xf>
    <xf numFmtId="0" fontId="112" fillId="0" borderId="7" xfId="0" applyFont="1" applyFill="1" applyBorder="1" applyAlignment="1">
      <alignment horizontal="distributed" vertical="center" justifyLastLine="1"/>
    </xf>
    <xf numFmtId="177" fontId="108" fillId="0" borderId="168" xfId="1" applyNumberFormat="1" applyFont="1" applyBorder="1" applyAlignment="1" applyProtection="1">
      <alignment vertical="center"/>
    </xf>
    <xf numFmtId="0" fontId="69" fillId="33" borderId="168" xfId="168" applyFont="1" applyFill="1" applyBorder="1" applyAlignment="1">
      <alignment horizontal="center" vertical="center" wrapText="1"/>
    </xf>
    <xf numFmtId="0" fontId="97" fillId="0" borderId="0" xfId="168" applyFont="1" applyFill="1" applyBorder="1" applyAlignment="1">
      <alignment vertical="center"/>
    </xf>
    <xf numFmtId="0" fontId="7" fillId="0" borderId="190" xfId="0" applyFont="1" applyBorder="1" applyAlignment="1">
      <alignment vertical="center"/>
    </xf>
    <xf numFmtId="0" fontId="7" fillId="33" borderId="104" xfId="0" applyFont="1" applyFill="1" applyBorder="1" applyAlignment="1">
      <alignment horizontal="center" vertical="center" shrinkToFit="1"/>
    </xf>
    <xf numFmtId="0" fontId="0" fillId="33" borderId="131" xfId="0" applyFont="1" applyFill="1" applyBorder="1" applyAlignment="1">
      <alignment vertical="center" shrinkToFit="1"/>
    </xf>
    <xf numFmtId="0" fontId="7" fillId="33" borderId="192" xfId="0" applyFont="1" applyFill="1" applyBorder="1" applyAlignment="1">
      <alignment horizontal="center" vertical="center" justifyLastLine="1"/>
    </xf>
    <xf numFmtId="177" fontId="7" fillId="0" borderId="93" xfId="1" applyNumberFormat="1" applyFont="1" applyBorder="1" applyAlignment="1">
      <alignment horizontal="right" vertical="center"/>
    </xf>
    <xf numFmtId="177" fontId="7" fillId="0" borderId="93" xfId="1" applyNumberFormat="1" applyFont="1" applyBorder="1" applyAlignment="1">
      <alignment vertical="center"/>
    </xf>
    <xf numFmtId="0" fontId="7" fillId="33" borderId="168" xfId="168" applyFont="1" applyFill="1" applyBorder="1" applyAlignment="1">
      <alignment horizontal="center" vertical="center" wrapText="1"/>
    </xf>
    <xf numFmtId="0" fontId="87" fillId="0" borderId="0" xfId="168" applyFont="1" applyFill="1" applyBorder="1" applyAlignment="1">
      <alignment vertical="center" wrapText="1"/>
    </xf>
    <xf numFmtId="0" fontId="7" fillId="0" borderId="168" xfId="176" applyFont="1" applyFill="1" applyBorder="1" applyAlignment="1" applyProtection="1">
      <alignment horizontal="center" vertical="center"/>
    </xf>
    <xf numFmtId="0" fontId="105" fillId="0" borderId="0" xfId="0" applyFont="1" applyFill="1" applyAlignment="1">
      <alignment vertical="center"/>
    </xf>
    <xf numFmtId="176" fontId="7" fillId="0" borderId="0" xfId="152" applyNumberFormat="1" applyFont="1" applyBorder="1" applyAlignment="1">
      <alignment vertical="center"/>
    </xf>
    <xf numFmtId="0" fontId="7" fillId="33" borderId="83" xfId="0" applyFont="1" applyFill="1" applyBorder="1" applyAlignment="1">
      <alignment vertical="center"/>
    </xf>
    <xf numFmtId="38" fontId="7" fillId="33" borderId="3" xfId="1" applyFont="1" applyFill="1" applyBorder="1" applyAlignment="1">
      <alignment vertical="center"/>
    </xf>
    <xf numFmtId="176" fontId="7" fillId="33" borderId="54" xfId="152" applyNumberFormat="1" applyFont="1" applyFill="1" applyBorder="1" applyAlignment="1" applyProtection="1">
      <alignment horizontal="distributed" vertical="center" justifyLastLine="1"/>
    </xf>
    <xf numFmtId="176" fontId="7" fillId="33" borderId="89" xfId="152" applyNumberFormat="1" applyFont="1" applyFill="1" applyBorder="1" applyAlignment="1" applyProtection="1">
      <alignment horizontal="distributed" vertical="center" justifyLastLine="1"/>
    </xf>
    <xf numFmtId="177" fontId="7" fillId="0" borderId="54" xfId="158" applyNumberFormat="1" applyFont="1" applyBorder="1" applyAlignment="1" applyProtection="1">
      <alignment vertical="center"/>
    </xf>
    <xf numFmtId="0" fontId="7" fillId="33" borderId="82" xfId="0" applyFont="1" applyFill="1" applyBorder="1" applyAlignment="1">
      <alignment vertical="center"/>
    </xf>
    <xf numFmtId="177" fontId="7" fillId="0" borderId="84" xfId="158" applyNumberFormat="1" applyFont="1" applyBorder="1" applyAlignment="1" applyProtection="1">
      <alignment vertical="center"/>
    </xf>
    <xf numFmtId="38" fontId="7" fillId="0" borderId="125" xfId="1" applyFont="1" applyFill="1" applyBorder="1" applyAlignment="1">
      <alignment horizontal="distributed" vertical="center" justifyLastLine="1"/>
    </xf>
    <xf numFmtId="179" fontId="7" fillId="0" borderId="125" xfId="152" applyNumberFormat="1" applyFont="1" applyBorder="1" applyAlignment="1" applyProtection="1">
      <alignment horizontal="right" vertical="center"/>
    </xf>
    <xf numFmtId="177" fontId="7" fillId="0" borderId="125" xfId="158" applyNumberFormat="1" applyFont="1" applyBorder="1" applyAlignment="1" applyProtection="1">
      <alignment vertical="center"/>
    </xf>
    <xf numFmtId="177" fontId="7" fillId="0" borderId="104" xfId="158" applyNumberFormat="1" applyFont="1" applyBorder="1" applyAlignment="1" applyProtection="1">
      <alignment vertical="center"/>
    </xf>
    <xf numFmtId="38" fontId="7" fillId="0" borderId="0" xfId="1" applyFont="1" applyFill="1" applyBorder="1" applyAlignment="1">
      <alignment horizontal="distributed" vertical="center" justifyLastLine="1"/>
    </xf>
    <xf numFmtId="0" fontId="7" fillId="33" borderId="85" xfId="153" applyFont="1" applyFill="1" applyBorder="1" applyAlignment="1">
      <alignment horizontal="center" vertical="center"/>
    </xf>
    <xf numFmtId="0" fontId="7" fillId="33" borderId="58" xfId="153" applyFont="1" applyFill="1" applyBorder="1" applyAlignment="1">
      <alignment horizontal="distributed" vertical="center" justifyLastLine="1"/>
    </xf>
    <xf numFmtId="176" fontId="7" fillId="33" borderId="192" xfId="152" applyNumberFormat="1" applyFont="1" applyFill="1" applyBorder="1" applyAlignment="1" applyProtection="1">
      <alignment vertical="center"/>
    </xf>
    <xf numFmtId="38" fontId="7" fillId="0" borderId="3" xfId="1" applyFont="1" applyFill="1" applyBorder="1" applyAlignment="1">
      <alignment vertical="center"/>
    </xf>
    <xf numFmtId="38" fontId="7" fillId="0" borderId="131" xfId="1" applyFont="1" applyFill="1" applyBorder="1" applyAlignment="1">
      <alignment horizontal="center" vertical="center" wrapText="1"/>
    </xf>
    <xf numFmtId="176" fontId="7" fillId="0" borderId="37" xfId="152" applyNumberFormat="1" applyFont="1" applyFill="1" applyBorder="1" applyAlignment="1" applyProtection="1">
      <alignment horizontal="distributed" vertical="center" justifyLastLine="1"/>
    </xf>
    <xf numFmtId="177" fontId="7" fillId="0" borderId="89" xfId="158" applyNumberFormat="1" applyFont="1" applyFill="1" applyBorder="1" applyAlignment="1" applyProtection="1">
      <alignment vertical="center"/>
    </xf>
    <xf numFmtId="179" fontId="7" fillId="0" borderId="60" xfId="152" applyNumberFormat="1" applyFont="1" applyFill="1" applyBorder="1" applyAlignment="1" applyProtection="1">
      <alignment horizontal="right" vertical="center"/>
    </xf>
    <xf numFmtId="179" fontId="7" fillId="0" borderId="54" xfId="152" applyNumberFormat="1" applyFont="1" applyFill="1" applyBorder="1" applyAlignment="1" applyProtection="1">
      <alignment horizontal="right" vertical="center"/>
    </xf>
    <xf numFmtId="38" fontId="7" fillId="0" borderId="131" xfId="1" applyFont="1" applyFill="1" applyBorder="1" applyAlignment="1">
      <alignment horizontal="center" vertical="center" wrapText="1" justifyLastLine="1"/>
    </xf>
    <xf numFmtId="177" fontId="7" fillId="0" borderId="129" xfId="158" applyNumberFormat="1" applyFont="1" applyFill="1" applyBorder="1" applyAlignment="1" applyProtection="1">
      <alignment vertical="center"/>
    </xf>
    <xf numFmtId="177" fontId="7" fillId="0" borderId="60" xfId="158" applyNumberFormat="1" applyFont="1" applyFill="1" applyBorder="1" applyAlignment="1" applyProtection="1">
      <alignment vertical="center"/>
    </xf>
    <xf numFmtId="176" fontId="105" fillId="0" borderId="0" xfId="152" applyNumberFormat="1" applyFont="1" applyFill="1" applyAlignment="1" applyProtection="1">
      <alignment vertical="center"/>
    </xf>
    <xf numFmtId="0" fontId="7" fillId="0" borderId="105" xfId="153" applyFont="1" applyFill="1" applyBorder="1" applyAlignment="1">
      <alignment horizontal="center" vertical="center"/>
    </xf>
    <xf numFmtId="0" fontId="7" fillId="0" borderId="96" xfId="153" applyFont="1" applyFill="1" applyBorder="1" applyAlignment="1">
      <alignment horizontal="center" vertical="center"/>
    </xf>
    <xf numFmtId="0" fontId="7" fillId="0" borderId="131" xfId="153" applyFont="1" applyFill="1" applyBorder="1" applyAlignment="1">
      <alignment horizontal="distributed" vertical="center" justifyLastLine="1"/>
    </xf>
    <xf numFmtId="0" fontId="7" fillId="0" borderId="121" xfId="153" applyFont="1" applyFill="1" applyBorder="1" applyAlignment="1">
      <alignment horizontal="distributed" vertical="center" justifyLastLine="1"/>
    </xf>
    <xf numFmtId="0" fontId="7" fillId="0" borderId="96" xfId="153" applyFont="1" applyFill="1" applyBorder="1" applyAlignment="1">
      <alignment horizontal="distributed" vertical="center" justifyLastLine="1"/>
    </xf>
    <xf numFmtId="0" fontId="7" fillId="0" borderId="131" xfId="0" applyFont="1" applyFill="1" applyBorder="1" applyAlignment="1">
      <alignment horizontal="center" vertical="center"/>
    </xf>
    <xf numFmtId="38" fontId="7" fillId="0" borderId="105" xfId="1" applyFont="1" applyFill="1" applyBorder="1" applyAlignment="1">
      <alignment vertical="center"/>
    </xf>
    <xf numFmtId="38" fontId="7" fillId="0" borderId="131" xfId="1" applyFont="1" applyFill="1" applyBorder="1" applyAlignment="1">
      <alignment horizontal="center" vertical="center" justifyLastLine="1"/>
    </xf>
    <xf numFmtId="0" fontId="7" fillId="0" borderId="105" xfId="0" applyFont="1" applyFill="1" applyBorder="1" applyAlignment="1">
      <alignment vertical="center"/>
    </xf>
    <xf numFmtId="0" fontId="7" fillId="0" borderId="84" xfId="0" applyFont="1" applyFill="1" applyBorder="1" applyAlignment="1">
      <alignment vertical="center" wrapText="1"/>
    </xf>
    <xf numFmtId="176" fontId="7" fillId="0" borderId="90" xfId="152" applyNumberFormat="1" applyFont="1" applyFill="1" applyBorder="1" applyAlignment="1">
      <alignment vertical="center"/>
    </xf>
    <xf numFmtId="176" fontId="7" fillId="0" borderId="103" xfId="152" applyNumberFormat="1" applyFont="1" applyFill="1" applyBorder="1" applyAlignment="1" applyProtection="1">
      <alignment horizontal="center" vertical="center"/>
    </xf>
    <xf numFmtId="176" fontId="7" fillId="0" borderId="89" xfId="152" applyNumberFormat="1" applyFont="1" applyFill="1" applyBorder="1" applyAlignment="1" applyProtection="1">
      <alignment horizontal="center" vertical="center"/>
    </xf>
    <xf numFmtId="176" fontId="7" fillId="0" borderId="192" xfId="152" applyNumberFormat="1" applyFont="1" applyFill="1" applyBorder="1" applyAlignment="1" applyProtection="1">
      <alignment horizontal="center" vertical="center"/>
    </xf>
    <xf numFmtId="177" fontId="7" fillId="0" borderId="130" xfId="158" applyNumberFormat="1" applyFont="1" applyFill="1" applyBorder="1" applyAlignment="1" applyProtection="1">
      <alignment vertical="center"/>
    </xf>
    <xf numFmtId="177" fontId="7" fillId="0" borderId="131" xfId="158" applyNumberFormat="1" applyFont="1" applyFill="1" applyBorder="1" applyAlignment="1" applyProtection="1">
      <alignment vertical="center"/>
    </xf>
    <xf numFmtId="177" fontId="112" fillId="0" borderId="89" xfId="158" applyNumberFormat="1" applyFont="1" applyFill="1" applyBorder="1" applyAlignment="1" applyProtection="1">
      <alignment vertical="center"/>
    </xf>
    <xf numFmtId="0" fontId="7" fillId="0" borderId="106" xfId="153" applyFont="1" applyFill="1" applyBorder="1" applyAlignment="1">
      <alignment horizontal="distributed" vertical="center" justifyLastLine="1"/>
    </xf>
    <xf numFmtId="0" fontId="7" fillId="33" borderId="118" xfId="153" applyFont="1" applyFill="1" applyBorder="1" applyAlignment="1">
      <alignment horizontal="center" vertical="center"/>
    </xf>
    <xf numFmtId="0" fontId="7" fillId="33" borderId="131" xfId="153" applyFont="1" applyFill="1" applyBorder="1" applyAlignment="1">
      <alignment horizontal="center" vertical="center"/>
    </xf>
    <xf numFmtId="176" fontId="7" fillId="33" borderId="190" xfId="152" applyNumberFormat="1" applyFont="1" applyFill="1" applyBorder="1" applyAlignment="1" applyProtection="1">
      <alignment vertical="center"/>
    </xf>
    <xf numFmtId="176" fontId="7" fillId="0" borderId="104" xfId="152" applyNumberFormat="1" applyFont="1" applyFill="1" applyBorder="1" applyAlignment="1" applyProtection="1">
      <alignment horizontal="center" vertical="center"/>
    </xf>
    <xf numFmtId="177" fontId="7" fillId="0" borderId="93" xfId="158" applyNumberFormat="1" applyFont="1" applyFill="1" applyBorder="1" applyAlignment="1" applyProtection="1">
      <alignment vertical="center"/>
    </xf>
    <xf numFmtId="177" fontId="7" fillId="0" borderId="2" xfId="158" applyNumberFormat="1" applyFont="1" applyFill="1" applyBorder="1" applyAlignment="1" applyProtection="1">
      <alignment vertical="center"/>
    </xf>
    <xf numFmtId="0" fontId="7" fillId="0" borderId="106" xfId="153" applyFont="1" applyFill="1" applyBorder="1" applyAlignment="1">
      <alignment horizontal="center" vertical="center"/>
    </xf>
    <xf numFmtId="0" fontId="7" fillId="0" borderId="2" xfId="153" applyFont="1" applyFill="1" applyBorder="1" applyAlignment="1">
      <alignment horizontal="center" vertical="center"/>
    </xf>
    <xf numFmtId="0" fontId="7" fillId="33" borderId="131" xfId="153" applyFont="1" applyFill="1" applyBorder="1" applyAlignment="1">
      <alignment horizontal="centerContinuous" vertical="center"/>
    </xf>
    <xf numFmtId="0" fontId="7" fillId="33" borderId="131" xfId="152" applyFont="1" applyFill="1" applyBorder="1">
      <alignment vertical="center"/>
    </xf>
    <xf numFmtId="0" fontId="7" fillId="0" borderId="0" xfId="152" applyFont="1" applyAlignment="1">
      <alignment horizontal="right" vertical="center"/>
    </xf>
    <xf numFmtId="38" fontId="81" fillId="0" borderId="0" xfId="1" applyFont="1" applyAlignment="1">
      <alignment vertical="center" shrinkToFit="1"/>
    </xf>
    <xf numFmtId="184" fontId="7" fillId="0" borderId="131" xfId="1" applyNumberFormat="1" applyFont="1" applyBorder="1" applyAlignment="1">
      <alignment vertical="center"/>
    </xf>
    <xf numFmtId="179" fontId="7" fillId="0" borderId="131" xfId="0" applyNumberFormat="1" applyFont="1" applyBorder="1" applyAlignment="1">
      <alignment horizontal="right" vertical="center"/>
    </xf>
    <xf numFmtId="0" fontId="7" fillId="33" borderId="168" xfId="174" applyFont="1" applyFill="1" applyBorder="1" applyAlignment="1">
      <alignment horizontal="center" vertical="center"/>
    </xf>
    <xf numFmtId="0" fontId="31" fillId="33" borderId="168" xfId="174" applyFont="1" applyFill="1" applyBorder="1" applyAlignment="1">
      <alignment horizontal="center" vertical="center"/>
    </xf>
    <xf numFmtId="0" fontId="7" fillId="33" borderId="168" xfId="174" applyFont="1" applyFill="1" applyBorder="1" applyAlignment="1">
      <alignment horizontal="center" vertical="center" wrapText="1"/>
    </xf>
    <xf numFmtId="38" fontId="7" fillId="33" borderId="104" xfId="83" applyFont="1" applyFill="1" applyBorder="1" applyAlignment="1">
      <alignment vertical="center" wrapText="1"/>
    </xf>
    <xf numFmtId="38" fontId="7" fillId="33" borderId="185" xfId="83" applyFont="1" applyFill="1" applyBorder="1" applyAlignment="1">
      <alignment vertical="center" wrapText="1"/>
    </xf>
    <xf numFmtId="0" fontId="31" fillId="33" borderId="104" xfId="174" applyFont="1" applyFill="1" applyBorder="1">
      <alignment vertical="center"/>
    </xf>
    <xf numFmtId="0" fontId="31" fillId="33" borderId="185" xfId="174" applyFont="1" applyFill="1" applyBorder="1">
      <alignment vertical="center"/>
    </xf>
    <xf numFmtId="38" fontId="85" fillId="0" borderId="0" xfId="83" applyFont="1" applyFill="1" applyAlignment="1">
      <alignment vertical="center"/>
    </xf>
    <xf numFmtId="0" fontId="124" fillId="0" borderId="0" xfId="178" applyFont="1" applyAlignment="1" applyProtection="1">
      <alignment horizontal="center" vertical="center"/>
    </xf>
    <xf numFmtId="0" fontId="7" fillId="33" borderId="104" xfId="174" applyFont="1" applyFill="1" applyBorder="1">
      <alignment vertical="center"/>
    </xf>
    <xf numFmtId="0" fontId="7" fillId="33" borderId="185" xfId="174" applyFont="1" applyFill="1" applyBorder="1">
      <alignment vertical="center"/>
    </xf>
    <xf numFmtId="0" fontId="84" fillId="0" borderId="0" xfId="0" applyFont="1" applyFill="1">
      <alignment vertical="center"/>
    </xf>
    <xf numFmtId="38" fontId="81" fillId="0" borderId="0" xfId="83" applyFont="1">
      <alignment vertical="center"/>
    </xf>
    <xf numFmtId="0" fontId="7" fillId="0" borderId="0" xfId="174" applyFont="1" applyFill="1" applyAlignment="1">
      <alignment horizontal="right" vertical="center"/>
    </xf>
    <xf numFmtId="0" fontId="81" fillId="0" borderId="0" xfId="152" applyFont="1" applyFill="1" applyAlignment="1">
      <alignment vertical="center"/>
    </xf>
    <xf numFmtId="0" fontId="97" fillId="0" borderId="0" xfId="0" applyFont="1" applyFill="1">
      <alignment vertical="center"/>
    </xf>
    <xf numFmtId="0" fontId="7" fillId="33" borderId="54" xfId="174" applyNumberFormat="1" applyFont="1" applyFill="1" applyBorder="1" applyAlignment="1">
      <alignment horizontal="distributed" vertical="center" justifyLastLine="1"/>
    </xf>
    <xf numFmtId="0" fontId="7" fillId="33" borderId="168" xfId="174" applyNumberFormat="1" applyFont="1" applyFill="1" applyBorder="1" applyAlignment="1">
      <alignment horizontal="distributed" vertical="center" justifyLastLine="1"/>
    </xf>
    <xf numFmtId="0" fontId="87" fillId="35" borderId="0" xfId="0" applyFont="1" applyFill="1">
      <alignment vertical="center"/>
    </xf>
    <xf numFmtId="0" fontId="7" fillId="52" borderId="54" xfId="174" applyNumberFormat="1" applyFont="1" applyFill="1" applyBorder="1" applyAlignment="1">
      <alignment horizontal="distributed" vertical="center" justifyLastLine="1"/>
    </xf>
    <xf numFmtId="0" fontId="7" fillId="52" borderId="168" xfId="174" applyNumberFormat="1" applyFont="1" applyFill="1" applyBorder="1" applyAlignment="1">
      <alignment horizontal="distributed" vertical="center" justifyLastLine="1"/>
    </xf>
    <xf numFmtId="0" fontId="7" fillId="33" borderId="58" xfId="174" applyNumberFormat="1" applyFont="1" applyFill="1" applyBorder="1" applyAlignment="1">
      <alignment horizontal="distributed" vertical="center" justifyLastLine="1"/>
    </xf>
    <xf numFmtId="0" fontId="7" fillId="33" borderId="106" xfId="174" applyNumberFormat="1" applyFont="1" applyFill="1" applyBorder="1" applyAlignment="1">
      <alignment horizontal="distributed" vertical="center" justifyLastLine="1"/>
    </xf>
    <xf numFmtId="0" fontId="7" fillId="33" borderId="65" xfId="174" applyNumberFormat="1" applyFont="1" applyFill="1" applyBorder="1" applyAlignment="1">
      <alignment horizontal="distributed" vertical="center" justifyLastLine="1"/>
    </xf>
    <xf numFmtId="0" fontId="7" fillId="33" borderId="52" xfId="174" applyNumberFormat="1" applyFont="1" applyFill="1" applyBorder="1" applyAlignment="1">
      <alignment horizontal="distributed" vertical="center" justifyLastLine="1"/>
    </xf>
    <xf numFmtId="0" fontId="7" fillId="33" borderId="178" xfId="174" applyNumberFormat="1" applyFont="1" applyFill="1" applyBorder="1" applyAlignment="1">
      <alignment horizontal="distributed" vertical="center" justifyLastLine="1"/>
    </xf>
    <xf numFmtId="0" fontId="7" fillId="33" borderId="54" xfId="174" applyFont="1" applyFill="1" applyBorder="1" applyAlignment="1">
      <alignment horizontal="distributed" vertical="center" wrapText="1" justifyLastLine="1"/>
    </xf>
    <xf numFmtId="0" fontId="7" fillId="33" borderId="168" xfId="174" applyFont="1" applyFill="1" applyBorder="1" applyAlignment="1">
      <alignment horizontal="distributed" vertical="center" wrapText="1" justifyLastLine="1"/>
    </xf>
    <xf numFmtId="0" fontId="7" fillId="52" borderId="54" xfId="174" applyFont="1" applyFill="1" applyBorder="1" applyAlignment="1">
      <alignment horizontal="distributed" vertical="center" wrapText="1" justifyLastLine="1"/>
    </xf>
    <xf numFmtId="0" fontId="7" fillId="52" borderId="168" xfId="174" applyFont="1" applyFill="1" applyBorder="1" applyAlignment="1">
      <alignment horizontal="distributed" vertical="center" wrapText="1" justifyLastLine="1"/>
    </xf>
    <xf numFmtId="0" fontId="101" fillId="33" borderId="82" xfId="0" applyFont="1" applyFill="1" applyBorder="1" applyAlignment="1">
      <alignment vertical="center"/>
    </xf>
    <xf numFmtId="0" fontId="101" fillId="33" borderId="84" xfId="0" applyFont="1" applyFill="1" applyBorder="1" applyAlignment="1">
      <alignment vertical="center"/>
    </xf>
    <xf numFmtId="176" fontId="81" fillId="0" borderId="0" xfId="152" applyNumberFormat="1" applyFont="1" applyAlignment="1" applyProtection="1">
      <alignment vertical="center"/>
    </xf>
    <xf numFmtId="38" fontId="75" fillId="0" borderId="0" xfId="1" applyFont="1" applyFill="1" applyAlignment="1">
      <alignment vertical="center"/>
    </xf>
    <xf numFmtId="0" fontId="88" fillId="33" borderId="104" xfId="0" applyFont="1" applyFill="1" applyBorder="1" applyAlignment="1" applyProtection="1">
      <alignment horizontal="center" vertical="center"/>
    </xf>
    <xf numFmtId="0" fontId="88" fillId="33" borderId="105" xfId="0" applyFont="1" applyFill="1" applyBorder="1" applyAlignment="1" applyProtection="1">
      <alignment horizontal="center" vertical="center"/>
    </xf>
    <xf numFmtId="0" fontId="69" fillId="33" borderId="185" xfId="168" applyFont="1" applyFill="1" applyBorder="1" applyAlignment="1">
      <alignment horizontal="center" vertical="center" wrapText="1"/>
    </xf>
    <xf numFmtId="0" fontId="7" fillId="33" borderId="185" xfId="168" applyFont="1" applyFill="1" applyBorder="1" applyAlignment="1">
      <alignment horizontal="center" vertical="center" wrapText="1"/>
    </xf>
    <xf numFmtId="0" fontId="79" fillId="0" borderId="0" xfId="178">
      <alignment vertical="center"/>
    </xf>
    <xf numFmtId="0" fontId="119" fillId="54" borderId="67" xfId="178" applyFont="1" applyFill="1" applyBorder="1" applyAlignment="1">
      <alignment horizontal="left" vertical="center"/>
    </xf>
    <xf numFmtId="0" fontId="7" fillId="33" borderId="168" xfId="0" applyFont="1" applyFill="1" applyBorder="1" applyAlignment="1" applyProtection="1">
      <alignment horizontal="distributed" vertical="center" justifyLastLine="1"/>
    </xf>
    <xf numFmtId="176" fontId="119" fillId="54" borderId="111" xfId="178" applyNumberFormat="1" applyFont="1" applyFill="1" applyBorder="1" applyAlignment="1" applyProtection="1">
      <alignment horizontal="left" vertical="center"/>
    </xf>
    <xf numFmtId="176" fontId="80" fillId="0" borderId="112" xfId="178" applyNumberFormat="1" applyFont="1" applyFill="1" applyBorder="1" applyAlignment="1" applyProtection="1">
      <alignment horizontal="left" vertical="center"/>
    </xf>
    <xf numFmtId="0" fontId="119" fillId="54" borderId="197" xfId="178" applyFont="1" applyFill="1" applyBorder="1" applyAlignment="1">
      <alignment horizontal="left" vertical="center"/>
    </xf>
    <xf numFmtId="0" fontId="80" fillId="0" borderId="198" xfId="178" applyFont="1" applyFill="1" applyBorder="1" applyAlignment="1">
      <alignment horizontal="left" vertical="center"/>
    </xf>
    <xf numFmtId="0" fontId="80" fillId="0" borderId="69" xfId="178" applyFont="1" applyFill="1" applyBorder="1" applyAlignment="1" applyProtection="1">
      <alignment horizontal="left" vertical="center"/>
    </xf>
    <xf numFmtId="0" fontId="7" fillId="0" borderId="200" xfId="0" applyFont="1" applyFill="1" applyBorder="1">
      <alignment vertical="center"/>
    </xf>
    <xf numFmtId="0" fontId="7" fillId="0" borderId="73" xfId="0" applyFont="1" applyFill="1" applyBorder="1" applyAlignment="1">
      <alignment vertical="center"/>
    </xf>
    <xf numFmtId="0" fontId="119" fillId="54" borderId="201" xfId="178" applyFont="1" applyFill="1" applyBorder="1" applyAlignment="1" applyProtection="1">
      <alignment horizontal="left" vertical="center"/>
    </xf>
    <xf numFmtId="0" fontId="7" fillId="0" borderId="202" xfId="0" applyFont="1" applyFill="1" applyBorder="1" applyAlignment="1" applyProtection="1">
      <alignment horizontal="left" vertical="center"/>
    </xf>
    <xf numFmtId="0" fontId="119" fillId="54" borderId="66" xfId="178" applyFont="1" applyFill="1" applyBorder="1" applyAlignment="1">
      <alignment vertical="center"/>
    </xf>
    <xf numFmtId="0" fontId="119" fillId="54" borderId="165" xfId="178" applyFont="1" applyFill="1" applyBorder="1" applyAlignment="1">
      <alignment vertical="center"/>
    </xf>
    <xf numFmtId="38" fontId="75" fillId="33" borderId="103" xfId="1" applyFont="1" applyFill="1" applyBorder="1" applyAlignment="1">
      <alignment vertical="center" justifyLastLine="1"/>
    </xf>
    <xf numFmtId="38" fontId="75" fillId="33" borderId="104" xfId="1" applyFont="1" applyFill="1" applyBorder="1" applyAlignment="1">
      <alignment vertical="center" justifyLastLine="1"/>
    </xf>
    <xf numFmtId="0" fontId="7" fillId="33" borderId="168" xfId="168" applyFont="1" applyFill="1" applyBorder="1" applyAlignment="1">
      <alignment horizontal="distributed" vertical="center" justifyLastLine="1"/>
    </xf>
    <xf numFmtId="0" fontId="7" fillId="0" borderId="199" xfId="178" applyFont="1" applyFill="1" applyBorder="1" applyAlignment="1">
      <alignment horizontal="left" vertical="center" wrapText="1"/>
    </xf>
    <xf numFmtId="176" fontId="7" fillId="0" borderId="78" xfId="178" applyNumberFormat="1" applyFont="1" applyFill="1" applyBorder="1" applyAlignment="1" applyProtection="1">
      <alignment horizontal="left" vertical="center" wrapText="1"/>
    </xf>
    <xf numFmtId="0" fontId="7" fillId="0" borderId="78" xfId="178" applyFont="1" applyFill="1" applyBorder="1" applyAlignment="1">
      <alignment horizontal="left" vertical="center" wrapText="1"/>
    </xf>
    <xf numFmtId="0" fontId="7" fillId="0" borderId="78" xfId="178" applyFont="1" applyFill="1" applyBorder="1" applyAlignment="1" applyProtection="1">
      <alignment horizontal="left" vertical="center" wrapText="1"/>
    </xf>
    <xf numFmtId="0" fontId="7" fillId="0" borderId="79" xfId="178" applyFont="1" applyFill="1" applyBorder="1" applyAlignment="1" applyProtection="1">
      <alignment horizontal="left" vertical="center" wrapText="1"/>
    </xf>
    <xf numFmtId="0" fontId="7" fillId="0" borderId="204" xfId="0" applyFont="1" applyFill="1" applyBorder="1" applyAlignment="1" applyProtection="1">
      <alignment horizontal="left" vertical="center" wrapText="1"/>
    </xf>
    <xf numFmtId="0" fontId="7" fillId="0" borderId="79" xfId="0" applyFont="1" applyFill="1" applyBorder="1" applyAlignment="1" applyProtection="1">
      <alignment horizontal="left" vertical="center" wrapText="1"/>
    </xf>
    <xf numFmtId="38" fontId="7" fillId="0" borderId="167" xfId="1" applyFont="1" applyFill="1" applyBorder="1" applyAlignment="1">
      <alignment vertical="center" wrapText="1"/>
    </xf>
    <xf numFmtId="0" fontId="7" fillId="0" borderId="81" xfId="0" applyFont="1" applyFill="1" applyBorder="1" applyAlignment="1">
      <alignment vertical="center" wrapText="1"/>
    </xf>
    <xf numFmtId="38" fontId="7" fillId="0" borderId="78" xfId="158" applyFont="1" applyFill="1" applyBorder="1" applyAlignment="1">
      <alignment vertical="center" wrapText="1"/>
    </xf>
    <xf numFmtId="38" fontId="7" fillId="0" borderId="80" xfId="158" applyFont="1" applyFill="1" applyBorder="1" applyAlignment="1">
      <alignment vertical="center" wrapText="1"/>
    </xf>
    <xf numFmtId="0" fontId="7" fillId="0" borderId="104" xfId="0" applyFont="1" applyFill="1" applyBorder="1" applyAlignment="1">
      <alignment vertical="center" wrapText="1"/>
    </xf>
    <xf numFmtId="0" fontId="7" fillId="0" borderId="167" xfId="0" applyFont="1" applyFill="1" applyBorder="1" applyAlignment="1">
      <alignment vertical="center" wrapText="1"/>
    </xf>
    <xf numFmtId="38" fontId="7" fillId="0" borderId="79" xfId="1" applyFont="1" applyFill="1" applyBorder="1" applyAlignment="1">
      <alignment vertical="center" wrapText="1"/>
    </xf>
    <xf numFmtId="0" fontId="7" fillId="0" borderId="78" xfId="152" applyFont="1" applyFill="1" applyBorder="1" applyAlignment="1">
      <alignment vertical="center" wrapText="1"/>
    </xf>
    <xf numFmtId="0" fontId="7" fillId="0" borderId="79" xfId="152" applyFont="1" applyFill="1" applyBorder="1" applyAlignment="1">
      <alignment vertical="center" wrapText="1"/>
    </xf>
    <xf numFmtId="0" fontId="7" fillId="0" borderId="75" xfId="0" applyFont="1" applyFill="1" applyBorder="1" applyAlignment="1">
      <alignment vertical="center" wrapText="1"/>
    </xf>
    <xf numFmtId="0" fontId="7" fillId="0" borderId="113" xfId="0" applyFont="1" applyFill="1" applyBorder="1" applyAlignment="1">
      <alignment vertical="center" wrapText="1"/>
    </xf>
    <xf numFmtId="176" fontId="7" fillId="0" borderId="114" xfId="178" applyNumberFormat="1" applyFont="1" applyFill="1" applyBorder="1" applyAlignment="1" applyProtection="1">
      <alignment horizontal="left" vertical="center" wrapText="1"/>
    </xf>
    <xf numFmtId="176" fontId="7" fillId="0" borderId="79" xfId="178" applyNumberFormat="1" applyFont="1" applyFill="1" applyBorder="1" applyAlignment="1">
      <alignment horizontal="left" vertical="center" wrapText="1"/>
    </xf>
    <xf numFmtId="0" fontId="7" fillId="0" borderId="81" xfId="178" applyFont="1" applyFill="1" applyBorder="1" applyAlignment="1" applyProtection="1">
      <alignment horizontal="left" vertical="center" wrapText="1"/>
    </xf>
    <xf numFmtId="0" fontId="7" fillId="0" borderId="78" xfId="91" applyFont="1" applyFill="1" applyBorder="1" applyAlignment="1" applyProtection="1">
      <alignment horizontal="left" vertical="center" wrapText="1"/>
    </xf>
    <xf numFmtId="0" fontId="7" fillId="0" borderId="80" xfId="0" applyFont="1" applyFill="1" applyBorder="1" applyAlignment="1">
      <alignment vertical="center" wrapText="1"/>
    </xf>
    <xf numFmtId="0" fontId="7" fillId="0" borderId="203" xfId="0" applyFont="1" applyFill="1" applyBorder="1" applyAlignment="1">
      <alignment vertical="center" wrapText="1"/>
    </xf>
    <xf numFmtId="38" fontId="7" fillId="0" borderId="78" xfId="1" applyFont="1" applyFill="1" applyBorder="1" applyAlignment="1">
      <alignment vertical="center" wrapText="1"/>
    </xf>
    <xf numFmtId="0" fontId="7" fillId="0" borderId="79" xfId="88" applyFont="1" applyFill="1" applyBorder="1" applyAlignment="1">
      <alignment vertical="center" wrapText="1"/>
    </xf>
    <xf numFmtId="198" fontId="7" fillId="0" borderId="79" xfId="1" applyNumberFormat="1" applyFont="1" applyFill="1" applyBorder="1" applyAlignment="1" applyProtection="1">
      <alignment horizontal="left" vertical="center" wrapText="1"/>
    </xf>
    <xf numFmtId="0" fontId="7" fillId="0" borderId="140" xfId="0" applyFont="1" applyFill="1" applyBorder="1" applyAlignment="1">
      <alignment vertical="center" wrapText="1"/>
    </xf>
    <xf numFmtId="38" fontId="7" fillId="0" borderId="74" xfId="83" applyFont="1" applyFill="1" applyBorder="1" applyAlignment="1">
      <alignment vertical="center" wrapText="1"/>
    </xf>
    <xf numFmtId="181" fontId="7" fillId="0" borderId="168" xfId="1" applyNumberFormat="1" applyFont="1" applyFill="1" applyBorder="1" applyAlignment="1">
      <alignment horizontal="right" vertical="center"/>
    </xf>
    <xf numFmtId="0" fontId="7" fillId="55" borderId="168" xfId="0" applyFont="1" applyFill="1" applyBorder="1" applyAlignment="1" applyProtection="1">
      <alignment horizontal="distributed" vertical="center"/>
    </xf>
    <xf numFmtId="181" fontId="7" fillId="0" borderId="168" xfId="0" applyNumberFormat="1" applyFont="1" applyFill="1" applyBorder="1">
      <alignment vertical="center"/>
    </xf>
    <xf numFmtId="0" fontId="7" fillId="33" borderId="142" xfId="0" applyFont="1" applyFill="1" applyBorder="1" applyAlignment="1" applyProtection="1">
      <alignment horizontal="center" vertical="center"/>
    </xf>
    <xf numFmtId="0" fontId="7" fillId="33" borderId="92" xfId="0" applyFont="1" applyFill="1" applyBorder="1" applyAlignment="1" applyProtection="1">
      <alignment vertical="center"/>
    </xf>
    <xf numFmtId="0" fontId="7" fillId="33" borderId="149" xfId="0" applyFont="1" applyFill="1" applyBorder="1" applyAlignment="1">
      <alignment vertical="center"/>
    </xf>
    <xf numFmtId="0" fontId="7" fillId="33" borderId="205" xfId="0" applyFont="1" applyFill="1" applyBorder="1" applyAlignment="1">
      <alignment vertical="center"/>
    </xf>
    <xf numFmtId="0" fontId="7" fillId="33" borderId="149" xfId="0" applyFont="1" applyFill="1" applyBorder="1" applyAlignment="1" applyProtection="1">
      <alignment vertical="center"/>
    </xf>
    <xf numFmtId="0" fontId="7" fillId="33" borderId="205" xfId="0" applyFont="1" applyFill="1" applyBorder="1" applyAlignment="1" applyProtection="1">
      <alignment vertical="center"/>
    </xf>
    <xf numFmtId="0" fontId="7" fillId="0" borderId="0" xfId="0" applyFont="1" applyFill="1" applyAlignment="1" applyProtection="1">
      <alignment vertical="center"/>
    </xf>
    <xf numFmtId="179" fontId="7" fillId="0" borderId="168" xfId="0" applyNumberFormat="1" applyFont="1" applyFill="1" applyBorder="1" applyAlignment="1">
      <alignment horizontal="right" vertical="center"/>
    </xf>
    <xf numFmtId="183" fontId="7" fillId="0" borderId="0" xfId="45" applyNumberFormat="1" applyFont="1" applyFill="1">
      <alignment vertical="center"/>
    </xf>
    <xf numFmtId="179" fontId="7" fillId="0" borderId="54" xfId="0" applyNumberFormat="1" applyFont="1" applyFill="1" applyBorder="1">
      <alignment vertical="center"/>
    </xf>
    <xf numFmtId="177" fontId="7" fillId="0" borderId="2" xfId="1" applyNumberFormat="1" applyFont="1" applyFill="1" applyBorder="1">
      <alignment vertical="center"/>
    </xf>
    <xf numFmtId="179" fontId="7" fillId="0" borderId="2" xfId="45" applyNumberFormat="1" applyFont="1" applyFill="1" applyBorder="1">
      <alignment vertical="center"/>
    </xf>
    <xf numFmtId="38" fontId="7" fillId="0" borderId="120" xfId="1" applyFont="1" applyFill="1" applyBorder="1">
      <alignment vertical="center"/>
    </xf>
    <xf numFmtId="179" fontId="7" fillId="0" borderId="168" xfId="1" applyNumberFormat="1" applyFont="1" applyFill="1" applyBorder="1">
      <alignment vertical="center"/>
    </xf>
    <xf numFmtId="206" fontId="7" fillId="0" borderId="168" xfId="1" applyNumberFormat="1" applyFont="1" applyFill="1" applyBorder="1">
      <alignment vertical="center"/>
    </xf>
    <xf numFmtId="179" fontId="7" fillId="0" borderId="65" xfId="1" applyNumberFormat="1" applyFont="1" applyFill="1" applyBorder="1">
      <alignment vertical="center"/>
    </xf>
    <xf numFmtId="206" fontId="7" fillId="0" borderId="65" xfId="1" applyNumberFormat="1" applyFont="1" applyFill="1" applyBorder="1">
      <alignment vertical="center"/>
    </xf>
    <xf numFmtId="38" fontId="7" fillId="0" borderId="2" xfId="1" applyFont="1" applyFill="1" applyBorder="1">
      <alignment vertical="center"/>
    </xf>
    <xf numFmtId="179" fontId="7" fillId="0" borderId="2" xfId="1" applyNumberFormat="1" applyFont="1" applyFill="1" applyBorder="1">
      <alignment vertical="center"/>
    </xf>
    <xf numFmtId="180" fontId="7" fillId="0" borderId="168" xfId="1" applyNumberFormat="1" applyFont="1" applyFill="1" applyBorder="1">
      <alignment vertical="center"/>
    </xf>
    <xf numFmtId="177" fontId="7" fillId="0" borderId="65" xfId="1" applyNumberFormat="1" applyFont="1" applyFill="1" applyBorder="1">
      <alignment vertical="center"/>
    </xf>
    <xf numFmtId="180" fontId="7" fillId="0" borderId="65" xfId="1" applyNumberFormat="1" applyFont="1" applyFill="1" applyBorder="1">
      <alignment vertical="center"/>
    </xf>
    <xf numFmtId="180" fontId="7" fillId="0" borderId="2" xfId="1" applyNumberFormat="1" applyFont="1" applyFill="1" applyBorder="1">
      <alignment vertical="center"/>
    </xf>
    <xf numFmtId="179" fontId="7" fillId="52" borderId="168" xfId="1" applyNumberFormat="1" applyFont="1" applyFill="1" applyBorder="1">
      <alignment vertical="center"/>
    </xf>
    <xf numFmtId="206" fontId="7" fillId="52" borderId="168" xfId="1" applyNumberFormat="1" applyFont="1" applyFill="1" applyBorder="1">
      <alignment vertical="center"/>
    </xf>
    <xf numFmtId="180" fontId="7" fillId="52" borderId="168" xfId="1" applyNumberFormat="1" applyFont="1" applyFill="1" applyBorder="1">
      <alignment vertical="center"/>
    </xf>
    <xf numFmtId="181" fontId="75" fillId="0" borderId="106" xfId="1" applyNumberFormat="1" applyFont="1" applyFill="1" applyBorder="1" applyAlignment="1">
      <alignment vertical="center"/>
    </xf>
    <xf numFmtId="179" fontId="75" fillId="0" borderId="106" xfId="1" applyNumberFormat="1" applyFont="1" applyFill="1" applyBorder="1" applyAlignment="1">
      <alignment vertical="center"/>
    </xf>
    <xf numFmtId="181" fontId="7" fillId="0" borderId="106" xfId="1" applyNumberFormat="1" applyFont="1" applyFill="1" applyBorder="1" applyAlignment="1">
      <alignment vertical="center"/>
    </xf>
    <xf numFmtId="179" fontId="7" fillId="0" borderId="106" xfId="1" applyNumberFormat="1" applyFont="1" applyFill="1" applyBorder="1" applyAlignment="1">
      <alignment vertical="center"/>
    </xf>
    <xf numFmtId="181" fontId="7" fillId="0" borderId="106" xfId="1" applyNumberFormat="1" applyFont="1" applyFill="1" applyBorder="1" applyAlignment="1">
      <alignment horizontal="right" vertical="center"/>
    </xf>
    <xf numFmtId="179" fontId="7" fillId="0" borderId="106" xfId="1" applyNumberFormat="1" applyFont="1" applyFill="1" applyBorder="1" applyAlignment="1">
      <alignment horizontal="right" vertical="center"/>
    </xf>
    <xf numFmtId="179" fontId="7" fillId="0" borderId="168" xfId="1" applyNumberFormat="1" applyFont="1" applyFill="1" applyBorder="1" applyAlignment="1">
      <alignment vertical="center"/>
    </xf>
    <xf numFmtId="0" fontId="102" fillId="33" borderId="168" xfId="0" applyFont="1" applyFill="1" applyBorder="1" applyAlignment="1">
      <alignment horizontal="center" vertical="center" shrinkToFit="1"/>
    </xf>
    <xf numFmtId="181" fontId="102" fillId="0" borderId="168" xfId="1" applyNumberFormat="1" applyFont="1" applyFill="1" applyBorder="1" applyAlignment="1">
      <alignment vertical="center"/>
    </xf>
    <xf numFmtId="0" fontId="102" fillId="0" borderId="0" xfId="0" applyFont="1" applyFill="1" applyAlignment="1">
      <alignment vertical="center"/>
    </xf>
    <xf numFmtId="180" fontId="7" fillId="0" borderId="54" xfId="1" applyNumberFormat="1" applyFont="1" applyFill="1" applyBorder="1" applyAlignment="1">
      <alignment vertical="center"/>
    </xf>
    <xf numFmtId="180" fontId="7" fillId="0" borderId="54" xfId="160" applyNumberFormat="1" applyFont="1" applyFill="1" applyBorder="1" applyAlignment="1">
      <alignment vertical="center"/>
    </xf>
    <xf numFmtId="180" fontId="7" fillId="0" borderId="54" xfId="160" applyNumberFormat="1" applyFont="1" applyFill="1" applyBorder="1" applyAlignment="1">
      <alignment horizontal="right" vertical="center"/>
    </xf>
    <xf numFmtId="0" fontId="38" fillId="0" borderId="0" xfId="160" applyFont="1" applyFill="1">
      <alignment vertical="center"/>
    </xf>
    <xf numFmtId="0" fontId="7" fillId="33" borderId="118" xfId="1" applyNumberFormat="1" applyFont="1" applyFill="1" applyBorder="1" applyAlignment="1">
      <alignment vertical="center" justifyLastLine="1"/>
    </xf>
    <xf numFmtId="0" fontId="7" fillId="33" borderId="185" xfId="1" applyNumberFormat="1" applyFont="1" applyFill="1" applyBorder="1" applyAlignment="1">
      <alignment vertical="center" justifyLastLine="1"/>
    </xf>
    <xf numFmtId="0" fontId="7" fillId="33" borderId="130" xfId="1" applyNumberFormat="1" applyFont="1" applyFill="1" applyBorder="1" applyAlignment="1">
      <alignment vertical="center" justifyLastLine="1"/>
    </xf>
    <xf numFmtId="0" fontId="7" fillId="33" borderId="61" xfId="1" applyNumberFormat="1" applyFont="1" applyFill="1" applyBorder="1" applyAlignment="1">
      <alignment vertical="center" justifyLastLine="1"/>
    </xf>
    <xf numFmtId="0" fontId="7" fillId="33" borderId="60" xfId="1" applyNumberFormat="1" applyFont="1" applyFill="1" applyBorder="1" applyAlignment="1">
      <alignment vertical="center" justifyLastLine="1"/>
    </xf>
    <xf numFmtId="0" fontId="7" fillId="33" borderId="93" xfId="1" applyNumberFormat="1" applyFont="1" applyFill="1" applyBorder="1" applyAlignment="1">
      <alignment vertical="center" justifyLastLine="1"/>
    </xf>
    <xf numFmtId="181" fontId="7" fillId="0" borderId="27" xfId="1" applyNumberFormat="1" applyFont="1" applyFill="1" applyBorder="1" applyAlignment="1">
      <alignment vertical="center"/>
    </xf>
    <xf numFmtId="179" fontId="7" fillId="0" borderId="27" xfId="0" applyNumberFormat="1" applyFont="1" applyFill="1" applyBorder="1" applyAlignment="1">
      <alignment vertical="center"/>
    </xf>
    <xf numFmtId="180" fontId="7" fillId="0" borderId="27" xfId="0" applyNumberFormat="1" applyFont="1" applyFill="1" applyBorder="1" applyAlignment="1">
      <alignment vertical="center"/>
    </xf>
    <xf numFmtId="185" fontId="7" fillId="0" borderId="27" xfId="0" applyNumberFormat="1" applyFont="1" applyFill="1" applyBorder="1" applyAlignment="1">
      <alignment horizontal="right" vertical="center"/>
    </xf>
    <xf numFmtId="181" fontId="7" fillId="0" borderId="0" xfId="1" applyNumberFormat="1" applyFont="1" applyFill="1" applyBorder="1" applyAlignment="1">
      <alignment vertical="center"/>
    </xf>
    <xf numFmtId="180" fontId="7" fillId="0" borderId="168" xfId="0" applyNumberFormat="1" applyFont="1" applyFill="1" applyBorder="1" applyAlignment="1">
      <alignment vertical="center"/>
    </xf>
    <xf numFmtId="180" fontId="7" fillId="0" borderId="27" xfId="1" applyNumberFormat="1" applyFont="1" applyFill="1" applyBorder="1" applyAlignment="1">
      <alignment vertical="center"/>
    </xf>
    <xf numFmtId="181" fontId="7" fillId="0" borderId="27" xfId="1" applyNumberFormat="1" applyFont="1" applyFill="1" applyBorder="1" applyAlignment="1">
      <alignment horizontal="right" vertical="center"/>
    </xf>
    <xf numFmtId="180" fontId="7" fillId="0" borderId="27" xfId="1" applyNumberFormat="1" applyFont="1" applyFill="1" applyBorder="1" applyAlignment="1">
      <alignment horizontal="right" vertical="center"/>
    </xf>
    <xf numFmtId="180" fontId="7" fillId="0" borderId="168" xfId="1" applyNumberFormat="1" applyFont="1" applyFill="1" applyBorder="1" applyAlignment="1">
      <alignment vertical="center"/>
    </xf>
    <xf numFmtId="180" fontId="7" fillId="0" borderId="168" xfId="1" applyNumberFormat="1" applyFont="1" applyFill="1" applyBorder="1" applyAlignment="1">
      <alignment horizontal="right" vertical="center"/>
    </xf>
    <xf numFmtId="181" fontId="7" fillId="0" borderId="27" xfId="158" applyNumberFormat="1" applyFont="1" applyFill="1" applyBorder="1" applyAlignment="1">
      <alignment vertical="center"/>
    </xf>
    <xf numFmtId="180" fontId="7" fillId="0" borderId="27" xfId="158" applyNumberFormat="1" applyFont="1" applyFill="1" applyBorder="1" applyAlignment="1">
      <alignment vertical="center"/>
    </xf>
    <xf numFmtId="181" fontId="7" fillId="0" borderId="27" xfId="162" applyNumberFormat="1" applyFont="1" applyFill="1" applyBorder="1" applyAlignment="1">
      <alignment vertical="center"/>
    </xf>
    <xf numFmtId="181" fontId="7" fillId="0" borderId="27" xfId="158" applyNumberFormat="1" applyFont="1" applyFill="1" applyBorder="1" applyAlignment="1">
      <alignment horizontal="right" vertical="center"/>
    </xf>
    <xf numFmtId="180" fontId="7" fillId="0" borderId="27" xfId="158" applyNumberFormat="1" applyFont="1" applyFill="1" applyBorder="1" applyAlignment="1">
      <alignment horizontal="right" vertical="center"/>
    </xf>
    <xf numFmtId="181" fontId="7" fillId="0" borderId="27" xfId="162" applyNumberFormat="1" applyFont="1" applyFill="1" applyBorder="1" applyAlignment="1">
      <alignment horizontal="right" vertical="center"/>
    </xf>
    <xf numFmtId="184" fontId="7" fillId="0" borderId="27" xfId="0" applyNumberFormat="1" applyFont="1" applyFill="1" applyBorder="1" applyAlignment="1">
      <alignment horizontal="right" vertical="center"/>
    </xf>
    <xf numFmtId="38" fontId="7" fillId="33" borderId="118" xfId="158" applyFont="1" applyFill="1" applyBorder="1" applyAlignment="1">
      <alignment vertical="center" justifyLastLine="1"/>
    </xf>
    <xf numFmtId="38" fontId="7" fillId="33" borderId="130" xfId="158" applyFont="1" applyFill="1" applyBorder="1" applyAlignment="1">
      <alignment vertical="center" justifyLastLine="1"/>
    </xf>
    <xf numFmtId="38" fontId="7" fillId="33" borderId="131" xfId="158" applyFont="1" applyFill="1" applyBorder="1" applyAlignment="1">
      <alignment vertical="center" justifyLastLine="1"/>
    </xf>
    <xf numFmtId="0" fontId="7" fillId="33" borderId="118" xfId="162" applyFont="1" applyFill="1" applyBorder="1" applyAlignment="1">
      <alignment vertical="center" justifyLastLine="1"/>
    </xf>
    <xf numFmtId="0" fontId="7" fillId="33" borderId="130" xfId="162" applyFont="1" applyFill="1" applyBorder="1" applyAlignment="1">
      <alignment vertical="center" justifyLastLine="1"/>
    </xf>
    <xf numFmtId="0" fontId="7" fillId="33" borderId="131" xfId="162" applyFont="1" applyFill="1" applyBorder="1" applyAlignment="1">
      <alignment vertical="center" justifyLastLine="1"/>
    </xf>
    <xf numFmtId="181" fontId="75" fillId="0" borderId="182" xfId="0" applyNumberFormat="1" applyFont="1" applyFill="1" applyBorder="1" applyAlignment="1">
      <alignment vertical="center"/>
    </xf>
    <xf numFmtId="179" fontId="75" fillId="0" borderId="53" xfId="0" applyNumberFormat="1" applyFont="1" applyFill="1" applyBorder="1" applyAlignment="1">
      <alignment vertical="center"/>
    </xf>
    <xf numFmtId="181" fontId="75" fillId="0" borderId="53" xfId="0" applyNumberFormat="1" applyFont="1" applyFill="1" applyBorder="1" applyAlignment="1">
      <alignment vertical="center"/>
    </xf>
    <xf numFmtId="181" fontId="75" fillId="0" borderId="53" xfId="163" applyNumberFormat="1" applyFont="1" applyFill="1" applyBorder="1" applyAlignment="1" applyProtection="1">
      <alignment vertical="center"/>
    </xf>
    <xf numFmtId="181" fontId="7" fillId="0" borderId="182" xfId="163" applyNumberFormat="1" applyFont="1" applyFill="1" applyBorder="1" applyAlignment="1" applyProtection="1">
      <alignment vertical="center"/>
    </xf>
    <xf numFmtId="180" fontId="7" fillId="0" borderId="53" xfId="163" applyNumberFormat="1" applyFont="1" applyFill="1" applyBorder="1" applyAlignment="1" applyProtection="1">
      <alignment vertical="center"/>
    </xf>
    <xf numFmtId="181" fontId="7" fillId="0" borderId="53" xfId="163" applyNumberFormat="1" applyFont="1" applyFill="1" applyBorder="1" applyAlignment="1" applyProtection="1">
      <alignment vertical="center"/>
    </xf>
    <xf numFmtId="0" fontId="11" fillId="0" borderId="0" xfId="88" applyFont="1" applyFill="1" applyAlignment="1">
      <alignment vertical="center"/>
    </xf>
    <xf numFmtId="0" fontId="11" fillId="0" borderId="55" xfId="0" applyFont="1" applyFill="1" applyBorder="1" applyAlignment="1" applyProtection="1">
      <alignment vertical="center"/>
    </xf>
    <xf numFmtId="181" fontId="11" fillId="0" borderId="54" xfId="163" applyNumberFormat="1" applyFont="1" applyFill="1" applyBorder="1" applyAlignment="1" applyProtection="1">
      <alignment vertical="center"/>
    </xf>
    <xf numFmtId="180" fontId="11" fillId="0" borderId="54" xfId="163" applyNumberFormat="1" applyFont="1" applyFill="1" applyBorder="1" applyAlignment="1" applyProtection="1">
      <alignment vertical="center"/>
    </xf>
    <xf numFmtId="181" fontId="11" fillId="0" borderId="120" xfId="163" applyNumberFormat="1" applyFont="1" applyFill="1" applyBorder="1" applyAlignment="1" applyProtection="1">
      <alignment horizontal="right" vertical="center"/>
    </xf>
    <xf numFmtId="188" fontId="11" fillId="0" borderId="120" xfId="163" applyNumberFormat="1" applyFont="1" applyFill="1" applyBorder="1" applyAlignment="1" applyProtection="1">
      <alignment horizontal="right" vertical="center"/>
    </xf>
    <xf numFmtId="180" fontId="11" fillId="0" borderId="120" xfId="163" applyNumberFormat="1" applyFont="1" applyFill="1" applyBorder="1" applyAlignment="1" applyProtection="1">
      <alignment horizontal="right" vertical="center"/>
    </xf>
    <xf numFmtId="181" fontId="11" fillId="0" borderId="120" xfId="163" applyNumberFormat="1" applyFont="1" applyFill="1" applyBorder="1" applyAlignment="1" applyProtection="1">
      <alignment vertical="center"/>
    </xf>
    <xf numFmtId="181" fontId="11" fillId="0" borderId="120" xfId="0" applyNumberFormat="1" applyFont="1" applyFill="1" applyBorder="1" applyAlignment="1">
      <alignment vertical="center"/>
    </xf>
    <xf numFmtId="181" fontId="11" fillId="0" borderId="120" xfId="0" applyNumberFormat="1" applyFont="1" applyFill="1" applyBorder="1" applyAlignment="1">
      <alignment horizontal="right" vertical="center"/>
    </xf>
    <xf numFmtId="0" fontId="101" fillId="33" borderId="124" xfId="0" applyFont="1" applyFill="1" applyBorder="1" applyAlignment="1">
      <alignment vertical="center"/>
    </xf>
    <xf numFmtId="0" fontId="101" fillId="33" borderId="125" xfId="0" applyFont="1" applyFill="1" applyBorder="1" applyAlignment="1">
      <alignment vertical="center"/>
    </xf>
    <xf numFmtId="0" fontId="38" fillId="33" borderId="6" xfId="0" applyFont="1" applyFill="1" applyBorder="1" applyAlignment="1">
      <alignment vertical="center"/>
    </xf>
    <xf numFmtId="38" fontId="11" fillId="33" borderId="60" xfId="163" applyFont="1" applyFill="1" applyBorder="1" applyAlignment="1" applyProtection="1">
      <alignment vertical="center"/>
    </xf>
    <xf numFmtId="38" fontId="11" fillId="33" borderId="130" xfId="163" applyFont="1" applyFill="1" applyBorder="1" applyAlignment="1" applyProtection="1">
      <alignment vertical="center"/>
    </xf>
    <xf numFmtId="0" fontId="38" fillId="33" borderId="2" xfId="0" applyFont="1" applyFill="1" applyBorder="1" applyAlignment="1">
      <alignment vertical="center"/>
    </xf>
    <xf numFmtId="0" fontId="101" fillId="33" borderId="6" xfId="0" applyFont="1" applyFill="1" applyBorder="1" applyAlignment="1">
      <alignment vertical="center"/>
    </xf>
    <xf numFmtId="0" fontId="101" fillId="33" borderId="0" xfId="0" applyFont="1" applyFill="1" applyBorder="1" applyAlignment="1">
      <alignment vertical="center"/>
    </xf>
    <xf numFmtId="0" fontId="101" fillId="33" borderId="2" xfId="0" applyFont="1" applyFill="1" applyBorder="1" applyAlignment="1">
      <alignment horizontal="justify" vertical="center"/>
    </xf>
    <xf numFmtId="0" fontId="101" fillId="33" borderId="6" xfId="0" applyFont="1" applyFill="1" applyBorder="1" applyAlignment="1">
      <alignment horizontal="justify" vertical="center"/>
    </xf>
    <xf numFmtId="179" fontId="7" fillId="0" borderId="37" xfId="165" applyNumberFormat="1" applyFont="1" applyFill="1" applyBorder="1" applyAlignment="1" applyProtection="1">
      <alignment horizontal="right" vertical="center"/>
    </xf>
    <xf numFmtId="177" fontId="7" fillId="0" borderId="168" xfId="158" applyNumberFormat="1" applyFont="1" applyFill="1" applyBorder="1" applyAlignment="1" applyProtection="1">
      <alignment vertical="center"/>
    </xf>
    <xf numFmtId="179" fontId="7" fillId="0" borderId="2" xfId="165" applyNumberFormat="1" applyFont="1" applyFill="1" applyBorder="1" applyAlignment="1" applyProtection="1">
      <alignment horizontal="right" vertical="center"/>
    </xf>
    <xf numFmtId="38" fontId="7" fillId="0" borderId="168" xfId="1" applyFont="1" applyFill="1" applyBorder="1" applyAlignment="1">
      <alignment horizontal="right" vertical="center" justifyLastLine="1"/>
    </xf>
    <xf numFmtId="181" fontId="7" fillId="0" borderId="54" xfId="158" applyNumberFormat="1" applyFont="1" applyFill="1" applyBorder="1">
      <alignment vertical="center"/>
    </xf>
    <xf numFmtId="179" fontId="7" fillId="0" borderId="168" xfId="157" applyNumberFormat="1" applyFont="1" applyFill="1" applyBorder="1">
      <alignment vertical="center"/>
    </xf>
    <xf numFmtId="206" fontId="7" fillId="0" borderId="168" xfId="157" applyNumberFormat="1" applyFont="1" applyFill="1" applyBorder="1">
      <alignment vertical="center"/>
    </xf>
    <xf numFmtId="38" fontId="7" fillId="0" borderId="65" xfId="1" applyFont="1" applyFill="1" applyBorder="1" applyAlignment="1">
      <alignment horizontal="right" vertical="center" justifyLastLine="1"/>
    </xf>
    <xf numFmtId="181" fontId="7" fillId="0" borderId="65" xfId="158" applyNumberFormat="1" applyFont="1" applyFill="1" applyBorder="1">
      <alignment vertical="center"/>
    </xf>
    <xf numFmtId="179" fontId="7" fillId="0" borderId="65" xfId="157" applyNumberFormat="1" applyFont="1" applyFill="1" applyBorder="1">
      <alignment vertical="center"/>
    </xf>
    <xf numFmtId="206" fontId="7" fillId="0" borderId="65" xfId="157" applyNumberFormat="1" applyFont="1" applyFill="1" applyBorder="1">
      <alignment vertical="center"/>
    </xf>
    <xf numFmtId="38" fontId="7" fillId="0" borderId="2" xfId="1" applyFont="1" applyFill="1" applyBorder="1" applyAlignment="1">
      <alignment horizontal="right" vertical="center" justifyLastLine="1"/>
    </xf>
    <xf numFmtId="181" fontId="7" fillId="0" borderId="2" xfId="158" applyNumberFormat="1" applyFont="1" applyFill="1" applyBorder="1">
      <alignment vertical="center"/>
    </xf>
    <xf numFmtId="179" fontId="7" fillId="0" borderId="2" xfId="157" applyNumberFormat="1" applyFont="1" applyFill="1" applyBorder="1">
      <alignment vertical="center"/>
    </xf>
    <xf numFmtId="38" fontId="7" fillId="0" borderId="122" xfId="1" applyFont="1" applyFill="1" applyBorder="1" applyAlignment="1">
      <alignment horizontal="right" vertical="center" justifyLastLine="1"/>
    </xf>
    <xf numFmtId="177" fontId="7" fillId="0" borderId="65" xfId="158" applyNumberFormat="1" applyFont="1" applyFill="1" applyBorder="1">
      <alignment vertical="center"/>
    </xf>
    <xf numFmtId="38" fontId="7" fillId="0" borderId="89" xfId="1" applyFont="1" applyFill="1" applyBorder="1" applyAlignment="1">
      <alignment horizontal="right" vertical="center" justifyLastLine="1"/>
    </xf>
    <xf numFmtId="0" fontId="7" fillId="0" borderId="0" xfId="165" applyFont="1" applyFill="1">
      <alignment vertical="center"/>
    </xf>
    <xf numFmtId="184" fontId="7" fillId="0" borderId="168" xfId="1" applyNumberFormat="1" applyFont="1" applyFill="1" applyBorder="1" applyAlignment="1">
      <alignment horizontal="right" vertical="center"/>
    </xf>
    <xf numFmtId="179" fontId="7" fillId="0" borderId="168" xfId="45" applyNumberFormat="1" applyFont="1" applyFill="1" applyBorder="1">
      <alignment vertical="center"/>
    </xf>
    <xf numFmtId="206" fontId="7" fillId="0" borderId="168" xfId="45" applyNumberFormat="1" applyFont="1" applyFill="1" applyBorder="1">
      <alignment vertical="center"/>
    </xf>
    <xf numFmtId="179" fontId="7" fillId="0" borderId="65" xfId="45" applyNumberFormat="1" applyFont="1" applyFill="1" applyBorder="1">
      <alignment vertical="center"/>
    </xf>
    <xf numFmtId="206" fontId="7" fillId="0" borderId="65" xfId="45" applyNumberFormat="1" applyFont="1" applyFill="1" applyBorder="1">
      <alignment vertical="center"/>
    </xf>
    <xf numFmtId="181" fontId="7" fillId="0" borderId="2" xfId="1" applyNumberFormat="1" applyFont="1" applyFill="1" applyBorder="1">
      <alignment vertical="center"/>
    </xf>
    <xf numFmtId="38" fontId="7" fillId="0" borderId="60" xfId="1" applyFont="1" applyFill="1" applyBorder="1" applyAlignment="1">
      <alignment horizontal="right" vertical="center" justifyLastLine="1"/>
    </xf>
    <xf numFmtId="177" fontId="7" fillId="0" borderId="129" xfId="1" applyNumberFormat="1" applyFont="1" applyFill="1" applyBorder="1" applyAlignment="1">
      <alignment vertical="center"/>
    </xf>
    <xf numFmtId="177" fontId="7" fillId="0" borderId="122" xfId="1" applyNumberFormat="1" applyFont="1" applyFill="1" applyBorder="1" applyAlignment="1">
      <alignment vertical="center"/>
    </xf>
    <xf numFmtId="177" fontId="7" fillId="0" borderId="177" xfId="1" applyNumberFormat="1" applyFont="1" applyFill="1" applyBorder="1" applyAlignment="1">
      <alignment vertical="center"/>
    </xf>
    <xf numFmtId="38" fontId="7" fillId="52" borderId="168" xfId="1" applyFont="1" applyFill="1" applyBorder="1" applyAlignment="1">
      <alignment horizontal="right" vertical="center" justifyLastLine="1"/>
    </xf>
    <xf numFmtId="38" fontId="7" fillId="52" borderId="60" xfId="1" applyFont="1" applyFill="1" applyBorder="1" applyAlignment="1">
      <alignment horizontal="right" vertical="center" justifyLastLine="1"/>
    </xf>
    <xf numFmtId="177" fontId="7" fillId="52" borderId="129" xfId="1" applyNumberFormat="1" applyFont="1" applyFill="1" applyBorder="1" applyAlignment="1">
      <alignment vertical="center"/>
    </xf>
    <xf numFmtId="181" fontId="7" fillId="52" borderId="54" xfId="158" applyNumberFormat="1" applyFont="1" applyFill="1" applyBorder="1">
      <alignment vertical="center"/>
    </xf>
    <xf numFmtId="179" fontId="7" fillId="52" borderId="168" xfId="157" applyNumberFormat="1" applyFont="1" applyFill="1" applyBorder="1">
      <alignment vertical="center"/>
    </xf>
    <xf numFmtId="206" fontId="7" fillId="52" borderId="168" xfId="157" applyNumberFormat="1" applyFont="1" applyFill="1" applyBorder="1">
      <alignment vertical="center"/>
    </xf>
    <xf numFmtId="181" fontId="108" fillId="0" borderId="120" xfId="92" applyNumberFormat="1" applyFont="1" applyFill="1" applyBorder="1" applyAlignment="1">
      <alignment horizontal="right" vertical="center"/>
    </xf>
    <xf numFmtId="181" fontId="108" fillId="0" borderId="54" xfId="92" applyNumberFormat="1" applyFont="1" applyFill="1" applyBorder="1" applyAlignment="1">
      <alignment horizontal="right" vertical="center"/>
    </xf>
    <xf numFmtId="181" fontId="108" fillId="0" borderId="168" xfId="169" applyNumberFormat="1" applyFont="1" applyFill="1" applyBorder="1" applyAlignment="1">
      <alignment vertical="center"/>
    </xf>
    <xf numFmtId="181" fontId="108" fillId="0" borderId="65" xfId="92" applyNumberFormat="1" applyFont="1" applyFill="1" applyBorder="1" applyAlignment="1">
      <alignment horizontal="right" vertical="center"/>
    </xf>
    <xf numFmtId="181" fontId="108" fillId="0" borderId="65" xfId="169" applyNumberFormat="1" applyFont="1" applyFill="1" applyBorder="1" applyAlignment="1">
      <alignment vertical="center"/>
    </xf>
    <xf numFmtId="181" fontId="108" fillId="0" borderId="54" xfId="169" applyNumberFormat="1" applyFont="1" applyFill="1" applyBorder="1" applyAlignment="1">
      <alignment vertical="center"/>
    </xf>
    <xf numFmtId="181" fontId="108" fillId="0" borderId="2" xfId="169" applyNumberFormat="1" applyFont="1" applyFill="1" applyBorder="1" applyAlignment="1">
      <alignment vertical="center"/>
    </xf>
    <xf numFmtId="177" fontId="106" fillId="0" borderId="54" xfId="1" applyNumberFormat="1" applyFont="1" applyFill="1" applyBorder="1" applyAlignment="1">
      <alignment vertical="center"/>
    </xf>
    <xf numFmtId="190" fontId="106" fillId="0" borderId="54" xfId="169" applyNumberFormat="1" applyFont="1" applyFill="1" applyBorder="1" applyAlignment="1">
      <alignment vertical="center"/>
    </xf>
    <xf numFmtId="177" fontId="106" fillId="0" borderId="54" xfId="169" applyNumberFormat="1" applyFont="1" applyFill="1" applyBorder="1" applyAlignment="1">
      <alignment vertical="center"/>
    </xf>
    <xf numFmtId="177" fontId="108" fillId="0" borderId="54" xfId="1" applyNumberFormat="1" applyFont="1" applyFill="1" applyBorder="1" applyAlignment="1">
      <alignment vertical="center"/>
    </xf>
    <xf numFmtId="190" fontId="108" fillId="0" borderId="54" xfId="169" applyNumberFormat="1" applyFont="1" applyFill="1" applyBorder="1" applyAlignment="1">
      <alignment vertical="center"/>
    </xf>
    <xf numFmtId="177" fontId="108" fillId="0" borderId="54" xfId="169" applyNumberFormat="1" applyFont="1" applyFill="1" applyBorder="1" applyAlignment="1">
      <alignment vertical="center"/>
    </xf>
    <xf numFmtId="181" fontId="108" fillId="52" borderId="54" xfId="92" applyNumberFormat="1" applyFont="1" applyFill="1" applyBorder="1" applyAlignment="1">
      <alignment horizontal="right" vertical="center"/>
    </xf>
    <xf numFmtId="181" fontId="108" fillId="52" borderId="168" xfId="169" applyNumberFormat="1" applyFont="1" applyFill="1" applyBorder="1" applyAlignment="1">
      <alignment vertical="center"/>
    </xf>
    <xf numFmtId="0" fontId="108" fillId="0" borderId="0" xfId="168" applyFont="1" applyFill="1" applyBorder="1" applyAlignment="1">
      <alignment vertical="center"/>
    </xf>
    <xf numFmtId="177" fontId="106" fillId="0" borderId="54" xfId="1" applyNumberFormat="1" applyFont="1" applyFill="1" applyBorder="1" applyAlignment="1" applyProtection="1">
      <alignment vertical="center"/>
    </xf>
    <xf numFmtId="190" fontId="106" fillId="0" borderId="54" xfId="1" applyNumberFormat="1" applyFont="1" applyFill="1" applyBorder="1" applyAlignment="1" applyProtection="1">
      <alignment vertical="center"/>
    </xf>
    <xf numFmtId="177" fontId="108" fillId="0" borderId="54" xfId="1" applyNumberFormat="1" applyFont="1" applyFill="1" applyBorder="1" applyAlignment="1" applyProtection="1">
      <alignment vertical="center"/>
    </xf>
    <xf numFmtId="190" fontId="108" fillId="0" borderId="54" xfId="1" applyNumberFormat="1" applyFont="1" applyFill="1" applyBorder="1" applyAlignment="1" applyProtection="1">
      <alignment vertical="center"/>
    </xf>
    <xf numFmtId="0" fontId="108" fillId="0" borderId="0" xfId="0" applyFont="1" applyFill="1" applyBorder="1" applyAlignment="1">
      <alignment vertical="center"/>
    </xf>
    <xf numFmtId="0" fontId="97" fillId="0" borderId="0" xfId="0" applyFont="1" applyFill="1" applyBorder="1" applyAlignment="1">
      <alignment vertical="center"/>
    </xf>
    <xf numFmtId="0" fontId="69" fillId="0" borderId="0" xfId="0" applyFont="1" applyFill="1">
      <alignment vertical="center"/>
    </xf>
    <xf numFmtId="0" fontId="69" fillId="0" borderId="0" xfId="0" applyFont="1" applyFill="1" applyAlignment="1">
      <alignment vertical="center"/>
    </xf>
    <xf numFmtId="177" fontId="75" fillId="0" borderId="54" xfId="1" applyNumberFormat="1" applyFont="1" applyFill="1" applyBorder="1" applyAlignment="1" applyProtection="1">
      <alignment vertical="center"/>
    </xf>
    <xf numFmtId="190" fontId="75" fillId="0" borderId="54" xfId="1" applyNumberFormat="1" applyFont="1" applyFill="1" applyBorder="1" applyAlignment="1" applyProtection="1">
      <alignment vertical="center"/>
    </xf>
    <xf numFmtId="177" fontId="7" fillId="0" borderId="54" xfId="1" applyNumberFormat="1" applyFont="1" applyFill="1" applyBorder="1" applyAlignment="1" applyProtection="1">
      <alignment vertical="center"/>
    </xf>
    <xf numFmtId="190" fontId="7" fillId="0" borderId="54" xfId="1" applyNumberFormat="1" applyFont="1" applyFill="1" applyBorder="1" applyAlignment="1" applyProtection="1">
      <alignment vertical="center"/>
    </xf>
    <xf numFmtId="0" fontId="7" fillId="0" borderId="0" xfId="168" applyFont="1" applyFill="1"/>
    <xf numFmtId="190" fontId="7" fillId="0" borderId="54" xfId="169" applyNumberFormat="1" applyFont="1" applyFill="1" applyBorder="1" applyAlignment="1">
      <alignment vertical="center"/>
    </xf>
    <xf numFmtId="190" fontId="7" fillId="0" borderId="65" xfId="169" applyNumberFormat="1" applyFont="1" applyFill="1" applyBorder="1" applyAlignment="1">
      <alignment vertical="center"/>
    </xf>
    <xf numFmtId="190" fontId="7" fillId="0" borderId="2" xfId="169" applyNumberFormat="1" applyFont="1" applyFill="1" applyBorder="1" applyAlignment="1">
      <alignment vertical="center"/>
    </xf>
    <xf numFmtId="177" fontId="7" fillId="0" borderId="54" xfId="1" applyNumberFormat="1" applyFont="1" applyFill="1" applyBorder="1" applyAlignment="1">
      <alignment vertical="center"/>
    </xf>
    <xf numFmtId="184" fontId="7" fillId="0" borderId="168" xfId="1" applyNumberFormat="1" applyFont="1" applyFill="1" applyBorder="1" applyAlignment="1">
      <alignment vertical="center"/>
    </xf>
    <xf numFmtId="179" fontId="7" fillId="0" borderId="54" xfId="0" applyNumberFormat="1" applyFont="1" applyFill="1" applyBorder="1" applyAlignment="1">
      <alignment horizontal="right" vertical="center"/>
    </xf>
    <xf numFmtId="184" fontId="7" fillId="0" borderId="54" xfId="1" applyNumberFormat="1" applyFont="1" applyFill="1" applyBorder="1" applyAlignment="1">
      <alignment vertical="center"/>
    </xf>
    <xf numFmtId="177" fontId="7" fillId="0" borderId="93" xfId="1" applyNumberFormat="1" applyFont="1" applyFill="1" applyBorder="1" applyAlignment="1">
      <alignment horizontal="right" vertical="center"/>
    </xf>
    <xf numFmtId="38" fontId="81" fillId="0" borderId="0" xfId="1" applyFont="1" applyFill="1" applyAlignment="1">
      <alignment vertical="center"/>
    </xf>
    <xf numFmtId="181" fontId="7" fillId="0" borderId="54" xfId="169" applyNumberFormat="1" applyFont="1" applyFill="1" applyBorder="1" applyAlignment="1">
      <alignment vertical="center"/>
    </xf>
    <xf numFmtId="181" fontId="7" fillId="0" borderId="168" xfId="169" applyNumberFormat="1" applyFont="1" applyFill="1" applyBorder="1" applyAlignment="1">
      <alignment vertical="center"/>
    </xf>
    <xf numFmtId="181" fontId="7" fillId="0" borderId="65" xfId="169" applyNumberFormat="1" applyFont="1" applyFill="1" applyBorder="1" applyAlignment="1">
      <alignment vertical="center"/>
    </xf>
    <xf numFmtId="181" fontId="7" fillId="0" borderId="2" xfId="1" applyNumberFormat="1" applyFont="1" applyFill="1" applyBorder="1" applyAlignment="1">
      <alignment vertical="center"/>
    </xf>
    <xf numFmtId="0" fontId="87" fillId="0" borderId="0" xfId="168" applyFont="1" applyFill="1" applyBorder="1" applyAlignment="1">
      <alignment vertical="center"/>
    </xf>
    <xf numFmtId="181" fontId="7" fillId="52" borderId="54" xfId="169" applyNumberFormat="1" applyFont="1" applyFill="1" applyBorder="1" applyAlignment="1">
      <alignment vertical="center"/>
    </xf>
    <xf numFmtId="181" fontId="7" fillId="52" borderId="168" xfId="169" applyNumberFormat="1" applyFont="1" applyFill="1" applyBorder="1" applyAlignment="1">
      <alignment vertical="center"/>
    </xf>
    <xf numFmtId="188" fontId="7" fillId="0" borderId="54" xfId="176" applyNumberFormat="1" applyFont="1" applyFill="1" applyBorder="1" applyAlignment="1">
      <alignment vertical="center"/>
    </xf>
    <xf numFmtId="188" fontId="7" fillId="0" borderId="168" xfId="176" applyNumberFormat="1" applyFont="1" applyFill="1" applyBorder="1" applyAlignment="1">
      <alignment vertical="center"/>
    </xf>
    <xf numFmtId="188" fontId="7" fillId="0" borderId="54" xfId="169" applyNumberFormat="1" applyFont="1" applyFill="1" applyBorder="1" applyAlignment="1">
      <alignment vertical="center"/>
    </xf>
    <xf numFmtId="188" fontId="7" fillId="0" borderId="54" xfId="0" applyNumberFormat="1" applyFont="1" applyFill="1" applyBorder="1">
      <alignment vertical="center"/>
    </xf>
    <xf numFmtId="188" fontId="7" fillId="0" borderId="65" xfId="176" applyNumberFormat="1" applyFont="1" applyFill="1" applyBorder="1" applyAlignment="1">
      <alignment vertical="center"/>
    </xf>
    <xf numFmtId="188" fontId="7" fillId="0" borderId="65" xfId="169" applyNumberFormat="1" applyFont="1" applyFill="1" applyBorder="1" applyAlignment="1">
      <alignment vertical="center"/>
    </xf>
    <xf numFmtId="188" fontId="7" fillId="0" borderId="65" xfId="0" applyNumberFormat="1" applyFont="1" applyFill="1" applyBorder="1">
      <alignment vertical="center"/>
    </xf>
    <xf numFmtId="188" fontId="7" fillId="0" borderId="2" xfId="176" applyNumberFormat="1" applyFont="1" applyFill="1" applyBorder="1" applyAlignment="1">
      <alignment vertical="center"/>
    </xf>
    <xf numFmtId="188" fontId="7" fillId="0" borderId="2" xfId="169" applyNumberFormat="1" applyFont="1" applyFill="1" applyBorder="1" applyAlignment="1">
      <alignment vertical="center"/>
    </xf>
    <xf numFmtId="188" fontId="7" fillId="0" borderId="2" xfId="0" applyNumberFormat="1" applyFont="1" applyFill="1" applyBorder="1">
      <alignment vertical="center"/>
    </xf>
    <xf numFmtId="188" fontId="7" fillId="0" borderId="178" xfId="0" applyNumberFormat="1" applyFont="1" applyFill="1" applyBorder="1">
      <alignment vertical="center"/>
    </xf>
    <xf numFmtId="0" fontId="7" fillId="33" borderId="2" xfId="176" applyFont="1" applyFill="1" applyBorder="1" applyAlignment="1" applyProtection="1">
      <alignment horizontal="distributed" vertical="center" justifyLastLine="1"/>
    </xf>
    <xf numFmtId="190" fontId="105" fillId="0" borderId="90" xfId="1" applyNumberFormat="1" applyFont="1" applyFill="1" applyBorder="1" applyAlignment="1" applyProtection="1">
      <alignment vertical="center"/>
    </xf>
    <xf numFmtId="190" fontId="105" fillId="0" borderId="96" xfId="1" applyNumberFormat="1" applyFont="1" applyFill="1" applyBorder="1" applyAlignment="1" applyProtection="1">
      <alignment vertical="center"/>
    </xf>
    <xf numFmtId="190" fontId="88" fillId="0" borderId="90" xfId="1" applyNumberFormat="1" applyFont="1" applyFill="1" applyBorder="1" applyAlignment="1" applyProtection="1">
      <alignment vertical="center"/>
    </xf>
    <xf numFmtId="190" fontId="88" fillId="0" borderId="96" xfId="1" applyNumberFormat="1" applyFont="1" applyFill="1" applyBorder="1" applyAlignment="1" applyProtection="1">
      <alignment vertical="center"/>
    </xf>
    <xf numFmtId="177" fontId="105" fillId="0" borderId="2" xfId="1" applyNumberFormat="1" applyFont="1" applyFill="1" applyBorder="1" applyAlignment="1" applyProtection="1">
      <alignment vertical="center"/>
    </xf>
    <xf numFmtId="190" fontId="105" fillId="0" borderId="2" xfId="1" applyNumberFormat="1" applyFont="1" applyFill="1" applyBorder="1" applyAlignment="1" applyProtection="1">
      <alignment vertical="center"/>
    </xf>
    <xf numFmtId="190" fontId="105" fillId="0" borderId="89" xfId="1" applyNumberFormat="1" applyFont="1" applyFill="1" applyBorder="1" applyAlignment="1" applyProtection="1">
      <alignment vertical="center"/>
    </xf>
    <xf numFmtId="177" fontId="105" fillId="0" borderId="2" xfId="1" applyNumberFormat="1" applyFont="1" applyFill="1" applyBorder="1" applyAlignment="1">
      <alignment vertical="center"/>
    </xf>
    <xf numFmtId="177" fontId="88" fillId="0" borderId="54" xfId="1" applyNumberFormat="1" applyFont="1" applyFill="1" applyBorder="1" applyAlignment="1" applyProtection="1">
      <alignment vertical="center"/>
    </xf>
    <xf numFmtId="190" fontId="88" fillId="0" borderId="2" xfId="1" applyNumberFormat="1" applyFont="1" applyFill="1" applyBorder="1" applyAlignment="1" applyProtection="1">
      <alignment vertical="center"/>
    </xf>
    <xf numFmtId="190" fontId="88" fillId="0" borderId="89" xfId="1" applyNumberFormat="1" applyFont="1" applyFill="1" applyBorder="1" applyAlignment="1" applyProtection="1">
      <alignment vertical="center"/>
    </xf>
    <xf numFmtId="177" fontId="88" fillId="0" borderId="54" xfId="1" applyNumberFormat="1" applyFont="1" applyFill="1" applyBorder="1" applyAlignment="1">
      <alignment vertical="center"/>
    </xf>
    <xf numFmtId="179" fontId="88" fillId="0" borderId="54" xfId="0" applyNumberFormat="1" applyFont="1" applyFill="1" applyBorder="1" applyAlignment="1">
      <alignment horizontal="right" vertical="center"/>
    </xf>
    <xf numFmtId="0" fontId="97" fillId="0" borderId="104" xfId="168" applyFont="1" applyFill="1" applyBorder="1" applyAlignment="1">
      <alignment vertical="center" wrapText="1"/>
    </xf>
    <xf numFmtId="0" fontId="88" fillId="0" borderId="0" xfId="0" applyFont="1" applyFill="1" applyAlignment="1">
      <alignment vertical="center"/>
    </xf>
    <xf numFmtId="0" fontId="88" fillId="0" borderId="0" xfId="0" applyFont="1" applyFill="1">
      <alignment vertical="center"/>
    </xf>
    <xf numFmtId="0" fontId="87" fillId="0" borderId="0" xfId="0" applyFont="1" applyFill="1" applyBorder="1" applyAlignment="1">
      <alignment vertical="center"/>
    </xf>
    <xf numFmtId="177" fontId="7" fillId="0" borderId="0" xfId="0" applyNumberFormat="1" applyFont="1" applyFill="1">
      <alignment vertical="center"/>
    </xf>
    <xf numFmtId="177" fontId="105" fillId="0" borderId="2" xfId="1" applyNumberFormat="1" applyFont="1" applyFill="1" applyBorder="1" applyAlignment="1" applyProtection="1">
      <alignment vertical="center" shrinkToFit="1"/>
    </xf>
    <xf numFmtId="190" fontId="105" fillId="0" borderId="2" xfId="1" applyNumberFormat="1" applyFont="1" applyFill="1" applyBorder="1" applyAlignment="1" applyProtection="1">
      <alignment vertical="center" shrinkToFit="1"/>
    </xf>
    <xf numFmtId="177" fontId="105" fillId="0" borderId="2" xfId="1" applyNumberFormat="1" applyFont="1" applyFill="1" applyBorder="1" applyAlignment="1">
      <alignment vertical="center" shrinkToFit="1"/>
    </xf>
    <xf numFmtId="177" fontId="88" fillId="0" borderId="54" xfId="1" applyNumberFormat="1" applyFont="1" applyFill="1" applyBorder="1" applyAlignment="1" applyProtection="1">
      <alignment vertical="center" shrinkToFit="1"/>
    </xf>
    <xf numFmtId="190" fontId="88" fillId="0" borderId="2" xfId="1" applyNumberFormat="1" applyFont="1" applyFill="1" applyBorder="1" applyAlignment="1" applyProtection="1">
      <alignment vertical="center" shrinkToFit="1"/>
    </xf>
    <xf numFmtId="177" fontId="88" fillId="0" borderId="54" xfId="1" applyNumberFormat="1" applyFont="1" applyFill="1" applyBorder="1" applyAlignment="1">
      <alignment vertical="center" shrinkToFit="1"/>
    </xf>
    <xf numFmtId="179" fontId="88" fillId="0" borderId="54" xfId="0" applyNumberFormat="1" applyFont="1" applyFill="1" applyBorder="1" applyAlignment="1">
      <alignment horizontal="right" vertical="center" shrinkToFit="1"/>
    </xf>
    <xf numFmtId="182" fontId="105" fillId="0" borderId="54" xfId="1" applyNumberFormat="1" applyFont="1" applyFill="1" applyBorder="1" applyAlignment="1">
      <alignment vertical="center"/>
    </xf>
    <xf numFmtId="179" fontId="105" fillId="0" borderId="54" xfId="169" applyNumberFormat="1" applyFont="1" applyFill="1" applyBorder="1" applyAlignment="1">
      <alignment vertical="center"/>
    </xf>
    <xf numFmtId="181" fontId="88" fillId="0" borderId="54" xfId="1" applyNumberFormat="1" applyFont="1" applyFill="1" applyBorder="1" applyAlignment="1">
      <alignment vertical="center"/>
    </xf>
    <xf numFmtId="182" fontId="105" fillId="0" borderId="54" xfId="169" applyNumberFormat="1" applyFont="1" applyFill="1" applyBorder="1" applyAlignment="1">
      <alignment vertical="center"/>
    </xf>
    <xf numFmtId="200" fontId="105" fillId="0" borderId="54" xfId="169" applyNumberFormat="1" applyFont="1" applyFill="1" applyBorder="1" applyAlignment="1">
      <alignment vertical="center"/>
    </xf>
    <xf numFmtId="182" fontId="88" fillId="0" borderId="54" xfId="1" applyNumberFormat="1" applyFont="1" applyFill="1" applyBorder="1" applyAlignment="1">
      <alignment vertical="center"/>
    </xf>
    <xf numFmtId="179" fontId="88" fillId="0" borderId="54" xfId="169" applyNumberFormat="1" applyFont="1" applyFill="1" applyBorder="1" applyAlignment="1">
      <alignment vertical="center"/>
    </xf>
    <xf numFmtId="182" fontId="88" fillId="0" borderId="54" xfId="169" applyNumberFormat="1" applyFont="1" applyFill="1" applyBorder="1" applyAlignment="1">
      <alignment vertical="center"/>
    </xf>
    <xf numFmtId="200" fontId="88" fillId="0" borderId="54" xfId="169" applyNumberFormat="1" applyFont="1" applyFill="1" applyBorder="1" applyAlignment="1">
      <alignment vertical="center"/>
    </xf>
    <xf numFmtId="182" fontId="88" fillId="0" borderId="168" xfId="1" applyNumberFormat="1" applyFont="1" applyFill="1" applyBorder="1" applyAlignment="1">
      <alignment vertical="center"/>
    </xf>
    <xf numFmtId="181" fontId="88" fillId="0" borderId="168" xfId="1" applyNumberFormat="1" applyFont="1" applyFill="1" applyBorder="1" applyAlignment="1">
      <alignment vertical="center"/>
    </xf>
    <xf numFmtId="181" fontId="88" fillId="0" borderId="54" xfId="168" applyNumberFormat="1" applyFont="1" applyFill="1" applyBorder="1" applyAlignment="1">
      <alignment vertical="center"/>
    </xf>
    <xf numFmtId="181" fontId="88" fillId="0" borderId="168" xfId="168" applyNumberFormat="1" applyFont="1" applyFill="1" applyBorder="1" applyAlignment="1">
      <alignment vertical="center"/>
    </xf>
    <xf numFmtId="0" fontId="107" fillId="0" borderId="125" xfId="168" applyFont="1" applyFill="1" applyBorder="1" applyAlignment="1">
      <alignment vertical="center" wrapText="1"/>
    </xf>
    <xf numFmtId="188" fontId="7" fillId="0" borderId="120" xfId="169" applyNumberFormat="1" applyFont="1" applyFill="1" applyBorder="1" applyAlignment="1">
      <alignment vertical="center"/>
    </xf>
    <xf numFmtId="0" fontId="7" fillId="0" borderId="0" xfId="168" applyFont="1" applyFill="1" applyAlignment="1">
      <alignment vertical="center"/>
    </xf>
    <xf numFmtId="191" fontId="7" fillId="0" borderId="0" xfId="169" applyNumberFormat="1" applyFont="1" applyFill="1" applyBorder="1" applyAlignment="1">
      <alignment vertical="center"/>
    </xf>
    <xf numFmtId="188" fontId="7" fillId="52" borderId="54" xfId="169" applyNumberFormat="1" applyFont="1" applyFill="1" applyBorder="1" applyAlignment="1">
      <alignment vertical="center"/>
    </xf>
    <xf numFmtId="179" fontId="7" fillId="0" borderId="2" xfId="152" applyNumberFormat="1" applyFont="1" applyFill="1" applyBorder="1" applyAlignment="1" applyProtection="1">
      <alignment horizontal="right" vertical="center"/>
    </xf>
    <xf numFmtId="0" fontId="7" fillId="0" borderId="84" xfId="0" applyFont="1" applyFill="1" applyBorder="1" applyAlignment="1">
      <alignment vertical="center"/>
    </xf>
    <xf numFmtId="176" fontId="7" fillId="0" borderId="0" xfId="152" applyNumberFormat="1" applyFont="1" applyFill="1" applyAlignment="1">
      <alignment vertical="center"/>
    </xf>
    <xf numFmtId="38" fontId="7" fillId="0" borderId="0" xfId="1" applyFont="1" applyFill="1" applyAlignment="1">
      <alignment vertical="center"/>
    </xf>
    <xf numFmtId="0" fontId="7" fillId="0" borderId="0" xfId="152" applyFont="1" applyFill="1">
      <alignment vertical="center"/>
    </xf>
    <xf numFmtId="38" fontId="7" fillId="0" borderId="94" xfId="1" applyFont="1" applyFill="1" applyBorder="1">
      <alignment vertical="center"/>
    </xf>
    <xf numFmtId="38" fontId="7" fillId="0" borderId="121" xfId="1" applyFont="1" applyFill="1" applyBorder="1">
      <alignment vertical="center"/>
    </xf>
    <xf numFmtId="38" fontId="7" fillId="0" borderId="96" xfId="1" applyFont="1" applyFill="1" applyBorder="1">
      <alignment vertical="center"/>
    </xf>
    <xf numFmtId="38" fontId="7" fillId="52" borderId="94" xfId="1" applyFont="1" applyFill="1" applyBorder="1">
      <alignment vertical="center"/>
    </xf>
    <xf numFmtId="0" fontId="7" fillId="52" borderId="131" xfId="153" applyFont="1" applyFill="1" applyBorder="1" applyAlignment="1">
      <alignment horizontal="distributed" vertical="center" justifyLastLine="1"/>
    </xf>
    <xf numFmtId="180" fontId="7" fillId="0" borderId="168" xfId="45" applyNumberFormat="1" applyFont="1" applyFill="1" applyBorder="1">
      <alignment vertical="center"/>
    </xf>
    <xf numFmtId="185" fontId="7" fillId="0" borderId="168" xfId="45" applyNumberFormat="1" applyFont="1" applyFill="1" applyBorder="1">
      <alignment vertical="center"/>
    </xf>
    <xf numFmtId="180" fontId="7" fillId="0" borderId="65" xfId="45" applyNumberFormat="1" applyFont="1" applyFill="1" applyBorder="1">
      <alignment vertical="center"/>
    </xf>
    <xf numFmtId="185" fontId="7" fillId="0" borderId="65" xfId="45" applyNumberFormat="1" applyFont="1" applyFill="1" applyBorder="1">
      <alignment vertical="center"/>
    </xf>
    <xf numFmtId="180" fontId="7" fillId="0" borderId="2" xfId="45" applyNumberFormat="1" applyFont="1" applyFill="1" applyBorder="1">
      <alignment vertical="center"/>
    </xf>
    <xf numFmtId="185" fontId="7" fillId="0" borderId="168" xfId="152" applyNumberFormat="1" applyFont="1" applyFill="1" applyBorder="1">
      <alignment vertical="center"/>
    </xf>
    <xf numFmtId="185" fontId="7" fillId="0" borderId="65" xfId="152" applyNumberFormat="1" applyFont="1" applyFill="1" applyBorder="1">
      <alignment vertical="center"/>
    </xf>
    <xf numFmtId="38" fontId="7" fillId="0" borderId="54" xfId="83" applyFont="1" applyFill="1" applyBorder="1">
      <alignment vertical="center"/>
    </xf>
    <xf numFmtId="177" fontId="7" fillId="0" borderId="54" xfId="83" applyNumberFormat="1" applyFont="1" applyFill="1" applyBorder="1">
      <alignment vertical="center"/>
    </xf>
    <xf numFmtId="190" fontId="7" fillId="0" borderId="168" xfId="83" applyNumberFormat="1" applyFont="1" applyFill="1" applyBorder="1">
      <alignment vertical="center"/>
    </xf>
    <xf numFmtId="177" fontId="7" fillId="0" borderId="168" xfId="83" applyNumberFormat="1" applyFont="1" applyFill="1" applyBorder="1">
      <alignment vertical="center"/>
    </xf>
    <xf numFmtId="38" fontId="7" fillId="0" borderId="58" xfId="83" applyFont="1" applyFill="1" applyBorder="1">
      <alignment vertical="center"/>
    </xf>
    <xf numFmtId="177" fontId="7" fillId="0" borderId="58" xfId="83" applyNumberFormat="1" applyFont="1" applyFill="1" applyBorder="1">
      <alignment vertical="center"/>
    </xf>
    <xf numFmtId="38" fontId="7" fillId="0" borderId="65" xfId="83" applyFont="1" applyFill="1" applyBorder="1">
      <alignment vertical="center"/>
    </xf>
    <xf numFmtId="177" fontId="7" fillId="0" borderId="65" xfId="83" applyNumberFormat="1" applyFont="1" applyFill="1" applyBorder="1">
      <alignment vertical="center"/>
    </xf>
    <xf numFmtId="190" fontId="7" fillId="0" borderId="65" xfId="83" applyNumberFormat="1" applyFont="1" applyFill="1" applyBorder="1">
      <alignment vertical="center"/>
    </xf>
    <xf numFmtId="38" fontId="7" fillId="0" borderId="52" xfId="83" applyFont="1" applyFill="1" applyBorder="1">
      <alignment vertical="center"/>
    </xf>
    <xf numFmtId="177" fontId="7" fillId="0" borderId="52" xfId="83" applyNumberFormat="1" applyFont="1" applyFill="1" applyBorder="1">
      <alignment vertical="center"/>
    </xf>
    <xf numFmtId="190" fontId="7" fillId="0" borderId="2" xfId="83" applyNumberFormat="1" applyFont="1" applyFill="1" applyBorder="1">
      <alignment vertical="center"/>
    </xf>
    <xf numFmtId="191" fontId="7" fillId="0" borderId="168" xfId="83" applyNumberFormat="1" applyFont="1" applyFill="1" applyBorder="1">
      <alignment vertical="center"/>
    </xf>
    <xf numFmtId="185" fontId="7" fillId="0" borderId="168" xfId="83" applyNumberFormat="1" applyFont="1" applyFill="1" applyBorder="1">
      <alignment vertical="center"/>
    </xf>
    <xf numFmtId="38" fontId="7" fillId="0" borderId="54" xfId="83" applyNumberFormat="1" applyFont="1" applyFill="1" applyBorder="1">
      <alignment vertical="center"/>
    </xf>
    <xf numFmtId="38" fontId="7" fillId="0" borderId="148" xfId="83" applyFont="1" applyFill="1" applyBorder="1">
      <alignment vertical="center"/>
    </xf>
    <xf numFmtId="191" fontId="7" fillId="0" borderId="65" xfId="83" applyNumberFormat="1" applyFont="1" applyFill="1" applyBorder="1">
      <alignment vertical="center"/>
    </xf>
    <xf numFmtId="185" fontId="7" fillId="0" borderId="65" xfId="83" applyNumberFormat="1" applyFont="1" applyFill="1" applyBorder="1">
      <alignment vertical="center"/>
    </xf>
    <xf numFmtId="191" fontId="7" fillId="0" borderId="2" xfId="83" applyNumberFormat="1" applyFont="1" applyFill="1" applyBorder="1">
      <alignment vertical="center"/>
    </xf>
    <xf numFmtId="38" fontId="7" fillId="52" borderId="54" xfId="83" applyFont="1" applyFill="1" applyBorder="1">
      <alignment vertical="center"/>
    </xf>
    <xf numFmtId="177" fontId="7" fillId="52" borderId="54" xfId="83" applyNumberFormat="1" applyFont="1" applyFill="1" applyBorder="1">
      <alignment vertical="center"/>
    </xf>
    <xf numFmtId="190" fontId="7" fillId="52" borderId="168" xfId="83" applyNumberFormat="1" applyFont="1" applyFill="1" applyBorder="1">
      <alignment vertical="center"/>
    </xf>
    <xf numFmtId="177" fontId="7" fillId="52" borderId="168" xfId="83" applyNumberFormat="1" applyFont="1" applyFill="1" applyBorder="1">
      <alignment vertical="center"/>
    </xf>
    <xf numFmtId="191" fontId="7" fillId="52" borderId="168" xfId="83" applyNumberFormat="1" applyFont="1" applyFill="1" applyBorder="1">
      <alignment vertical="center"/>
    </xf>
    <xf numFmtId="185" fontId="7" fillId="52" borderId="168" xfId="83" applyNumberFormat="1" applyFont="1" applyFill="1" applyBorder="1">
      <alignment vertical="center"/>
    </xf>
    <xf numFmtId="180" fontId="7" fillId="52" borderId="168" xfId="45" applyNumberFormat="1" applyFont="1" applyFill="1" applyBorder="1">
      <alignment vertical="center"/>
    </xf>
    <xf numFmtId="185" fontId="7" fillId="52" borderId="168" xfId="45" applyNumberFormat="1" applyFont="1" applyFill="1" applyBorder="1">
      <alignment vertical="center"/>
    </xf>
    <xf numFmtId="185" fontId="7" fillId="52" borderId="168" xfId="152" applyNumberFormat="1" applyFont="1" applyFill="1" applyBorder="1">
      <alignment vertical="center"/>
    </xf>
    <xf numFmtId="0" fontId="12" fillId="33" borderId="54" xfId="174" applyFont="1" applyFill="1" applyBorder="1" applyAlignment="1">
      <alignment horizontal="center" vertical="center" wrapText="1"/>
    </xf>
    <xf numFmtId="181" fontId="94" fillId="0" borderId="54" xfId="174" applyNumberFormat="1" applyFont="1" applyFill="1" applyBorder="1">
      <alignment vertical="center"/>
    </xf>
    <xf numFmtId="188" fontId="94" fillId="0" borderId="54" xfId="174" applyNumberFormat="1" applyFont="1" applyFill="1" applyBorder="1">
      <alignment vertical="center"/>
    </xf>
    <xf numFmtId="201" fontId="94" fillId="0" borderId="54" xfId="174" applyNumberFormat="1" applyFont="1" applyFill="1" applyBorder="1">
      <alignment vertical="center"/>
    </xf>
    <xf numFmtId="181" fontId="94" fillId="0" borderId="54" xfId="83" applyNumberFormat="1" applyFont="1" applyFill="1" applyBorder="1">
      <alignment vertical="center"/>
    </xf>
    <xf numFmtId="181" fontId="115" fillId="0" borderId="54" xfId="83" applyNumberFormat="1" applyFont="1" applyFill="1" applyBorder="1">
      <alignment vertical="center"/>
    </xf>
    <xf numFmtId="188" fontId="126" fillId="0" borderId="54" xfId="174" applyNumberFormat="1" applyFont="1" applyFill="1" applyBorder="1">
      <alignment vertical="center"/>
    </xf>
    <xf numFmtId="201" fontId="126" fillId="0" borderId="54" xfId="174" applyNumberFormat="1" applyFont="1" applyFill="1" applyBorder="1">
      <alignment vertical="center"/>
    </xf>
    <xf numFmtId="177" fontId="115" fillId="0" borderId="54" xfId="83" applyNumberFormat="1" applyFont="1" applyFill="1" applyBorder="1">
      <alignment vertical="center"/>
    </xf>
    <xf numFmtId="177" fontId="94" fillId="0" borderId="54" xfId="83" applyNumberFormat="1" applyFont="1" applyFill="1" applyBorder="1">
      <alignment vertical="center"/>
    </xf>
    <xf numFmtId="0" fontId="12" fillId="0" borderId="0" xfId="174" applyFont="1" applyFill="1">
      <alignment vertical="center"/>
    </xf>
    <xf numFmtId="38" fontId="7" fillId="0" borderId="40" xfId="83" applyFont="1" applyFill="1" applyBorder="1">
      <alignment vertical="center"/>
    </xf>
    <xf numFmtId="0" fontId="103" fillId="0" borderId="0" xfId="174" applyFont="1" applyFill="1">
      <alignment vertical="center"/>
    </xf>
    <xf numFmtId="38" fontId="7" fillId="0" borderId="0" xfId="83" applyFont="1" applyFill="1" applyBorder="1">
      <alignment vertical="center"/>
    </xf>
    <xf numFmtId="177" fontId="111" fillId="0" borderId="54" xfId="83" applyNumberFormat="1" applyFont="1" applyFill="1" applyBorder="1">
      <alignment vertical="center"/>
    </xf>
    <xf numFmtId="177" fontId="111" fillId="0" borderId="60" xfId="83" applyNumberFormat="1" applyFont="1" applyFill="1" applyBorder="1">
      <alignment vertical="center"/>
    </xf>
    <xf numFmtId="177" fontId="111" fillId="0" borderId="138" xfId="83" applyNumberFormat="1" applyFont="1" applyFill="1" applyBorder="1">
      <alignment vertical="center"/>
    </xf>
    <xf numFmtId="177" fontId="111" fillId="0" borderId="61" xfId="83" applyNumberFormat="1" applyFont="1" applyFill="1" applyBorder="1" applyAlignment="1">
      <alignment vertical="center" shrinkToFit="1"/>
    </xf>
    <xf numFmtId="177" fontId="111" fillId="0" borderId="139" xfId="83" applyNumberFormat="1" applyFont="1" applyFill="1" applyBorder="1">
      <alignment vertical="center"/>
    </xf>
    <xf numFmtId="38" fontId="7" fillId="0" borderId="168" xfId="83" applyFont="1" applyFill="1" applyBorder="1">
      <alignment vertical="center"/>
    </xf>
    <xf numFmtId="38" fontId="7" fillId="0" borderId="106" xfId="83" applyFont="1" applyFill="1" applyBorder="1">
      <alignment vertical="center"/>
    </xf>
    <xf numFmtId="181" fontId="7" fillId="0" borderId="106" xfId="1" applyNumberFormat="1" applyFont="1" applyFill="1" applyBorder="1">
      <alignment vertical="center"/>
    </xf>
    <xf numFmtId="38" fontId="7" fillId="0" borderId="178" xfId="83" applyFont="1" applyFill="1" applyBorder="1">
      <alignment vertical="center"/>
    </xf>
    <xf numFmtId="181" fontId="7" fillId="0" borderId="178" xfId="1" applyNumberFormat="1" applyFont="1" applyFill="1" applyBorder="1">
      <alignment vertical="center"/>
    </xf>
    <xf numFmtId="38" fontId="7" fillId="52" borderId="168" xfId="83" applyFont="1" applyFill="1" applyBorder="1">
      <alignment vertical="center"/>
    </xf>
    <xf numFmtId="181" fontId="7" fillId="52" borderId="168" xfId="1" applyNumberFormat="1" applyFont="1" applyFill="1" applyBorder="1">
      <alignment vertical="center"/>
    </xf>
    <xf numFmtId="188" fontId="7" fillId="0" borderId="168" xfId="83" applyNumberFormat="1" applyFont="1" applyFill="1" applyBorder="1">
      <alignment vertical="center"/>
    </xf>
    <xf numFmtId="181" fontId="7" fillId="0" borderId="168" xfId="83" applyNumberFormat="1" applyFont="1" applyFill="1" applyBorder="1">
      <alignment vertical="center"/>
    </xf>
    <xf numFmtId="188" fontId="7" fillId="0" borderId="65" xfId="83" applyNumberFormat="1" applyFont="1" applyFill="1" applyBorder="1">
      <alignment vertical="center"/>
    </xf>
    <xf numFmtId="181" fontId="7" fillId="0" borderId="65" xfId="83" applyNumberFormat="1" applyFont="1" applyFill="1" applyBorder="1">
      <alignment vertical="center"/>
    </xf>
    <xf numFmtId="188" fontId="7" fillId="0" borderId="2" xfId="83" applyNumberFormat="1" applyFont="1" applyFill="1" applyBorder="1">
      <alignment vertical="center"/>
    </xf>
    <xf numFmtId="188" fontId="7" fillId="52" borderId="168" xfId="83" applyNumberFormat="1" applyFont="1" applyFill="1" applyBorder="1">
      <alignment vertical="center"/>
    </xf>
    <xf numFmtId="181" fontId="7" fillId="52" borderId="168" xfId="83" applyNumberFormat="1" applyFont="1" applyFill="1" applyBorder="1">
      <alignment vertical="center"/>
    </xf>
    <xf numFmtId="38" fontId="81" fillId="0" borderId="0" xfId="83" applyFont="1" applyFill="1">
      <alignment vertical="center"/>
    </xf>
    <xf numFmtId="0" fontId="87" fillId="0" borderId="0" xfId="0" applyFont="1" applyFill="1">
      <alignment vertical="center"/>
    </xf>
    <xf numFmtId="0" fontId="82" fillId="0" borderId="0" xfId="152" applyFont="1" applyFill="1" applyAlignment="1">
      <alignment vertical="center"/>
    </xf>
    <xf numFmtId="38" fontId="99" fillId="0" borderId="0" xfId="83" applyFont="1" applyFill="1" applyAlignment="1">
      <alignment vertical="center"/>
    </xf>
    <xf numFmtId="38" fontId="82" fillId="0" borderId="0" xfId="83" applyFont="1" applyFill="1">
      <alignment vertical="center"/>
    </xf>
    <xf numFmtId="181" fontId="7" fillId="0" borderId="93" xfId="83" applyNumberFormat="1" applyFont="1" applyFill="1" applyBorder="1">
      <alignment vertical="center"/>
    </xf>
    <xf numFmtId="181" fontId="7" fillId="0" borderId="103" xfId="83" applyNumberFormat="1" applyFont="1" applyFill="1" applyBorder="1">
      <alignment vertical="center"/>
    </xf>
    <xf numFmtId="181" fontId="7" fillId="0" borderId="122" xfId="83" applyNumberFormat="1" applyFont="1" applyFill="1" applyBorder="1">
      <alignment vertical="center"/>
    </xf>
    <xf numFmtId="181" fontId="7" fillId="0" borderId="177" xfId="83" applyNumberFormat="1" applyFont="1" applyFill="1" applyBorder="1">
      <alignment vertical="center"/>
    </xf>
    <xf numFmtId="177" fontId="7" fillId="0" borderId="93" xfId="83" applyNumberFormat="1" applyFont="1" applyFill="1" applyBorder="1">
      <alignment vertical="center"/>
    </xf>
    <xf numFmtId="177" fontId="7" fillId="0" borderId="103" xfId="83" applyNumberFormat="1" applyFont="1" applyFill="1" applyBorder="1">
      <alignment vertical="center"/>
    </xf>
    <xf numFmtId="177" fontId="7" fillId="0" borderId="122" xfId="83" applyNumberFormat="1" applyFont="1" applyFill="1" applyBorder="1">
      <alignment vertical="center"/>
    </xf>
    <xf numFmtId="177" fontId="7" fillId="0" borderId="177" xfId="83" applyNumberFormat="1" applyFont="1" applyFill="1" applyBorder="1">
      <alignment vertical="center"/>
    </xf>
    <xf numFmtId="181" fontId="7" fillId="52" borderId="93" xfId="83" applyNumberFormat="1" applyFont="1" applyFill="1" applyBorder="1">
      <alignment vertical="center"/>
    </xf>
    <xf numFmtId="177" fontId="7" fillId="52" borderId="93" xfId="83" applyNumberFormat="1" applyFont="1" applyFill="1" applyBorder="1">
      <alignment vertical="center"/>
    </xf>
    <xf numFmtId="0" fontId="11" fillId="0" borderId="0" xfId="0" applyFont="1" applyFill="1" applyBorder="1" applyAlignment="1">
      <alignment horizontal="center" vertical="center"/>
    </xf>
    <xf numFmtId="190" fontId="7" fillId="52" borderId="54" xfId="169" applyNumberFormat="1" applyFont="1" applyFill="1" applyBorder="1" applyAlignment="1">
      <alignment vertical="center"/>
    </xf>
    <xf numFmtId="188" fontId="7" fillId="52" borderId="54" xfId="176" applyNumberFormat="1" applyFont="1" applyFill="1" applyBorder="1" applyAlignment="1">
      <alignment vertical="center"/>
    </xf>
    <xf numFmtId="188" fontId="7" fillId="52" borderId="168" xfId="176" applyNumberFormat="1" applyFont="1" applyFill="1" applyBorder="1" applyAlignment="1">
      <alignment vertical="center"/>
    </xf>
    <xf numFmtId="188" fontId="7" fillId="52" borderId="54" xfId="0" applyNumberFormat="1" applyFont="1" applyFill="1" applyBorder="1">
      <alignment vertical="center"/>
    </xf>
    <xf numFmtId="0" fontId="11" fillId="33" borderId="89" xfId="0" applyFont="1" applyFill="1" applyBorder="1" applyAlignment="1" applyProtection="1">
      <alignment horizontal="distributed" vertical="center" justifyLastLine="1"/>
    </xf>
    <xf numFmtId="0" fontId="7" fillId="33" borderId="103" xfId="153" applyFont="1" applyFill="1" applyBorder="1" applyAlignment="1">
      <alignment horizontal="center" vertical="center"/>
    </xf>
    <xf numFmtId="177" fontId="7" fillId="0" borderId="205" xfId="158" applyNumberFormat="1" applyFont="1" applyBorder="1" applyAlignment="1" applyProtection="1">
      <alignment vertical="center"/>
    </xf>
    <xf numFmtId="0" fontId="7" fillId="33" borderId="192" xfId="153" applyFont="1" applyFill="1" applyBorder="1" applyAlignment="1">
      <alignment horizontal="center" vertical="center" shrinkToFit="1"/>
    </xf>
    <xf numFmtId="0" fontId="7" fillId="0" borderId="93" xfId="153" applyFont="1" applyFill="1" applyBorder="1" applyAlignment="1">
      <alignment horizontal="distributed" vertical="center" justifyLastLine="1"/>
    </xf>
    <xf numFmtId="38" fontId="7" fillId="0" borderId="93" xfId="1" applyFont="1" applyFill="1" applyBorder="1" applyAlignment="1">
      <alignment horizontal="right" vertical="center" justifyLastLine="1"/>
    </xf>
    <xf numFmtId="177" fontId="7" fillId="0" borderId="168" xfId="158" applyNumberFormat="1" applyFont="1" applyFill="1" applyBorder="1">
      <alignment vertical="center"/>
    </xf>
    <xf numFmtId="38" fontId="7" fillId="52" borderId="93" xfId="1" applyFont="1" applyFill="1" applyBorder="1" applyAlignment="1">
      <alignment horizontal="right" vertical="center" justifyLastLine="1"/>
    </xf>
    <xf numFmtId="177" fontId="7" fillId="52" borderId="168" xfId="158" applyNumberFormat="1" applyFont="1" applyFill="1" applyBorder="1">
      <alignment vertical="center"/>
    </xf>
    <xf numFmtId="0" fontId="7" fillId="33" borderId="192" xfId="153" applyFont="1" applyFill="1" applyBorder="1" applyAlignment="1">
      <alignment horizontal="distributed" vertical="center" justifyLastLine="1"/>
    </xf>
    <xf numFmtId="38" fontId="7" fillId="0" borderId="192" xfId="1" applyFont="1" applyFill="1" applyBorder="1" applyAlignment="1">
      <alignment horizontal="right" vertical="center" justifyLastLine="1"/>
    </xf>
    <xf numFmtId="177" fontId="7" fillId="0" borderId="205" xfId="158" applyNumberFormat="1" applyFont="1" applyFill="1" applyBorder="1">
      <alignment vertical="center"/>
    </xf>
    <xf numFmtId="179" fontId="7" fillId="0" borderId="205" xfId="157" applyNumberFormat="1" applyFont="1" applyFill="1" applyBorder="1">
      <alignment vertical="center"/>
    </xf>
    <xf numFmtId="0" fontId="7" fillId="33" borderId="168" xfId="0" applyFont="1" applyFill="1" applyBorder="1" applyAlignment="1">
      <alignment horizontal="center" vertical="center"/>
    </xf>
    <xf numFmtId="0" fontId="7" fillId="0" borderId="0" xfId="0" applyFont="1" applyAlignment="1">
      <alignment vertical="center" wrapText="1"/>
    </xf>
    <xf numFmtId="0" fontId="12" fillId="33" borderId="118" xfId="88" applyFont="1" applyFill="1" applyBorder="1"/>
    <xf numFmtId="0" fontId="12" fillId="33" borderId="93" xfId="88" applyFont="1" applyFill="1" applyBorder="1" applyAlignment="1">
      <alignment vertical="center"/>
    </xf>
    <xf numFmtId="0" fontId="12" fillId="33" borderId="118" xfId="88" applyFont="1" applyFill="1" applyBorder="1" applyAlignment="1">
      <alignment vertical="center"/>
    </xf>
    <xf numFmtId="194" fontId="102" fillId="0" borderId="192" xfId="0" applyNumberFormat="1" applyFont="1" applyFill="1" applyBorder="1" applyAlignment="1" applyProtection="1">
      <alignment horizontal="right" vertical="center"/>
    </xf>
    <xf numFmtId="181" fontId="102" fillId="0" borderId="103" xfId="0" applyNumberFormat="1" applyFont="1" applyFill="1" applyBorder="1" applyAlignment="1" applyProtection="1">
      <alignment horizontal="right" vertical="center"/>
    </xf>
    <xf numFmtId="0" fontId="102" fillId="33" borderId="129" xfId="0" applyFont="1" applyFill="1" applyBorder="1" applyAlignment="1" applyProtection="1">
      <alignment horizontal="center" vertical="center"/>
    </xf>
    <xf numFmtId="181" fontId="100" fillId="0" borderId="129" xfId="0" applyNumberFormat="1" applyFont="1" applyFill="1" applyBorder="1" applyAlignment="1" applyProtection="1">
      <alignment vertical="center"/>
    </xf>
    <xf numFmtId="181" fontId="102" fillId="0" borderId="129" xfId="0" applyNumberFormat="1" applyFont="1" applyFill="1" applyBorder="1" applyAlignment="1" applyProtection="1">
      <alignment vertical="center"/>
    </xf>
    <xf numFmtId="0" fontId="7" fillId="0" borderId="209" xfId="0" applyFont="1" applyFill="1" applyBorder="1" applyAlignment="1">
      <alignment vertical="center" wrapText="1"/>
    </xf>
    <xf numFmtId="0" fontId="112" fillId="0" borderId="0" xfId="153" applyFont="1" applyFill="1" applyBorder="1">
      <alignment vertical="center"/>
    </xf>
    <xf numFmtId="0" fontId="7" fillId="33" borderId="168" xfId="0" applyFont="1" applyFill="1" applyBorder="1" applyAlignment="1" applyProtection="1">
      <alignment horizontal="distributed" vertical="center" justifyLastLine="1"/>
    </xf>
    <xf numFmtId="0" fontId="7" fillId="33" borderId="168" xfId="168" applyFont="1" applyFill="1" applyBorder="1" applyAlignment="1">
      <alignment horizontal="distributed" vertical="center" justifyLastLine="1"/>
    </xf>
    <xf numFmtId="38" fontId="7" fillId="0" borderId="31" xfId="1" applyFont="1" applyFill="1" applyBorder="1" applyAlignment="1">
      <alignment vertical="center" wrapText="1"/>
    </xf>
    <xf numFmtId="0" fontId="7" fillId="0" borderId="31" xfId="88" applyFont="1" applyFill="1" applyBorder="1" applyAlignment="1">
      <alignment vertical="center" wrapText="1"/>
    </xf>
    <xf numFmtId="181" fontId="7" fillId="0" borderId="129" xfId="0" applyNumberFormat="1" applyFont="1" applyFill="1" applyBorder="1">
      <alignment vertical="center"/>
    </xf>
    <xf numFmtId="183" fontId="7" fillId="0" borderId="2" xfId="0" applyNumberFormat="1" applyFont="1" applyFill="1" applyBorder="1" applyAlignment="1" applyProtection="1">
      <alignment horizontal="right" vertical="center" indent="1"/>
    </xf>
    <xf numFmtId="206" fontId="7" fillId="0" borderId="89" xfId="0" applyNumberFormat="1" applyFont="1" applyFill="1" applyBorder="1" applyAlignment="1" applyProtection="1">
      <alignment horizontal="right" vertical="center"/>
    </xf>
    <xf numFmtId="185" fontId="7" fillId="0" borderId="89" xfId="0" applyNumberFormat="1" applyFont="1" applyFill="1" applyBorder="1" applyAlignment="1" applyProtection="1">
      <alignment horizontal="right" vertical="center"/>
    </xf>
    <xf numFmtId="182" fontId="7" fillId="0" borderId="187" xfId="0" applyNumberFormat="1" applyFont="1" applyFill="1" applyBorder="1">
      <alignment vertical="center"/>
    </xf>
    <xf numFmtId="182" fontId="7" fillId="0" borderId="185" xfId="0" applyNumberFormat="1" applyFont="1" applyFill="1" applyBorder="1">
      <alignment vertical="center"/>
    </xf>
    <xf numFmtId="177" fontId="7" fillId="0" borderId="106" xfId="1" applyNumberFormat="1" applyFont="1" applyFill="1" applyBorder="1" applyAlignment="1">
      <alignment vertical="center"/>
    </xf>
    <xf numFmtId="183" fontId="7" fillId="0" borderId="106" xfId="0" applyNumberFormat="1" applyFont="1" applyFill="1" applyBorder="1" applyAlignment="1" applyProtection="1">
      <alignment horizontal="right" vertical="center" indent="1"/>
    </xf>
    <xf numFmtId="206" fontId="7" fillId="0" borderId="103" xfId="0" applyNumberFormat="1" applyFont="1" applyFill="1" applyBorder="1" applyAlignment="1" applyProtection="1">
      <alignment horizontal="right" vertical="center"/>
    </xf>
    <xf numFmtId="185" fontId="7" fillId="0" borderId="115" xfId="0" applyNumberFormat="1" applyFont="1" applyFill="1" applyBorder="1" applyAlignment="1" applyProtection="1">
      <alignment horizontal="right" vertical="center"/>
    </xf>
    <xf numFmtId="182" fontId="7" fillId="0" borderId="188" xfId="0" applyNumberFormat="1" applyFont="1" applyFill="1" applyBorder="1">
      <alignment vertical="center"/>
    </xf>
    <xf numFmtId="181" fontId="7" fillId="0" borderId="105" xfId="1" applyNumberFormat="1" applyFont="1" applyFill="1" applyBorder="1">
      <alignment vertical="center"/>
    </xf>
    <xf numFmtId="182" fontId="7" fillId="0" borderId="106" xfId="0" applyNumberFormat="1" applyFont="1" applyFill="1" applyBorder="1">
      <alignment vertical="center"/>
    </xf>
    <xf numFmtId="182" fontId="7" fillId="0" borderId="105" xfId="0" applyNumberFormat="1" applyFont="1" applyFill="1" applyBorder="1">
      <alignment vertical="center"/>
    </xf>
    <xf numFmtId="181" fontId="7" fillId="0" borderId="106" xfId="0" applyNumberFormat="1" applyFont="1" applyFill="1" applyBorder="1">
      <alignment vertical="center"/>
    </xf>
    <xf numFmtId="181" fontId="7" fillId="0" borderId="168" xfId="1" applyNumberFormat="1" applyFont="1" applyFill="1" applyBorder="1" applyAlignment="1" applyProtection="1">
      <alignment vertical="center"/>
    </xf>
    <xf numFmtId="183" fontId="7" fillId="0" borderId="168" xfId="0" applyNumberFormat="1" applyFont="1" applyFill="1" applyBorder="1" applyAlignment="1" applyProtection="1">
      <alignment horizontal="right" vertical="center" indent="1"/>
    </xf>
    <xf numFmtId="206" fontId="7" fillId="0" borderId="129" xfId="0" applyNumberFormat="1" applyFont="1" applyFill="1" applyBorder="1" applyAlignment="1" applyProtection="1">
      <alignment horizontal="right" vertical="center"/>
    </xf>
    <xf numFmtId="185" fontId="7" fillId="0" borderId="129" xfId="0" applyNumberFormat="1" applyFont="1" applyFill="1" applyBorder="1" applyAlignment="1" applyProtection="1">
      <alignment horizontal="right" vertical="center"/>
    </xf>
    <xf numFmtId="181" fontId="7" fillId="0" borderId="2" xfId="0" applyNumberFormat="1" applyFont="1" applyFill="1" applyBorder="1">
      <alignment vertical="center"/>
    </xf>
    <xf numFmtId="185" fontId="7" fillId="0" borderId="15" xfId="0" applyNumberFormat="1" applyFont="1" applyFill="1" applyBorder="1" applyAlignment="1" applyProtection="1">
      <alignment horizontal="right" vertical="center"/>
    </xf>
    <xf numFmtId="182" fontId="7" fillId="0" borderId="189" xfId="0" applyNumberFormat="1" applyFont="1" applyFill="1" applyBorder="1">
      <alignment vertical="center"/>
    </xf>
    <xf numFmtId="182" fontId="7" fillId="0" borderId="96" xfId="0" applyNumberFormat="1" applyFont="1" applyFill="1" applyBorder="1">
      <alignment vertical="center"/>
    </xf>
    <xf numFmtId="182" fontId="7" fillId="0" borderId="2" xfId="0" applyNumberFormat="1" applyFont="1" applyFill="1" applyBorder="1">
      <alignment vertical="center"/>
    </xf>
    <xf numFmtId="181" fontId="7" fillId="0" borderId="2" xfId="1" applyNumberFormat="1" applyFont="1" applyFill="1" applyBorder="1" applyAlignment="1" applyProtection="1">
      <alignment vertical="center"/>
    </xf>
    <xf numFmtId="177" fontId="7" fillId="0" borderId="168" xfId="1" applyNumberFormat="1" applyFont="1" applyFill="1" applyBorder="1" applyAlignment="1" applyProtection="1">
      <alignment vertical="center"/>
    </xf>
    <xf numFmtId="185" fontId="7" fillId="0" borderId="142" xfId="0" applyNumberFormat="1" applyFont="1" applyFill="1" applyBorder="1" applyAlignment="1" applyProtection="1">
      <alignment horizontal="right" vertical="center"/>
    </xf>
    <xf numFmtId="182" fontId="7" fillId="0" borderId="185" xfId="0" applyNumberFormat="1" applyFont="1" applyFill="1" applyBorder="1" applyAlignment="1">
      <alignment horizontal="right" vertical="center"/>
    </xf>
    <xf numFmtId="182" fontId="7" fillId="0" borderId="186" xfId="0" applyNumberFormat="1" applyFont="1" applyFill="1" applyBorder="1">
      <alignment vertical="center"/>
    </xf>
    <xf numFmtId="181" fontId="7" fillId="0" borderId="185" xfId="1" applyNumberFormat="1" applyFont="1" applyFill="1" applyBorder="1" applyAlignment="1">
      <alignment vertical="center"/>
    </xf>
    <xf numFmtId="181" fontId="84" fillId="0" borderId="9" xfId="1" applyNumberFormat="1" applyFont="1" applyFill="1" applyBorder="1" applyAlignment="1">
      <alignment horizontal="right" vertical="center"/>
    </xf>
    <xf numFmtId="181" fontId="84" fillId="0" borderId="30" xfId="1" applyNumberFormat="1" applyFont="1" applyFill="1" applyBorder="1" applyAlignment="1">
      <alignment horizontal="right" vertical="center"/>
    </xf>
    <xf numFmtId="181" fontId="84" fillId="0" borderId="11" xfId="1" applyNumberFormat="1" applyFont="1" applyFill="1" applyBorder="1" applyAlignment="1">
      <alignment horizontal="right" vertical="center"/>
    </xf>
    <xf numFmtId="181" fontId="84" fillId="0" borderId="31" xfId="1" applyNumberFormat="1" applyFont="1" applyFill="1" applyBorder="1" applyAlignment="1">
      <alignment horizontal="right" vertical="center"/>
    </xf>
    <xf numFmtId="181" fontId="84" fillId="0" borderId="145" xfId="1" applyNumberFormat="1" applyFont="1" applyFill="1" applyBorder="1" applyAlignment="1">
      <alignment horizontal="right" vertical="center"/>
    </xf>
    <xf numFmtId="181" fontId="84" fillId="0" borderId="144" xfId="1" applyNumberFormat="1" applyFont="1" applyFill="1" applyBorder="1" applyAlignment="1">
      <alignment horizontal="right" vertical="center"/>
    </xf>
    <xf numFmtId="181" fontId="84" fillId="0" borderId="13" xfId="1" applyNumberFormat="1" applyFont="1" applyFill="1" applyBorder="1" applyAlignment="1">
      <alignment horizontal="right" vertical="center"/>
    </xf>
    <xf numFmtId="181" fontId="84" fillId="0" borderId="32" xfId="1" applyNumberFormat="1" applyFont="1" applyFill="1" applyBorder="1" applyAlignment="1">
      <alignment horizontal="right" vertical="center"/>
    </xf>
    <xf numFmtId="181" fontId="84" fillId="0" borderId="168" xfId="1" applyNumberFormat="1" applyFont="1" applyFill="1" applyBorder="1" applyAlignment="1">
      <alignment horizontal="right" vertical="center"/>
    </xf>
    <xf numFmtId="181" fontId="84" fillId="0" borderId="61" xfId="1" applyNumberFormat="1" applyFont="1" applyFill="1" applyBorder="1" applyAlignment="1">
      <alignment horizontal="right" vertical="center"/>
    </xf>
    <xf numFmtId="181" fontId="84" fillId="0" borderId="120" xfId="1" applyNumberFormat="1" applyFont="1" applyFill="1" applyBorder="1" applyAlignment="1">
      <alignment horizontal="right" vertical="center"/>
    </xf>
    <xf numFmtId="181" fontId="84" fillId="0" borderId="8" xfId="1" applyNumberFormat="1" applyFont="1" applyFill="1" applyBorder="1" applyAlignment="1">
      <alignment horizontal="right" vertical="center"/>
    </xf>
    <xf numFmtId="181" fontId="84" fillId="0" borderId="9" xfId="1" applyNumberFormat="1" applyFont="1" applyFill="1" applyBorder="1" applyAlignment="1">
      <alignment vertical="center"/>
    </xf>
    <xf numFmtId="181" fontId="84" fillId="0" borderId="10" xfId="1" applyNumberFormat="1" applyFont="1" applyFill="1" applyBorder="1" applyAlignment="1">
      <alignment horizontal="right" vertical="center"/>
    </xf>
    <xf numFmtId="181" fontId="84" fillId="0" borderId="11" xfId="1" applyNumberFormat="1" applyFont="1" applyFill="1" applyBorder="1" applyAlignment="1">
      <alignment vertical="center"/>
    </xf>
    <xf numFmtId="181" fontId="84" fillId="0" borderId="143" xfId="1" applyNumberFormat="1" applyFont="1" applyFill="1" applyBorder="1" applyAlignment="1">
      <alignment horizontal="right" vertical="center"/>
    </xf>
    <xf numFmtId="181" fontId="84" fillId="0" borderId="145" xfId="1" applyNumberFormat="1" applyFont="1" applyFill="1" applyBorder="1" applyAlignment="1">
      <alignment vertical="center"/>
    </xf>
    <xf numFmtId="181" fontId="84" fillId="0" borderId="12" xfId="1" applyNumberFormat="1" applyFont="1" applyFill="1" applyBorder="1" applyAlignment="1">
      <alignment horizontal="right" vertical="center"/>
    </xf>
    <xf numFmtId="181" fontId="84" fillId="0" borderId="13" xfId="1" applyNumberFormat="1" applyFont="1" applyFill="1" applyBorder="1" applyAlignment="1">
      <alignment vertical="center"/>
    </xf>
    <xf numFmtId="181" fontId="84" fillId="0" borderId="117" xfId="1" applyNumberFormat="1" applyFont="1" applyFill="1" applyBorder="1" applyAlignment="1">
      <alignment horizontal="right" vertical="center"/>
    </xf>
    <xf numFmtId="181" fontId="84" fillId="0" borderId="93" xfId="1" applyNumberFormat="1" applyFont="1" applyFill="1" applyBorder="1" applyAlignment="1">
      <alignment horizontal="right" vertical="center"/>
    </xf>
    <xf numFmtId="181" fontId="84" fillId="0" borderId="168" xfId="1" applyNumberFormat="1" applyFont="1" applyFill="1" applyBorder="1" applyAlignment="1">
      <alignment vertical="center"/>
    </xf>
    <xf numFmtId="181" fontId="84" fillId="0" borderId="185" xfId="1" applyNumberFormat="1" applyFont="1" applyFill="1" applyBorder="1" applyAlignment="1">
      <alignment horizontal="right" vertical="center"/>
    </xf>
    <xf numFmtId="176" fontId="11" fillId="0" borderId="0" xfId="77" applyNumberFormat="1" applyFont="1" applyFill="1" applyBorder="1" applyAlignment="1">
      <alignment vertical="center"/>
    </xf>
    <xf numFmtId="49" fontId="11" fillId="0" borderId="0" xfId="82" applyNumberFormat="1" applyFont="1" applyFill="1">
      <alignment vertical="center"/>
    </xf>
    <xf numFmtId="0" fontId="7" fillId="0" borderId="0" xfId="82" applyFont="1" applyFill="1">
      <alignment vertical="center"/>
    </xf>
    <xf numFmtId="0" fontId="7" fillId="33" borderId="120" xfId="0" applyFont="1" applyFill="1" applyBorder="1" applyAlignment="1" applyProtection="1">
      <alignment horizontal="center" vertical="center"/>
    </xf>
    <xf numFmtId="179" fontId="11" fillId="0" borderId="54" xfId="45" applyNumberFormat="1" applyFont="1" applyFill="1" applyBorder="1">
      <alignment vertical="center"/>
    </xf>
    <xf numFmtId="179" fontId="11" fillId="0" borderId="106" xfId="45" applyNumberFormat="1" applyFont="1" applyFill="1" applyBorder="1">
      <alignment vertical="center"/>
    </xf>
    <xf numFmtId="179" fontId="11" fillId="0" borderId="178" xfId="45" applyNumberFormat="1" applyFont="1" applyFill="1" applyBorder="1">
      <alignment vertical="center"/>
    </xf>
    <xf numFmtId="179" fontId="11" fillId="0" borderId="65" xfId="45" applyNumberFormat="1" applyFont="1" applyFill="1" applyBorder="1">
      <alignment vertical="center"/>
    </xf>
    <xf numFmtId="179" fontId="11" fillId="0" borderId="52" xfId="45" applyNumberFormat="1" applyFont="1" applyFill="1" applyBorder="1">
      <alignment vertical="center"/>
    </xf>
    <xf numFmtId="181" fontId="11" fillId="0" borderId="25" xfId="1" applyNumberFormat="1" applyFont="1" applyFill="1" applyBorder="1" applyAlignment="1" applyProtection="1">
      <alignment vertical="center"/>
    </xf>
    <xf numFmtId="181" fontId="11" fillId="0" borderId="136" xfId="1" applyNumberFormat="1" applyFont="1" applyFill="1" applyBorder="1" applyAlignment="1" applyProtection="1">
      <alignment vertical="center"/>
    </xf>
    <xf numFmtId="181" fontId="11" fillId="0" borderId="89" xfId="1" applyNumberFormat="1" applyFont="1" applyFill="1" applyBorder="1" applyAlignment="1" applyProtection="1">
      <alignment vertical="center"/>
    </xf>
    <xf numFmtId="181" fontId="11" fillId="0" borderId="89" xfId="0" applyNumberFormat="1" applyFont="1" applyFill="1" applyBorder="1" applyAlignment="1" applyProtection="1">
      <alignment vertical="center"/>
    </xf>
    <xf numFmtId="181" fontId="11" fillId="0" borderId="25" xfId="0" applyNumberFormat="1" applyFont="1" applyFill="1" applyBorder="1" applyAlignment="1" applyProtection="1">
      <alignment vertical="center"/>
    </xf>
    <xf numFmtId="181" fontId="11" fillId="0" borderId="93" xfId="0" applyNumberFormat="1" applyFont="1" applyFill="1" applyBorder="1" applyAlignment="1" applyProtection="1">
      <alignment vertical="center"/>
    </xf>
    <xf numFmtId="181" fontId="11" fillId="0" borderId="37" xfId="0" applyNumberFormat="1" applyFont="1" applyFill="1" applyBorder="1" applyAlignment="1" applyProtection="1">
      <alignment vertical="center"/>
    </xf>
    <xf numFmtId="181" fontId="11" fillId="0" borderId="37" xfId="0" applyNumberFormat="1" applyFont="1" applyFill="1" applyBorder="1" applyAlignment="1" applyProtection="1">
      <alignment horizontal="right" vertical="center"/>
    </xf>
    <xf numFmtId="181" fontId="11" fillId="0" borderId="89" xfId="0" applyNumberFormat="1" applyFont="1" applyFill="1" applyBorder="1" applyAlignment="1" applyProtection="1">
      <alignment horizontal="right" vertical="center"/>
    </xf>
    <xf numFmtId="181" fontId="11" fillId="0" borderId="122" xfId="0" applyNumberFormat="1" applyFont="1" applyFill="1" applyBorder="1" applyAlignment="1" applyProtection="1">
      <alignment vertical="center"/>
    </xf>
    <xf numFmtId="0" fontId="112" fillId="0" borderId="0" xfId="0" applyFont="1" applyFill="1" applyBorder="1" applyAlignment="1" applyProtection="1">
      <alignment vertical="center"/>
    </xf>
    <xf numFmtId="0" fontId="112" fillId="0" borderId="0" xfId="0" applyFont="1" applyFill="1">
      <alignment vertical="center"/>
    </xf>
    <xf numFmtId="0" fontId="12" fillId="0" borderId="0" xfId="92" applyFont="1" applyFill="1">
      <alignment vertical="center"/>
    </xf>
    <xf numFmtId="0" fontId="7" fillId="0" borderId="0" xfId="0" applyFont="1" applyAlignment="1">
      <alignment vertical="center" wrapText="1"/>
    </xf>
    <xf numFmtId="0" fontId="102" fillId="33" borderId="106" xfId="0" applyFont="1" applyFill="1" applyBorder="1" applyAlignment="1">
      <alignment horizontal="center" vertical="center"/>
    </xf>
    <xf numFmtId="0" fontId="102" fillId="33" borderId="205" xfId="0" applyFont="1" applyFill="1" applyBorder="1" applyAlignment="1">
      <alignment horizontal="center" vertical="center"/>
    </xf>
    <xf numFmtId="0" fontId="12" fillId="33" borderId="185" xfId="88" applyFont="1" applyFill="1" applyBorder="1"/>
    <xf numFmtId="0" fontId="12" fillId="33" borderId="185" xfId="88" applyFont="1" applyFill="1" applyBorder="1" applyAlignment="1">
      <alignment vertical="center"/>
    </xf>
    <xf numFmtId="0" fontId="102" fillId="33" borderId="210" xfId="0" applyFont="1" applyFill="1" applyBorder="1" applyAlignment="1" applyProtection="1">
      <alignment horizontal="center" vertical="center" wrapText="1"/>
    </xf>
    <xf numFmtId="193" fontId="102" fillId="0" borderId="211" xfId="0" applyNumberFormat="1" applyFont="1" applyFill="1" applyBorder="1" applyAlignment="1" applyProtection="1">
      <alignment vertical="center"/>
    </xf>
    <xf numFmtId="194" fontId="102" fillId="0" borderId="212" xfId="0" applyNumberFormat="1" applyFont="1" applyFill="1" applyBorder="1" applyAlignment="1" applyProtection="1">
      <alignment horizontal="right" vertical="center"/>
    </xf>
    <xf numFmtId="181" fontId="102" fillId="0" borderId="213" xfId="0" applyNumberFormat="1" applyFont="1" applyFill="1" applyBorder="1" applyAlignment="1" applyProtection="1">
      <alignment horizontal="right" vertical="center"/>
    </xf>
    <xf numFmtId="193" fontId="102" fillId="0" borderId="211" xfId="0" applyNumberFormat="1" applyFont="1" applyFill="1" applyBorder="1" applyAlignment="1" applyProtection="1">
      <alignment horizontal="right" vertical="center"/>
    </xf>
    <xf numFmtId="193" fontId="102" fillId="0" borderId="213" xfId="0" applyNumberFormat="1" applyFont="1" applyFill="1" applyBorder="1" applyAlignment="1" applyProtection="1">
      <alignment horizontal="right" vertical="center"/>
    </xf>
    <xf numFmtId="0" fontId="102" fillId="33" borderId="168" xfId="0" applyFont="1" applyFill="1" applyBorder="1" applyAlignment="1" applyProtection="1">
      <alignment horizontal="center" vertical="center"/>
    </xf>
    <xf numFmtId="181" fontId="100" fillId="0" borderId="168" xfId="0" applyNumberFormat="1" applyFont="1" applyFill="1" applyBorder="1" applyAlignment="1" applyProtection="1">
      <alignment vertical="center"/>
    </xf>
    <xf numFmtId="181" fontId="102" fillId="0" borderId="168" xfId="0" applyNumberFormat="1" applyFont="1" applyFill="1" applyBorder="1" applyAlignment="1" applyProtection="1">
      <alignment vertical="center"/>
    </xf>
    <xf numFmtId="181" fontId="128" fillId="55" borderId="0" xfId="0" applyNumberFormat="1" applyFont="1" applyFill="1" applyBorder="1" applyAlignment="1" applyProtection="1">
      <alignment vertical="center"/>
    </xf>
    <xf numFmtId="181" fontId="120" fillId="55" borderId="0" xfId="0" applyNumberFormat="1" applyFont="1" applyFill="1" applyBorder="1" applyAlignment="1" applyProtection="1">
      <alignment vertical="center"/>
    </xf>
    <xf numFmtId="0" fontId="112" fillId="0" borderId="0" xfId="0" applyFont="1" applyFill="1" applyBorder="1" applyAlignment="1">
      <alignment horizontal="distributed" vertical="center" justifyLastLine="1"/>
    </xf>
    <xf numFmtId="184" fontId="112" fillId="0" borderId="0" xfId="1" applyNumberFormat="1" applyFont="1" applyFill="1" applyBorder="1" applyAlignment="1">
      <alignment horizontal="right" vertical="center"/>
    </xf>
    <xf numFmtId="176" fontId="7" fillId="33" borderId="82" xfId="152" applyNumberFormat="1" applyFont="1" applyFill="1" applyBorder="1" applyAlignment="1" applyProtection="1">
      <alignment horizontal="distributed" vertical="center" justifyLastLine="1"/>
    </xf>
    <xf numFmtId="176" fontId="7" fillId="33" borderId="118" xfId="0" applyNumberFormat="1" applyFont="1" applyFill="1" applyBorder="1" applyAlignment="1">
      <alignment horizontal="center" vertical="center" wrapText="1"/>
    </xf>
    <xf numFmtId="176" fontId="7" fillId="33" borderId="215" xfId="0" applyNumberFormat="1" applyFont="1" applyFill="1" applyBorder="1" applyAlignment="1">
      <alignment horizontal="center" vertical="center" wrapText="1"/>
    </xf>
    <xf numFmtId="0" fontId="12" fillId="33" borderId="168" xfId="88" applyFont="1" applyFill="1" applyBorder="1" applyAlignment="1">
      <alignment vertical="center"/>
    </xf>
    <xf numFmtId="0" fontId="12" fillId="33" borderId="168" xfId="88" applyFont="1" applyFill="1" applyBorder="1" applyAlignment="1">
      <alignment vertical="center" wrapText="1" shrinkToFit="1"/>
    </xf>
    <xf numFmtId="182" fontId="12" fillId="0" borderId="168" xfId="159" applyNumberFormat="1" applyFont="1" applyBorder="1" applyAlignment="1">
      <alignment vertical="center"/>
    </xf>
    <xf numFmtId="182" fontId="12" fillId="0" borderId="149" xfId="0" applyNumberFormat="1" applyFont="1" applyBorder="1" applyAlignment="1">
      <alignment horizontal="right" vertical="center"/>
    </xf>
    <xf numFmtId="0" fontId="7" fillId="55" borderId="0" xfId="165" applyFont="1" applyFill="1">
      <alignment vertical="center"/>
    </xf>
    <xf numFmtId="188" fontId="11" fillId="0" borderId="119" xfId="1" applyNumberFormat="1" applyFont="1" applyBorder="1" applyAlignment="1">
      <alignment vertical="center"/>
    </xf>
    <xf numFmtId="188" fontId="11" fillId="0" borderId="54" xfId="1" applyNumberFormat="1" applyFont="1" applyFill="1" applyBorder="1" applyAlignment="1">
      <alignment vertical="center"/>
    </xf>
    <xf numFmtId="188" fontId="11" fillId="0" borderId="168" xfId="1" applyNumberFormat="1" applyFont="1" applyFill="1" applyBorder="1" applyAlignment="1">
      <alignment vertical="center"/>
    </xf>
    <xf numFmtId="184" fontId="7" fillId="0" borderId="128" xfId="0" applyNumberFormat="1" applyFont="1" applyFill="1" applyBorder="1" applyAlignment="1" applyProtection="1">
      <alignment horizontal="right" vertical="center"/>
    </xf>
    <xf numFmtId="184" fontId="7" fillId="0" borderId="128" xfId="0" applyNumberFormat="1" applyFont="1" applyFill="1" applyBorder="1" applyAlignment="1">
      <alignment horizontal="right" vertical="center"/>
    </xf>
    <xf numFmtId="184" fontId="11" fillId="0" borderId="54" xfId="0" applyNumberFormat="1" applyFont="1" applyFill="1" applyBorder="1" applyAlignment="1" applyProtection="1">
      <alignment horizontal="right" vertical="center"/>
    </xf>
    <xf numFmtId="179" fontId="7" fillId="0" borderId="2" xfId="45" applyNumberFormat="1" applyFont="1" applyBorder="1" applyAlignment="1">
      <alignment horizontal="right" vertical="center"/>
    </xf>
    <xf numFmtId="184" fontId="7" fillId="0" borderId="54" xfId="0" applyNumberFormat="1" applyFont="1" applyFill="1" applyBorder="1" applyAlignment="1" applyProtection="1">
      <alignment horizontal="right" vertical="center"/>
    </xf>
    <xf numFmtId="179" fontId="7" fillId="0" borderId="2" xfId="1" applyNumberFormat="1" applyFont="1" applyFill="1" applyBorder="1" applyAlignment="1">
      <alignment horizontal="right" vertical="center"/>
    </xf>
    <xf numFmtId="204" fontId="127" fillId="0" borderId="128" xfId="159" applyNumberFormat="1" applyFont="1" applyFill="1" applyBorder="1" applyAlignment="1">
      <alignment horizontal="right" vertical="center"/>
    </xf>
    <xf numFmtId="186" fontId="7" fillId="0" borderId="128" xfId="0" applyNumberFormat="1" applyFont="1" applyFill="1" applyBorder="1" applyAlignment="1" applyProtection="1">
      <alignment horizontal="right" vertical="center"/>
    </xf>
    <xf numFmtId="179" fontId="7" fillId="0" borderId="2" xfId="157" applyNumberFormat="1" applyFont="1" applyFill="1" applyBorder="1" applyAlignment="1">
      <alignment horizontal="right" vertical="center"/>
    </xf>
    <xf numFmtId="206" fontId="7" fillId="0" borderId="205" xfId="157" applyNumberFormat="1" applyFont="1" applyFill="1" applyBorder="1" applyAlignment="1">
      <alignment horizontal="right" vertical="center"/>
    </xf>
    <xf numFmtId="179" fontId="7" fillId="0" borderId="2" xfId="45" applyNumberFormat="1" applyFont="1" applyFill="1" applyBorder="1" applyAlignment="1">
      <alignment horizontal="right" vertical="center"/>
    </xf>
    <xf numFmtId="181" fontId="108" fillId="0" borderId="2" xfId="169" applyNumberFormat="1" applyFont="1" applyFill="1" applyBorder="1" applyAlignment="1">
      <alignment horizontal="right" vertical="center"/>
    </xf>
    <xf numFmtId="181" fontId="108" fillId="0" borderId="168" xfId="169" applyNumberFormat="1" applyFont="1" applyFill="1" applyBorder="1" applyAlignment="1">
      <alignment horizontal="right" vertical="center"/>
    </xf>
    <xf numFmtId="181" fontId="7" fillId="0" borderId="2" xfId="169" applyNumberFormat="1" applyFont="1" applyFill="1" applyBorder="1" applyAlignment="1">
      <alignment horizontal="right" vertical="center"/>
    </xf>
    <xf numFmtId="0" fontId="7" fillId="0" borderId="2" xfId="152" applyFont="1" applyFill="1" applyBorder="1" applyAlignment="1">
      <alignment horizontal="right" vertical="center"/>
    </xf>
    <xf numFmtId="180" fontId="7" fillId="0" borderId="2" xfId="45" applyNumberFormat="1" applyFont="1" applyFill="1" applyBorder="1" applyAlignment="1">
      <alignment horizontal="right" vertical="center"/>
    </xf>
    <xf numFmtId="190" fontId="7" fillId="0" borderId="2" xfId="83" applyNumberFormat="1" applyFont="1" applyFill="1" applyBorder="1" applyAlignment="1">
      <alignment horizontal="right" vertical="center"/>
    </xf>
    <xf numFmtId="191" fontId="7" fillId="0" borderId="2" xfId="83" applyNumberFormat="1" applyFont="1" applyFill="1" applyBorder="1" applyAlignment="1">
      <alignment horizontal="right" vertical="center"/>
    </xf>
    <xf numFmtId="188" fontId="7" fillId="0" borderId="2" xfId="83" applyNumberFormat="1" applyFont="1" applyFill="1" applyBorder="1" applyAlignment="1">
      <alignment horizontal="right" vertical="center"/>
    </xf>
    <xf numFmtId="179" fontId="7" fillId="0" borderId="168" xfId="0" applyNumberFormat="1" applyFont="1" applyFill="1" applyBorder="1" applyAlignment="1">
      <alignment horizontal="right" vertical="center"/>
    </xf>
    <xf numFmtId="0" fontId="7" fillId="0" borderId="0" xfId="0" applyFont="1" applyFill="1" applyBorder="1" applyAlignment="1">
      <alignment horizontal="left" vertical="center"/>
    </xf>
    <xf numFmtId="0" fontId="7" fillId="33" borderId="168" xfId="0" applyFont="1" applyFill="1" applyBorder="1" applyAlignment="1" applyProtection="1">
      <alignment horizontal="distributed" vertical="center" justifyLastLine="1"/>
    </xf>
    <xf numFmtId="0" fontId="7" fillId="33" borderId="168" xfId="168" applyFont="1" applyFill="1" applyBorder="1" applyAlignment="1">
      <alignment horizontal="distributed" vertical="center" justifyLastLine="1"/>
    </xf>
    <xf numFmtId="0" fontId="82" fillId="0" borderId="0" xfId="0" applyFont="1" applyFill="1">
      <alignment vertical="center"/>
    </xf>
    <xf numFmtId="0" fontId="77" fillId="0" borderId="0" xfId="0" applyFont="1" applyFill="1" applyAlignment="1">
      <alignment horizontal="left" vertical="center"/>
    </xf>
    <xf numFmtId="0" fontId="78" fillId="0" borderId="0" xfId="0" applyFont="1" applyFill="1" applyAlignment="1">
      <alignment vertical="center" wrapText="1"/>
    </xf>
    <xf numFmtId="177" fontId="7" fillId="0" borderId="214" xfId="0" applyNumberFormat="1" applyFont="1" applyFill="1" applyBorder="1">
      <alignment vertical="center"/>
    </xf>
    <xf numFmtId="184" fontId="7" fillId="0" borderId="120" xfId="1" applyNumberFormat="1" applyFont="1" applyFill="1" applyBorder="1" applyAlignment="1">
      <alignment horizontal="right" vertical="center"/>
    </xf>
    <xf numFmtId="177" fontId="7" fillId="0" borderId="118" xfId="0" applyNumberFormat="1" applyFont="1" applyFill="1" applyBorder="1">
      <alignment vertical="center"/>
    </xf>
    <xf numFmtId="179" fontId="7" fillId="0" borderId="9" xfId="0" applyNumberFormat="1" applyFont="1" applyFill="1" applyBorder="1" applyAlignment="1">
      <alignment vertical="center"/>
    </xf>
    <xf numFmtId="179" fontId="7" fillId="0" borderId="11" xfId="0" applyNumberFormat="1" applyFont="1" applyFill="1" applyBorder="1" applyAlignment="1">
      <alignment vertical="center"/>
    </xf>
    <xf numFmtId="179" fontId="7" fillId="0" borderId="13" xfId="0" applyNumberFormat="1" applyFont="1" applyFill="1" applyBorder="1" applyAlignment="1">
      <alignment vertical="center"/>
    </xf>
    <xf numFmtId="179" fontId="7" fillId="0" borderId="120" xfId="0" applyNumberFormat="1" applyFont="1" applyFill="1" applyBorder="1" applyAlignment="1">
      <alignment vertical="center"/>
    </xf>
    <xf numFmtId="179" fontId="7" fillId="0" borderId="120" xfId="0" applyNumberFormat="1" applyFont="1" applyFill="1" applyBorder="1" applyAlignment="1">
      <alignment horizontal="right" vertical="center"/>
    </xf>
    <xf numFmtId="181" fontId="7" fillId="0" borderId="14" xfId="0" applyNumberFormat="1" applyFont="1" applyFill="1" applyBorder="1" applyAlignment="1" applyProtection="1">
      <alignment vertical="center"/>
    </xf>
    <xf numFmtId="181" fontId="7" fillId="0" borderId="103" xfId="0" applyNumberFormat="1" applyFont="1" applyFill="1" applyBorder="1" applyAlignment="1" applyProtection="1">
      <alignment vertical="center"/>
    </xf>
    <xf numFmtId="181" fontId="7" fillId="0" borderId="106" xfId="0" applyNumberFormat="1" applyFont="1" applyFill="1" applyBorder="1" applyAlignment="1" applyProtection="1">
      <alignment vertical="center"/>
    </xf>
    <xf numFmtId="0" fontId="7" fillId="0" borderId="14"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181" fontId="7" fillId="0" borderId="115" xfId="0" applyNumberFormat="1" applyFont="1" applyFill="1" applyBorder="1" applyAlignment="1" applyProtection="1">
      <alignment vertical="center"/>
    </xf>
    <xf numFmtId="181" fontId="7" fillId="0" borderId="148" xfId="0" applyNumberFormat="1" applyFont="1" applyFill="1" applyBorder="1" applyAlignment="1" applyProtection="1">
      <alignment vertical="center"/>
    </xf>
    <xf numFmtId="181" fontId="7" fillId="0" borderId="105" xfId="0" applyNumberFormat="1" applyFont="1" applyFill="1" applyBorder="1" applyAlignment="1" applyProtection="1">
      <alignment vertical="center"/>
    </xf>
    <xf numFmtId="0" fontId="7" fillId="0" borderId="2"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181" fontId="7" fillId="0" borderId="0" xfId="0" applyNumberFormat="1" applyFont="1" applyFill="1" applyBorder="1" applyAlignment="1" applyProtection="1">
      <alignment vertical="center"/>
    </xf>
    <xf numFmtId="0" fontId="7" fillId="0" borderId="37"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xf>
    <xf numFmtId="179" fontId="7" fillId="0" borderId="128" xfId="45" applyNumberFormat="1" applyFont="1" applyFill="1" applyBorder="1" applyAlignment="1" applyProtection="1">
      <alignment vertical="center"/>
    </xf>
    <xf numFmtId="181" fontId="7" fillId="0" borderId="65" xfId="0" applyNumberFormat="1" applyFont="1" applyFill="1" applyBorder="1" applyAlignment="1" applyProtection="1">
      <alignment vertical="center"/>
    </xf>
    <xf numFmtId="179" fontId="7" fillId="0" borderId="65" xfId="45" applyNumberFormat="1" applyFont="1" applyFill="1" applyBorder="1" applyAlignment="1" applyProtection="1">
      <alignment vertical="center"/>
    </xf>
    <xf numFmtId="181" fontId="7" fillId="52" borderId="128" xfId="0" applyNumberFormat="1" applyFont="1" applyFill="1" applyBorder="1" applyAlignment="1" applyProtection="1">
      <alignment vertical="center"/>
    </xf>
    <xf numFmtId="179" fontId="7" fillId="52" borderId="128" xfId="45" applyNumberFormat="1" applyFont="1" applyFill="1" applyBorder="1" applyAlignment="1" applyProtection="1">
      <alignment vertical="center"/>
    </xf>
    <xf numFmtId="177" fontId="75" fillId="0" borderId="128" xfId="1" applyNumberFormat="1" applyFont="1" applyFill="1" applyBorder="1" applyAlignment="1" applyProtection="1">
      <alignment vertical="center"/>
    </xf>
    <xf numFmtId="192" fontId="75" fillId="0" borderId="128" xfId="1" applyNumberFormat="1" applyFont="1" applyFill="1" applyBorder="1" applyAlignment="1" applyProtection="1">
      <alignment vertical="center"/>
    </xf>
    <xf numFmtId="181" fontId="75" fillId="0" borderId="128" xfId="1" applyNumberFormat="1" applyFont="1" applyFill="1" applyBorder="1" applyAlignment="1" applyProtection="1">
      <alignment vertical="center"/>
    </xf>
    <xf numFmtId="177" fontId="75" fillId="0" borderId="128" xfId="1" applyNumberFormat="1" applyFont="1" applyFill="1" applyBorder="1" applyAlignment="1">
      <alignment vertical="center"/>
    </xf>
    <xf numFmtId="181" fontId="75" fillId="0" borderId="128" xfId="1" applyNumberFormat="1" applyFont="1" applyFill="1" applyBorder="1" applyAlignment="1">
      <alignment vertical="center"/>
    </xf>
    <xf numFmtId="192" fontId="75" fillId="0" borderId="128" xfId="1" applyNumberFormat="1" applyFont="1" applyFill="1" applyBorder="1" applyAlignment="1" applyProtection="1">
      <alignment horizontal="right" vertical="center"/>
    </xf>
    <xf numFmtId="177" fontId="7" fillId="0" borderId="128" xfId="1" applyNumberFormat="1" applyFont="1" applyFill="1" applyBorder="1" applyAlignment="1" applyProtection="1">
      <alignment vertical="center"/>
    </xf>
    <xf numFmtId="192" fontId="7" fillId="0" borderId="128" xfId="1" applyNumberFormat="1" applyFont="1" applyFill="1" applyBorder="1" applyAlignment="1" applyProtection="1">
      <alignment vertical="center"/>
    </xf>
    <xf numFmtId="181" fontId="7" fillId="0" borderId="128" xfId="1" applyNumberFormat="1" applyFont="1" applyFill="1" applyBorder="1" applyAlignment="1" applyProtection="1">
      <alignment vertical="center"/>
    </xf>
    <xf numFmtId="192" fontId="7" fillId="0" borderId="128" xfId="1" applyNumberFormat="1" applyFont="1" applyFill="1" applyBorder="1" applyAlignment="1" applyProtection="1">
      <alignment horizontal="right" vertical="center"/>
    </xf>
    <xf numFmtId="177" fontId="7" fillId="0" borderId="128" xfId="1" applyNumberFormat="1" applyFont="1" applyFill="1" applyBorder="1" applyAlignment="1" applyProtection="1">
      <alignment horizontal="right" vertical="center"/>
    </xf>
    <xf numFmtId="181" fontId="7" fillId="0" borderId="128" xfId="1" applyNumberFormat="1" applyFont="1" applyFill="1" applyBorder="1" applyAlignment="1" applyProtection="1">
      <alignment horizontal="right" vertical="center"/>
    </xf>
    <xf numFmtId="177" fontId="7" fillId="0" borderId="128" xfId="1" applyNumberFormat="1" applyFont="1" applyFill="1" applyBorder="1" applyAlignment="1">
      <alignment vertical="center"/>
    </xf>
    <xf numFmtId="181" fontId="7" fillId="0" borderId="0" xfId="0" applyNumberFormat="1" applyFont="1" applyFill="1" applyAlignment="1">
      <alignment horizontal="right" vertical="center"/>
    </xf>
    <xf numFmtId="181" fontId="7" fillId="0" borderId="0" xfId="1" applyNumberFormat="1" applyFont="1" applyFill="1">
      <alignment vertical="center"/>
    </xf>
    <xf numFmtId="177" fontId="7" fillId="0" borderId="128" xfId="1" applyNumberFormat="1" applyFont="1" applyFill="1" applyBorder="1" applyAlignment="1">
      <alignment horizontal="right" vertical="center"/>
    </xf>
    <xf numFmtId="181" fontId="7" fillId="0" borderId="128" xfId="1" applyNumberFormat="1" applyFont="1" applyFill="1" applyBorder="1" applyAlignment="1">
      <alignment horizontal="right" vertical="center"/>
    </xf>
    <xf numFmtId="182" fontId="75" fillId="0" borderId="168" xfId="0" applyNumberFormat="1" applyFont="1" applyFill="1" applyBorder="1">
      <alignment vertical="center"/>
    </xf>
    <xf numFmtId="192" fontId="75" fillId="0" borderId="168" xfId="0" applyNumberFormat="1" applyFont="1" applyFill="1" applyBorder="1">
      <alignment vertical="center"/>
    </xf>
    <xf numFmtId="192" fontId="7" fillId="0" borderId="168" xfId="0" applyNumberFormat="1" applyFont="1" applyFill="1" applyBorder="1">
      <alignment vertical="center"/>
    </xf>
    <xf numFmtId="181" fontId="75" fillId="0" borderId="37" xfId="0" applyNumberFormat="1" applyFont="1" applyFill="1" applyBorder="1" applyAlignment="1" applyProtection="1">
      <alignment vertical="center"/>
    </xf>
    <xf numFmtId="179" fontId="75" fillId="0" borderId="37" xfId="0" applyNumberFormat="1" applyFont="1" applyFill="1" applyBorder="1" applyAlignment="1" applyProtection="1">
      <alignment vertical="center"/>
    </xf>
    <xf numFmtId="179" fontId="75" fillId="0" borderId="2" xfId="0" applyNumberFormat="1" applyFont="1" applyFill="1" applyBorder="1" applyAlignment="1" applyProtection="1">
      <alignment vertical="center"/>
    </xf>
    <xf numFmtId="181" fontId="7" fillId="0" borderId="37" xfId="0" applyNumberFormat="1" applyFont="1" applyFill="1" applyBorder="1" applyAlignment="1" applyProtection="1">
      <alignment vertical="center"/>
    </xf>
    <xf numFmtId="179" fontId="7" fillId="0" borderId="37" xfId="0" applyNumberFormat="1" applyFont="1" applyFill="1" applyBorder="1" applyAlignment="1" applyProtection="1">
      <alignment vertical="center"/>
    </xf>
    <xf numFmtId="0" fontId="102" fillId="33" borderId="150" xfId="0" applyFont="1" applyFill="1" applyBorder="1" applyAlignment="1" applyProtection="1">
      <alignment horizontal="center" vertical="center" wrapText="1"/>
    </xf>
    <xf numFmtId="0" fontId="102" fillId="33" borderId="151" xfId="0" applyFont="1" applyFill="1" applyBorder="1" applyAlignment="1" applyProtection="1">
      <alignment horizontal="center" vertical="center" shrinkToFit="1"/>
    </xf>
    <xf numFmtId="0" fontId="102" fillId="33" borderId="160" xfId="0" applyFont="1" applyFill="1" applyBorder="1" applyAlignment="1" applyProtection="1">
      <alignment horizontal="center" vertical="center"/>
    </xf>
    <xf numFmtId="0" fontId="102" fillId="33" borderId="157" xfId="0" applyFont="1" applyFill="1" applyBorder="1" applyAlignment="1" applyProtection="1">
      <alignment horizontal="center" vertical="center"/>
    </xf>
    <xf numFmtId="0" fontId="102" fillId="33" borderId="158" xfId="0" applyFont="1" applyFill="1" applyBorder="1" applyAlignment="1" applyProtection="1">
      <alignment horizontal="center" vertical="center" shrinkToFit="1"/>
    </xf>
    <xf numFmtId="0" fontId="102" fillId="33" borderId="210" xfId="0" applyFont="1" applyFill="1" applyBorder="1" applyAlignment="1" applyProtection="1">
      <alignment horizontal="center" vertical="center"/>
    </xf>
    <xf numFmtId="193" fontId="102" fillId="0" borderId="206" xfId="0" applyNumberFormat="1" applyFont="1" applyFill="1" applyBorder="1" applyAlignment="1" applyProtection="1">
      <alignment vertical="center"/>
    </xf>
    <xf numFmtId="194" fontId="102" fillId="0" borderId="152" xfId="0" applyNumberFormat="1" applyFont="1" applyFill="1" applyBorder="1" applyAlignment="1" applyProtection="1">
      <alignment horizontal="right" vertical="center"/>
    </xf>
    <xf numFmtId="181" fontId="102" fillId="0" borderId="154" xfId="0" applyNumberFormat="1" applyFont="1" applyFill="1" applyBorder="1" applyAlignment="1" applyProtection="1">
      <alignment horizontal="right" vertical="center"/>
    </xf>
    <xf numFmtId="193" fontId="102" fillId="0" borderId="206" xfId="0" applyNumberFormat="1" applyFont="1" applyFill="1" applyBorder="1" applyAlignment="1" applyProtection="1">
      <alignment horizontal="right" vertical="center"/>
    </xf>
    <xf numFmtId="193" fontId="102" fillId="0" borderId="154" xfId="0" applyNumberFormat="1" applyFont="1" applyFill="1" applyBorder="1" applyAlignment="1" applyProtection="1">
      <alignment horizontal="right" vertical="center"/>
    </xf>
    <xf numFmtId="194" fontId="102" fillId="0" borderId="155" xfId="0" applyNumberFormat="1" applyFont="1" applyFill="1" applyBorder="1" applyAlignment="1" applyProtection="1">
      <alignment horizontal="right" vertical="center"/>
    </xf>
    <xf numFmtId="181" fontId="100" fillId="0" borderId="160" xfId="0" applyNumberFormat="1" applyFont="1" applyFill="1" applyBorder="1" applyAlignment="1" applyProtection="1">
      <alignment vertical="center"/>
    </xf>
    <xf numFmtId="181" fontId="100" fillId="0" borderId="159" xfId="0" applyNumberFormat="1" applyFont="1" applyFill="1" applyBorder="1" applyAlignment="1" applyProtection="1">
      <alignment vertical="center"/>
    </xf>
    <xf numFmtId="184" fontId="100" fillId="0" borderId="160" xfId="0" applyNumberFormat="1" applyFont="1" applyFill="1" applyBorder="1" applyAlignment="1" applyProtection="1">
      <alignment horizontal="right" vertical="center"/>
    </xf>
    <xf numFmtId="181" fontId="102" fillId="0" borderId="160" xfId="0" applyNumberFormat="1" applyFont="1" applyFill="1" applyBorder="1" applyAlignment="1" applyProtection="1">
      <alignment vertical="center"/>
    </xf>
    <xf numFmtId="181" fontId="102" fillId="0" borderId="159" xfId="0" applyNumberFormat="1" applyFont="1" applyFill="1" applyBorder="1" applyAlignment="1" applyProtection="1">
      <alignment vertical="center"/>
    </xf>
    <xf numFmtId="184" fontId="98" fillId="0" borderId="160" xfId="0" applyNumberFormat="1" applyFont="1" applyFill="1" applyBorder="1" applyAlignment="1" applyProtection="1">
      <alignment horizontal="right" vertical="center"/>
    </xf>
    <xf numFmtId="181" fontId="102" fillId="0" borderId="160" xfId="1" applyNumberFormat="1" applyFont="1" applyFill="1" applyBorder="1" applyAlignment="1">
      <alignment vertical="center"/>
    </xf>
    <xf numFmtId="181" fontId="102" fillId="0" borderId="159" xfId="1" applyNumberFormat="1" applyFont="1" applyFill="1" applyBorder="1" applyAlignment="1">
      <alignment vertical="center"/>
    </xf>
    <xf numFmtId="181" fontId="102" fillId="0" borderId="208" xfId="1" applyNumberFormat="1" applyFont="1" applyFill="1" applyBorder="1" applyAlignment="1">
      <alignment vertical="center"/>
    </xf>
    <xf numFmtId="181" fontId="102" fillId="0" borderId="161" xfId="1" applyNumberFormat="1" applyFont="1" applyFill="1" applyBorder="1" applyAlignment="1">
      <alignment vertical="center"/>
    </xf>
    <xf numFmtId="184" fontId="98" fillId="0" borderId="162" xfId="0" applyNumberFormat="1" applyFont="1" applyFill="1" applyBorder="1" applyAlignment="1" applyProtection="1">
      <alignment horizontal="right" vertical="center"/>
    </xf>
    <xf numFmtId="181" fontId="100" fillId="0" borderId="210" xfId="0" applyNumberFormat="1" applyFont="1" applyFill="1" applyBorder="1" applyAlignment="1" applyProtection="1">
      <alignment vertical="center"/>
    </xf>
    <xf numFmtId="181" fontId="102" fillId="0" borderId="210" xfId="0" applyNumberFormat="1" applyFont="1" applyFill="1" applyBorder="1" applyAlignment="1" applyProtection="1">
      <alignment vertical="center"/>
    </xf>
    <xf numFmtId="181" fontId="102" fillId="0" borderId="210" xfId="1" applyNumberFormat="1" applyFont="1" applyFill="1" applyBorder="1" applyAlignment="1">
      <alignment vertical="center"/>
    </xf>
    <xf numFmtId="0" fontId="102" fillId="33" borderId="150" xfId="0" applyFont="1" applyFill="1" applyBorder="1" applyAlignment="1" applyProtection="1">
      <alignment horizontal="center" vertical="center"/>
    </xf>
    <xf numFmtId="181" fontId="100" fillId="0" borderId="180" xfId="0" applyNumberFormat="1" applyFont="1" applyFill="1" applyBorder="1" applyAlignment="1" applyProtection="1">
      <alignment vertical="center"/>
    </xf>
    <xf numFmtId="179" fontId="100" fillId="0" borderId="163" xfId="0" applyNumberFormat="1" applyFont="1" applyFill="1" applyBorder="1" applyAlignment="1" applyProtection="1">
      <alignment vertical="center"/>
    </xf>
    <xf numFmtId="181" fontId="102" fillId="0" borderId="180" xfId="0" applyNumberFormat="1" applyFont="1" applyFill="1" applyBorder="1" applyAlignment="1" applyProtection="1">
      <alignment vertical="center"/>
    </xf>
    <xf numFmtId="179" fontId="98" fillId="0" borderId="163" xfId="0" applyNumberFormat="1" applyFont="1" applyFill="1" applyBorder="1" applyAlignment="1" applyProtection="1">
      <alignment vertical="center"/>
    </xf>
    <xf numFmtId="181" fontId="102" fillId="0" borderId="181" xfId="0" applyNumberFormat="1" applyFont="1" applyFill="1" applyBorder="1" applyAlignment="1" applyProtection="1">
      <alignment vertical="center"/>
    </xf>
    <xf numFmtId="179" fontId="98" fillId="0" borderId="164" xfId="0" applyNumberFormat="1" applyFont="1" applyFill="1" applyBorder="1" applyAlignment="1" applyProtection="1">
      <alignment vertical="center"/>
    </xf>
    <xf numFmtId="193" fontId="7" fillId="0" borderId="214" xfId="0" applyNumberFormat="1" applyFont="1" applyFill="1" applyBorder="1">
      <alignment vertical="center"/>
    </xf>
    <xf numFmtId="196" fontId="7" fillId="0" borderId="215" xfId="0" applyNumberFormat="1" applyFont="1" applyFill="1" applyBorder="1" applyAlignment="1">
      <alignment horizontal="right" vertical="center"/>
    </xf>
    <xf numFmtId="196" fontId="7" fillId="0" borderId="26" xfId="0" applyNumberFormat="1" applyFont="1" applyFill="1" applyBorder="1" applyAlignment="1" applyProtection="1">
      <alignment horizontal="right" vertical="center"/>
    </xf>
    <xf numFmtId="203" fontId="7" fillId="0" borderId="214" xfId="0" applyNumberFormat="1" applyFont="1" applyFill="1" applyBorder="1">
      <alignment vertical="center"/>
    </xf>
    <xf numFmtId="182" fontId="7" fillId="0" borderId="214" xfId="0" applyNumberFormat="1" applyFont="1" applyFill="1" applyBorder="1">
      <alignment vertical="center"/>
    </xf>
    <xf numFmtId="0" fontId="7" fillId="33" borderId="168" xfId="0" applyFont="1" applyFill="1" applyBorder="1" applyAlignment="1">
      <alignment horizontal="distributed" vertical="center" wrapText="1" justifyLastLine="1"/>
    </xf>
    <xf numFmtId="177" fontId="7" fillId="0" borderId="214" xfId="1" applyNumberFormat="1" applyFont="1" applyFill="1" applyBorder="1" applyAlignment="1" applyProtection="1">
      <alignment vertical="center"/>
    </xf>
    <xf numFmtId="197" fontId="7" fillId="0" borderId="215" xfId="0" applyNumberFormat="1" applyFont="1" applyFill="1" applyBorder="1">
      <alignment vertical="center"/>
    </xf>
    <xf numFmtId="183" fontId="7" fillId="33" borderId="37" xfId="1" applyNumberFormat="1" applyFont="1" applyFill="1" applyBorder="1" applyAlignment="1" applyProtection="1">
      <alignment horizontal="center" vertical="center"/>
    </xf>
    <xf numFmtId="198" fontId="7" fillId="33" borderId="3" xfId="1" applyNumberFormat="1" applyFont="1" applyFill="1" applyBorder="1" applyAlignment="1" applyProtection="1">
      <alignment horizontal="center" vertical="center"/>
    </xf>
    <xf numFmtId="183" fontId="7" fillId="33" borderId="6" xfId="1" applyNumberFormat="1" applyFont="1" applyFill="1" applyBorder="1" applyAlignment="1" applyProtection="1">
      <alignment horizontal="center" vertical="center"/>
    </xf>
    <xf numFmtId="198" fontId="7" fillId="0" borderId="54" xfId="1" applyNumberFormat="1" applyFont="1" applyFill="1" applyBorder="1" applyAlignment="1" applyProtection="1">
      <alignment vertical="center"/>
    </xf>
    <xf numFmtId="199" fontId="7" fillId="0" borderId="120" xfId="1" applyNumberFormat="1" applyFont="1" applyFill="1" applyBorder="1" applyAlignment="1" applyProtection="1">
      <alignment vertical="center"/>
    </xf>
    <xf numFmtId="198" fontId="7" fillId="0" borderId="2" xfId="1" applyNumberFormat="1" applyFont="1" applyFill="1" applyBorder="1" applyAlignment="1" applyProtection="1">
      <alignment vertical="center"/>
    </xf>
    <xf numFmtId="198" fontId="7" fillId="0" borderId="65" xfId="1" applyNumberFormat="1" applyFont="1" applyFill="1" applyBorder="1" applyAlignment="1" applyProtection="1">
      <alignment vertical="center"/>
    </xf>
    <xf numFmtId="199" fontId="7" fillId="0" borderId="65" xfId="1" applyNumberFormat="1" applyFont="1" applyFill="1" applyBorder="1" applyAlignment="1" applyProtection="1">
      <alignment vertical="center"/>
    </xf>
    <xf numFmtId="198" fontId="75" fillId="0" borderId="2" xfId="1" applyNumberFormat="1" applyFont="1" applyFill="1" applyBorder="1" applyAlignment="1" applyProtection="1">
      <alignment vertical="center"/>
    </xf>
    <xf numFmtId="199" fontId="75" fillId="0" borderId="2" xfId="1" applyNumberFormat="1" applyFont="1" applyFill="1" applyBorder="1" applyAlignment="1" applyProtection="1">
      <alignment vertical="center"/>
    </xf>
    <xf numFmtId="198" fontId="7" fillId="0" borderId="0" xfId="1" applyNumberFormat="1" applyFont="1" applyFill="1" applyBorder="1" applyAlignment="1">
      <alignment vertical="center"/>
    </xf>
    <xf numFmtId="198" fontId="11" fillId="0" borderId="0" xfId="1" applyNumberFormat="1" applyFont="1" applyFill="1" applyBorder="1" applyAlignment="1">
      <alignment vertical="center"/>
    </xf>
    <xf numFmtId="179" fontId="7" fillId="0" borderId="54" xfId="165" applyNumberFormat="1" applyFont="1" applyFill="1" applyBorder="1" applyAlignment="1" applyProtection="1">
      <alignment horizontal="right" vertical="center"/>
    </xf>
    <xf numFmtId="0" fontId="9" fillId="0" borderId="0" xfId="0" applyFont="1" applyFill="1" applyAlignment="1">
      <alignment vertical="center"/>
    </xf>
    <xf numFmtId="176" fontId="7" fillId="0" borderId="0" xfId="0" applyNumberFormat="1" applyFont="1">
      <alignment vertical="center"/>
    </xf>
    <xf numFmtId="0" fontId="75" fillId="34" borderId="71" xfId="0" applyFont="1" applyFill="1" applyBorder="1" applyAlignment="1">
      <alignment horizontal="center" vertical="center"/>
    </xf>
    <xf numFmtId="0" fontId="75" fillId="34" borderId="130" xfId="0" applyFont="1" applyFill="1" applyBorder="1" applyAlignment="1">
      <alignment horizontal="center" vertical="center"/>
    </xf>
    <xf numFmtId="0" fontId="81" fillId="0" borderId="0" xfId="0" applyFont="1" applyBorder="1" applyAlignment="1" applyProtection="1">
      <alignment horizontal="center" vertical="center"/>
    </xf>
    <xf numFmtId="0" fontId="7" fillId="33" borderId="214" xfId="0" applyFont="1" applyFill="1" applyBorder="1" applyAlignment="1" applyProtection="1">
      <alignment horizontal="center" vertical="center" wrapText="1"/>
    </xf>
    <xf numFmtId="0" fontId="7" fillId="33" borderId="215" xfId="0" applyFont="1" applyFill="1" applyBorder="1" applyAlignment="1" applyProtection="1">
      <alignment horizontal="center" vertical="center" wrapText="1"/>
    </xf>
    <xf numFmtId="190" fontId="7" fillId="0" borderId="168" xfId="0" applyNumberFormat="1" applyFont="1" applyFill="1" applyBorder="1" applyAlignment="1">
      <alignment horizontal="right" vertical="center"/>
    </xf>
    <xf numFmtId="184" fontId="7" fillId="0" borderId="168" xfId="0" applyNumberFormat="1" applyFont="1" applyFill="1" applyBorder="1" applyAlignment="1">
      <alignment horizontal="right" vertical="center"/>
    </xf>
    <xf numFmtId="182" fontId="7" fillId="0" borderId="168" xfId="0" applyNumberFormat="1" applyFont="1" applyFill="1" applyBorder="1" applyAlignment="1">
      <alignment horizontal="right" vertical="center"/>
    </xf>
    <xf numFmtId="177" fontId="7" fillId="0" borderId="168" xfId="88" applyNumberFormat="1" applyFont="1" applyFill="1" applyBorder="1" applyAlignment="1">
      <alignment horizontal="right" vertical="center"/>
    </xf>
    <xf numFmtId="0" fontId="7" fillId="0" borderId="0" xfId="0" applyFont="1" applyFill="1" applyBorder="1" applyAlignment="1" applyProtection="1">
      <alignment horizontal="center" vertical="center"/>
    </xf>
    <xf numFmtId="176" fontId="7" fillId="33" borderId="103" xfId="0" applyNumberFormat="1" applyFont="1" applyFill="1" applyBorder="1" applyAlignment="1">
      <alignment horizontal="center" vertical="center" wrapText="1"/>
    </xf>
    <xf numFmtId="176" fontId="7" fillId="33" borderId="192" xfId="0" applyNumberFormat="1" applyFont="1" applyFill="1" applyBorder="1" applyAlignment="1">
      <alignment horizontal="center" vertical="center" wrapText="1"/>
    </xf>
    <xf numFmtId="0" fontId="7" fillId="33" borderId="106" xfId="0" applyFont="1" applyFill="1" applyBorder="1" applyAlignment="1" applyProtection="1">
      <alignment horizontal="center" vertical="center"/>
    </xf>
    <xf numFmtId="0" fontId="7" fillId="33" borderId="2" xfId="0" applyFont="1" applyFill="1" applyBorder="1" applyAlignment="1" applyProtection="1">
      <alignment horizontal="center" vertical="center"/>
    </xf>
    <xf numFmtId="176" fontId="7" fillId="33" borderId="116" xfId="0" applyNumberFormat="1" applyFont="1" applyFill="1" applyBorder="1" applyAlignment="1">
      <alignment horizontal="center" vertical="center"/>
    </xf>
    <xf numFmtId="176" fontId="7" fillId="33" borderId="117" xfId="0" applyNumberFormat="1" applyFont="1" applyFill="1" applyBorder="1" applyAlignment="1">
      <alignment horizontal="center" vertical="center"/>
    </xf>
    <xf numFmtId="176" fontId="81" fillId="0" borderId="0" xfId="0" applyNumberFormat="1" applyFont="1" applyBorder="1" applyAlignment="1" applyProtection="1">
      <alignment horizontal="center" vertical="center"/>
    </xf>
    <xf numFmtId="176" fontId="7" fillId="33" borderId="129" xfId="0" applyNumberFormat="1" applyFont="1" applyFill="1" applyBorder="1" applyAlignment="1">
      <alignment horizontal="center" vertical="center" shrinkToFit="1"/>
    </xf>
    <xf numFmtId="176" fontId="7" fillId="33" borderId="130" xfId="0" applyNumberFormat="1" applyFont="1" applyFill="1" applyBorder="1" applyAlignment="1">
      <alignment horizontal="center" vertical="center" shrinkToFit="1"/>
    </xf>
    <xf numFmtId="176" fontId="7" fillId="33" borderId="185" xfId="0" applyNumberFormat="1" applyFont="1" applyFill="1" applyBorder="1" applyAlignment="1">
      <alignment horizontal="center" vertical="center" shrinkToFit="1"/>
    </xf>
    <xf numFmtId="0" fontId="7" fillId="33" borderId="129" xfId="0" applyFont="1" applyFill="1" applyBorder="1" applyAlignment="1" applyProtection="1">
      <alignment horizontal="center" vertical="center" wrapText="1"/>
    </xf>
    <xf numFmtId="0" fontId="7" fillId="33" borderId="185" xfId="0" applyFont="1" applyFill="1" applyBorder="1" applyAlignment="1" applyProtection="1">
      <alignment horizontal="center" vertical="center" wrapText="1"/>
    </xf>
    <xf numFmtId="176" fontId="7" fillId="0" borderId="125" xfId="0" applyNumberFormat="1" applyFont="1" applyFill="1" applyBorder="1" applyAlignment="1">
      <alignment horizontal="left" vertical="center"/>
    </xf>
    <xf numFmtId="176" fontId="7" fillId="0" borderId="104" xfId="0" applyNumberFormat="1" applyFont="1" applyFill="1" applyBorder="1" applyAlignment="1">
      <alignment horizontal="left" vertical="center"/>
    </xf>
    <xf numFmtId="182" fontId="7" fillId="0" borderId="214" xfId="0" applyNumberFormat="1" applyFont="1" applyFill="1" applyBorder="1" applyAlignment="1">
      <alignment horizontal="right" vertical="center"/>
    </xf>
    <xf numFmtId="182" fontId="7" fillId="0" borderId="215" xfId="0" applyNumberFormat="1" applyFont="1" applyFill="1" applyBorder="1" applyAlignment="1">
      <alignment horizontal="right" vertical="center"/>
    </xf>
    <xf numFmtId="176" fontId="7" fillId="33" borderId="215" xfId="0" applyNumberFormat="1" applyFont="1" applyFill="1" applyBorder="1" applyAlignment="1">
      <alignment horizontal="center" vertical="center" wrapText="1"/>
    </xf>
    <xf numFmtId="176" fontId="7" fillId="33" borderId="168"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xf>
    <xf numFmtId="176" fontId="11" fillId="33" borderId="106" xfId="0" applyNumberFormat="1" applyFont="1" applyFill="1" applyBorder="1" applyAlignment="1">
      <alignment horizontal="center" vertical="center"/>
    </xf>
    <xf numFmtId="176" fontId="11" fillId="33" borderId="2" xfId="0" applyNumberFormat="1" applyFont="1" applyFill="1" applyBorder="1" applyAlignment="1">
      <alignment horizontal="center" vertical="center"/>
    </xf>
    <xf numFmtId="176" fontId="7" fillId="33" borderId="104" xfId="0" applyNumberFormat="1" applyFont="1" applyFill="1" applyBorder="1" applyAlignment="1" applyProtection="1">
      <alignment horizontal="center" vertical="center" wrapText="1" justifyLastLine="1"/>
    </xf>
    <xf numFmtId="176" fontId="7" fillId="33" borderId="90" xfId="0" applyNumberFormat="1" applyFont="1" applyFill="1" applyBorder="1" applyAlignment="1" applyProtection="1">
      <alignment horizontal="center" vertical="center" wrapText="1" justifyLastLine="1"/>
    </xf>
    <xf numFmtId="0" fontId="7" fillId="33" borderId="188" xfId="0" applyFont="1" applyFill="1" applyBorder="1" applyAlignment="1">
      <alignment horizontal="center" vertical="center" wrapText="1" justifyLastLine="1"/>
    </xf>
    <xf numFmtId="0" fontId="7" fillId="33" borderId="189" xfId="0" applyFont="1" applyFill="1" applyBorder="1" applyAlignment="1">
      <alignment horizontal="center" vertical="center" wrapText="1" justifyLastLine="1"/>
    </xf>
    <xf numFmtId="0" fontId="7" fillId="33" borderId="104" xfId="0" applyFont="1" applyFill="1" applyBorder="1" applyAlignment="1">
      <alignment horizontal="center" vertical="center" wrapText="1" justifyLastLine="1"/>
    </xf>
    <xf numFmtId="0" fontId="7" fillId="33" borderId="96" xfId="0" applyFont="1" applyFill="1" applyBorder="1" applyAlignment="1">
      <alignment horizontal="center" vertical="center" wrapText="1" justifyLastLine="1"/>
    </xf>
    <xf numFmtId="176" fontId="7" fillId="33" borderId="116" xfId="0" applyNumberFormat="1" applyFont="1" applyFill="1" applyBorder="1" applyAlignment="1">
      <alignment horizontal="left" vertical="center"/>
    </xf>
    <xf numFmtId="176" fontId="7" fillId="33" borderId="117" xfId="0" applyNumberFormat="1" applyFont="1" applyFill="1" applyBorder="1" applyAlignment="1">
      <alignment horizontal="left" vertical="center"/>
    </xf>
    <xf numFmtId="176" fontId="75" fillId="0" borderId="0" xfId="0" applyNumberFormat="1" applyFont="1" applyAlignment="1">
      <alignment horizontal="center" vertical="center"/>
    </xf>
    <xf numFmtId="176" fontId="84" fillId="33" borderId="120" xfId="77" applyNumberFormat="1" applyFont="1" applyFill="1" applyBorder="1" applyAlignment="1">
      <alignment horizontal="left" vertical="center"/>
    </xf>
    <xf numFmtId="176" fontId="84" fillId="33" borderId="116" xfId="77" applyNumberFormat="1" applyFont="1" applyFill="1" applyBorder="1" applyAlignment="1">
      <alignment horizontal="left" vertical="center"/>
    </xf>
    <xf numFmtId="176" fontId="84" fillId="33" borderId="120" xfId="77" applyNumberFormat="1" applyFont="1" applyFill="1" applyBorder="1" applyAlignment="1">
      <alignment horizontal="left" vertical="center" wrapText="1"/>
    </xf>
    <xf numFmtId="176" fontId="84" fillId="33" borderId="116" xfId="77" applyNumberFormat="1" applyFont="1" applyFill="1" applyBorder="1" applyAlignment="1">
      <alignment horizontal="center" vertical="center"/>
    </xf>
    <xf numFmtId="176" fontId="84" fillId="33" borderId="118" xfId="77" applyNumberFormat="1" applyFont="1" applyFill="1" applyBorder="1" applyAlignment="1">
      <alignment horizontal="center" vertical="center"/>
    </xf>
    <xf numFmtId="176" fontId="110" fillId="0" borderId="0" xfId="0" applyNumberFormat="1" applyFont="1" applyBorder="1" applyAlignment="1" applyProtection="1">
      <alignment horizontal="center" vertical="center"/>
    </xf>
    <xf numFmtId="0" fontId="7" fillId="33" borderId="103" xfId="0" applyFont="1" applyFill="1" applyBorder="1" applyAlignment="1" applyProtection="1">
      <alignment horizontal="center" vertical="center"/>
    </xf>
    <xf numFmtId="0" fontId="7" fillId="33" borderId="84" xfId="0" applyFont="1" applyFill="1" applyBorder="1" applyAlignment="1" applyProtection="1">
      <alignment horizontal="center" vertical="center"/>
    </xf>
    <xf numFmtId="0" fontId="7" fillId="33" borderId="105" xfId="0" applyFont="1" applyFill="1" applyBorder="1" applyAlignment="1" applyProtection="1">
      <alignment horizontal="center" vertical="center"/>
    </xf>
    <xf numFmtId="0" fontId="7" fillId="33" borderId="192" xfId="0" applyFont="1" applyFill="1" applyBorder="1" applyAlignment="1" applyProtection="1">
      <alignment horizontal="center" vertical="center"/>
    </xf>
    <xf numFmtId="0" fontId="7" fillId="33" borderId="190" xfId="0" applyFont="1" applyFill="1" applyBorder="1" applyAlignment="1" applyProtection="1">
      <alignment horizontal="center" vertical="center"/>
    </xf>
    <xf numFmtId="0" fontId="7" fillId="33" borderId="191" xfId="0" applyFont="1" applyFill="1" applyBorder="1" applyAlignment="1" applyProtection="1">
      <alignment horizontal="center" vertical="center"/>
    </xf>
    <xf numFmtId="0" fontId="7" fillId="33" borderId="103" xfId="0" applyFont="1" applyFill="1" applyBorder="1" applyAlignment="1" applyProtection="1">
      <alignment horizontal="left" vertical="center"/>
    </xf>
    <xf numFmtId="0" fontId="7" fillId="33" borderId="105" xfId="0" applyFont="1" applyFill="1" applyBorder="1" applyAlignment="1" applyProtection="1">
      <alignment horizontal="left" vertical="center"/>
    </xf>
    <xf numFmtId="0" fontId="7" fillId="33" borderId="192" xfId="0" applyFont="1" applyFill="1" applyBorder="1" applyAlignment="1" applyProtection="1">
      <alignment horizontal="left" vertical="center"/>
    </xf>
    <xf numFmtId="0" fontId="7" fillId="33" borderId="191" xfId="0" applyFont="1" applyFill="1" applyBorder="1" applyAlignment="1" applyProtection="1">
      <alignment horizontal="left" vertical="center"/>
    </xf>
    <xf numFmtId="0" fontId="7" fillId="33" borderId="103" xfId="0" applyFont="1" applyFill="1" applyBorder="1" applyAlignment="1" applyProtection="1">
      <alignment horizontal="center" vertical="center" wrapText="1"/>
    </xf>
    <xf numFmtId="0" fontId="0" fillId="33" borderId="192" xfId="0" applyFont="1" applyFill="1" applyBorder="1" applyAlignment="1">
      <alignment horizontal="center" vertical="center"/>
    </xf>
    <xf numFmtId="0" fontId="0" fillId="33" borderId="190" xfId="0" applyFont="1" applyFill="1" applyBorder="1" applyAlignment="1">
      <alignment horizontal="center" vertical="center"/>
    </xf>
    <xf numFmtId="0" fontId="0" fillId="33" borderId="191" xfId="0" applyFont="1" applyFill="1" applyBorder="1" applyAlignment="1">
      <alignment horizontal="center" vertical="center"/>
    </xf>
    <xf numFmtId="0" fontId="7" fillId="33" borderId="103" xfId="0" applyFont="1" applyFill="1" applyBorder="1" applyAlignment="1" applyProtection="1">
      <alignment horizontal="left" vertical="center" wrapText="1"/>
    </xf>
    <xf numFmtId="0" fontId="7" fillId="33" borderId="105" xfId="0" applyFont="1" applyFill="1" applyBorder="1" applyAlignment="1" applyProtection="1">
      <alignment horizontal="left" vertical="center" wrapText="1"/>
    </xf>
    <xf numFmtId="0" fontId="7" fillId="33" borderId="192" xfId="0" applyFont="1" applyFill="1" applyBorder="1" applyAlignment="1" applyProtection="1">
      <alignment horizontal="left" vertical="center" wrapText="1"/>
    </xf>
    <xf numFmtId="0" fontId="7" fillId="33" borderId="191" xfId="0" applyFont="1" applyFill="1" applyBorder="1" applyAlignment="1" applyProtection="1">
      <alignment horizontal="left" vertical="center" wrapText="1"/>
    </xf>
    <xf numFmtId="0" fontId="7" fillId="33" borderId="93" xfId="0" applyFont="1" applyFill="1" applyBorder="1" applyAlignment="1" applyProtection="1">
      <alignment horizontal="center" vertical="center"/>
    </xf>
    <xf numFmtId="0" fontId="7" fillId="33" borderId="118" xfId="0" applyFont="1" applyFill="1" applyBorder="1" applyAlignment="1" applyProtection="1">
      <alignment horizontal="center" vertical="center"/>
    </xf>
    <xf numFmtId="0" fontId="7" fillId="33" borderId="185" xfId="0" applyFont="1" applyFill="1" applyBorder="1" applyAlignment="1" applyProtection="1">
      <alignment horizontal="center" vertical="center"/>
    </xf>
    <xf numFmtId="0" fontId="7" fillId="33" borderId="103" xfId="0" applyFont="1" applyFill="1" applyBorder="1" applyAlignment="1" applyProtection="1">
      <alignment horizontal="distributed" vertical="center" indent="1"/>
    </xf>
    <xf numFmtId="0" fontId="7" fillId="33" borderId="84" xfId="0" applyFont="1" applyFill="1" applyBorder="1" applyAlignment="1" applyProtection="1">
      <alignment horizontal="distributed" vertical="center" indent="1"/>
    </xf>
    <xf numFmtId="0" fontId="7" fillId="33" borderId="105" xfId="0" applyFont="1" applyFill="1" applyBorder="1" applyAlignment="1" applyProtection="1">
      <alignment horizontal="distributed" vertical="center" indent="1"/>
    </xf>
    <xf numFmtId="0" fontId="7" fillId="33" borderId="92" xfId="0" applyFont="1" applyFill="1" applyBorder="1" applyAlignment="1" applyProtection="1">
      <alignment horizontal="distributed" vertical="center" indent="1"/>
    </xf>
    <xf numFmtId="0" fontId="7" fillId="33" borderId="0" xfId="0" applyFont="1" applyFill="1" applyBorder="1" applyAlignment="1" applyProtection="1">
      <alignment horizontal="distributed" vertical="center" indent="1"/>
    </xf>
    <xf numFmtId="0" fontId="7" fillId="33" borderId="7" xfId="0" applyFont="1" applyFill="1" applyBorder="1" applyAlignment="1" applyProtection="1">
      <alignment horizontal="distributed" vertical="center" indent="1"/>
    </xf>
    <xf numFmtId="0" fontId="7" fillId="33" borderId="106" xfId="0" applyFont="1" applyFill="1" applyBorder="1" applyAlignment="1" applyProtection="1">
      <alignment horizontal="left" vertical="center"/>
    </xf>
    <xf numFmtId="0" fontId="7" fillId="33" borderId="205" xfId="0" applyFont="1" applyFill="1" applyBorder="1" applyAlignment="1" applyProtection="1">
      <alignment horizontal="left" vertical="center"/>
    </xf>
    <xf numFmtId="0" fontId="7" fillId="33" borderId="92" xfId="0" applyFont="1" applyFill="1" applyBorder="1" applyAlignment="1" applyProtection="1">
      <alignment horizontal="left" vertical="center"/>
    </xf>
    <xf numFmtId="0" fontId="7" fillId="33" borderId="7" xfId="0" applyFont="1" applyFill="1" applyBorder="1" applyAlignment="1" applyProtection="1">
      <alignment horizontal="left" vertical="center"/>
    </xf>
    <xf numFmtId="0" fontId="7" fillId="33" borderId="37" xfId="0" applyFont="1" applyFill="1" applyBorder="1" applyAlignment="1" applyProtection="1">
      <alignment horizontal="left" vertical="center"/>
    </xf>
    <xf numFmtId="0" fontId="7" fillId="33" borderId="36" xfId="0" applyFont="1" applyFill="1" applyBorder="1" applyAlignment="1" applyProtection="1">
      <alignment horizontal="left" vertical="center"/>
    </xf>
    <xf numFmtId="0" fontId="7" fillId="33" borderId="104" xfId="0" applyFont="1" applyFill="1" applyBorder="1" applyAlignment="1" applyProtection="1">
      <alignment horizontal="center" vertical="center"/>
    </xf>
    <xf numFmtId="0" fontId="7" fillId="33" borderId="37" xfId="0" applyFont="1" applyFill="1" applyBorder="1" applyAlignment="1" applyProtection="1">
      <alignment horizontal="center" vertical="center"/>
    </xf>
    <xf numFmtId="0" fontId="7" fillId="33" borderId="35" xfId="0" applyFont="1" applyFill="1" applyBorder="1" applyAlignment="1" applyProtection="1">
      <alignment horizontal="center" vertical="center"/>
    </xf>
    <xf numFmtId="0" fontId="7" fillId="33" borderId="36" xfId="0" applyFont="1" applyFill="1" applyBorder="1" applyAlignment="1" applyProtection="1">
      <alignment horizontal="center" vertical="center"/>
    </xf>
    <xf numFmtId="0" fontId="7" fillId="33" borderId="37" xfId="0" applyFont="1" applyFill="1" applyBorder="1" applyAlignment="1" applyProtection="1">
      <alignment horizontal="left" vertical="center" wrapText="1"/>
    </xf>
    <xf numFmtId="0" fontId="7" fillId="33" borderId="36" xfId="0" applyFont="1" applyFill="1" applyBorder="1" applyAlignment="1" applyProtection="1">
      <alignment horizontal="left" vertical="center" wrapText="1"/>
    </xf>
    <xf numFmtId="0" fontId="7" fillId="33" borderId="116" xfId="0" applyFont="1" applyFill="1" applyBorder="1" applyAlignment="1" applyProtection="1">
      <alignment horizontal="center" vertical="center"/>
    </xf>
    <xf numFmtId="0" fontId="7" fillId="33" borderId="117" xfId="0" applyFont="1" applyFill="1" applyBorder="1" applyAlignment="1" applyProtection="1">
      <alignment horizontal="center" vertical="center"/>
    </xf>
    <xf numFmtId="0" fontId="7" fillId="33" borderId="104" xfId="0" applyFont="1" applyFill="1" applyBorder="1" applyAlignment="1" applyProtection="1">
      <alignment horizontal="distributed" vertical="center" indent="1"/>
    </xf>
    <xf numFmtId="0" fontId="7" fillId="33" borderId="6" xfId="0" applyFont="1" applyFill="1" applyBorder="1" applyAlignment="1" applyProtection="1">
      <alignment horizontal="distributed" vertical="center" indent="1"/>
    </xf>
    <xf numFmtId="0" fontId="7" fillId="33" borderId="2" xfId="0" applyFont="1" applyFill="1" applyBorder="1" applyAlignment="1" applyProtection="1">
      <alignment horizontal="left" vertical="center"/>
    </xf>
    <xf numFmtId="0" fontId="7" fillId="33" borderId="6" xfId="0" applyFont="1" applyFill="1" applyBorder="1" applyAlignment="1" applyProtection="1">
      <alignment horizontal="left" vertical="center"/>
    </xf>
    <xf numFmtId="176" fontId="81" fillId="0" borderId="0" xfId="0" applyNumberFormat="1" applyFont="1" applyFill="1" applyBorder="1" applyAlignment="1" applyProtection="1">
      <alignment horizontal="center" vertical="center"/>
    </xf>
    <xf numFmtId="0" fontId="118" fillId="33" borderId="60" xfId="0" applyFont="1" applyFill="1" applyBorder="1" applyAlignment="1">
      <alignment horizontal="center" vertical="center" wrapText="1"/>
    </xf>
    <xf numFmtId="0" fontId="118" fillId="33" borderId="130" xfId="0" applyFont="1" applyFill="1" applyBorder="1" applyAlignment="1">
      <alignment horizontal="center" vertical="center"/>
    </xf>
    <xf numFmtId="0" fontId="118" fillId="33" borderId="131" xfId="0" applyFont="1" applyFill="1" applyBorder="1" applyAlignment="1">
      <alignment horizontal="center" vertical="center"/>
    </xf>
    <xf numFmtId="0" fontId="118" fillId="33" borderId="168" xfId="0" applyFont="1" applyFill="1" applyBorder="1" applyAlignment="1">
      <alignment horizontal="center" vertical="center" wrapText="1"/>
    </xf>
    <xf numFmtId="0" fontId="118" fillId="33" borderId="168" xfId="0" applyFont="1" applyFill="1" applyBorder="1" applyAlignment="1">
      <alignment horizontal="center" vertical="center"/>
    </xf>
    <xf numFmtId="0" fontId="7" fillId="33" borderId="0" xfId="0" applyFont="1" applyFill="1" applyAlignment="1">
      <alignment horizontal="center" vertical="center"/>
    </xf>
    <xf numFmtId="0" fontId="7" fillId="33" borderId="192" xfId="0" applyFont="1" applyFill="1" applyBorder="1" applyAlignment="1">
      <alignment horizontal="center" vertical="center"/>
    </xf>
    <xf numFmtId="0" fontId="7" fillId="33" borderId="190" xfId="0" applyFont="1" applyFill="1" applyBorder="1" applyAlignment="1">
      <alignment horizontal="center" vertical="center"/>
    </xf>
    <xf numFmtId="0" fontId="7" fillId="33" borderId="191" xfId="0" applyFont="1" applyFill="1" applyBorder="1" applyAlignment="1">
      <alignment horizontal="center" vertical="center"/>
    </xf>
    <xf numFmtId="0" fontId="7" fillId="33" borderId="103" xfId="0" applyFont="1" applyFill="1" applyBorder="1" applyAlignment="1">
      <alignment horizontal="center" vertical="center"/>
    </xf>
    <xf numFmtId="0" fontId="7" fillId="33" borderId="104" xfId="0" applyFont="1" applyFill="1" applyBorder="1" applyAlignment="1">
      <alignment horizontal="center" vertical="center"/>
    </xf>
    <xf numFmtId="0" fontId="7" fillId="33" borderId="105" xfId="0" applyFont="1" applyFill="1" applyBorder="1" applyAlignment="1">
      <alignment horizontal="center" vertical="center"/>
    </xf>
    <xf numFmtId="186" fontId="7" fillId="33" borderId="168" xfId="0" applyNumberFormat="1" applyFont="1" applyFill="1" applyBorder="1" applyAlignment="1" applyProtection="1">
      <alignment horizontal="distributed" vertical="center" justifyLastLine="1"/>
    </xf>
    <xf numFmtId="0" fontId="7" fillId="33" borderId="168" xfId="0" applyFont="1" applyFill="1" applyBorder="1" applyAlignment="1">
      <alignment horizontal="center" vertical="center"/>
    </xf>
    <xf numFmtId="177" fontId="7" fillId="0" borderId="168" xfId="0" applyNumberFormat="1" applyFont="1" applyBorder="1" applyAlignment="1">
      <alignment horizontal="right" vertical="center"/>
    </xf>
    <xf numFmtId="179" fontId="7" fillId="0" borderId="168" xfId="0" applyNumberFormat="1" applyFont="1" applyBorder="1" applyAlignment="1">
      <alignment horizontal="right" vertical="center"/>
    </xf>
    <xf numFmtId="182" fontId="7" fillId="0" borderId="168" xfId="0" applyNumberFormat="1" applyFont="1" applyBorder="1" applyAlignment="1">
      <alignment horizontal="right" vertical="center"/>
    </xf>
    <xf numFmtId="0" fontId="7" fillId="0" borderId="0" xfId="0" applyFont="1" applyFill="1" applyBorder="1" applyAlignment="1">
      <alignment horizontal="left" vertical="center"/>
    </xf>
    <xf numFmtId="176" fontId="81" fillId="0" borderId="0" xfId="0" applyNumberFormat="1" applyFont="1" applyFill="1" applyBorder="1" applyAlignment="1">
      <alignment horizontal="center" vertical="center"/>
    </xf>
    <xf numFmtId="177" fontId="7" fillId="0" borderId="168" xfId="0" applyNumberFormat="1" applyFont="1" applyFill="1" applyBorder="1" applyAlignment="1">
      <alignment horizontal="right" vertical="center"/>
    </xf>
    <xf numFmtId="179" fontId="7" fillId="0" borderId="168" xfId="0" applyNumberFormat="1" applyFont="1" applyFill="1" applyBorder="1" applyAlignment="1">
      <alignment horizontal="right" vertical="center"/>
    </xf>
    <xf numFmtId="179" fontId="7" fillId="0" borderId="93" xfId="0" applyNumberFormat="1" applyFont="1" applyFill="1" applyBorder="1" applyAlignment="1">
      <alignment horizontal="right" vertical="center"/>
    </xf>
    <xf numFmtId="179" fontId="7" fillId="0" borderId="130" xfId="0" applyNumberFormat="1" applyFont="1" applyFill="1" applyBorder="1" applyAlignment="1">
      <alignment horizontal="right" vertical="center"/>
    </xf>
    <xf numFmtId="179" fontId="7" fillId="0" borderId="131" xfId="0" applyNumberFormat="1" applyFont="1" applyFill="1" applyBorder="1" applyAlignment="1">
      <alignment horizontal="right" vertical="center"/>
    </xf>
    <xf numFmtId="0" fontId="7" fillId="33" borderId="168" xfId="0" applyFont="1" applyFill="1" applyBorder="1" applyAlignment="1">
      <alignment horizontal="left" vertical="center"/>
    </xf>
    <xf numFmtId="182" fontId="7" fillId="0" borderId="4" xfId="0" applyNumberFormat="1" applyFont="1" applyFill="1" applyBorder="1" applyAlignment="1">
      <alignment horizontal="right" vertical="center"/>
    </xf>
    <xf numFmtId="179" fontId="7" fillId="0" borderId="146" xfId="0" applyNumberFormat="1" applyFont="1" applyFill="1" applyBorder="1" applyAlignment="1">
      <alignment horizontal="right" vertical="center"/>
    </xf>
    <xf numFmtId="179" fontId="7" fillId="0" borderId="4" xfId="0" applyNumberFormat="1" applyFont="1" applyFill="1" applyBorder="1" applyAlignment="1">
      <alignment horizontal="right" vertical="center"/>
    </xf>
    <xf numFmtId="182" fontId="7" fillId="0" borderId="4" xfId="0" applyNumberFormat="1" applyFont="1" applyBorder="1" applyAlignment="1">
      <alignment horizontal="right" vertical="center"/>
    </xf>
    <xf numFmtId="179" fontId="7" fillId="0" borderId="146" xfId="0" applyNumberFormat="1" applyFont="1" applyBorder="1" applyAlignment="1">
      <alignment horizontal="right" vertical="center"/>
    </xf>
    <xf numFmtId="179" fontId="7" fillId="0" borderId="4" xfId="0" applyNumberFormat="1" applyFont="1" applyBorder="1" applyAlignment="1">
      <alignment horizontal="right" vertical="center"/>
    </xf>
    <xf numFmtId="182" fontId="7" fillId="0" borderId="149" xfId="0" applyNumberFormat="1" applyFont="1" applyFill="1" applyBorder="1" applyAlignment="1">
      <alignment horizontal="right" vertical="center"/>
    </xf>
    <xf numFmtId="179" fontId="7" fillId="0" borderId="7" xfId="0" applyNumberFormat="1" applyFont="1" applyFill="1" applyBorder="1" applyAlignment="1">
      <alignment horizontal="right" vertical="center"/>
    </xf>
    <xf numFmtId="179" fontId="7" fillId="0" borderId="149" xfId="0" applyNumberFormat="1" applyFont="1" applyFill="1" applyBorder="1" applyAlignment="1">
      <alignment horizontal="right" vertical="center"/>
    </xf>
    <xf numFmtId="182" fontId="7" fillId="0" borderId="149" xfId="0" applyNumberFormat="1" applyFont="1" applyBorder="1" applyAlignment="1">
      <alignment horizontal="right" vertical="center"/>
    </xf>
    <xf numFmtId="179" fontId="7" fillId="0" borderId="7" xfId="0" applyNumberFormat="1" applyFont="1" applyBorder="1" applyAlignment="1">
      <alignment horizontal="right" vertical="center"/>
    </xf>
    <xf numFmtId="179" fontId="7" fillId="0" borderId="149" xfId="0" applyNumberFormat="1" applyFont="1" applyBorder="1" applyAlignment="1">
      <alignment horizontal="right" vertical="center"/>
    </xf>
    <xf numFmtId="182" fontId="7" fillId="0" borderId="2" xfId="0" applyNumberFormat="1" applyFont="1" applyFill="1" applyBorder="1" applyAlignment="1">
      <alignment horizontal="right" vertical="center"/>
    </xf>
    <xf numFmtId="179" fontId="7" fillId="0" borderId="96" xfId="0" applyNumberFormat="1" applyFont="1" applyFill="1" applyBorder="1" applyAlignment="1">
      <alignment horizontal="right" vertical="center"/>
    </xf>
    <xf numFmtId="179" fontId="7" fillId="0" borderId="2" xfId="0" applyNumberFormat="1" applyFont="1" applyFill="1" applyBorder="1" applyAlignment="1">
      <alignment horizontal="right" vertical="center"/>
    </xf>
    <xf numFmtId="182" fontId="7" fillId="0" borderId="2" xfId="0" applyNumberFormat="1" applyFont="1" applyBorder="1" applyAlignment="1">
      <alignment horizontal="right" vertical="center"/>
    </xf>
    <xf numFmtId="179" fontId="7" fillId="0" borderId="96" xfId="0" applyNumberFormat="1" applyFont="1" applyBorder="1" applyAlignment="1">
      <alignment horizontal="right" vertical="center"/>
    </xf>
    <xf numFmtId="179" fontId="7" fillId="0" borderId="2" xfId="0" applyNumberFormat="1" applyFont="1" applyBorder="1" applyAlignment="1">
      <alignment horizontal="right" vertical="center"/>
    </xf>
    <xf numFmtId="182" fontId="7" fillId="0" borderId="6" xfId="0" applyNumberFormat="1" applyFont="1" applyFill="1" applyBorder="1" applyAlignment="1">
      <alignment horizontal="right" vertical="center"/>
    </xf>
    <xf numFmtId="182" fontId="7" fillId="0" borderId="0" xfId="0" applyNumberFormat="1" applyFont="1" applyFill="1" applyBorder="1" applyAlignment="1">
      <alignment horizontal="right" vertical="center"/>
    </xf>
    <xf numFmtId="182" fontId="7" fillId="0" borderId="7" xfId="0" applyNumberFormat="1" applyFont="1" applyFill="1" applyBorder="1" applyAlignment="1">
      <alignment horizontal="right" vertical="center"/>
    </xf>
    <xf numFmtId="182" fontId="7" fillId="0" borderId="6" xfId="0" applyNumberFormat="1" applyFont="1" applyBorder="1" applyAlignment="1">
      <alignment horizontal="right" vertical="center"/>
    </xf>
    <xf numFmtId="182" fontId="7" fillId="0" borderId="0" xfId="0" applyNumberFormat="1" applyFont="1" applyBorder="1" applyAlignment="1">
      <alignment horizontal="right" vertical="center"/>
    </xf>
    <xf numFmtId="182" fontId="7" fillId="0" borderId="7" xfId="0" applyNumberFormat="1" applyFont="1" applyBorder="1" applyAlignment="1">
      <alignment horizontal="right" vertical="center"/>
    </xf>
    <xf numFmtId="182" fontId="7" fillId="0" borderId="5" xfId="0" applyNumberFormat="1" applyFont="1" applyFill="1" applyBorder="1" applyAlignment="1">
      <alignment horizontal="right" vertical="center"/>
    </xf>
    <xf numFmtId="182" fontId="7" fillId="0" borderId="174" xfId="0" applyNumberFormat="1" applyFont="1" applyFill="1" applyBorder="1" applyAlignment="1">
      <alignment horizontal="right" vertical="center"/>
    </xf>
    <xf numFmtId="182" fontId="7" fillId="0" borderId="146" xfId="0" applyNumberFormat="1" applyFont="1" applyFill="1" applyBorder="1" applyAlignment="1">
      <alignment horizontal="right" vertical="center"/>
    </xf>
    <xf numFmtId="182" fontId="7" fillId="0" borderId="5" xfId="0" applyNumberFormat="1" applyFont="1" applyBorder="1" applyAlignment="1">
      <alignment horizontal="right" vertical="center"/>
    </xf>
    <xf numFmtId="182" fontId="7" fillId="0" borderId="174" xfId="0" applyNumberFormat="1" applyFont="1" applyBorder="1" applyAlignment="1">
      <alignment horizontal="right" vertical="center"/>
    </xf>
    <xf numFmtId="182" fontId="7" fillId="0" borderId="146" xfId="0" applyNumberFormat="1" applyFont="1" applyBorder="1" applyAlignment="1">
      <alignment horizontal="right" vertical="center"/>
    </xf>
    <xf numFmtId="0" fontId="7" fillId="33" borderId="6" xfId="0" applyFont="1" applyFill="1" applyBorder="1" applyAlignment="1">
      <alignment horizontal="left" vertical="center"/>
    </xf>
    <xf numFmtId="0" fontId="7" fillId="33" borderId="0" xfId="0" applyFont="1" applyFill="1" applyBorder="1" applyAlignment="1">
      <alignment horizontal="left" vertical="center"/>
    </xf>
    <xf numFmtId="0" fontId="7" fillId="33" borderId="7" xfId="0" applyFont="1" applyFill="1" applyBorder="1" applyAlignment="1">
      <alignment horizontal="left" vertical="center"/>
    </xf>
    <xf numFmtId="177" fontId="7" fillId="33" borderId="169" xfId="1" applyNumberFormat="1" applyFont="1" applyFill="1" applyBorder="1" applyAlignment="1">
      <alignment horizontal="left" vertical="center"/>
    </xf>
    <xf numFmtId="177" fontId="7" fillId="33" borderId="170" xfId="1" applyNumberFormat="1" applyFont="1" applyFill="1" applyBorder="1" applyAlignment="1">
      <alignment horizontal="left" vertical="center"/>
    </xf>
    <xf numFmtId="177" fontId="7" fillId="33" borderId="173" xfId="1" applyNumberFormat="1" applyFont="1" applyFill="1" applyBorder="1" applyAlignment="1">
      <alignment horizontal="left" vertical="center"/>
    </xf>
    <xf numFmtId="177" fontId="7" fillId="33" borderId="171" xfId="1" applyNumberFormat="1" applyFont="1" applyFill="1" applyBorder="1" applyAlignment="1">
      <alignment horizontal="left" vertical="center"/>
    </xf>
    <xf numFmtId="177" fontId="7" fillId="33" borderId="0" xfId="1" applyNumberFormat="1" applyFont="1" applyFill="1" applyBorder="1" applyAlignment="1">
      <alignment horizontal="left" vertical="center"/>
    </xf>
    <xf numFmtId="177" fontId="7" fillId="33" borderId="7" xfId="1" applyNumberFormat="1" applyFont="1" applyFill="1" applyBorder="1" applyAlignment="1">
      <alignment horizontal="left" vertical="center"/>
    </xf>
    <xf numFmtId="177" fontId="7" fillId="33" borderId="172" xfId="1" applyNumberFormat="1" applyFont="1" applyFill="1" applyBorder="1" applyAlignment="1">
      <alignment horizontal="left" vertical="center"/>
    </xf>
    <xf numFmtId="177" fontId="7" fillId="33" borderId="90" xfId="1" applyNumberFormat="1" applyFont="1" applyFill="1" applyBorder="1" applyAlignment="1">
      <alignment horizontal="left" vertical="center"/>
    </xf>
    <xf numFmtId="177" fontId="7" fillId="33" borderId="96" xfId="1" applyNumberFormat="1" applyFont="1" applyFill="1" applyBorder="1" applyAlignment="1">
      <alignment horizontal="left" vertical="center"/>
    </xf>
    <xf numFmtId="182" fontId="7" fillId="0" borderId="89" xfId="0" applyNumberFormat="1" applyFont="1" applyFill="1" applyBorder="1" applyAlignment="1">
      <alignment horizontal="right" vertical="center"/>
    </xf>
    <xf numFmtId="182" fontId="7" fillId="0" borderId="90" xfId="0" applyNumberFormat="1" applyFont="1" applyFill="1" applyBorder="1" applyAlignment="1">
      <alignment horizontal="right" vertical="center"/>
    </xf>
    <xf numFmtId="182" fontId="7" fillId="0" borderId="96" xfId="0" applyNumberFormat="1" applyFont="1" applyFill="1" applyBorder="1" applyAlignment="1">
      <alignment horizontal="right" vertical="center"/>
    </xf>
    <xf numFmtId="182" fontId="7" fillId="0" borderId="89" xfId="0" applyNumberFormat="1" applyFont="1" applyBorder="1" applyAlignment="1">
      <alignment horizontal="right" vertical="center"/>
    </xf>
    <xf numFmtId="182" fontId="7" fillId="0" borderId="90" xfId="0" applyNumberFormat="1" applyFont="1" applyBorder="1" applyAlignment="1">
      <alignment horizontal="right" vertical="center"/>
    </xf>
    <xf numFmtId="182" fontId="7" fillId="0" borderId="96" xfId="0" applyNumberFormat="1" applyFont="1" applyBorder="1" applyAlignment="1">
      <alignment horizontal="right" vertical="center"/>
    </xf>
    <xf numFmtId="177" fontId="7" fillId="33" borderId="171" xfId="1" applyNumberFormat="1" applyFont="1" applyFill="1" applyBorder="1" applyAlignment="1">
      <alignment horizontal="left" vertical="center" shrinkToFit="1"/>
    </xf>
    <xf numFmtId="177" fontId="7" fillId="33" borderId="0" xfId="1" applyNumberFormat="1" applyFont="1" applyFill="1" applyBorder="1" applyAlignment="1">
      <alignment horizontal="left" vertical="center" shrinkToFit="1"/>
    </xf>
    <xf numFmtId="177" fontId="7" fillId="33" borderId="7" xfId="1" applyNumberFormat="1" applyFont="1" applyFill="1" applyBorder="1" applyAlignment="1">
      <alignment horizontal="left" vertical="center" shrinkToFit="1"/>
    </xf>
    <xf numFmtId="177" fontId="7" fillId="33" borderId="169" xfId="1" applyNumberFormat="1" applyFont="1" applyFill="1" applyBorder="1" applyAlignment="1">
      <alignment horizontal="left" vertical="center" shrinkToFit="1"/>
    </xf>
    <xf numFmtId="177" fontId="7" fillId="33" borderId="170" xfId="1" applyNumberFormat="1" applyFont="1" applyFill="1" applyBorder="1" applyAlignment="1">
      <alignment horizontal="left" vertical="center" shrinkToFit="1"/>
    </xf>
    <xf numFmtId="177" fontId="7" fillId="33" borderId="173" xfId="1" applyNumberFormat="1" applyFont="1" applyFill="1" applyBorder="1" applyAlignment="1">
      <alignment horizontal="left" vertical="center" shrinkToFit="1"/>
    </xf>
    <xf numFmtId="177" fontId="7" fillId="33" borderId="172" xfId="1" applyNumberFormat="1" applyFont="1" applyFill="1" applyBorder="1" applyAlignment="1">
      <alignment horizontal="left" vertical="center" shrinkToFit="1"/>
    </xf>
    <xf numFmtId="177" fontId="7" fillId="33" borderId="90" xfId="1" applyNumberFormat="1" applyFont="1" applyFill="1" applyBorder="1" applyAlignment="1">
      <alignment horizontal="left" vertical="center" shrinkToFit="1"/>
    </xf>
    <xf numFmtId="177" fontId="7" fillId="33" borderId="96" xfId="1" applyNumberFormat="1" applyFont="1" applyFill="1" applyBorder="1" applyAlignment="1">
      <alignment horizontal="left" vertical="center" shrinkToFit="1"/>
    </xf>
    <xf numFmtId="0" fontId="7" fillId="33" borderId="27" xfId="0" applyFont="1" applyFill="1" applyBorder="1" applyAlignment="1">
      <alignment horizontal="center" vertical="center"/>
    </xf>
    <xf numFmtId="0" fontId="7" fillId="0" borderId="118" xfId="2" applyFont="1" applyFill="1" applyBorder="1" applyAlignment="1">
      <alignment horizontal="left" vertical="center" indent="2"/>
    </xf>
    <xf numFmtId="0" fontId="7" fillId="0" borderId="117" xfId="2" applyFont="1" applyFill="1" applyBorder="1" applyAlignment="1">
      <alignment horizontal="left" vertical="center" indent="2"/>
    </xf>
    <xf numFmtId="0" fontId="7" fillId="33" borderId="116" xfId="2" applyFont="1" applyFill="1" applyBorder="1" applyAlignment="1">
      <alignment horizontal="left" vertical="center" indent="2"/>
    </xf>
    <xf numFmtId="0" fontId="7" fillId="33" borderId="118" xfId="2" applyFont="1" applyFill="1" applyBorder="1" applyAlignment="1">
      <alignment horizontal="left" vertical="center" indent="2"/>
    </xf>
    <xf numFmtId="0" fontId="7" fillId="33" borderId="117" xfId="2" applyFont="1" applyFill="1" applyBorder="1" applyAlignment="1">
      <alignment horizontal="left" vertical="center" indent="2"/>
    </xf>
    <xf numFmtId="0" fontId="7" fillId="33" borderId="60" xfId="2" applyFont="1" applyFill="1" applyBorder="1" applyAlignment="1">
      <alignment horizontal="center" vertical="center"/>
    </xf>
    <xf numFmtId="0" fontId="7" fillId="33" borderId="61" xfId="2" applyFont="1" applyFill="1" applyBorder="1" applyAlignment="1">
      <alignment horizontal="center" vertical="center"/>
    </xf>
    <xf numFmtId="0" fontId="7" fillId="0" borderId="118" xfId="2" applyFont="1" applyFill="1" applyBorder="1" applyAlignment="1">
      <alignment horizontal="left" vertical="center" wrapText="1" indent="2"/>
    </xf>
    <xf numFmtId="0" fontId="7" fillId="0" borderId="117" xfId="2" applyFont="1" applyFill="1" applyBorder="1" applyAlignment="1">
      <alignment horizontal="left" vertical="center" wrapText="1" indent="2"/>
    </xf>
    <xf numFmtId="0" fontId="7" fillId="33" borderId="116" xfId="2" applyFont="1" applyFill="1" applyBorder="1" applyAlignment="1">
      <alignment horizontal="left" vertical="center" indent="2" shrinkToFit="1"/>
    </xf>
    <xf numFmtId="0" fontId="7" fillId="33" borderId="118" xfId="2" applyFont="1" applyFill="1" applyBorder="1" applyAlignment="1">
      <alignment horizontal="left" vertical="center" indent="2" shrinkToFit="1"/>
    </xf>
    <xf numFmtId="0" fontId="7" fillId="33" borderId="117" xfId="2" applyFont="1" applyFill="1" applyBorder="1" applyAlignment="1">
      <alignment horizontal="left" vertical="center" indent="2" shrinkToFit="1"/>
    </xf>
    <xf numFmtId="0" fontId="81" fillId="0" borderId="0" xfId="85" applyFont="1" applyAlignment="1" applyProtection="1">
      <alignment horizontal="center" vertical="center"/>
    </xf>
    <xf numFmtId="176" fontId="81" fillId="0" borderId="0" xfId="0" applyNumberFormat="1" applyFont="1" applyFill="1" applyAlignment="1" applyProtection="1">
      <alignment horizontal="center" vertical="center"/>
    </xf>
    <xf numFmtId="0" fontId="7" fillId="33" borderId="116" xfId="2" applyFont="1" applyFill="1" applyBorder="1" applyAlignment="1">
      <alignment horizontal="left" vertical="center" indent="1" shrinkToFit="1"/>
    </xf>
    <xf numFmtId="0" fontId="7" fillId="33" borderId="118" xfId="2" applyFont="1" applyFill="1" applyBorder="1" applyAlignment="1">
      <alignment horizontal="left" vertical="center" indent="1" shrinkToFit="1"/>
    </xf>
    <xf numFmtId="0" fontId="7" fillId="33" borderId="117" xfId="2" applyFont="1" applyFill="1" applyBorder="1" applyAlignment="1">
      <alignment horizontal="left" vertical="center" indent="1" shrinkToFit="1"/>
    </xf>
    <xf numFmtId="0" fontId="75" fillId="0" borderId="0" xfId="0" applyFont="1" applyAlignment="1">
      <alignment horizontal="center" vertical="center"/>
    </xf>
    <xf numFmtId="0" fontId="81" fillId="0" borderId="0" xfId="0" applyFont="1" applyFill="1" applyBorder="1" applyAlignment="1" applyProtection="1">
      <alignment horizontal="center" vertical="center"/>
    </xf>
    <xf numFmtId="0" fontId="7" fillId="33" borderId="56" xfId="0" applyFont="1" applyFill="1" applyBorder="1" applyAlignment="1" applyProtection="1">
      <alignment vertical="center" wrapText="1"/>
    </xf>
    <xf numFmtId="0" fontId="7" fillId="33" borderId="57" xfId="0" applyFont="1" applyFill="1" applyBorder="1" applyAlignment="1" applyProtection="1">
      <alignment vertical="center" wrapText="1"/>
    </xf>
    <xf numFmtId="0" fontId="7" fillId="33" borderId="56" xfId="0" applyFont="1" applyFill="1" applyBorder="1" applyAlignment="1" applyProtection="1">
      <alignment vertical="center" shrinkToFit="1"/>
    </xf>
    <xf numFmtId="0" fontId="7" fillId="33" borderId="57" xfId="0" applyFont="1" applyFill="1" applyBorder="1" applyAlignment="1" applyProtection="1">
      <alignment vertical="center" shrinkToFit="1"/>
    </xf>
    <xf numFmtId="0" fontId="81" fillId="0" borderId="0" xfId="91" applyFont="1" applyFill="1" applyBorder="1" applyAlignment="1" applyProtection="1">
      <alignment horizontal="center" vertical="center"/>
    </xf>
    <xf numFmtId="0" fontId="82" fillId="0" borderId="0" xfId="0" applyFont="1" applyFill="1" applyAlignment="1">
      <alignment horizontal="center" vertical="center"/>
    </xf>
    <xf numFmtId="0" fontId="11" fillId="33" borderId="51" xfId="0" applyFont="1" applyFill="1" applyBorder="1" applyAlignment="1" applyProtection="1">
      <alignment horizontal="center" vertical="center"/>
    </xf>
    <xf numFmtId="0" fontId="11" fillId="33" borderId="175" xfId="0" applyFont="1" applyFill="1" applyBorder="1" applyAlignment="1" applyProtection="1">
      <alignment horizontal="center" vertical="center"/>
    </xf>
    <xf numFmtId="0" fontId="11" fillId="33" borderId="176" xfId="0" applyFont="1" applyFill="1" applyBorder="1" applyAlignment="1" applyProtection="1">
      <alignment horizontal="center" vertical="center"/>
    </xf>
    <xf numFmtId="207" fontId="11" fillId="0" borderId="177" xfId="1" applyNumberFormat="1" applyFont="1" applyFill="1" applyBorder="1" applyAlignment="1" applyProtection="1">
      <alignment vertical="center"/>
    </xf>
    <xf numFmtId="207" fontId="11" fillId="0" borderId="176" xfId="1" applyNumberFormat="1" applyFont="1" applyFill="1" applyBorder="1" applyAlignment="1" applyProtection="1">
      <alignment vertical="center"/>
    </xf>
    <xf numFmtId="0" fontId="11" fillId="33" borderId="122" xfId="0" applyFont="1" applyFill="1" applyBorder="1" applyAlignment="1" applyProtection="1">
      <alignment horizontal="center" vertical="center" justifyLastLine="1"/>
    </xf>
    <xf numFmtId="0" fontId="11" fillId="33" borderId="134" xfId="0" applyFont="1" applyFill="1" applyBorder="1" applyAlignment="1" applyProtection="1">
      <alignment horizontal="center" vertical="center" justifyLastLine="1"/>
    </xf>
    <xf numFmtId="0" fontId="11" fillId="33" borderId="121" xfId="0" applyFont="1" applyFill="1" applyBorder="1" applyAlignment="1" applyProtection="1">
      <alignment horizontal="center" vertical="center" justifyLastLine="1"/>
    </xf>
    <xf numFmtId="207" fontId="11" fillId="0" borderId="122" xfId="1" applyNumberFormat="1" applyFont="1" applyFill="1" applyBorder="1" applyAlignment="1" applyProtection="1">
      <alignment vertical="center"/>
    </xf>
    <xf numFmtId="207" fontId="11" fillId="0" borderId="121" xfId="1" applyNumberFormat="1" applyFont="1" applyFill="1" applyBorder="1" applyAlignment="1" applyProtection="1">
      <alignment vertical="center"/>
    </xf>
    <xf numFmtId="0" fontId="11" fillId="33" borderId="177" xfId="0" applyFont="1" applyFill="1" applyBorder="1" applyAlignment="1">
      <alignment horizontal="center" vertical="center" justifyLastLine="1"/>
    </xf>
    <xf numFmtId="0" fontId="11" fillId="33" borderId="175" xfId="0" applyFont="1" applyFill="1" applyBorder="1" applyAlignment="1">
      <alignment horizontal="center" vertical="center" justifyLastLine="1"/>
    </xf>
    <xf numFmtId="0" fontId="11" fillId="33" borderId="176" xfId="0" applyFont="1" applyFill="1" applyBorder="1" applyAlignment="1">
      <alignment horizontal="center" vertical="center" justifyLastLine="1"/>
    </xf>
    <xf numFmtId="207" fontId="11" fillId="0" borderId="51" xfId="1" applyNumberFormat="1" applyFont="1" applyFill="1" applyBorder="1" applyAlignment="1">
      <alignment vertical="center"/>
    </xf>
    <xf numFmtId="207" fontId="11" fillId="0" borderId="147" xfId="1" applyNumberFormat="1" applyFont="1" applyFill="1" applyBorder="1" applyAlignment="1">
      <alignment vertical="center"/>
    </xf>
    <xf numFmtId="0" fontId="11" fillId="33" borderId="60" xfId="0" applyFont="1" applyFill="1" applyBorder="1" applyAlignment="1" applyProtection="1">
      <alignment horizontal="center" vertical="center"/>
    </xf>
    <xf numFmtId="0" fontId="11" fillId="33" borderId="38" xfId="0" applyFont="1" applyFill="1" applyBorder="1" applyAlignment="1" applyProtection="1">
      <alignment horizontal="center" vertical="center"/>
    </xf>
    <xf numFmtId="0" fontId="11" fillId="33" borderId="61" xfId="0" applyFont="1" applyFill="1" applyBorder="1" applyAlignment="1" applyProtection="1">
      <alignment horizontal="center" vertical="center"/>
    </xf>
    <xf numFmtId="207" fontId="11" fillId="0" borderId="60" xfId="1" applyNumberFormat="1" applyFont="1" applyFill="1" applyBorder="1" applyAlignment="1" applyProtection="1">
      <alignment vertical="center"/>
    </xf>
    <xf numFmtId="207" fontId="11" fillId="0" borderId="61" xfId="1" applyNumberFormat="1" applyFont="1" applyFill="1" applyBorder="1" applyAlignment="1" applyProtection="1">
      <alignment vertical="center"/>
    </xf>
    <xf numFmtId="0" fontId="11" fillId="33" borderId="85" xfId="0" applyFont="1" applyFill="1" applyBorder="1" applyAlignment="1">
      <alignment horizontal="center" vertical="center" textRotation="255"/>
    </xf>
    <xf numFmtId="0" fontId="84" fillId="33" borderId="3" xfId="0" applyFont="1" applyFill="1" applyBorder="1" applyAlignment="1">
      <alignment horizontal="center" vertical="center" textRotation="255"/>
    </xf>
    <xf numFmtId="0" fontId="84" fillId="33" borderId="149" xfId="0" applyFont="1" applyFill="1" applyBorder="1" applyAlignment="1">
      <alignment horizontal="center" vertical="center" textRotation="255"/>
    </xf>
    <xf numFmtId="207" fontId="11" fillId="0" borderId="60" xfId="1" applyNumberFormat="1" applyFont="1" applyFill="1" applyBorder="1" applyAlignment="1">
      <alignment vertical="center"/>
    </xf>
    <xf numFmtId="207" fontId="11" fillId="0" borderId="61" xfId="1" applyNumberFormat="1" applyFont="1" applyFill="1" applyBorder="1" applyAlignment="1">
      <alignment vertical="center"/>
    </xf>
    <xf numFmtId="0" fontId="11" fillId="33" borderId="103" xfId="0" applyFont="1" applyFill="1" applyBorder="1" applyAlignment="1" applyProtection="1">
      <alignment horizontal="center" vertical="center"/>
    </xf>
    <xf numFmtId="0" fontId="11" fillId="33" borderId="104" xfId="0" applyFont="1" applyFill="1" applyBorder="1" applyAlignment="1" applyProtection="1">
      <alignment horizontal="center" vertical="center"/>
    </xf>
    <xf numFmtId="0" fontId="11" fillId="33" borderId="105" xfId="0" applyFont="1" applyFill="1" applyBorder="1" applyAlignment="1" applyProtection="1">
      <alignment horizontal="center" vertical="center"/>
    </xf>
    <xf numFmtId="3" fontId="82" fillId="0" borderId="0" xfId="93" applyNumberFormat="1" applyFont="1" applyFill="1" applyBorder="1" applyAlignment="1">
      <alignment horizontal="center" vertical="center"/>
    </xf>
    <xf numFmtId="0" fontId="7" fillId="0" borderId="35" xfId="91" applyFont="1" applyBorder="1" applyAlignment="1">
      <alignment horizontal="right" vertical="center"/>
    </xf>
    <xf numFmtId="0" fontId="11" fillId="33" borderId="82" xfId="0" applyFont="1" applyFill="1" applyBorder="1" applyAlignment="1">
      <alignment horizontal="center" vertical="center"/>
    </xf>
    <xf numFmtId="0" fontId="11" fillId="33" borderId="37" xfId="0" applyFont="1" applyFill="1" applyBorder="1" applyAlignment="1">
      <alignment horizontal="center" vertical="center"/>
    </xf>
    <xf numFmtId="0" fontId="82" fillId="0" borderId="0" xfId="0" applyFont="1" applyBorder="1" applyAlignment="1" applyProtection="1">
      <alignment horizontal="center" vertical="center"/>
    </xf>
    <xf numFmtId="0" fontId="82" fillId="0" borderId="0" xfId="0" applyFont="1" applyFill="1" applyBorder="1" applyAlignment="1" applyProtection="1">
      <alignment horizontal="center" vertical="center"/>
    </xf>
    <xf numFmtId="0" fontId="11" fillId="33" borderId="120" xfId="0" applyFont="1" applyFill="1" applyBorder="1" applyAlignment="1">
      <alignment horizontal="center" vertical="center"/>
    </xf>
    <xf numFmtId="0" fontId="84" fillId="33" borderId="2" xfId="0" applyFont="1" applyFill="1" applyBorder="1" applyAlignment="1">
      <alignment horizontal="center" vertical="center" textRotation="255"/>
    </xf>
    <xf numFmtId="207" fontId="11" fillId="0" borderId="103" xfId="1" applyNumberFormat="1" applyFont="1" applyFill="1" applyBorder="1" applyAlignment="1">
      <alignment vertical="center"/>
    </xf>
    <xf numFmtId="207" fontId="11" fillId="0" borderId="105" xfId="1" applyNumberFormat="1" applyFont="1" applyFill="1" applyBorder="1" applyAlignment="1">
      <alignment vertical="center"/>
    </xf>
    <xf numFmtId="38" fontId="75" fillId="0" borderId="0" xfId="1" applyFont="1" applyFill="1" applyAlignment="1">
      <alignment horizontal="center" vertical="center"/>
    </xf>
    <xf numFmtId="0" fontId="7" fillId="0" borderId="0" xfId="0" applyFont="1" applyFill="1" applyAlignment="1">
      <alignment horizontal="left" vertical="center"/>
    </xf>
    <xf numFmtId="38" fontId="7" fillId="33" borderId="58" xfId="1" applyFont="1" applyFill="1" applyBorder="1" applyAlignment="1">
      <alignment horizontal="distributed" vertical="center" justifyLastLine="1"/>
    </xf>
    <xf numFmtId="38" fontId="7" fillId="33" borderId="2" xfId="1" applyFont="1" applyFill="1" applyBorder="1" applyAlignment="1">
      <alignment horizontal="distributed" vertical="center" justifyLastLine="1"/>
    </xf>
    <xf numFmtId="0" fontId="7" fillId="33" borderId="106" xfId="0" applyFont="1" applyFill="1" applyBorder="1" applyAlignment="1">
      <alignment horizontal="center" vertical="center"/>
    </xf>
    <xf numFmtId="0" fontId="7" fillId="33" borderId="149" xfId="0" applyFont="1" applyFill="1" applyBorder="1" applyAlignment="1">
      <alignment horizontal="center" vertical="center"/>
    </xf>
    <xf numFmtId="0" fontId="7" fillId="33" borderId="2" xfId="0" applyFont="1" applyFill="1" applyBorder="1" applyAlignment="1">
      <alignment horizontal="center" vertical="center"/>
    </xf>
    <xf numFmtId="0" fontId="7" fillId="33" borderId="129" xfId="0" applyFont="1" applyFill="1" applyBorder="1" applyAlignment="1">
      <alignment horizontal="center" vertical="center"/>
    </xf>
    <xf numFmtId="0" fontId="7" fillId="33" borderId="130" xfId="0" applyFont="1" applyFill="1" applyBorder="1" applyAlignment="1">
      <alignment horizontal="center" vertical="center"/>
    </xf>
    <xf numFmtId="0" fontId="7" fillId="33" borderId="131" xfId="0" applyFont="1" applyFill="1" applyBorder="1" applyAlignment="1">
      <alignment horizontal="center" vertical="center"/>
    </xf>
    <xf numFmtId="0" fontId="7" fillId="0" borderId="0" xfId="0" applyFont="1" applyFill="1" applyAlignment="1">
      <alignment horizontal="left" vertical="center" wrapText="1"/>
    </xf>
    <xf numFmtId="0" fontId="7" fillId="33" borderId="103" xfId="153" applyFont="1" applyFill="1" applyBorder="1" applyAlignment="1">
      <alignment horizontal="center" vertical="center" wrapText="1"/>
    </xf>
    <xf numFmtId="0" fontId="7" fillId="33" borderId="192" xfId="153" applyFont="1" applyFill="1" applyBorder="1" applyAlignment="1">
      <alignment horizontal="center" vertical="center" wrapText="1"/>
    </xf>
    <xf numFmtId="38" fontId="81" fillId="0" borderId="0" xfId="1" applyFont="1" applyAlignment="1">
      <alignment horizontal="center" vertical="center"/>
    </xf>
    <xf numFmtId="176" fontId="7" fillId="33" borderId="103" xfId="152" applyNumberFormat="1" applyFont="1" applyFill="1" applyBorder="1" applyAlignment="1" applyProtection="1">
      <alignment horizontal="center" vertical="center"/>
    </xf>
    <xf numFmtId="176" fontId="7" fillId="33" borderId="104" xfId="152" applyNumberFormat="1" applyFont="1" applyFill="1" applyBorder="1" applyAlignment="1" applyProtection="1">
      <alignment horizontal="center" vertical="center"/>
    </xf>
    <xf numFmtId="176" fontId="7" fillId="33" borderId="192" xfId="152" applyNumberFormat="1" applyFont="1" applyFill="1" applyBorder="1" applyAlignment="1" applyProtection="1">
      <alignment horizontal="center" vertical="center"/>
    </xf>
    <xf numFmtId="176" fontId="7" fillId="33" borderId="191" xfId="152" applyNumberFormat="1" applyFont="1" applyFill="1" applyBorder="1" applyAlignment="1" applyProtection="1">
      <alignment horizontal="center" vertical="center"/>
    </xf>
    <xf numFmtId="177" fontId="7" fillId="0" borderId="93" xfId="158" applyNumberFormat="1" applyFont="1" applyBorder="1" applyAlignment="1" applyProtection="1">
      <alignment horizontal="right" vertical="center"/>
    </xf>
    <xf numFmtId="177" fontId="7" fillId="0" borderId="185" xfId="158" applyNumberFormat="1" applyFont="1" applyBorder="1" applyAlignment="1" applyProtection="1">
      <alignment horizontal="right" vertical="center"/>
    </xf>
    <xf numFmtId="177" fontId="7" fillId="0" borderId="93" xfId="158" applyNumberFormat="1" applyFont="1" applyFill="1" applyBorder="1" applyAlignment="1" applyProtection="1">
      <alignment horizontal="right" vertical="center"/>
    </xf>
    <xf numFmtId="177" fontId="7" fillId="0" borderId="185" xfId="158" applyNumberFormat="1" applyFont="1" applyFill="1" applyBorder="1" applyAlignment="1" applyProtection="1">
      <alignment horizontal="right" vertical="center"/>
    </xf>
    <xf numFmtId="176" fontId="81" fillId="0" borderId="0" xfId="152" applyNumberFormat="1" applyFont="1" applyAlignment="1" applyProtection="1">
      <alignment horizontal="center" vertical="center"/>
    </xf>
    <xf numFmtId="0" fontId="7" fillId="33" borderId="106" xfId="153" applyFont="1" applyFill="1" applyBorder="1" applyAlignment="1">
      <alignment horizontal="center" vertical="center" wrapText="1"/>
    </xf>
    <xf numFmtId="0" fontId="7" fillId="33" borderId="2" xfId="153" applyFont="1" applyFill="1" applyBorder="1" applyAlignment="1">
      <alignment horizontal="center" vertical="center"/>
    </xf>
    <xf numFmtId="0" fontId="7" fillId="33" borderId="58" xfId="0" applyFont="1" applyFill="1" applyBorder="1" applyAlignment="1">
      <alignment horizontal="center" vertical="center" shrinkToFit="1"/>
    </xf>
    <xf numFmtId="0" fontId="7" fillId="33" borderId="2" xfId="0" applyFont="1" applyFill="1" applyBorder="1" applyAlignment="1">
      <alignment horizontal="center" vertical="center" shrinkToFit="1"/>
    </xf>
    <xf numFmtId="0" fontId="7" fillId="33" borderId="58" xfId="0" applyFont="1" applyFill="1" applyBorder="1" applyAlignment="1">
      <alignment horizontal="center" vertical="center"/>
    </xf>
    <xf numFmtId="181" fontId="7" fillId="0" borderId="129" xfId="0" applyNumberFormat="1" applyFont="1" applyFill="1" applyBorder="1" applyAlignment="1" applyProtection="1">
      <alignment horizontal="right" vertical="center"/>
    </xf>
    <xf numFmtId="181" fontId="7" fillId="0" borderId="185" xfId="0" applyNumberFormat="1" applyFont="1" applyFill="1" applyBorder="1" applyAlignment="1" applyProtection="1">
      <alignment horizontal="right" vertical="center"/>
    </xf>
    <xf numFmtId="0" fontId="7" fillId="33" borderId="131" xfId="0" applyFont="1" applyFill="1" applyBorder="1" applyAlignment="1" applyProtection="1">
      <alignment horizontal="center" vertical="center"/>
    </xf>
    <xf numFmtId="181" fontId="7" fillId="0" borderId="93" xfId="0" applyNumberFormat="1" applyFont="1" applyFill="1" applyBorder="1" applyAlignment="1" applyProtection="1">
      <alignment horizontal="right" vertical="center"/>
    </xf>
    <xf numFmtId="181" fontId="7" fillId="0" borderId="131" xfId="0" applyNumberFormat="1" applyFont="1" applyFill="1" applyBorder="1" applyAlignment="1" applyProtection="1">
      <alignment horizontal="right" vertical="center"/>
    </xf>
    <xf numFmtId="38" fontId="7" fillId="0" borderId="177" xfId="1" applyFont="1" applyFill="1" applyBorder="1" applyAlignment="1">
      <alignment horizontal="right" vertical="center"/>
    </xf>
    <xf numFmtId="38" fontId="7" fillId="0" borderId="176" xfId="1" applyFont="1" applyFill="1" applyBorder="1" applyAlignment="1">
      <alignment horizontal="right" vertical="center"/>
    </xf>
    <xf numFmtId="181" fontId="7" fillId="0" borderId="122" xfId="0" applyNumberFormat="1" applyFont="1" applyFill="1" applyBorder="1" applyAlignment="1" applyProtection="1">
      <alignment horizontal="right" vertical="center"/>
    </xf>
    <xf numFmtId="181" fontId="7" fillId="0" borderId="121" xfId="0" applyNumberFormat="1" applyFont="1" applyFill="1" applyBorder="1" applyAlignment="1" applyProtection="1">
      <alignment horizontal="right" vertical="center"/>
    </xf>
    <xf numFmtId="181" fontId="7" fillId="52" borderId="129" xfId="0" applyNumberFormat="1" applyFont="1" applyFill="1" applyBorder="1" applyAlignment="1" applyProtection="1">
      <alignment horizontal="right" vertical="center"/>
    </xf>
    <xf numFmtId="181" fontId="7" fillId="52" borderId="185" xfId="0" applyNumberFormat="1" applyFont="1" applyFill="1" applyBorder="1" applyAlignment="1" applyProtection="1">
      <alignment horizontal="right" vertical="center"/>
    </xf>
    <xf numFmtId="0" fontId="7" fillId="33" borderId="27" xfId="0" applyFont="1" applyFill="1" applyBorder="1" applyAlignment="1" applyProtection="1">
      <alignment horizontal="center" vertical="center"/>
    </xf>
    <xf numFmtId="38" fontId="7" fillId="33" borderId="27" xfId="1" applyFont="1" applyFill="1" applyBorder="1" applyAlignment="1" applyProtection="1">
      <alignment horizontal="center" vertical="center"/>
    </xf>
    <xf numFmtId="0" fontId="81" fillId="0" borderId="0" xfId="0" applyFont="1" applyBorder="1" applyAlignment="1">
      <alignment horizontal="center" vertical="center"/>
    </xf>
    <xf numFmtId="0" fontId="75" fillId="0" borderId="0" xfId="0" applyFont="1" applyBorder="1" applyAlignment="1" applyProtection="1">
      <alignment horizontal="center" vertical="center"/>
    </xf>
    <xf numFmtId="0" fontId="7" fillId="33" borderId="38" xfId="0" applyFont="1" applyFill="1" applyBorder="1" applyAlignment="1" applyProtection="1">
      <alignment horizontal="center" vertical="center"/>
    </xf>
    <xf numFmtId="0" fontId="7" fillId="33" borderId="28" xfId="0" applyFont="1" applyFill="1" applyBorder="1" applyAlignment="1" applyProtection="1">
      <alignment horizontal="center" vertical="center"/>
    </xf>
    <xf numFmtId="0" fontId="7" fillId="33" borderId="26" xfId="0" applyFont="1" applyFill="1" applyBorder="1" applyAlignment="1" applyProtection="1">
      <alignment horizontal="center" vertical="center"/>
    </xf>
    <xf numFmtId="0" fontId="7" fillId="33" borderId="60" xfId="0" applyFont="1" applyFill="1" applyBorder="1" applyAlignment="1">
      <alignment horizontal="distributed" vertical="distributed" justifyLastLine="1"/>
    </xf>
    <xf numFmtId="0" fontId="7" fillId="33" borderId="131" xfId="0" applyFont="1" applyFill="1" applyBorder="1" applyAlignment="1">
      <alignment horizontal="distributed" vertical="distributed" justifyLastLine="1"/>
    </xf>
    <xf numFmtId="0" fontId="75" fillId="33" borderId="130" xfId="0" applyFont="1" applyFill="1" applyBorder="1" applyAlignment="1">
      <alignment horizontal="distributed" vertical="distributed" justifyLastLine="1"/>
    </xf>
    <xf numFmtId="0" fontId="75" fillId="33" borderId="131" xfId="0" applyFont="1" applyFill="1" applyBorder="1" applyAlignment="1">
      <alignment horizontal="distributed" vertical="distributed" justifyLastLine="1"/>
    </xf>
    <xf numFmtId="0" fontId="81" fillId="0" borderId="0" xfId="0" applyFont="1" applyFill="1" applyAlignment="1">
      <alignment horizontal="center" vertical="center"/>
    </xf>
    <xf numFmtId="0" fontId="7" fillId="33" borderId="60" xfId="0" applyFont="1" applyFill="1" applyBorder="1" applyAlignment="1">
      <alignment horizontal="center" vertical="center"/>
    </xf>
    <xf numFmtId="0" fontId="7" fillId="33" borderId="90" xfId="0" applyFont="1" applyFill="1" applyBorder="1" applyAlignment="1">
      <alignment horizontal="center" vertical="center"/>
    </xf>
    <xf numFmtId="0" fontId="7" fillId="33" borderId="96" xfId="0" applyFont="1" applyFill="1" applyBorder="1" applyAlignment="1">
      <alignment horizontal="center" vertical="center"/>
    </xf>
    <xf numFmtId="0" fontId="12" fillId="33" borderId="103" xfId="88" applyFont="1" applyFill="1" applyBorder="1" applyAlignment="1">
      <alignment vertical="center"/>
    </xf>
    <xf numFmtId="0" fontId="12" fillId="33" borderId="105" xfId="88" applyFont="1" applyFill="1" applyBorder="1" applyAlignment="1">
      <alignment vertical="center"/>
    </xf>
    <xf numFmtId="0" fontId="12" fillId="33" borderId="3" xfId="88" applyFont="1" applyFill="1" applyBorder="1" applyAlignment="1">
      <alignment horizontal="center" vertical="center"/>
    </xf>
    <xf numFmtId="0" fontId="12" fillId="33" borderId="2" xfId="88" applyFont="1" applyFill="1" applyBorder="1" applyAlignment="1">
      <alignment horizontal="center" vertical="center"/>
    </xf>
    <xf numFmtId="0" fontId="12" fillId="33" borderId="60" xfId="88" applyFont="1" applyFill="1" applyBorder="1" applyAlignment="1">
      <alignment horizontal="left" vertical="center" shrinkToFit="1"/>
    </xf>
    <xf numFmtId="0" fontId="12" fillId="33" borderId="131" xfId="88" applyFont="1" applyFill="1" applyBorder="1" applyAlignment="1">
      <alignment horizontal="left" vertical="center" shrinkToFit="1"/>
    </xf>
    <xf numFmtId="0" fontId="86" fillId="0" borderId="0" xfId="88" applyFont="1" applyAlignment="1">
      <alignment horizontal="center" vertical="center"/>
    </xf>
    <xf numFmtId="0" fontId="12" fillId="33" borderId="60" xfId="88" applyFont="1" applyFill="1" applyBorder="1" applyAlignment="1">
      <alignment horizontal="left" vertical="center" wrapText="1"/>
    </xf>
    <xf numFmtId="0" fontId="12" fillId="33" borderId="131" xfId="88" applyFont="1" applyFill="1" applyBorder="1" applyAlignment="1">
      <alignment horizontal="left" vertical="center"/>
    </xf>
    <xf numFmtId="0" fontId="7" fillId="33" borderId="93" xfId="0" applyFont="1" applyFill="1" applyBorder="1" applyAlignment="1">
      <alignment horizontal="distributed" vertical="center" justifyLastLine="1"/>
    </xf>
    <xf numFmtId="0" fontId="7" fillId="33" borderId="94" xfId="0" applyFont="1" applyFill="1" applyBorder="1" applyAlignment="1">
      <alignment horizontal="distributed" vertical="center" justifyLastLine="1"/>
    </xf>
    <xf numFmtId="0" fontId="7" fillId="0" borderId="0" xfId="0" applyFont="1" applyAlignment="1">
      <alignment vertical="center" wrapText="1"/>
    </xf>
    <xf numFmtId="0" fontId="81" fillId="0" borderId="0" xfId="0" applyFont="1" applyBorder="1" applyAlignment="1" applyProtection="1">
      <alignment horizontal="center" vertical="center" shrinkToFit="1"/>
    </xf>
    <xf numFmtId="0" fontId="7" fillId="33" borderId="82" xfId="0" applyFont="1" applyFill="1" applyBorder="1" applyAlignment="1">
      <alignment horizontal="center" vertical="center"/>
    </xf>
    <xf numFmtId="0" fontId="7" fillId="33" borderId="83" xfId="0" applyFont="1" applyFill="1" applyBorder="1" applyAlignment="1">
      <alignment horizontal="center" vertical="center"/>
    </xf>
    <xf numFmtId="0" fontId="7" fillId="33" borderId="89" xfId="0" applyFont="1" applyFill="1" applyBorder="1" applyAlignment="1">
      <alignment horizontal="center" vertical="center"/>
    </xf>
    <xf numFmtId="0" fontId="7" fillId="33" borderId="129" xfId="0" applyFont="1" applyFill="1" applyBorder="1" applyAlignment="1">
      <alignment horizontal="distributed" vertical="center" justifyLastLine="1"/>
    </xf>
    <xf numFmtId="0" fontId="7" fillId="33" borderId="131" xfId="0" applyFont="1" applyFill="1" applyBorder="1" applyAlignment="1">
      <alignment horizontal="distributed" vertical="center" justifyLastLine="1"/>
    </xf>
    <xf numFmtId="0" fontId="81" fillId="0" borderId="0" xfId="0" applyFont="1" applyAlignment="1">
      <alignment horizontal="center" vertical="center" shrinkToFit="1"/>
    </xf>
    <xf numFmtId="38" fontId="7" fillId="33" borderId="103" xfId="1" applyFont="1" applyFill="1" applyBorder="1" applyAlignment="1">
      <alignment vertical="center" justifyLastLine="1"/>
    </xf>
    <xf numFmtId="38" fontId="7" fillId="33" borderId="105" xfId="1" applyFont="1" applyFill="1" applyBorder="1" applyAlignment="1">
      <alignment vertical="center" justifyLastLine="1"/>
    </xf>
    <xf numFmtId="38" fontId="75" fillId="33" borderId="103" xfId="1" applyFont="1" applyFill="1" applyBorder="1" applyAlignment="1">
      <alignment vertical="center" justifyLastLine="1"/>
    </xf>
    <xf numFmtId="38" fontId="75" fillId="33" borderId="104" xfId="1" applyFont="1" applyFill="1" applyBorder="1" applyAlignment="1">
      <alignment vertical="center" justifyLastLine="1"/>
    </xf>
    <xf numFmtId="38" fontId="75" fillId="33" borderId="105" xfId="1" applyFont="1" applyFill="1" applyBorder="1" applyAlignment="1">
      <alignment vertical="center" justifyLastLine="1"/>
    </xf>
    <xf numFmtId="0" fontId="7" fillId="33" borderId="93" xfId="1" applyNumberFormat="1" applyFont="1" applyFill="1" applyBorder="1" applyAlignment="1">
      <alignment horizontal="left" vertical="center" wrapText="1" justifyLastLine="1"/>
    </xf>
    <xf numFmtId="0" fontId="7" fillId="33" borderId="118" xfId="1" applyNumberFormat="1" applyFont="1" applyFill="1" applyBorder="1" applyAlignment="1">
      <alignment horizontal="left" vertical="center" wrapText="1" justifyLastLine="1"/>
    </xf>
    <xf numFmtId="0" fontId="7" fillId="33" borderId="185" xfId="1" applyNumberFormat="1" applyFont="1" applyFill="1" applyBorder="1" applyAlignment="1">
      <alignment horizontal="left" vertical="center" wrapText="1" justifyLastLine="1"/>
    </xf>
    <xf numFmtId="181" fontId="75" fillId="0" borderId="106" xfId="1" applyNumberFormat="1" applyFont="1" applyFill="1" applyBorder="1" applyAlignment="1">
      <alignment horizontal="right" vertical="center"/>
    </xf>
    <xf numFmtId="181" fontId="75" fillId="0" borderId="2" xfId="1" applyNumberFormat="1" applyFont="1" applyFill="1" applyBorder="1" applyAlignment="1">
      <alignment horizontal="right" vertical="center"/>
    </xf>
    <xf numFmtId="179" fontId="75" fillId="0" borderId="106" xfId="1" applyNumberFormat="1" applyFont="1" applyFill="1" applyBorder="1" applyAlignment="1">
      <alignment horizontal="right" vertical="center"/>
    </xf>
    <xf numFmtId="179" fontId="75" fillId="0" borderId="2" xfId="1" applyNumberFormat="1" applyFont="1" applyFill="1" applyBorder="1" applyAlignment="1">
      <alignment horizontal="right" vertical="center"/>
    </xf>
    <xf numFmtId="38" fontId="7" fillId="33" borderId="93" xfId="1" applyFont="1" applyFill="1" applyBorder="1" applyAlignment="1">
      <alignment horizontal="left" vertical="center" wrapText="1" justifyLastLine="1"/>
    </xf>
    <xf numFmtId="38" fontId="7" fillId="33" borderId="118" xfId="1" applyFont="1" applyFill="1" applyBorder="1" applyAlignment="1">
      <alignment horizontal="left" vertical="center" wrapText="1" justifyLastLine="1"/>
    </xf>
    <xf numFmtId="38" fontId="7" fillId="33" borderId="185" xfId="1" applyFont="1" applyFill="1" applyBorder="1" applyAlignment="1">
      <alignment horizontal="left" vertical="center" wrapText="1" justifyLastLine="1"/>
    </xf>
    <xf numFmtId="38" fontId="7" fillId="33" borderId="93" xfId="1" applyFont="1" applyFill="1" applyBorder="1" applyAlignment="1">
      <alignment vertical="center" wrapText="1" justifyLastLine="1"/>
    </xf>
    <xf numFmtId="38" fontId="7" fillId="33" borderId="118" xfId="1" applyFont="1" applyFill="1" applyBorder="1" applyAlignment="1">
      <alignment vertical="center" wrapText="1" justifyLastLine="1"/>
    </xf>
    <xf numFmtId="38" fontId="7" fillId="33" borderId="185" xfId="1" applyFont="1" applyFill="1" applyBorder="1" applyAlignment="1">
      <alignment vertical="center" wrapText="1" justifyLastLine="1"/>
    </xf>
    <xf numFmtId="38" fontId="125" fillId="33" borderId="92" xfId="1" applyFont="1" applyFill="1" applyBorder="1" applyAlignment="1">
      <alignment horizontal="left" vertical="center" justifyLastLine="1"/>
    </xf>
    <xf numFmtId="38" fontId="125" fillId="33" borderId="0" xfId="1" applyFont="1" applyFill="1" applyBorder="1" applyAlignment="1">
      <alignment horizontal="left" vertical="center" justifyLastLine="1"/>
    </xf>
    <xf numFmtId="38" fontId="125" fillId="33" borderId="7" xfId="1" applyFont="1" applyFill="1" applyBorder="1" applyAlignment="1">
      <alignment horizontal="left" vertical="center" justifyLastLine="1"/>
    </xf>
    <xf numFmtId="38" fontId="7" fillId="33" borderId="93" xfId="1" applyFont="1" applyFill="1" applyBorder="1" applyAlignment="1">
      <alignment horizontal="left" vertical="center" wrapText="1" justifyLastLine="1" shrinkToFit="1"/>
    </xf>
    <xf numFmtId="38" fontId="7" fillId="33" borderId="118" xfId="1" applyFont="1" applyFill="1" applyBorder="1" applyAlignment="1">
      <alignment horizontal="left" vertical="center" wrapText="1" justifyLastLine="1" shrinkToFit="1"/>
    </xf>
    <xf numFmtId="38" fontId="7" fillId="33" borderId="185" xfId="1" applyFont="1" applyFill="1" applyBorder="1" applyAlignment="1">
      <alignment horizontal="left" vertical="center" wrapText="1" justifyLastLine="1" shrinkToFit="1"/>
    </xf>
    <xf numFmtId="38" fontId="7" fillId="33" borderId="93" xfId="1" applyFont="1" applyFill="1" applyBorder="1" applyAlignment="1">
      <alignment horizontal="left" vertical="center" shrinkToFit="1"/>
    </xf>
    <xf numFmtId="38" fontId="7" fillId="33" borderId="118" xfId="1" applyFont="1" applyFill="1" applyBorder="1" applyAlignment="1">
      <alignment horizontal="left" vertical="center" shrinkToFit="1"/>
    </xf>
    <xf numFmtId="38" fontId="7" fillId="33" borderId="185" xfId="1" applyFont="1" applyFill="1" applyBorder="1" applyAlignment="1">
      <alignment horizontal="left" vertical="center" shrinkToFit="1"/>
    </xf>
    <xf numFmtId="38" fontId="7" fillId="33" borderId="93" xfId="1" applyFont="1" applyFill="1" applyBorder="1" applyAlignment="1">
      <alignment horizontal="left" vertical="center" wrapText="1" shrinkToFit="1"/>
    </xf>
    <xf numFmtId="38" fontId="7" fillId="33" borderId="118" xfId="1" applyFont="1" applyFill="1" applyBorder="1" applyAlignment="1">
      <alignment horizontal="left" vertical="center" wrapText="1" shrinkToFit="1"/>
    </xf>
    <xf numFmtId="38" fontId="7" fillId="33" borderId="185" xfId="1" applyFont="1" applyFill="1" applyBorder="1" applyAlignment="1">
      <alignment horizontal="left" vertical="center" wrapText="1" shrinkToFit="1"/>
    </xf>
    <xf numFmtId="0" fontId="81" fillId="0" borderId="0" xfId="0" applyFont="1" applyAlignment="1">
      <alignment horizontal="center" vertical="center"/>
    </xf>
    <xf numFmtId="0" fontId="102" fillId="33" borderId="106" xfId="0" applyFont="1" applyFill="1" applyBorder="1" applyAlignment="1" applyProtection="1">
      <alignment horizontal="center" vertical="center" justifyLastLine="1"/>
    </xf>
    <xf numFmtId="0" fontId="102" fillId="33" borderId="2" xfId="0" applyFont="1" applyFill="1" applyBorder="1" applyAlignment="1" applyProtection="1">
      <alignment horizontal="center" vertical="center" justifyLastLine="1"/>
    </xf>
    <xf numFmtId="0" fontId="102" fillId="33" borderId="106" xfId="0" applyFont="1" applyFill="1" applyBorder="1" applyAlignment="1" applyProtection="1">
      <alignment horizontal="center" vertical="center" shrinkToFit="1"/>
    </xf>
    <xf numFmtId="0" fontId="102" fillId="33" borderId="2" xfId="0" applyFont="1" applyFill="1" applyBorder="1" applyAlignment="1" applyProtection="1">
      <alignment horizontal="center" vertical="center" shrinkToFit="1"/>
    </xf>
    <xf numFmtId="179" fontId="102" fillId="0" borderId="207" xfId="0" applyNumberFormat="1" applyFont="1" applyFill="1" applyBorder="1" applyAlignment="1" applyProtection="1">
      <alignment horizontal="right" vertical="center"/>
    </xf>
    <xf numFmtId="179" fontId="102" fillId="0" borderId="153" xfId="0" applyNumberFormat="1" applyFont="1" applyFill="1" applyBorder="1" applyAlignment="1" applyProtection="1">
      <alignment horizontal="right" vertical="center"/>
    </xf>
    <xf numFmtId="179" fontId="102" fillId="0" borderId="156" xfId="0" applyNumberFormat="1" applyFont="1" applyFill="1" applyBorder="1" applyAlignment="1" applyProtection="1">
      <alignment horizontal="right" vertical="center"/>
    </xf>
    <xf numFmtId="0" fontId="11" fillId="35" borderId="0" xfId="0" applyFont="1" applyFill="1" applyBorder="1" applyAlignment="1">
      <alignment horizontal="center" vertical="center"/>
    </xf>
    <xf numFmtId="181" fontId="75" fillId="0" borderId="106" xfId="160" applyNumberFormat="1" applyFont="1" applyFill="1" applyBorder="1" applyAlignment="1">
      <alignment horizontal="right" vertical="center"/>
    </xf>
    <xf numFmtId="181" fontId="75" fillId="0" borderId="2" xfId="160" applyNumberFormat="1" applyFont="1" applyFill="1" applyBorder="1" applyAlignment="1">
      <alignment horizontal="right" vertical="center"/>
    </xf>
    <xf numFmtId="0" fontId="75" fillId="33" borderId="106" xfId="160" applyFont="1" applyFill="1" applyBorder="1" applyAlignment="1">
      <alignment horizontal="left" vertical="center" justifyLastLine="1"/>
    </xf>
    <xf numFmtId="180" fontId="75" fillId="0" borderId="106" xfId="160" applyNumberFormat="1" applyFont="1" applyFill="1" applyBorder="1" applyAlignment="1">
      <alignment horizontal="right" vertical="center"/>
    </xf>
    <xf numFmtId="180" fontId="75" fillId="0" borderId="2" xfId="160" applyNumberFormat="1" applyFont="1" applyFill="1" applyBorder="1" applyAlignment="1">
      <alignment horizontal="right" vertical="center"/>
    </xf>
    <xf numFmtId="182" fontId="75" fillId="0" borderId="106" xfId="160" applyNumberFormat="1" applyFont="1" applyFill="1" applyBorder="1" applyAlignment="1">
      <alignment horizontal="right" vertical="center"/>
    </xf>
    <xf numFmtId="182" fontId="75" fillId="0" borderId="2" xfId="160" applyNumberFormat="1" applyFont="1" applyFill="1" applyBorder="1" applyAlignment="1">
      <alignment horizontal="right" vertical="center"/>
    </xf>
    <xf numFmtId="0" fontId="7" fillId="33" borderId="168" xfId="0" applyFont="1" applyFill="1" applyBorder="1" applyAlignment="1" applyProtection="1">
      <alignment horizontal="distributed" vertical="center" justifyLastLine="1"/>
    </xf>
    <xf numFmtId="0" fontId="81" fillId="0" borderId="0" xfId="0" applyFont="1" applyAlignment="1" applyProtection="1">
      <alignment horizontal="center" vertical="center"/>
    </xf>
    <xf numFmtId="0" fontId="81" fillId="0" borderId="0" xfId="160" applyFont="1" applyAlignment="1">
      <alignment horizontal="center" vertical="center"/>
    </xf>
    <xf numFmtId="0" fontId="7" fillId="33" borderId="56" xfId="0" applyFont="1" applyFill="1" applyBorder="1" applyAlignment="1">
      <alignment vertical="center" justifyLastLine="1"/>
    </xf>
    <xf numFmtId="0" fontId="7" fillId="33" borderId="57" xfId="0" applyFont="1" applyFill="1" applyBorder="1" applyAlignment="1">
      <alignment vertical="center" justifyLastLine="1"/>
    </xf>
    <xf numFmtId="0" fontId="7" fillId="33" borderId="93" xfId="0" applyFont="1" applyFill="1" applyBorder="1" applyAlignment="1" applyProtection="1">
      <alignment horizontal="distributed" vertical="center" justifyLastLine="1"/>
    </xf>
    <xf numFmtId="0" fontId="7" fillId="33" borderId="94" xfId="0" applyFont="1" applyFill="1" applyBorder="1" applyAlignment="1" applyProtection="1">
      <alignment horizontal="distributed" vertical="center" justifyLastLine="1"/>
    </xf>
    <xf numFmtId="0" fontId="7" fillId="33" borderId="93" xfId="0" applyFont="1" applyFill="1" applyBorder="1" applyAlignment="1">
      <alignment horizontal="center" vertical="center"/>
    </xf>
    <xf numFmtId="0" fontId="7" fillId="33" borderId="94" xfId="0" applyFont="1" applyFill="1" applyBorder="1" applyAlignment="1">
      <alignment horizontal="center" vertical="center"/>
    </xf>
    <xf numFmtId="0" fontId="7" fillId="33" borderId="214" xfId="0" applyFont="1" applyFill="1" applyBorder="1" applyAlignment="1">
      <alignment horizontal="distributed" vertical="center" justifyLastLine="1"/>
    </xf>
    <xf numFmtId="0" fontId="7" fillId="33" borderId="215" xfId="0" applyFont="1" applyFill="1" applyBorder="1" applyAlignment="1">
      <alignment horizontal="distributed" vertical="center" justifyLastLine="1"/>
    </xf>
    <xf numFmtId="0" fontId="100" fillId="0"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7" fillId="33" borderId="26" xfId="0" applyFont="1" applyFill="1" applyBorder="1" applyAlignment="1">
      <alignment horizontal="center" vertical="center" wrapText="1"/>
    </xf>
    <xf numFmtId="0" fontId="0" fillId="33" borderId="28" xfId="0" applyFont="1" applyFill="1" applyBorder="1" applyAlignment="1">
      <alignment horizontal="center" vertical="center"/>
    </xf>
    <xf numFmtId="0" fontId="7" fillId="33" borderId="61" xfId="0" applyFont="1" applyFill="1" applyBorder="1" applyAlignment="1" applyProtection="1">
      <alignment horizontal="center" vertical="center" justifyLastLine="1"/>
    </xf>
    <xf numFmtId="0" fontId="7" fillId="33" borderId="27" xfId="0" applyFont="1" applyFill="1" applyBorder="1" applyAlignment="1" applyProtection="1">
      <alignment horizontal="center" vertical="center" justifyLastLine="1"/>
    </xf>
    <xf numFmtId="49" fontId="7" fillId="33" borderId="27" xfId="0" applyNumberFormat="1" applyFont="1" applyFill="1" applyBorder="1" applyAlignment="1" applyProtection="1">
      <alignment horizontal="center" vertical="center" justifyLastLine="1"/>
    </xf>
    <xf numFmtId="49" fontId="7" fillId="33" borderId="26" xfId="0" applyNumberFormat="1" applyFont="1" applyFill="1" applyBorder="1" applyAlignment="1" applyProtection="1">
      <alignment horizontal="center" vertical="center" wrapText="1"/>
    </xf>
    <xf numFmtId="0" fontId="7" fillId="33" borderId="27" xfId="0" applyFont="1" applyFill="1" applyBorder="1" applyAlignment="1" applyProtection="1">
      <alignment horizontal="distributed" vertical="center" justifyLastLine="1"/>
    </xf>
    <xf numFmtId="0" fontId="100" fillId="0" borderId="0" xfId="0" applyFont="1" applyAlignment="1" applyProtection="1">
      <alignment horizontal="center" vertical="center"/>
    </xf>
    <xf numFmtId="180" fontId="7" fillId="0" borderId="214" xfId="0" applyNumberFormat="1" applyFont="1" applyBorder="1">
      <alignment vertical="center"/>
    </xf>
    <xf numFmtId="180" fontId="7" fillId="0" borderId="215" xfId="0" applyNumberFormat="1" applyFont="1" applyBorder="1">
      <alignment vertical="center"/>
    </xf>
    <xf numFmtId="0" fontId="75" fillId="33" borderId="214" xfId="0" applyFont="1" applyFill="1" applyBorder="1" applyAlignment="1">
      <alignment horizontal="center" vertical="center" justifyLastLine="1"/>
    </xf>
    <xf numFmtId="0" fontId="75" fillId="33" borderId="215" xfId="0" applyFont="1" applyFill="1" applyBorder="1" applyAlignment="1">
      <alignment horizontal="center" vertical="center" justifyLastLine="1"/>
    </xf>
    <xf numFmtId="181" fontId="75" fillId="0" borderId="214" xfId="0" applyNumberFormat="1" applyFont="1" applyFill="1" applyBorder="1" applyAlignment="1">
      <alignment horizontal="right" vertical="center"/>
    </xf>
    <xf numFmtId="181" fontId="75" fillId="0" borderId="215" xfId="0" applyNumberFormat="1" applyFont="1" applyFill="1" applyBorder="1" applyAlignment="1">
      <alignment horizontal="right" vertical="center"/>
    </xf>
    <xf numFmtId="180" fontId="75" fillId="0" borderId="214" xfId="0" applyNumberFormat="1" applyFont="1" applyFill="1" applyBorder="1">
      <alignment vertical="center"/>
    </xf>
    <xf numFmtId="180" fontId="75" fillId="0" borderId="215" xfId="0" applyNumberFormat="1" applyFont="1" applyFill="1" applyBorder="1">
      <alignment vertical="center"/>
    </xf>
    <xf numFmtId="0" fontId="100" fillId="0" borderId="0" xfId="0" applyFont="1" applyFill="1" applyAlignment="1" applyProtection="1">
      <alignment horizontal="center" vertical="center"/>
    </xf>
    <xf numFmtId="0" fontId="7" fillId="33" borderId="61" xfId="0" applyFont="1" applyFill="1" applyBorder="1" applyAlignment="1">
      <alignment horizontal="center" vertical="center"/>
    </xf>
    <xf numFmtId="0" fontId="7" fillId="33" borderId="60" xfId="0" applyFont="1" applyFill="1" applyBorder="1" applyAlignment="1">
      <alignment horizontal="center" vertical="center" justifyLastLine="1"/>
    </xf>
    <xf numFmtId="0" fontId="7" fillId="33" borderId="61" xfId="0" applyFont="1" applyFill="1" applyBorder="1" applyAlignment="1">
      <alignment horizontal="center" vertical="center" justifyLastLine="1"/>
    </xf>
    <xf numFmtId="0" fontId="7" fillId="33" borderId="214" xfId="0" applyFont="1" applyFill="1" applyBorder="1" applyAlignment="1">
      <alignment horizontal="center" vertical="center" justifyLastLine="1"/>
    </xf>
    <xf numFmtId="0" fontId="7" fillId="33" borderId="215" xfId="0" applyFont="1" applyFill="1" applyBorder="1" applyAlignment="1">
      <alignment horizontal="center" vertical="center" justifyLastLine="1"/>
    </xf>
    <xf numFmtId="181" fontId="7" fillId="0" borderId="214" xfId="0" applyNumberFormat="1" applyFont="1" applyFill="1" applyBorder="1" applyAlignment="1">
      <alignment horizontal="right" vertical="center"/>
    </xf>
    <xf numFmtId="181" fontId="7" fillId="0" borderId="215" xfId="0" applyNumberFormat="1" applyFont="1" applyFill="1" applyBorder="1" applyAlignment="1">
      <alignment horizontal="right" vertical="center"/>
    </xf>
    <xf numFmtId="0" fontId="87" fillId="33" borderId="214" xfId="0" applyFont="1" applyFill="1" applyBorder="1" applyAlignment="1">
      <alignment horizontal="center" vertical="center" justifyLastLine="1"/>
    </xf>
    <xf numFmtId="0" fontId="87" fillId="33" borderId="215" xfId="0" applyFont="1" applyFill="1" applyBorder="1" applyAlignment="1">
      <alignment horizontal="center" vertical="center" justifyLastLine="1"/>
    </xf>
    <xf numFmtId="0" fontId="7" fillId="33" borderId="39" xfId="0" applyFont="1" applyFill="1" applyBorder="1" applyAlignment="1" applyProtection="1">
      <alignment horizontal="center" vertical="center" textRotation="255"/>
    </xf>
    <xf numFmtId="0" fontId="7" fillId="33" borderId="3" xfId="0" applyFont="1" applyFill="1" applyBorder="1" applyAlignment="1">
      <alignment vertical="center" textRotation="255"/>
    </xf>
    <xf numFmtId="0" fontId="7" fillId="33" borderId="50" xfId="0" applyFont="1" applyFill="1" applyBorder="1" applyAlignment="1">
      <alignment vertical="center" textRotation="255"/>
    </xf>
    <xf numFmtId="0" fontId="7" fillId="33" borderId="41" xfId="0" applyFont="1" applyFill="1" applyBorder="1" applyAlignment="1" applyProtection="1">
      <alignment horizontal="center" vertical="center" textRotation="255"/>
    </xf>
    <xf numFmtId="0" fontId="7" fillId="33" borderId="3" xfId="0" applyFont="1" applyFill="1" applyBorder="1" applyAlignment="1">
      <alignment horizontal="center" vertical="center" textRotation="255"/>
    </xf>
    <xf numFmtId="0" fontId="7" fillId="33" borderId="2" xfId="0" applyFont="1" applyFill="1" applyBorder="1" applyAlignment="1">
      <alignment horizontal="center" vertical="center" textRotation="255"/>
    </xf>
    <xf numFmtId="198" fontId="75" fillId="33" borderId="89" xfId="1" applyNumberFormat="1" applyFont="1" applyFill="1" applyBorder="1" applyAlignment="1" applyProtection="1">
      <alignment horizontal="center" vertical="center" justifyLastLine="1"/>
    </xf>
    <xf numFmtId="198" fontId="75" fillId="33" borderId="90" xfId="1" applyNumberFormat="1" applyFont="1" applyFill="1" applyBorder="1" applyAlignment="1" applyProtection="1">
      <alignment horizontal="center" vertical="center" justifyLastLine="1"/>
    </xf>
    <xf numFmtId="198" fontId="75" fillId="33" borderId="96" xfId="1" applyNumberFormat="1" applyFont="1" applyFill="1" applyBorder="1" applyAlignment="1" applyProtection="1">
      <alignment horizontal="center" vertical="center" justifyLastLine="1"/>
    </xf>
    <xf numFmtId="198" fontId="81" fillId="0" borderId="0" xfId="1" applyNumberFormat="1" applyFont="1" applyBorder="1" applyAlignment="1" applyProtection="1">
      <alignment horizontal="center" vertical="center"/>
    </xf>
    <xf numFmtId="198" fontId="7" fillId="33" borderId="26" xfId="1" applyNumberFormat="1" applyFont="1" applyFill="1" applyBorder="1" applyAlignment="1" applyProtection="1">
      <alignment horizontal="center" vertical="center" justifyLastLine="1"/>
    </xf>
    <xf numFmtId="198" fontId="7" fillId="33" borderId="28" xfId="1" applyNumberFormat="1" applyFont="1" applyFill="1" applyBorder="1" applyAlignment="1" applyProtection="1">
      <alignment horizontal="center" vertical="center" justifyLastLine="1"/>
    </xf>
    <xf numFmtId="198" fontId="7" fillId="33" borderId="103" xfId="1" applyNumberFormat="1" applyFont="1" applyFill="1" applyBorder="1" applyAlignment="1" applyProtection="1">
      <alignment horizontal="center" vertical="center" justifyLastLine="1"/>
    </xf>
    <xf numFmtId="198" fontId="7" fillId="33" borderId="105" xfId="1" applyNumberFormat="1" applyFont="1" applyFill="1" applyBorder="1" applyAlignment="1" applyProtection="1">
      <alignment horizontal="center" vertical="center" justifyLastLine="1"/>
    </xf>
    <xf numFmtId="198" fontId="7" fillId="33" borderId="37" xfId="1" applyNumberFormat="1" applyFont="1" applyFill="1" applyBorder="1" applyAlignment="1" applyProtection="1">
      <alignment horizontal="center" vertical="center"/>
    </xf>
    <xf numFmtId="198" fontId="7" fillId="33" borderId="36" xfId="1" applyNumberFormat="1" applyFont="1" applyFill="1" applyBorder="1" applyAlignment="1" applyProtection="1">
      <alignment horizontal="center" vertical="center"/>
    </xf>
    <xf numFmtId="198" fontId="7" fillId="33" borderId="60" xfId="1" applyNumberFormat="1" applyFont="1" applyFill="1" applyBorder="1" applyAlignment="1" applyProtection="1">
      <alignment horizontal="center" vertical="center" justifyLastLine="1"/>
    </xf>
    <xf numFmtId="198" fontId="7" fillId="33" borderId="61" xfId="1" applyNumberFormat="1" applyFont="1" applyFill="1" applyBorder="1" applyAlignment="1" applyProtection="1">
      <alignment horizontal="center" vertical="center" justifyLastLine="1"/>
    </xf>
    <xf numFmtId="198" fontId="7" fillId="33" borderId="122" xfId="1" applyNumberFormat="1" applyFont="1" applyFill="1" applyBorder="1" applyAlignment="1">
      <alignment horizontal="center" vertical="center" justifyLastLine="1"/>
    </xf>
    <xf numFmtId="198" fontId="7" fillId="33" borderId="134" xfId="1" applyNumberFormat="1" applyFont="1" applyFill="1" applyBorder="1" applyAlignment="1">
      <alignment horizontal="center" vertical="center" justifyLastLine="1"/>
    </xf>
    <xf numFmtId="198" fontId="7" fillId="33" borderId="121" xfId="1" applyNumberFormat="1" applyFont="1" applyFill="1" applyBorder="1" applyAlignment="1">
      <alignment horizontal="center" vertical="center" justifyLastLine="1"/>
    </xf>
    <xf numFmtId="0" fontId="100" fillId="0" borderId="0" xfId="0" applyFont="1" applyAlignment="1" applyProtection="1">
      <alignment horizontal="center" vertical="center" shrinkToFit="1"/>
    </xf>
    <xf numFmtId="180" fontId="75" fillId="0" borderId="106" xfId="0" applyNumberFormat="1" applyFont="1" applyFill="1" applyBorder="1" applyAlignment="1">
      <alignment horizontal="right" vertical="center"/>
    </xf>
    <xf numFmtId="180" fontId="75" fillId="0" borderId="2" xfId="0" applyNumberFormat="1" applyFont="1" applyFill="1" applyBorder="1" applyAlignment="1">
      <alignment horizontal="right" vertical="center"/>
    </xf>
    <xf numFmtId="181" fontId="75" fillId="0" borderId="106" xfId="0" applyNumberFormat="1" applyFont="1" applyFill="1" applyBorder="1" applyAlignment="1">
      <alignment horizontal="right" vertical="center"/>
    </xf>
    <xf numFmtId="181" fontId="75" fillId="0" borderId="2" xfId="0" applyNumberFormat="1" applyFont="1" applyFill="1" applyBorder="1" applyAlignment="1">
      <alignment horizontal="right" vertical="center"/>
    </xf>
    <xf numFmtId="179" fontId="75" fillId="0" borderId="106" xfId="0" applyNumberFormat="1" applyFont="1" applyFill="1" applyBorder="1" applyAlignment="1">
      <alignment horizontal="right" vertical="center"/>
    </xf>
    <xf numFmtId="179" fontId="75" fillId="0" borderId="2" xfId="0" applyNumberFormat="1" applyFont="1" applyFill="1" applyBorder="1" applyAlignment="1">
      <alignment horizontal="right" vertical="center"/>
    </xf>
    <xf numFmtId="0" fontId="7" fillId="33" borderId="60" xfId="0" applyFont="1" applyFill="1" applyBorder="1" applyAlignment="1">
      <alignment horizontal="left" vertical="center" wrapText="1" justifyLastLine="1"/>
    </xf>
    <xf numFmtId="0" fontId="7" fillId="33" borderId="130" xfId="0" applyFont="1" applyFill="1" applyBorder="1" applyAlignment="1">
      <alignment horizontal="left" vertical="center" wrapText="1" justifyLastLine="1"/>
    </xf>
    <xf numFmtId="0" fontId="7" fillId="33" borderId="131" xfId="0" applyFont="1" applyFill="1" applyBorder="1" applyAlignment="1">
      <alignment horizontal="left" vertical="center" wrapText="1" justifyLastLine="1"/>
    </xf>
    <xf numFmtId="38" fontId="7" fillId="33" borderId="60" xfId="1" applyFont="1" applyFill="1" applyBorder="1" applyAlignment="1">
      <alignment horizontal="left" vertical="center" wrapText="1" justifyLastLine="1"/>
    </xf>
    <xf numFmtId="38" fontId="7" fillId="33" borderId="130" xfId="1" applyFont="1" applyFill="1" applyBorder="1" applyAlignment="1">
      <alignment horizontal="left" vertical="center" wrapText="1" justifyLastLine="1"/>
    </xf>
    <xf numFmtId="38" fontId="7" fillId="33" borderId="131" xfId="1" applyFont="1" applyFill="1" applyBorder="1" applyAlignment="1">
      <alignment horizontal="left" vertical="center" wrapText="1" justifyLastLine="1"/>
    </xf>
    <xf numFmtId="0" fontId="75" fillId="33" borderId="103" xfId="0" applyFont="1" applyFill="1" applyBorder="1" applyAlignment="1">
      <alignment horizontal="left" vertical="center"/>
    </xf>
    <xf numFmtId="0" fontId="75" fillId="33" borderId="104" xfId="0" applyFont="1" applyFill="1" applyBorder="1" applyAlignment="1">
      <alignment horizontal="left" vertical="center"/>
    </xf>
    <xf numFmtId="0" fontId="75" fillId="33" borderId="105" xfId="0" applyFont="1" applyFill="1" applyBorder="1" applyAlignment="1">
      <alignment horizontal="left" vertical="center"/>
    </xf>
    <xf numFmtId="38" fontId="7" fillId="33" borderId="60" xfId="1" applyFont="1" applyFill="1" applyBorder="1" applyAlignment="1">
      <alignment horizontal="left" vertical="center" shrinkToFit="1"/>
    </xf>
    <xf numFmtId="38" fontId="7" fillId="33" borderId="130" xfId="1" applyFont="1" applyFill="1" applyBorder="1" applyAlignment="1">
      <alignment horizontal="left" vertical="center" shrinkToFit="1"/>
    </xf>
    <xf numFmtId="38" fontId="7" fillId="33" borderId="131" xfId="1" applyFont="1" applyFill="1" applyBorder="1" applyAlignment="1">
      <alignment horizontal="left" vertical="center" shrinkToFit="1"/>
    </xf>
    <xf numFmtId="38" fontId="100" fillId="0" borderId="0" xfId="1" applyFont="1" applyAlignment="1">
      <alignment horizontal="center" vertical="center"/>
    </xf>
    <xf numFmtId="38" fontId="7" fillId="33" borderId="60" xfId="1" applyFont="1" applyFill="1" applyBorder="1" applyAlignment="1">
      <alignment horizontal="left" vertical="center" indent="1" shrinkToFit="1"/>
    </xf>
    <xf numFmtId="38" fontId="7" fillId="33" borderId="130" xfId="1" applyFont="1" applyFill="1" applyBorder="1" applyAlignment="1">
      <alignment horizontal="left" vertical="center" indent="1" shrinkToFit="1"/>
    </xf>
    <xf numFmtId="38" fontId="7" fillId="33" borderId="131" xfId="1" applyFont="1" applyFill="1" applyBorder="1" applyAlignment="1">
      <alignment horizontal="left" vertical="center" indent="1" shrinkToFit="1"/>
    </xf>
    <xf numFmtId="38" fontId="75" fillId="33" borderId="103" xfId="1" applyFont="1" applyFill="1" applyBorder="1" applyAlignment="1">
      <alignment horizontal="left" vertical="center" wrapText="1" justifyLastLine="1"/>
    </xf>
    <xf numFmtId="38" fontId="75" fillId="33" borderId="104" xfId="1" applyFont="1" applyFill="1" applyBorder="1" applyAlignment="1">
      <alignment horizontal="left" vertical="center" wrapText="1" justifyLastLine="1"/>
    </xf>
    <xf numFmtId="38" fontId="75" fillId="33" borderId="105" xfId="1" applyFont="1" applyFill="1" applyBorder="1" applyAlignment="1">
      <alignment horizontal="left" vertical="center" wrapText="1" justifyLastLine="1"/>
    </xf>
    <xf numFmtId="180" fontId="75" fillId="0" borderId="106" xfId="1" applyNumberFormat="1" applyFont="1" applyFill="1" applyBorder="1" applyAlignment="1">
      <alignment horizontal="right" vertical="center"/>
    </xf>
    <xf numFmtId="180" fontId="75" fillId="0" borderId="2" xfId="1" applyNumberFormat="1" applyFont="1" applyFill="1" applyBorder="1" applyAlignment="1">
      <alignment horizontal="right" vertical="center"/>
    </xf>
    <xf numFmtId="38" fontId="7" fillId="33" borderId="168" xfId="1" applyFont="1" applyFill="1" applyBorder="1" applyAlignment="1">
      <alignment horizontal="left" vertical="center" indent="1" shrinkToFit="1"/>
    </xf>
    <xf numFmtId="181" fontId="75" fillId="0" borderId="106" xfId="158" applyNumberFormat="1" applyFont="1" applyFill="1" applyBorder="1" applyAlignment="1">
      <alignment horizontal="right" vertical="center"/>
    </xf>
    <xf numFmtId="181" fontId="75" fillId="0" borderId="2" xfId="158" applyNumberFormat="1" applyFont="1" applyFill="1" applyBorder="1" applyAlignment="1">
      <alignment horizontal="right" vertical="center"/>
    </xf>
    <xf numFmtId="180" fontId="75" fillId="0" borderId="106" xfId="158" applyNumberFormat="1" applyFont="1" applyFill="1" applyBorder="1" applyAlignment="1">
      <alignment horizontal="right" vertical="center"/>
    </xf>
    <xf numFmtId="180" fontId="75" fillId="0" borderId="2" xfId="158" applyNumberFormat="1" applyFont="1" applyFill="1" applyBorder="1" applyAlignment="1">
      <alignment horizontal="right" vertical="center"/>
    </xf>
    <xf numFmtId="38" fontId="75" fillId="33" borderId="103" xfId="158" applyFont="1" applyFill="1" applyBorder="1" applyAlignment="1">
      <alignment horizontal="left" vertical="center" wrapText="1" justifyLastLine="1"/>
    </xf>
    <xf numFmtId="38" fontId="75" fillId="33" borderId="104" xfId="158" applyFont="1" applyFill="1" applyBorder="1" applyAlignment="1">
      <alignment horizontal="left" vertical="center" wrapText="1" justifyLastLine="1"/>
    </xf>
    <xf numFmtId="38" fontId="75" fillId="33" borderId="105" xfId="158" applyFont="1" applyFill="1" applyBorder="1" applyAlignment="1">
      <alignment horizontal="left" vertical="center" wrapText="1" justifyLastLine="1"/>
    </xf>
    <xf numFmtId="0" fontId="75" fillId="0" borderId="0" xfId="0" applyFont="1" applyAlignment="1" applyProtection="1">
      <alignment horizontal="center" vertical="center" shrinkToFit="1"/>
    </xf>
    <xf numFmtId="0" fontId="75" fillId="0" borderId="0" xfId="0" applyFont="1" applyAlignment="1">
      <alignment horizontal="center" vertical="center" shrinkToFit="1"/>
    </xf>
    <xf numFmtId="0" fontId="7" fillId="53" borderId="97" xfId="0" applyFont="1" applyFill="1" applyBorder="1" applyAlignment="1" applyProtection="1">
      <alignment horizontal="distributed" vertical="center" justifyLastLine="1"/>
    </xf>
    <xf numFmtId="0" fontId="7" fillId="53" borderId="98" xfId="0" applyFont="1" applyFill="1" applyBorder="1" applyAlignment="1" applyProtection="1">
      <alignment horizontal="distributed" vertical="center" justifyLastLine="1"/>
    </xf>
    <xf numFmtId="181" fontId="75" fillId="0" borderId="195" xfId="163" applyNumberFormat="1" applyFont="1" applyFill="1" applyBorder="1" applyAlignment="1" applyProtection="1">
      <alignment horizontal="right" vertical="center"/>
    </xf>
    <xf numFmtId="181" fontId="75" fillId="0" borderId="196" xfId="163" applyNumberFormat="1" applyFont="1" applyFill="1" applyBorder="1" applyAlignment="1" applyProtection="1">
      <alignment horizontal="right" vertical="center"/>
    </xf>
    <xf numFmtId="180" fontId="75" fillId="0" borderId="193" xfId="163" applyNumberFormat="1" applyFont="1" applyFill="1" applyBorder="1" applyAlignment="1" applyProtection="1">
      <alignment horizontal="right" vertical="center"/>
    </xf>
    <xf numFmtId="180" fontId="75" fillId="0" borderId="194" xfId="163" applyNumberFormat="1" applyFont="1" applyFill="1" applyBorder="1" applyAlignment="1" applyProtection="1">
      <alignment horizontal="right" vertical="center"/>
    </xf>
    <xf numFmtId="181" fontId="75" fillId="0" borderId="193" xfId="0" applyNumberFormat="1" applyFont="1" applyFill="1" applyBorder="1" applyAlignment="1">
      <alignment horizontal="right" vertical="center"/>
    </xf>
    <xf numFmtId="181" fontId="75" fillId="0" borderId="194" xfId="0" applyNumberFormat="1" applyFont="1" applyFill="1" applyBorder="1" applyAlignment="1">
      <alignment horizontal="right" vertical="center"/>
    </xf>
    <xf numFmtId="181" fontId="75" fillId="0" borderId="195" xfId="0" applyNumberFormat="1" applyFont="1" applyFill="1" applyBorder="1" applyAlignment="1">
      <alignment horizontal="right" vertical="center"/>
    </xf>
    <xf numFmtId="181" fontId="75" fillId="0" borderId="196" xfId="0" applyNumberFormat="1" applyFont="1" applyFill="1" applyBorder="1" applyAlignment="1">
      <alignment horizontal="right" vertical="center"/>
    </xf>
    <xf numFmtId="181" fontId="75" fillId="0" borderId="193" xfId="163" applyNumberFormat="1" applyFont="1" applyFill="1" applyBorder="1" applyAlignment="1" applyProtection="1">
      <alignment horizontal="right" vertical="center"/>
    </xf>
    <xf numFmtId="181" fontId="75" fillId="0" borderId="194" xfId="163" applyNumberFormat="1" applyFont="1" applyFill="1" applyBorder="1" applyAlignment="1" applyProtection="1">
      <alignment horizontal="right" vertical="center"/>
    </xf>
    <xf numFmtId="0" fontId="7" fillId="53" borderId="60" xfId="0" applyFont="1" applyFill="1" applyBorder="1" applyAlignment="1">
      <alignment horizontal="left" vertical="center" shrinkToFit="1"/>
    </xf>
    <xf numFmtId="0" fontId="7" fillId="53" borderId="130" xfId="0" applyFont="1" applyFill="1" applyBorder="1" applyAlignment="1">
      <alignment horizontal="left" vertical="center" shrinkToFit="1"/>
    </xf>
    <xf numFmtId="0" fontId="100" fillId="0" borderId="0" xfId="0" applyFont="1" applyAlignment="1">
      <alignment horizontal="center" vertical="center"/>
    </xf>
    <xf numFmtId="38" fontId="7" fillId="53" borderId="60" xfId="163" applyFont="1" applyFill="1" applyBorder="1" applyAlignment="1" applyProtection="1">
      <alignment horizontal="left" vertical="center" shrinkToFit="1"/>
    </xf>
    <xf numFmtId="38" fontId="7" fillId="53" borderId="130" xfId="163" applyFont="1" applyFill="1" applyBorder="1" applyAlignment="1" applyProtection="1">
      <alignment horizontal="left" vertical="center" shrinkToFit="1"/>
    </xf>
    <xf numFmtId="0" fontId="7" fillId="53" borderId="101" xfId="0" applyFont="1" applyFill="1" applyBorder="1" applyAlignment="1" applyProtection="1">
      <alignment horizontal="distributed" vertical="center" justifyLastLine="1"/>
    </xf>
    <xf numFmtId="0" fontId="7" fillId="53" borderId="102" xfId="0" applyFont="1" applyFill="1" applyBorder="1" applyAlignment="1" applyProtection="1">
      <alignment horizontal="distributed" vertical="center" justifyLastLine="1"/>
    </xf>
    <xf numFmtId="0" fontId="7" fillId="33" borderId="99" xfId="0" applyFont="1" applyFill="1" applyBorder="1" applyAlignment="1" applyProtection="1">
      <alignment horizontal="distributed" vertical="center" justifyLastLine="1"/>
    </xf>
    <xf numFmtId="0" fontId="7" fillId="33" borderId="100" xfId="0" applyFont="1" applyFill="1" applyBorder="1" applyAlignment="1" applyProtection="1">
      <alignment horizontal="distributed" vertical="center" justifyLastLine="1"/>
    </xf>
    <xf numFmtId="0" fontId="11" fillId="33" borderId="60" xfId="0" applyFont="1" applyFill="1" applyBorder="1" applyAlignment="1" applyProtection="1">
      <alignment horizontal="distributed" vertical="center" justifyLastLine="1"/>
    </xf>
    <xf numFmtId="0" fontId="11" fillId="33" borderId="183" xfId="0" applyFont="1" applyFill="1" applyBorder="1" applyAlignment="1" applyProtection="1">
      <alignment horizontal="distributed" vertical="center" justifyLastLine="1"/>
    </xf>
    <xf numFmtId="38" fontId="125" fillId="33" borderId="192" xfId="1" applyFont="1" applyFill="1" applyBorder="1" applyAlignment="1">
      <alignment horizontal="left" vertical="center" wrapText="1" justifyLastLine="1"/>
    </xf>
    <xf numFmtId="38" fontId="125" fillId="33" borderId="190" xfId="1" applyFont="1" applyFill="1" applyBorder="1" applyAlignment="1">
      <alignment horizontal="left" vertical="center" justifyLastLine="1"/>
    </xf>
    <xf numFmtId="38" fontId="125" fillId="33" borderId="191" xfId="1" applyFont="1" applyFill="1" applyBorder="1" applyAlignment="1">
      <alignment horizontal="left" vertical="center" justifyLastLine="1"/>
    </xf>
    <xf numFmtId="180" fontId="81" fillId="0" borderId="85" xfId="163" applyNumberFormat="1" applyFont="1" applyFill="1" applyBorder="1" applyAlignment="1" applyProtection="1">
      <alignment horizontal="right" vertical="center"/>
    </xf>
    <xf numFmtId="180" fontId="81" fillId="0" borderId="2" xfId="163" applyNumberFormat="1" applyFont="1" applyFill="1" applyBorder="1" applyAlignment="1" applyProtection="1">
      <alignment horizontal="right" vertical="center"/>
    </xf>
    <xf numFmtId="181" fontId="81" fillId="0" borderId="85" xfId="163" applyNumberFormat="1" applyFont="1" applyFill="1" applyBorder="1" applyAlignment="1" applyProtection="1">
      <alignment horizontal="right" vertical="center"/>
    </xf>
    <xf numFmtId="181" fontId="81" fillId="0" borderId="2" xfId="163" applyNumberFormat="1" applyFont="1" applyFill="1" applyBorder="1" applyAlignment="1" applyProtection="1">
      <alignment horizontal="right" vertical="center"/>
    </xf>
    <xf numFmtId="179" fontId="81" fillId="0" borderId="85" xfId="0" applyNumberFormat="1" applyFont="1" applyFill="1" applyBorder="1" applyAlignment="1">
      <alignment horizontal="right" vertical="center"/>
    </xf>
    <xf numFmtId="179" fontId="81" fillId="0" borderId="2" xfId="0" applyNumberFormat="1" applyFont="1" applyFill="1" applyBorder="1" applyAlignment="1">
      <alignment horizontal="right" vertical="center"/>
    </xf>
    <xf numFmtId="181" fontId="81" fillId="0" borderId="85" xfId="0" applyNumberFormat="1" applyFont="1" applyFill="1" applyBorder="1" applyAlignment="1">
      <alignment horizontal="right" vertical="center"/>
    </xf>
    <xf numFmtId="181" fontId="81" fillId="0" borderId="2" xfId="0" applyNumberFormat="1" applyFont="1" applyFill="1" applyBorder="1" applyAlignment="1">
      <alignment horizontal="right" vertical="center"/>
    </xf>
    <xf numFmtId="0" fontId="11" fillId="53" borderId="60" xfId="0" applyFont="1" applyFill="1" applyBorder="1" applyAlignment="1" applyProtection="1">
      <alignment horizontal="distributed" vertical="center" justifyLastLine="1"/>
    </xf>
    <xf numFmtId="0" fontId="11" fillId="53" borderId="183" xfId="0" applyFont="1" applyFill="1" applyBorder="1" applyAlignment="1" applyProtection="1">
      <alignment horizontal="distributed" vertical="center" justifyLastLine="1"/>
    </xf>
    <xf numFmtId="38" fontId="11" fillId="33" borderId="60" xfId="163" applyFont="1" applyFill="1" applyBorder="1" applyAlignment="1" applyProtection="1">
      <alignment horizontal="left" vertical="center" shrinkToFit="1"/>
    </xf>
    <xf numFmtId="38" fontId="11" fillId="33" borderId="130" xfId="163" applyFont="1" applyFill="1" applyBorder="1" applyAlignment="1" applyProtection="1">
      <alignment horizontal="left" vertical="center" shrinkToFit="1"/>
    </xf>
    <xf numFmtId="38" fontId="11" fillId="33" borderId="131" xfId="163" applyFont="1" applyFill="1" applyBorder="1" applyAlignment="1" applyProtection="1">
      <alignment horizontal="left" vertical="center" shrinkToFit="1"/>
    </xf>
    <xf numFmtId="38" fontId="40" fillId="33" borderId="60" xfId="163" applyFont="1" applyFill="1" applyBorder="1" applyAlignment="1" applyProtection="1">
      <alignment horizontal="left" vertical="center" wrapText="1"/>
    </xf>
    <xf numFmtId="38" fontId="40" fillId="33" borderId="130" xfId="163" applyFont="1" applyFill="1" applyBorder="1" applyAlignment="1" applyProtection="1">
      <alignment horizontal="left" vertical="center" wrapText="1"/>
    </xf>
    <xf numFmtId="38" fontId="40" fillId="33" borderId="131" xfId="163" applyFont="1" applyFill="1" applyBorder="1" applyAlignment="1" applyProtection="1">
      <alignment horizontal="left" vertical="center" wrapText="1"/>
    </xf>
    <xf numFmtId="38" fontId="11" fillId="33" borderId="93" xfId="163" applyFont="1" applyFill="1" applyBorder="1" applyAlignment="1" applyProtection="1">
      <alignment horizontal="left" vertical="center" wrapText="1"/>
    </xf>
    <xf numFmtId="38" fontId="11" fillId="33" borderId="130" xfId="163" applyFont="1" applyFill="1" applyBorder="1" applyAlignment="1" applyProtection="1">
      <alignment horizontal="left" vertical="center" wrapText="1"/>
    </xf>
    <xf numFmtId="38" fontId="11" fillId="33" borderId="131" xfId="163" applyFont="1" applyFill="1" applyBorder="1" applyAlignment="1" applyProtection="1">
      <alignment horizontal="left" vertical="center" wrapText="1"/>
    </xf>
    <xf numFmtId="38" fontId="11" fillId="33" borderId="93" xfId="163" applyFont="1" applyFill="1" applyBorder="1" applyAlignment="1" applyProtection="1">
      <alignment horizontal="left" vertical="center"/>
    </xf>
    <xf numFmtId="38" fontId="11" fillId="33" borderId="130" xfId="163" applyFont="1" applyFill="1" applyBorder="1" applyAlignment="1" applyProtection="1">
      <alignment horizontal="left" vertical="center"/>
    </xf>
    <xf numFmtId="38" fontId="11" fillId="33" borderId="131" xfId="163" applyFont="1" applyFill="1" applyBorder="1" applyAlignment="1" applyProtection="1">
      <alignment horizontal="left" vertical="center"/>
    </xf>
    <xf numFmtId="38" fontId="11" fillId="33" borderId="93" xfId="163" applyFont="1" applyFill="1" applyBorder="1" applyAlignment="1" applyProtection="1">
      <alignment horizontal="left" vertical="center" shrinkToFit="1"/>
    </xf>
    <xf numFmtId="0" fontId="11" fillId="33" borderId="124" xfId="0" applyFont="1" applyFill="1" applyBorder="1" applyAlignment="1" applyProtection="1">
      <alignment horizontal="left" vertical="center" shrinkToFit="1"/>
    </xf>
    <xf numFmtId="0" fontId="11" fillId="33" borderId="127" xfId="0" applyFont="1" applyFill="1" applyBorder="1" applyAlignment="1" applyProtection="1">
      <alignment horizontal="left" vertical="center" shrinkToFit="1"/>
    </xf>
    <xf numFmtId="0" fontId="11" fillId="33" borderId="124" xfId="0" applyFont="1" applyFill="1" applyBorder="1" applyAlignment="1">
      <alignment horizontal="center" vertical="center"/>
    </xf>
    <xf numFmtId="0" fontId="11" fillId="33" borderId="127" xfId="0" applyFont="1" applyFill="1" applyBorder="1" applyAlignment="1">
      <alignment horizontal="center" vertical="center"/>
    </xf>
    <xf numFmtId="0" fontId="11" fillId="33" borderId="89" xfId="0" applyFont="1" applyFill="1" applyBorder="1" applyAlignment="1">
      <alignment horizontal="center" vertical="center"/>
    </xf>
    <xf numFmtId="0" fontId="11" fillId="33" borderId="96" xfId="0" applyFont="1" applyFill="1" applyBorder="1" applyAlignment="1">
      <alignment horizontal="center" vertical="center"/>
    </xf>
    <xf numFmtId="0" fontId="11" fillId="33" borderId="60" xfId="0" applyFont="1" applyFill="1" applyBorder="1" applyAlignment="1" applyProtection="1">
      <alignment horizontal="center" vertical="center" justifyLastLine="1"/>
    </xf>
    <xf numFmtId="0" fontId="11" fillId="33" borderId="183" xfId="0" applyFont="1" applyFill="1" applyBorder="1" applyAlignment="1" applyProtection="1">
      <alignment horizontal="center" vertical="center" justifyLastLine="1"/>
    </xf>
    <xf numFmtId="0" fontId="11" fillId="53" borderId="60" xfId="0" applyFont="1" applyFill="1" applyBorder="1" applyAlignment="1" applyProtection="1">
      <alignment horizontal="center" vertical="center" justifyLastLine="1"/>
    </xf>
    <xf numFmtId="0" fontId="11" fillId="53" borderId="183" xfId="0" applyFont="1" applyFill="1" applyBorder="1" applyAlignment="1" applyProtection="1">
      <alignment horizontal="center" vertical="center" justifyLastLine="1"/>
    </xf>
    <xf numFmtId="0" fontId="82" fillId="0" borderId="0" xfId="0" applyFont="1" applyBorder="1" applyAlignment="1" applyProtection="1">
      <alignment horizontal="center" vertical="center" shrinkToFit="1"/>
    </xf>
    <xf numFmtId="0" fontId="82" fillId="0" borderId="0" xfId="0" applyFont="1" applyAlignment="1">
      <alignment horizontal="center" vertical="center" shrinkToFit="1"/>
    </xf>
    <xf numFmtId="38" fontId="11" fillId="33" borderId="60" xfId="163" applyFont="1" applyFill="1" applyBorder="1" applyAlignment="1" applyProtection="1">
      <alignment horizontal="left" vertical="center" wrapText="1"/>
    </xf>
    <xf numFmtId="0" fontId="11" fillId="33" borderId="124" xfId="0" applyFont="1" applyFill="1" applyBorder="1" applyAlignment="1">
      <alignment vertical="center" justifyLastLine="1"/>
    </xf>
    <xf numFmtId="0" fontId="11" fillId="33" borderId="127" xfId="0" applyFont="1" applyFill="1" applyBorder="1" applyAlignment="1">
      <alignment vertical="center" justifyLastLine="1"/>
    </xf>
    <xf numFmtId="0" fontId="11" fillId="33" borderId="124" xfId="0" applyFont="1" applyFill="1" applyBorder="1" applyAlignment="1" applyProtection="1">
      <alignment horizontal="left" vertical="center"/>
    </xf>
    <xf numFmtId="0" fontId="11" fillId="33" borderId="127" xfId="0" applyFont="1" applyFill="1" applyBorder="1" applyAlignment="1" applyProtection="1">
      <alignment horizontal="left" vertical="center"/>
    </xf>
    <xf numFmtId="176" fontId="81" fillId="0" borderId="0" xfId="165" applyNumberFormat="1" applyFont="1" applyAlignment="1" applyProtection="1">
      <alignment horizontal="center" vertical="center"/>
    </xf>
    <xf numFmtId="176" fontId="7" fillId="33" borderId="103" xfId="165" applyNumberFormat="1" applyFont="1" applyFill="1" applyBorder="1" applyAlignment="1" applyProtection="1">
      <alignment horizontal="center" vertical="center"/>
    </xf>
    <xf numFmtId="176" fontId="7" fillId="33" borderId="104" xfId="165" applyNumberFormat="1" applyFont="1" applyFill="1" applyBorder="1" applyAlignment="1" applyProtection="1">
      <alignment horizontal="center" vertical="center"/>
    </xf>
    <xf numFmtId="0" fontId="7" fillId="33" borderId="103" xfId="153" applyFont="1" applyFill="1" applyBorder="1" applyAlignment="1">
      <alignment horizontal="center" vertical="center"/>
    </xf>
    <xf numFmtId="0" fontId="7" fillId="33" borderId="192" xfId="153" applyFont="1" applyFill="1" applyBorder="1" applyAlignment="1">
      <alignment horizontal="center" vertical="center"/>
    </xf>
    <xf numFmtId="38" fontId="81" fillId="0" borderId="0" xfId="158" applyFont="1" applyAlignment="1">
      <alignment horizontal="center" vertical="center"/>
    </xf>
    <xf numFmtId="0" fontId="7" fillId="33" borderId="205" xfId="153" applyFont="1" applyFill="1" applyBorder="1" applyAlignment="1">
      <alignment horizontal="center" vertical="center"/>
    </xf>
    <xf numFmtId="177" fontId="7" fillId="0" borderId="129" xfId="158" applyNumberFormat="1" applyFont="1" applyBorder="1" applyAlignment="1" applyProtection="1">
      <alignment horizontal="right" vertical="center"/>
    </xf>
    <xf numFmtId="177" fontId="7" fillId="0" borderId="131" xfId="158" applyNumberFormat="1" applyFont="1" applyBorder="1" applyAlignment="1" applyProtection="1">
      <alignment horizontal="right" vertical="center"/>
    </xf>
    <xf numFmtId="38" fontId="81" fillId="0" borderId="0" xfId="1" applyFont="1" applyFill="1" applyAlignment="1">
      <alignment horizontal="center" vertical="center"/>
    </xf>
    <xf numFmtId="184" fontId="7" fillId="0" borderId="93" xfId="1" applyNumberFormat="1" applyFont="1" applyFill="1" applyBorder="1" applyAlignment="1">
      <alignment horizontal="right" vertical="center"/>
    </xf>
    <xf numFmtId="184" fontId="7" fillId="0" borderId="185" xfId="1" applyNumberFormat="1" applyFont="1" applyFill="1" applyBorder="1" applyAlignment="1">
      <alignment horizontal="right" vertical="center"/>
    </xf>
    <xf numFmtId="184" fontId="7" fillId="0" borderId="93" xfId="1" applyNumberFormat="1" applyFont="1" applyBorder="1" applyAlignment="1">
      <alignment horizontal="right" vertical="center"/>
    </xf>
    <xf numFmtId="184" fontId="7" fillId="0" borderId="185" xfId="1" applyNumberFormat="1" applyFont="1" applyBorder="1" applyAlignment="1">
      <alignment horizontal="right" vertical="center"/>
    </xf>
    <xf numFmtId="0" fontId="7" fillId="33" borderId="93" xfId="0" applyFont="1" applyFill="1" applyBorder="1" applyAlignment="1" applyProtection="1">
      <alignment horizontal="center" vertical="center" wrapText="1" shrinkToFit="1"/>
    </xf>
    <xf numFmtId="0" fontId="7" fillId="33" borderId="185" xfId="0" applyFont="1" applyFill="1" applyBorder="1" applyAlignment="1" applyProtection="1">
      <alignment horizontal="center" vertical="center" wrapText="1" shrinkToFit="1"/>
    </xf>
    <xf numFmtId="0" fontId="0" fillId="33" borderId="104" xfId="0" applyFont="1" applyFill="1" applyBorder="1" applyAlignment="1">
      <alignment horizontal="center" vertical="center"/>
    </xf>
    <xf numFmtId="0" fontId="0" fillId="33" borderId="105" xfId="0" applyFont="1" applyFill="1" applyBorder="1" applyAlignment="1">
      <alignment horizontal="center" vertical="center"/>
    </xf>
    <xf numFmtId="0" fontId="105" fillId="33" borderId="103" xfId="0" applyFont="1" applyFill="1" applyBorder="1" applyAlignment="1" applyProtection="1">
      <alignment horizontal="left" vertical="center" justifyLastLine="1"/>
    </xf>
    <xf numFmtId="0" fontId="105" fillId="33" borderId="118" xfId="0" applyFont="1" applyFill="1" applyBorder="1" applyAlignment="1" applyProtection="1">
      <alignment horizontal="left" vertical="center" justifyLastLine="1"/>
    </xf>
    <xf numFmtId="0" fontId="105" fillId="33" borderId="131" xfId="0" applyFont="1" applyFill="1" applyBorder="1" applyAlignment="1" applyProtection="1">
      <alignment horizontal="left" vertical="center" justifyLastLine="1"/>
    </xf>
    <xf numFmtId="0" fontId="108" fillId="52" borderId="93" xfId="153" applyFont="1" applyFill="1" applyBorder="1" applyAlignment="1">
      <alignment horizontal="distributed" vertical="center" justifyLastLine="1"/>
    </xf>
    <xf numFmtId="0" fontId="108" fillId="52" borderId="185" xfId="153" applyFont="1" applyFill="1" applyBorder="1" applyAlignment="1">
      <alignment horizontal="distributed" vertical="center" justifyLastLine="1"/>
    </xf>
    <xf numFmtId="0" fontId="108" fillId="33" borderId="93" xfId="153" applyFont="1" applyFill="1" applyBorder="1" applyAlignment="1">
      <alignment horizontal="distributed" vertical="center" justifyLastLine="1"/>
    </xf>
    <xf numFmtId="0" fontId="108" fillId="33" borderId="185" xfId="153" applyFont="1" applyFill="1" applyBorder="1" applyAlignment="1">
      <alignment horizontal="distributed" vertical="center" justifyLastLine="1"/>
    </xf>
    <xf numFmtId="190" fontId="108" fillId="0" borderId="93" xfId="1" applyNumberFormat="1" applyFont="1" applyFill="1" applyBorder="1" applyAlignment="1" applyProtection="1">
      <alignment horizontal="right" vertical="center"/>
    </xf>
    <xf numFmtId="190" fontId="108" fillId="0" borderId="185" xfId="1" applyNumberFormat="1" applyFont="1" applyFill="1" applyBorder="1" applyAlignment="1" applyProtection="1">
      <alignment horizontal="right" vertical="center"/>
    </xf>
    <xf numFmtId="190" fontId="106" fillId="0" borderId="93" xfId="1" applyNumberFormat="1" applyFont="1" applyFill="1" applyBorder="1" applyAlignment="1" applyProtection="1">
      <alignment horizontal="right" vertical="center"/>
    </xf>
    <xf numFmtId="190" fontId="106" fillId="0" borderId="185" xfId="1" applyNumberFormat="1" applyFont="1" applyFill="1" applyBorder="1" applyAlignment="1" applyProtection="1">
      <alignment horizontal="right" vertical="center"/>
    </xf>
    <xf numFmtId="0" fontId="88" fillId="33" borderId="93" xfId="0" applyFont="1" applyFill="1" applyBorder="1" applyAlignment="1" applyProtection="1">
      <alignment horizontal="center" vertical="center" justifyLastLine="1"/>
    </xf>
    <xf numFmtId="0" fontId="88" fillId="33" borderId="185" xfId="0" applyFont="1" applyFill="1" applyBorder="1" applyAlignment="1" applyProtection="1">
      <alignment horizontal="center" vertical="center" justifyLastLine="1"/>
    </xf>
    <xf numFmtId="0" fontId="88" fillId="33" borderId="54" xfId="0" applyFont="1" applyFill="1" applyBorder="1" applyAlignment="1" applyProtection="1">
      <alignment vertical="center" justifyLastLine="1"/>
    </xf>
    <xf numFmtId="0" fontId="88" fillId="33" borderId="168" xfId="0" applyFont="1" applyFill="1" applyBorder="1" applyAlignment="1" applyProtection="1">
      <alignment vertical="center" justifyLastLine="1"/>
    </xf>
    <xf numFmtId="0" fontId="11" fillId="33" borderId="103" xfId="168" applyFont="1" applyFill="1" applyBorder="1" applyAlignment="1">
      <alignment horizontal="center"/>
    </xf>
    <xf numFmtId="0" fontId="11" fillId="33" borderId="104" xfId="168" applyFont="1" applyFill="1" applyBorder="1" applyAlignment="1">
      <alignment horizontal="center"/>
    </xf>
    <xf numFmtId="0" fontId="11" fillId="33" borderId="105" xfId="168" applyFont="1" applyFill="1" applyBorder="1" applyAlignment="1">
      <alignment horizontal="center"/>
    </xf>
    <xf numFmtId="0" fontId="11" fillId="33" borderId="192" xfId="168" applyFont="1" applyFill="1" applyBorder="1" applyAlignment="1">
      <alignment horizontal="center"/>
    </xf>
    <xf numFmtId="0" fontId="11" fillId="33" borderId="190" xfId="168" applyFont="1" applyFill="1" applyBorder="1" applyAlignment="1">
      <alignment horizontal="center"/>
    </xf>
    <xf numFmtId="0" fontId="11" fillId="33" borderId="191" xfId="168" applyFont="1" applyFill="1" applyBorder="1" applyAlignment="1">
      <alignment horizontal="center"/>
    </xf>
    <xf numFmtId="0" fontId="108" fillId="33" borderId="122" xfId="153" applyFont="1" applyFill="1" applyBorder="1" applyAlignment="1">
      <alignment horizontal="distributed" vertical="center" justifyLastLine="1"/>
    </xf>
    <xf numFmtId="0" fontId="108" fillId="33" borderId="121" xfId="153" applyFont="1" applyFill="1" applyBorder="1" applyAlignment="1">
      <alignment horizontal="distributed" vertical="center" justifyLastLine="1"/>
    </xf>
    <xf numFmtId="0" fontId="108" fillId="33" borderId="2" xfId="168" applyFont="1" applyFill="1" applyBorder="1" applyAlignment="1">
      <alignment horizontal="distributed" vertical="center" justifyLastLine="1"/>
    </xf>
    <xf numFmtId="0" fontId="108" fillId="33" borderId="168" xfId="168" applyFont="1" applyFill="1" applyBorder="1" applyAlignment="1">
      <alignment horizontal="distributed" vertical="center" justifyLastLine="1" shrinkToFit="1"/>
    </xf>
    <xf numFmtId="0" fontId="110" fillId="0" borderId="0" xfId="0" applyFont="1" applyFill="1" applyAlignment="1" applyProtection="1">
      <alignment horizontal="center" vertical="center"/>
    </xf>
    <xf numFmtId="0" fontId="108" fillId="0" borderId="104" xfId="168" applyFont="1" applyFill="1" applyBorder="1" applyAlignment="1">
      <alignment horizontal="left" vertical="center" wrapText="1"/>
    </xf>
    <xf numFmtId="0" fontId="69" fillId="33" borderId="106" xfId="168" applyFont="1" applyFill="1" applyBorder="1" applyAlignment="1">
      <alignment horizontal="center" vertical="center" shrinkToFit="1"/>
    </xf>
    <xf numFmtId="0" fontId="69" fillId="33" borderId="2" xfId="168" applyFont="1" applyFill="1" applyBorder="1" applyAlignment="1">
      <alignment horizontal="center" vertical="center" shrinkToFit="1"/>
    </xf>
    <xf numFmtId="0" fontId="69" fillId="33" borderId="106" xfId="168" applyFont="1" applyFill="1" applyBorder="1" applyAlignment="1">
      <alignment horizontal="center" vertical="center"/>
    </xf>
    <xf numFmtId="0" fontId="69" fillId="33" borderId="2" xfId="168" applyFont="1" applyFill="1" applyBorder="1" applyAlignment="1">
      <alignment horizontal="center" vertical="center"/>
    </xf>
    <xf numFmtId="0" fontId="11" fillId="33" borderId="103" xfId="168" applyFont="1" applyFill="1" applyBorder="1" applyAlignment="1">
      <alignment horizontal="center" vertical="center" justifyLastLine="1"/>
    </xf>
    <xf numFmtId="0" fontId="11" fillId="33" borderId="105" xfId="168" applyFont="1" applyFill="1" applyBorder="1" applyAlignment="1">
      <alignment horizontal="center" vertical="center" justifyLastLine="1"/>
    </xf>
    <xf numFmtId="0" fontId="11" fillId="33" borderId="192" xfId="168" applyFont="1" applyFill="1" applyBorder="1" applyAlignment="1">
      <alignment horizontal="center" vertical="center" justifyLastLine="1"/>
    </xf>
    <xf numFmtId="0" fontId="11" fillId="33" borderId="191" xfId="168" applyFont="1" applyFill="1" applyBorder="1" applyAlignment="1">
      <alignment horizontal="center" vertical="center" justifyLastLine="1"/>
    </xf>
    <xf numFmtId="0" fontId="108" fillId="0" borderId="35" xfId="168" applyFont="1" applyBorder="1" applyAlignment="1">
      <alignment horizontal="right" vertical="center"/>
    </xf>
    <xf numFmtId="0" fontId="111" fillId="0" borderId="35" xfId="0" applyFont="1" applyBorder="1" applyAlignment="1">
      <alignment horizontal="right" vertical="center"/>
    </xf>
    <xf numFmtId="0" fontId="69" fillId="33" borderId="103" xfId="168" applyFont="1" applyFill="1" applyBorder="1" applyAlignment="1">
      <alignment vertical="center" shrinkToFit="1"/>
    </xf>
    <xf numFmtId="0" fontId="69" fillId="33" borderId="105" xfId="168" applyFont="1" applyFill="1" applyBorder="1" applyAlignment="1">
      <alignment vertical="center" shrinkToFit="1"/>
    </xf>
    <xf numFmtId="0" fontId="97" fillId="0" borderId="105" xfId="0" applyFont="1" applyBorder="1" applyAlignment="1">
      <alignment vertical="center" shrinkToFit="1"/>
    </xf>
    <xf numFmtId="0" fontId="69" fillId="33" borderId="103" xfId="168" applyFont="1" applyFill="1" applyBorder="1" applyAlignment="1">
      <alignment horizontal="center" vertical="center" wrapText="1"/>
    </xf>
    <xf numFmtId="0" fontId="69" fillId="33" borderId="2" xfId="168" applyFont="1" applyFill="1" applyBorder="1" applyAlignment="1">
      <alignment horizontal="center" vertical="center" wrapText="1"/>
    </xf>
    <xf numFmtId="0" fontId="7" fillId="33" borderId="168" xfId="168" applyFont="1" applyFill="1" applyBorder="1" applyAlignment="1">
      <alignment horizontal="distributed" vertical="center" justifyLastLine="1"/>
    </xf>
    <xf numFmtId="0" fontId="82" fillId="0" borderId="0" xfId="0" applyFont="1" applyFill="1" applyAlignment="1" applyProtection="1">
      <alignment horizontal="center" vertical="center"/>
    </xf>
    <xf numFmtId="0" fontId="7" fillId="33" borderId="60" xfId="0" applyFont="1" applyFill="1" applyBorder="1" applyAlignment="1" applyProtection="1">
      <alignment horizontal="left" vertical="center" justifyLastLine="1"/>
    </xf>
    <xf numFmtId="0" fontId="7" fillId="33" borderId="131" xfId="0" applyFont="1" applyFill="1" applyBorder="1" applyAlignment="1" applyProtection="1">
      <alignment horizontal="left" vertical="center" justifyLastLine="1"/>
    </xf>
    <xf numFmtId="0" fontId="7" fillId="33" borderId="103" xfId="0" applyFont="1" applyFill="1" applyBorder="1" applyAlignment="1" applyProtection="1">
      <alignment vertical="center"/>
    </xf>
    <xf numFmtId="0" fontId="7" fillId="33" borderId="105" xfId="0" applyFont="1" applyFill="1" applyBorder="1" applyAlignment="1" applyProtection="1">
      <alignment vertical="center"/>
    </xf>
    <xf numFmtId="0" fontId="40" fillId="33" borderId="60" xfId="0" applyFont="1" applyFill="1" applyBorder="1" applyAlignment="1" applyProtection="1">
      <alignment horizontal="left" vertical="center" shrinkToFit="1"/>
    </xf>
    <xf numFmtId="0" fontId="40" fillId="33" borderId="131" xfId="0" applyFont="1" applyFill="1" applyBorder="1" applyAlignment="1" applyProtection="1">
      <alignment horizontal="left" vertical="center" shrinkToFit="1"/>
    </xf>
    <xf numFmtId="0" fontId="75" fillId="33" borderId="103" xfId="0" applyFont="1" applyFill="1" applyBorder="1" applyAlignment="1" applyProtection="1">
      <alignment horizontal="left" vertical="center" justifyLastLine="1"/>
    </xf>
    <xf numFmtId="0" fontId="75" fillId="33" borderId="104" xfId="0" applyFont="1" applyFill="1" applyBorder="1" applyAlignment="1" applyProtection="1">
      <alignment horizontal="left" vertical="center" justifyLastLine="1"/>
    </xf>
    <xf numFmtId="0" fontId="75" fillId="33" borderId="105" xfId="0" applyFont="1" applyFill="1" applyBorder="1" applyAlignment="1" applyProtection="1">
      <alignment horizontal="left" vertical="center" justifyLastLine="1"/>
    </xf>
    <xf numFmtId="0" fontId="7" fillId="33" borderId="2" xfId="168" applyFont="1" applyFill="1" applyBorder="1" applyAlignment="1">
      <alignment horizontal="distributed" vertical="center" justifyLastLine="1"/>
    </xf>
    <xf numFmtId="0" fontId="7" fillId="33" borderId="65" xfId="168" applyFont="1" applyFill="1" applyBorder="1" applyAlignment="1">
      <alignment horizontal="distributed" vertical="center" justifyLastLine="1"/>
    </xf>
    <xf numFmtId="0" fontId="112" fillId="0" borderId="0" xfId="0" applyFont="1" applyAlignment="1">
      <alignment horizontal="left" vertical="center"/>
    </xf>
    <xf numFmtId="0" fontId="7" fillId="0" borderId="0" xfId="168" applyFont="1" applyFill="1" applyBorder="1" applyAlignment="1">
      <alignment horizontal="left" vertical="center" wrapText="1"/>
    </xf>
    <xf numFmtId="0" fontId="7" fillId="0" borderId="0" xfId="168" applyFont="1" applyFill="1" applyBorder="1" applyAlignment="1">
      <alignment horizontal="left" vertical="center"/>
    </xf>
    <xf numFmtId="0" fontId="7" fillId="0" borderId="104" xfId="168" applyFont="1" applyFill="1" applyBorder="1" applyAlignment="1">
      <alignment horizontal="left" vertical="center"/>
    </xf>
    <xf numFmtId="0" fontId="7" fillId="52" borderId="168" xfId="168" applyFont="1" applyFill="1" applyBorder="1" applyAlignment="1">
      <alignment horizontal="distributed" vertical="center" justifyLastLine="1"/>
    </xf>
    <xf numFmtId="0" fontId="7" fillId="33" borderId="103" xfId="168" applyFont="1" applyFill="1" applyBorder="1" applyAlignment="1">
      <alignment vertical="center" shrinkToFit="1"/>
    </xf>
    <xf numFmtId="0" fontId="7" fillId="33" borderId="105" xfId="168" applyFont="1" applyFill="1" applyBorder="1" applyAlignment="1">
      <alignment vertical="center" shrinkToFit="1"/>
    </xf>
    <xf numFmtId="0" fontId="81" fillId="0" borderId="0" xfId="0" applyFont="1" applyFill="1" applyAlignment="1" applyProtection="1">
      <alignment horizontal="center" vertical="center"/>
    </xf>
    <xf numFmtId="177" fontId="7" fillId="0" borderId="118" xfId="1" applyNumberFormat="1" applyFont="1" applyFill="1" applyBorder="1" applyAlignment="1">
      <alignment horizontal="right" vertical="center"/>
    </xf>
    <xf numFmtId="177" fontId="7" fillId="0" borderId="131" xfId="1" applyNumberFormat="1" applyFont="1" applyFill="1" applyBorder="1" applyAlignment="1">
      <alignment horizontal="right" vertical="center"/>
    </xf>
    <xf numFmtId="184" fontId="7" fillId="0" borderId="131" xfId="1" applyNumberFormat="1" applyFont="1" applyFill="1" applyBorder="1" applyAlignment="1">
      <alignment horizontal="right" vertical="center"/>
    </xf>
    <xf numFmtId="184" fontId="7" fillId="0" borderId="131" xfId="1" applyNumberFormat="1" applyFont="1" applyBorder="1" applyAlignment="1">
      <alignment horizontal="right" vertical="center"/>
    </xf>
    <xf numFmtId="0" fontId="7" fillId="33" borderId="131" xfId="0" applyFont="1" applyFill="1" applyBorder="1" applyAlignment="1" applyProtection="1">
      <alignment horizontal="center" vertical="center" wrapText="1" shrinkToFit="1"/>
    </xf>
    <xf numFmtId="0" fontId="7" fillId="33" borderId="2" xfId="153" applyFont="1" applyFill="1" applyBorder="1" applyAlignment="1">
      <alignment horizontal="center" vertical="center" wrapText="1"/>
    </xf>
    <xf numFmtId="177" fontId="7" fillId="0" borderId="118" xfId="1" applyNumberFormat="1" applyFont="1" applyBorder="1" applyAlignment="1">
      <alignment horizontal="right" vertical="center"/>
    </xf>
    <xf numFmtId="177" fontId="7" fillId="0" borderId="131" xfId="1" applyNumberFormat="1" applyFont="1" applyBorder="1" applyAlignment="1">
      <alignment horizontal="right" vertical="center"/>
    </xf>
    <xf numFmtId="0" fontId="7" fillId="33" borderId="103" xfId="0" applyFont="1" applyFill="1" applyBorder="1" applyAlignment="1" applyProtection="1">
      <alignment vertical="center" shrinkToFit="1"/>
    </xf>
    <xf numFmtId="0" fontId="7" fillId="33" borderId="104" xfId="0" applyFont="1" applyFill="1" applyBorder="1" applyAlignment="1" applyProtection="1">
      <alignment vertical="center" shrinkToFit="1"/>
    </xf>
    <xf numFmtId="0" fontId="7" fillId="33" borderId="105" xfId="0" applyFont="1" applyFill="1" applyBorder="1" applyAlignment="1" applyProtection="1">
      <alignment vertical="center" shrinkToFit="1"/>
    </xf>
    <xf numFmtId="0" fontId="7" fillId="33" borderId="190" xfId="0" applyFont="1" applyFill="1" applyBorder="1" applyAlignment="1" applyProtection="1">
      <alignment horizontal="center" vertical="center" wrapText="1" shrinkToFit="1"/>
    </xf>
    <xf numFmtId="0" fontId="7" fillId="33" borderId="191" xfId="0" applyFont="1" applyFill="1" applyBorder="1" applyAlignment="1" applyProtection="1">
      <alignment horizontal="center" vertical="center" wrapText="1" shrinkToFit="1"/>
    </xf>
    <xf numFmtId="0" fontId="7" fillId="33" borderId="104" xfId="0" applyFont="1" applyFill="1" applyBorder="1" applyAlignment="1" applyProtection="1">
      <alignment horizontal="center" vertical="center" shrinkToFit="1"/>
    </xf>
    <xf numFmtId="188" fontId="7" fillId="0" borderId="93" xfId="0" applyNumberFormat="1" applyFont="1" applyFill="1" applyBorder="1" applyAlignment="1">
      <alignment horizontal="right" vertical="center"/>
    </xf>
    <xf numFmtId="188" fontId="7" fillId="0" borderId="131" xfId="0" applyNumberFormat="1" applyFont="1" applyFill="1" applyBorder="1" applyAlignment="1">
      <alignment horizontal="right" vertical="center"/>
    </xf>
    <xf numFmtId="188" fontId="7" fillId="0" borderId="177" xfId="0" applyNumberFormat="1" applyFont="1" applyFill="1" applyBorder="1" applyAlignment="1">
      <alignment horizontal="right" vertical="center"/>
    </xf>
    <xf numFmtId="188" fontId="7" fillId="0" borderId="176" xfId="0" applyNumberFormat="1" applyFont="1" applyFill="1" applyBorder="1" applyAlignment="1">
      <alignment horizontal="right" vertical="center"/>
    </xf>
    <xf numFmtId="188" fontId="7" fillId="0" borderId="122" xfId="0" applyNumberFormat="1" applyFont="1" applyFill="1" applyBorder="1" applyAlignment="1">
      <alignment horizontal="right" vertical="center"/>
    </xf>
    <xf numFmtId="188" fontId="7" fillId="0" borderId="121" xfId="0" applyNumberFormat="1" applyFont="1" applyFill="1" applyBorder="1" applyAlignment="1">
      <alignment horizontal="right" vertical="center"/>
    </xf>
    <xf numFmtId="188" fontId="7" fillId="52" borderId="93" xfId="0" applyNumberFormat="1" applyFont="1" applyFill="1" applyBorder="1" applyAlignment="1">
      <alignment horizontal="right" vertical="center"/>
    </xf>
    <xf numFmtId="188" fontId="7" fillId="52" borderId="131" xfId="0" applyNumberFormat="1" applyFont="1" applyFill="1" applyBorder="1" applyAlignment="1">
      <alignment horizontal="right" vertical="center"/>
    </xf>
    <xf numFmtId="0" fontId="7" fillId="33" borderId="93" xfId="176" applyFont="1" applyFill="1" applyBorder="1" applyAlignment="1" applyProtection="1">
      <alignment horizontal="center" vertical="center" wrapText="1"/>
    </xf>
    <xf numFmtId="0" fontId="7" fillId="33" borderId="131" xfId="176" applyFont="1" applyFill="1" applyBorder="1" applyAlignment="1" applyProtection="1">
      <alignment horizontal="center" vertical="center" wrapText="1"/>
    </xf>
    <xf numFmtId="0" fontId="7" fillId="33" borderId="103" xfId="168" applyFont="1" applyFill="1" applyBorder="1" applyAlignment="1">
      <alignment horizontal="center" vertical="center" wrapText="1"/>
    </xf>
    <xf numFmtId="0" fontId="7" fillId="33" borderId="2" xfId="168" applyFont="1" applyFill="1" applyBorder="1" applyAlignment="1">
      <alignment horizontal="center" vertical="center" wrapText="1"/>
    </xf>
    <xf numFmtId="0" fontId="7" fillId="33" borderId="106" xfId="168" applyFont="1" applyFill="1" applyBorder="1" applyAlignment="1">
      <alignment horizontal="center" vertical="center"/>
    </xf>
    <xf numFmtId="0" fontId="7" fillId="33" borderId="2" xfId="168" applyFont="1" applyFill="1" applyBorder="1" applyAlignment="1">
      <alignment horizontal="center" vertical="center"/>
    </xf>
    <xf numFmtId="0" fontId="7" fillId="33" borderId="106" xfId="168" applyFont="1" applyFill="1" applyBorder="1" applyAlignment="1">
      <alignment horizontal="center" vertical="center" wrapText="1"/>
    </xf>
    <xf numFmtId="0" fontId="7" fillId="33" borderId="106" xfId="168" applyFont="1" applyFill="1" applyBorder="1" applyAlignment="1">
      <alignment horizontal="center"/>
    </xf>
    <xf numFmtId="0" fontId="7" fillId="33" borderId="2" xfId="168" applyFont="1" applyFill="1" applyBorder="1" applyAlignment="1">
      <alignment horizontal="center"/>
    </xf>
    <xf numFmtId="0" fontId="88" fillId="33" borderId="93" xfId="0" applyFont="1" applyFill="1" applyBorder="1" applyAlignment="1" applyProtection="1">
      <alignment horizontal="left" vertical="center" shrinkToFit="1"/>
    </xf>
    <xf numFmtId="0" fontId="88" fillId="33" borderId="131" xfId="0" applyFont="1" applyFill="1" applyBorder="1" applyAlignment="1" applyProtection="1">
      <alignment horizontal="left" vertical="center" shrinkToFit="1"/>
    </xf>
    <xf numFmtId="0" fontId="123" fillId="33" borderId="93" xfId="0" applyFont="1" applyFill="1" applyBorder="1" applyAlignment="1" applyProtection="1">
      <alignment horizontal="left" vertical="center"/>
    </xf>
    <xf numFmtId="0" fontId="123" fillId="33" borderId="131" xfId="0" applyFont="1" applyFill="1" applyBorder="1" applyAlignment="1" applyProtection="1">
      <alignment horizontal="left" vertical="center"/>
    </xf>
    <xf numFmtId="0" fontId="86" fillId="0" borderId="0" xfId="0" applyFont="1" applyFill="1" applyAlignment="1" applyProtection="1">
      <alignment horizontal="center" vertical="center"/>
    </xf>
    <xf numFmtId="0" fontId="88" fillId="33" borderId="85" xfId="168" applyFont="1" applyFill="1" applyBorder="1" applyAlignment="1">
      <alignment horizontal="center" vertical="center" wrapText="1"/>
    </xf>
    <xf numFmtId="0" fontId="88" fillId="33" borderId="3" xfId="168" applyFont="1" applyFill="1" applyBorder="1" applyAlignment="1">
      <alignment horizontal="center" vertical="center" wrapText="1"/>
    </xf>
    <xf numFmtId="0" fontId="88" fillId="33" borderId="2" xfId="168" applyFont="1" applyFill="1" applyBorder="1" applyAlignment="1">
      <alignment horizontal="center" vertical="center" wrapText="1"/>
    </xf>
    <xf numFmtId="0" fontId="88" fillId="33" borderId="103" xfId="168" applyFont="1" applyFill="1" applyBorder="1" applyAlignment="1">
      <alignment vertical="center"/>
    </xf>
    <xf numFmtId="0" fontId="88" fillId="33" borderId="84" xfId="168" applyFont="1" applyFill="1" applyBorder="1" applyAlignment="1">
      <alignment vertical="center"/>
    </xf>
    <xf numFmtId="0" fontId="88" fillId="33" borderId="105" xfId="168" applyFont="1" applyFill="1" applyBorder="1" applyAlignment="1">
      <alignment vertical="center"/>
    </xf>
    <xf numFmtId="0" fontId="88" fillId="33" borderId="129" xfId="168" applyFont="1" applyFill="1" applyBorder="1" applyAlignment="1">
      <alignment vertical="center" shrinkToFit="1"/>
    </xf>
    <xf numFmtId="0" fontId="88" fillId="33" borderId="130" xfId="168" applyFont="1" applyFill="1" applyBorder="1" applyAlignment="1">
      <alignment vertical="center" shrinkToFit="1"/>
    </xf>
    <xf numFmtId="0" fontId="88" fillId="33" borderId="131" xfId="168" applyFont="1" applyFill="1" applyBorder="1" applyAlignment="1">
      <alignment vertical="center" shrinkToFit="1"/>
    </xf>
    <xf numFmtId="0" fontId="88" fillId="33" borderId="129" xfId="168" applyFont="1" applyFill="1" applyBorder="1" applyAlignment="1">
      <alignment vertical="center"/>
    </xf>
    <xf numFmtId="0" fontId="88" fillId="33" borderId="130" xfId="168" applyFont="1" applyFill="1" applyBorder="1" applyAlignment="1">
      <alignment vertical="center"/>
    </xf>
    <xf numFmtId="0" fontId="88" fillId="33" borderId="131" xfId="168" applyFont="1" applyFill="1" applyBorder="1" applyAlignment="1">
      <alignment vertical="center"/>
    </xf>
    <xf numFmtId="0" fontId="88" fillId="33" borderId="103" xfId="168" applyFont="1" applyFill="1" applyBorder="1" applyAlignment="1">
      <alignment horizontal="left" vertical="center"/>
    </xf>
    <xf numFmtId="0" fontId="88" fillId="33" borderId="84" xfId="168" applyFont="1" applyFill="1" applyBorder="1" applyAlignment="1">
      <alignment horizontal="left" vertical="center"/>
    </xf>
    <xf numFmtId="0" fontId="88" fillId="33" borderId="105" xfId="168" applyFont="1" applyFill="1" applyBorder="1" applyAlignment="1">
      <alignment horizontal="left" vertical="center"/>
    </xf>
    <xf numFmtId="0" fontId="88" fillId="33" borderId="129" xfId="168" applyFont="1" applyFill="1" applyBorder="1" applyAlignment="1">
      <alignment horizontal="left" vertical="center"/>
    </xf>
    <xf numFmtId="0" fontId="88" fillId="33" borderId="130" xfId="168" applyFont="1" applyFill="1" applyBorder="1" applyAlignment="1">
      <alignment horizontal="left" vertical="center"/>
    </xf>
    <xf numFmtId="0" fontId="88" fillId="33" borderId="131" xfId="168" applyFont="1" applyFill="1" applyBorder="1" applyAlignment="1">
      <alignment horizontal="left" vertical="center"/>
    </xf>
    <xf numFmtId="0" fontId="88" fillId="33" borderId="129" xfId="0" applyFont="1" applyFill="1" applyBorder="1" applyAlignment="1">
      <alignment horizontal="left" vertical="center"/>
    </xf>
    <xf numFmtId="0" fontId="88" fillId="33" borderId="130" xfId="0" applyFont="1" applyFill="1" applyBorder="1" applyAlignment="1">
      <alignment horizontal="left" vertical="center"/>
    </xf>
    <xf numFmtId="0" fontId="88" fillId="33" borderId="131" xfId="0" applyFont="1" applyFill="1" applyBorder="1" applyAlignment="1">
      <alignment horizontal="left" vertical="center"/>
    </xf>
    <xf numFmtId="0" fontId="105" fillId="33" borderId="129" xfId="168" applyFont="1" applyFill="1" applyBorder="1" applyAlignment="1">
      <alignment vertical="center"/>
    </xf>
    <xf numFmtId="0" fontId="105" fillId="33" borderId="130" xfId="168" applyFont="1" applyFill="1" applyBorder="1" applyAlignment="1">
      <alignment vertical="center"/>
    </xf>
    <xf numFmtId="0" fontId="105" fillId="33" borderId="131" xfId="168" applyFont="1" applyFill="1" applyBorder="1" applyAlignment="1">
      <alignment vertical="center"/>
    </xf>
    <xf numFmtId="0" fontId="88" fillId="33" borderId="129" xfId="0" applyFont="1" applyFill="1" applyBorder="1" applyAlignment="1">
      <alignment vertical="center"/>
    </xf>
    <xf numFmtId="0" fontId="88" fillId="33" borderId="130" xfId="0" applyFont="1" applyFill="1" applyBorder="1" applyAlignment="1">
      <alignment vertical="center"/>
    </xf>
    <xf numFmtId="0" fontId="88" fillId="33" borderId="131" xfId="0" applyFont="1" applyFill="1" applyBorder="1" applyAlignment="1">
      <alignment vertical="center"/>
    </xf>
    <xf numFmtId="0" fontId="88" fillId="33" borderId="82" xfId="0" applyFont="1" applyFill="1" applyBorder="1" applyAlignment="1">
      <alignment horizontal="center" vertical="center"/>
    </xf>
    <xf numFmtId="0" fontId="88" fillId="33" borderId="84" xfId="0" applyFont="1" applyFill="1" applyBorder="1" applyAlignment="1">
      <alignment horizontal="center" vertical="center"/>
    </xf>
    <xf numFmtId="0" fontId="88" fillId="33" borderId="83" xfId="0" applyFont="1" applyFill="1" applyBorder="1" applyAlignment="1">
      <alignment horizontal="center" vertical="center"/>
    </xf>
    <xf numFmtId="0" fontId="88" fillId="33" borderId="89" xfId="0" applyFont="1" applyFill="1" applyBorder="1" applyAlignment="1">
      <alignment horizontal="center" vertical="center"/>
    </xf>
    <xf numFmtId="0" fontId="88" fillId="33" borderId="90" xfId="0" applyFont="1" applyFill="1" applyBorder="1" applyAlignment="1">
      <alignment horizontal="center" vertical="center"/>
    </xf>
    <xf numFmtId="0" fontId="88" fillId="33" borderId="96" xfId="0" applyFont="1" applyFill="1" applyBorder="1" applyAlignment="1">
      <alignment horizontal="center" vertical="center"/>
    </xf>
    <xf numFmtId="0" fontId="105" fillId="33" borderId="103" xfId="0" applyFont="1" applyFill="1" applyBorder="1" applyAlignment="1" applyProtection="1">
      <alignment horizontal="left" vertical="center" shrinkToFit="1"/>
    </xf>
    <xf numFmtId="0" fontId="105" fillId="33" borderId="118" xfId="0" applyFont="1" applyFill="1" applyBorder="1" applyAlignment="1" applyProtection="1">
      <alignment horizontal="left" vertical="center" shrinkToFit="1"/>
    </xf>
    <xf numFmtId="0" fontId="105" fillId="33" borderId="117" xfId="0" applyFont="1" applyFill="1" applyBorder="1" applyAlignment="1" applyProtection="1">
      <alignment horizontal="left" vertical="center" shrinkToFit="1"/>
    </xf>
    <xf numFmtId="0" fontId="88" fillId="33" borderId="82" xfId="168" applyFont="1" applyFill="1" applyBorder="1" applyAlignment="1">
      <alignment vertical="center" wrapText="1"/>
    </xf>
    <xf numFmtId="0" fontId="88" fillId="33" borderId="83" xfId="168" applyFont="1" applyFill="1" applyBorder="1" applyAlignment="1">
      <alignment vertical="center" wrapText="1"/>
    </xf>
    <xf numFmtId="0" fontId="88" fillId="33" borderId="6" xfId="168" applyFont="1" applyFill="1" applyBorder="1" applyAlignment="1">
      <alignment vertical="center" wrapText="1"/>
    </xf>
    <xf numFmtId="0" fontId="88" fillId="33" borderId="7" xfId="168" applyFont="1" applyFill="1" applyBorder="1" applyAlignment="1">
      <alignment vertical="center" wrapText="1"/>
    </xf>
    <xf numFmtId="0" fontId="88" fillId="33" borderId="93" xfId="0" applyFont="1" applyFill="1" applyBorder="1" applyAlignment="1" applyProtection="1">
      <alignment horizontal="center" vertical="center" shrinkToFit="1"/>
    </xf>
    <xf numFmtId="0" fontId="88" fillId="33" borderId="95" xfId="0" applyFont="1" applyFill="1" applyBorder="1" applyAlignment="1" applyProtection="1">
      <alignment horizontal="center" vertical="center" shrinkToFit="1"/>
    </xf>
    <xf numFmtId="0" fontId="88" fillId="33" borderId="94" xfId="0" applyFont="1" applyFill="1" applyBorder="1" applyAlignment="1" applyProtection="1">
      <alignment horizontal="center" vertical="center" shrinkToFit="1"/>
    </xf>
    <xf numFmtId="0" fontId="105" fillId="33" borderId="104" xfId="0" applyFont="1" applyFill="1" applyBorder="1" applyAlignment="1" applyProtection="1">
      <alignment horizontal="left" vertical="center" shrinkToFit="1"/>
    </xf>
    <xf numFmtId="0" fontId="105" fillId="33" borderId="105" xfId="0" applyFont="1" applyFill="1" applyBorder="1" applyAlignment="1" applyProtection="1">
      <alignment horizontal="left" vertical="center" shrinkToFit="1"/>
    </xf>
    <xf numFmtId="0" fontId="88" fillId="33" borderId="85" xfId="168" applyFont="1" applyFill="1" applyBorder="1" applyAlignment="1">
      <alignment horizontal="center" vertical="center"/>
    </xf>
    <xf numFmtId="0" fontId="88" fillId="33" borderId="3" xfId="168" applyFont="1" applyFill="1" applyBorder="1" applyAlignment="1">
      <alignment horizontal="center" vertical="center"/>
    </xf>
    <xf numFmtId="0" fontId="88" fillId="33" borderId="2" xfId="168" applyFont="1" applyFill="1" applyBorder="1" applyAlignment="1">
      <alignment horizontal="center" vertical="center"/>
    </xf>
    <xf numFmtId="0" fontId="7" fillId="33" borderId="60" xfId="168" applyFont="1" applyFill="1" applyBorder="1" applyAlignment="1">
      <alignment horizontal="center" vertical="center"/>
    </xf>
    <xf numFmtId="0" fontId="7" fillId="33" borderId="38" xfId="168" applyFont="1" applyFill="1" applyBorder="1" applyAlignment="1">
      <alignment horizontal="center" vertical="center"/>
    </xf>
    <xf numFmtId="0" fontId="7" fillId="33" borderId="61" xfId="168" applyFont="1" applyFill="1" applyBorder="1" applyAlignment="1">
      <alignment horizontal="center" vertical="center"/>
    </xf>
    <xf numFmtId="0" fontId="7" fillId="0" borderId="0" xfId="168" applyFont="1" applyAlignment="1">
      <alignment horizontal="left" vertical="top" wrapText="1"/>
    </xf>
    <xf numFmtId="0" fontId="7" fillId="33" borderId="93" xfId="168" applyFont="1" applyFill="1" applyBorder="1" applyAlignment="1">
      <alignment horizontal="center" vertical="center"/>
    </xf>
    <xf numFmtId="0" fontId="7" fillId="33" borderId="95" xfId="168" applyFont="1" applyFill="1" applyBorder="1" applyAlignment="1">
      <alignment horizontal="center" vertical="center"/>
    </xf>
    <xf numFmtId="0" fontId="7" fillId="33" borderId="94" xfId="168" applyFont="1" applyFill="1" applyBorder="1" applyAlignment="1">
      <alignment horizontal="center" vertical="center"/>
    </xf>
    <xf numFmtId="177" fontId="7" fillId="0" borderId="214" xfId="158" applyNumberFormat="1" applyFont="1" applyFill="1" applyBorder="1" applyAlignment="1" applyProtection="1">
      <alignment horizontal="right" vertical="center"/>
    </xf>
    <xf numFmtId="177" fontId="7" fillId="0" borderId="215" xfId="158" applyNumberFormat="1" applyFont="1" applyFill="1" applyBorder="1" applyAlignment="1" applyProtection="1">
      <alignment horizontal="right" vertical="center"/>
    </xf>
    <xf numFmtId="38" fontId="7" fillId="33" borderId="129" xfId="1" applyFont="1" applyFill="1" applyBorder="1" applyAlignment="1">
      <alignment horizontal="left" vertical="center" justifyLastLine="1"/>
    </xf>
    <xf numFmtId="38" fontId="7" fillId="33" borderId="131" xfId="1" applyFont="1" applyFill="1" applyBorder="1" applyAlignment="1">
      <alignment horizontal="left" vertical="center" justifyLastLine="1"/>
    </xf>
    <xf numFmtId="177" fontId="7" fillId="0" borderId="168" xfId="1" applyNumberFormat="1" applyFont="1" applyFill="1" applyBorder="1" applyAlignment="1">
      <alignment horizontal="right" vertical="center"/>
    </xf>
    <xf numFmtId="38" fontId="7" fillId="0" borderId="93" xfId="1" applyFont="1" applyFill="1" applyBorder="1" applyAlignment="1">
      <alignment horizontal="center" vertical="center" wrapText="1"/>
    </xf>
    <xf numFmtId="38" fontId="7" fillId="0" borderId="94" xfId="1" applyFont="1" applyFill="1" applyBorder="1" applyAlignment="1">
      <alignment horizontal="center" vertical="center" wrapText="1"/>
    </xf>
    <xf numFmtId="38" fontId="7" fillId="0" borderId="93" xfId="1" applyFont="1" applyFill="1" applyBorder="1" applyAlignment="1">
      <alignment horizontal="center" vertical="center" wrapText="1" justifyLastLine="1"/>
    </xf>
    <xf numFmtId="38" fontId="7" fillId="0" borderId="94" xfId="1" applyFont="1" applyFill="1" applyBorder="1" applyAlignment="1">
      <alignment horizontal="center" vertical="center" wrapText="1" justifyLastLine="1"/>
    </xf>
    <xf numFmtId="177" fontId="7" fillId="0" borderId="131" xfId="158" applyNumberFormat="1" applyFont="1" applyFill="1" applyBorder="1" applyAlignment="1" applyProtection="1">
      <alignment horizontal="right" vertical="center"/>
    </xf>
    <xf numFmtId="177" fontId="7" fillId="0" borderId="214" xfId="158" applyNumberFormat="1" applyFont="1" applyBorder="1" applyAlignment="1" applyProtection="1">
      <alignment horizontal="right" vertical="center"/>
    </xf>
    <xf numFmtId="177" fontId="7" fillId="0" borderId="215" xfId="158" applyNumberFormat="1" applyFont="1" applyBorder="1" applyAlignment="1" applyProtection="1">
      <alignment horizontal="right" vertical="center"/>
    </xf>
    <xf numFmtId="176" fontId="81" fillId="0" borderId="0" xfId="152" applyNumberFormat="1" applyFont="1" applyFill="1" applyAlignment="1" applyProtection="1">
      <alignment horizontal="center" vertical="center"/>
    </xf>
    <xf numFmtId="176" fontId="7" fillId="33" borderId="149" xfId="152" applyNumberFormat="1" applyFont="1" applyFill="1" applyBorder="1" applyAlignment="1" applyProtection="1">
      <alignment horizontal="center" vertical="center"/>
    </xf>
    <xf numFmtId="176" fontId="7" fillId="33" borderId="2" xfId="152" applyNumberFormat="1" applyFont="1" applyFill="1" applyBorder="1" applyAlignment="1" applyProtection="1">
      <alignment horizontal="center" vertical="center"/>
    </xf>
    <xf numFmtId="176" fontId="7" fillId="33" borderId="92" xfId="152" applyNumberFormat="1" applyFont="1" applyFill="1" applyBorder="1" applyAlignment="1" applyProtection="1">
      <alignment horizontal="center" vertical="center"/>
    </xf>
    <xf numFmtId="176" fontId="7" fillId="33" borderId="7" xfId="152" applyNumberFormat="1" applyFont="1" applyFill="1" applyBorder="1" applyAlignment="1" applyProtection="1">
      <alignment horizontal="center" vertical="center"/>
    </xf>
    <xf numFmtId="176" fontId="7" fillId="33" borderId="106" xfId="152" applyNumberFormat="1" applyFont="1" applyFill="1" applyBorder="1" applyAlignment="1" applyProtection="1">
      <alignment horizontal="center" vertical="center" wrapText="1" shrinkToFit="1"/>
    </xf>
    <xf numFmtId="176" fontId="7" fillId="33" borderId="2" xfId="152" applyNumberFormat="1" applyFont="1" applyFill="1" applyBorder="1" applyAlignment="1" applyProtection="1">
      <alignment horizontal="center" vertical="center" wrapText="1" shrinkToFit="1"/>
    </xf>
    <xf numFmtId="38" fontId="7" fillId="33" borderId="82" xfId="1" applyFont="1" applyFill="1" applyBorder="1" applyAlignment="1">
      <alignment vertical="center"/>
    </xf>
    <xf numFmtId="38" fontId="7" fillId="33" borderId="84" xfId="1" applyFont="1" applyFill="1" applyBorder="1" applyAlignment="1">
      <alignment vertical="center"/>
    </xf>
    <xf numFmtId="38" fontId="7" fillId="33" borderId="83" xfId="1" applyFont="1" applyFill="1" applyBorder="1" applyAlignment="1">
      <alignment vertical="center"/>
    </xf>
    <xf numFmtId="176" fontId="7" fillId="33" borderId="106" xfId="152" applyNumberFormat="1" applyFont="1" applyFill="1" applyBorder="1" applyAlignment="1">
      <alignment horizontal="center" vertical="center"/>
    </xf>
    <xf numFmtId="176" fontId="7" fillId="33" borderId="149" xfId="152" applyNumberFormat="1" applyFont="1" applyFill="1" applyBorder="1" applyAlignment="1">
      <alignment horizontal="center" vertical="center"/>
    </xf>
    <xf numFmtId="176" fontId="7" fillId="33" borderId="2" xfId="152" applyNumberFormat="1" applyFont="1" applyFill="1" applyBorder="1" applyAlignment="1">
      <alignment horizontal="center" vertical="center"/>
    </xf>
    <xf numFmtId="38" fontId="81" fillId="0" borderId="0" xfId="1" applyFont="1" applyAlignment="1">
      <alignment horizontal="center" vertical="center" shrinkToFit="1"/>
    </xf>
    <xf numFmtId="38" fontId="7" fillId="33" borderId="106" xfId="1" applyFont="1" applyFill="1" applyBorder="1" applyAlignment="1">
      <alignment horizontal="center" vertical="center" wrapText="1"/>
    </xf>
    <xf numFmtId="38" fontId="7" fillId="33" borderId="2" xfId="1" applyFont="1" applyFill="1" applyBorder="1" applyAlignment="1">
      <alignment horizontal="center" vertical="center" wrapText="1"/>
    </xf>
    <xf numFmtId="38" fontId="7" fillId="33" borderId="2" xfId="1" applyFont="1" applyFill="1" applyBorder="1" applyAlignment="1">
      <alignment horizontal="center" vertical="center"/>
    </xf>
    <xf numFmtId="38" fontId="31" fillId="33" borderId="103" xfId="83" applyFont="1" applyFill="1" applyBorder="1" applyAlignment="1">
      <alignment horizontal="center" vertical="center" wrapText="1"/>
    </xf>
    <xf numFmtId="38" fontId="31" fillId="33" borderId="192" xfId="83" applyFont="1" applyFill="1" applyBorder="1" applyAlignment="1">
      <alignment horizontal="center" vertical="center" wrapText="1"/>
    </xf>
    <xf numFmtId="38" fontId="31" fillId="33" borderId="106" xfId="83" applyFont="1" applyFill="1" applyBorder="1" applyAlignment="1">
      <alignment horizontal="center" vertical="center" wrapText="1"/>
    </xf>
    <xf numFmtId="38" fontId="31" fillId="33" borderId="2" xfId="83" applyFont="1" applyFill="1" applyBorder="1" applyAlignment="1">
      <alignment horizontal="center" vertical="center"/>
    </xf>
    <xf numFmtId="38" fontId="7" fillId="33" borderId="106" xfId="83" applyFont="1" applyFill="1" applyBorder="1" applyAlignment="1">
      <alignment horizontal="center" vertical="center" wrapText="1"/>
    </xf>
    <xf numFmtId="38" fontId="7" fillId="33" borderId="2" xfId="83" applyFont="1" applyFill="1" applyBorder="1" applyAlignment="1">
      <alignment horizontal="center" vertical="center"/>
    </xf>
    <xf numFmtId="38" fontId="7" fillId="33" borderId="103" xfId="83" applyFont="1" applyFill="1" applyBorder="1" applyAlignment="1">
      <alignment horizontal="center" vertical="center" wrapText="1"/>
    </xf>
    <xf numFmtId="38" fontId="7" fillId="33" borderId="192" xfId="83" applyFont="1" applyFill="1" applyBorder="1" applyAlignment="1">
      <alignment horizontal="center" vertical="center" wrapText="1"/>
    </xf>
    <xf numFmtId="0" fontId="12" fillId="33" borderId="60" xfId="174" applyFont="1" applyFill="1" applyBorder="1" applyAlignment="1">
      <alignment vertical="center" shrinkToFit="1"/>
    </xf>
    <xf numFmtId="0" fontId="12" fillId="33" borderId="61" xfId="174" applyFont="1" applyFill="1" applyBorder="1" applyAlignment="1">
      <alignment vertical="center" shrinkToFit="1"/>
    </xf>
    <xf numFmtId="0" fontId="12" fillId="33" borderId="60" xfId="174" applyFont="1" applyFill="1" applyBorder="1" applyAlignment="1">
      <alignment vertical="center" wrapText="1" shrinkToFit="1"/>
    </xf>
    <xf numFmtId="0" fontId="12" fillId="33" borderId="61" xfId="174" applyFont="1" applyFill="1" applyBorder="1" applyAlignment="1">
      <alignment vertical="center" wrapText="1" shrinkToFit="1"/>
    </xf>
    <xf numFmtId="0" fontId="89" fillId="33" borderId="124" xfId="174" applyFont="1" applyFill="1" applyBorder="1" applyAlignment="1">
      <alignment vertical="center" wrapText="1" shrinkToFit="1"/>
    </xf>
    <xf numFmtId="0" fontId="89" fillId="33" borderId="84" xfId="174" applyFont="1" applyFill="1" applyBorder="1" applyAlignment="1">
      <alignment vertical="center" wrapText="1" shrinkToFit="1"/>
    </xf>
    <xf numFmtId="0" fontId="89" fillId="33" borderId="83" xfId="174" applyFont="1" applyFill="1" applyBorder="1" applyAlignment="1">
      <alignment vertical="center" wrapText="1" shrinkToFit="1"/>
    </xf>
    <xf numFmtId="0" fontId="109" fillId="0" borderId="0" xfId="152" applyFont="1" applyFill="1" applyAlignment="1">
      <alignment horizontal="center" vertical="center"/>
    </xf>
    <xf numFmtId="0" fontId="12" fillId="33" borderId="93" xfId="174" applyFont="1" applyFill="1" applyBorder="1" applyAlignment="1">
      <alignment horizontal="center" vertical="center"/>
    </xf>
    <xf numFmtId="0" fontId="12" fillId="33" borderId="95" xfId="174" applyFont="1" applyFill="1" applyBorder="1" applyAlignment="1">
      <alignment horizontal="center" vertical="center"/>
    </xf>
    <xf numFmtId="0" fontId="12" fillId="33" borderId="94" xfId="174" applyFont="1" applyFill="1" applyBorder="1" applyAlignment="1">
      <alignment horizontal="center" vertical="center"/>
    </xf>
    <xf numFmtId="0" fontId="89" fillId="33" borderId="60" xfId="174" applyFont="1" applyFill="1" applyBorder="1" applyAlignment="1">
      <alignment vertical="center" shrinkToFit="1"/>
    </xf>
    <xf numFmtId="0" fontId="89" fillId="33" borderId="38" xfId="174" applyFont="1" applyFill="1" applyBorder="1" applyAlignment="1">
      <alignment vertical="center" shrinkToFit="1"/>
    </xf>
    <xf numFmtId="0" fontId="89" fillId="33" borderId="61" xfId="174" applyFont="1" applyFill="1" applyBorder="1" applyAlignment="1">
      <alignment vertical="center" shrinkToFit="1"/>
    </xf>
    <xf numFmtId="0" fontId="69" fillId="33" borderId="82" xfId="174" applyFont="1" applyFill="1" applyBorder="1" applyAlignment="1">
      <alignment horizontal="center" vertical="center"/>
    </xf>
    <xf numFmtId="0" fontId="69" fillId="33" borderId="84" xfId="174" applyFont="1" applyFill="1" applyBorder="1" applyAlignment="1">
      <alignment horizontal="center" vertical="center"/>
    </xf>
    <xf numFmtId="0" fontId="69" fillId="33" borderId="83" xfId="174" applyFont="1" applyFill="1" applyBorder="1" applyAlignment="1">
      <alignment horizontal="center" vertical="center"/>
    </xf>
    <xf numFmtId="0" fontId="69" fillId="33" borderId="6" xfId="174" applyFont="1" applyFill="1" applyBorder="1" applyAlignment="1">
      <alignment horizontal="center" vertical="center"/>
    </xf>
    <xf numFmtId="0" fontId="69" fillId="33" borderId="0" xfId="174" applyFont="1" applyFill="1" applyBorder="1" applyAlignment="1">
      <alignment horizontal="center" vertical="center"/>
    </xf>
    <xf numFmtId="0" fontId="69" fillId="33" borderId="7" xfId="174" applyFont="1" applyFill="1" applyBorder="1" applyAlignment="1">
      <alignment horizontal="center" vertical="center"/>
    </xf>
    <xf numFmtId="0" fontId="69" fillId="33" borderId="89" xfId="174" applyFont="1" applyFill="1" applyBorder="1" applyAlignment="1">
      <alignment horizontal="center" vertical="center"/>
    </xf>
    <xf numFmtId="0" fontId="69" fillId="33" borderId="90" xfId="174" applyFont="1" applyFill="1" applyBorder="1" applyAlignment="1">
      <alignment horizontal="center" vertical="center"/>
    </xf>
    <xf numFmtId="0" fontId="69" fillId="33" borderId="96" xfId="174" applyFont="1" applyFill="1" applyBorder="1" applyAlignment="1">
      <alignment horizontal="center" vertical="center"/>
    </xf>
    <xf numFmtId="0" fontId="89" fillId="33" borderId="124" xfId="174" applyFont="1" applyFill="1" applyBorder="1" applyAlignment="1">
      <alignment vertical="center" shrinkToFit="1"/>
    </xf>
    <xf numFmtId="0" fontId="89" fillId="33" borderId="84" xfId="174" applyFont="1" applyFill="1" applyBorder="1" applyAlignment="1">
      <alignment vertical="center" shrinkToFit="1"/>
    </xf>
    <xf numFmtId="0" fontId="89" fillId="33" borderId="83" xfId="174" applyFont="1" applyFill="1" applyBorder="1" applyAlignment="1">
      <alignment vertical="center" shrinkToFit="1"/>
    </xf>
    <xf numFmtId="0" fontId="116" fillId="33" borderId="60" xfId="174" applyFont="1" applyFill="1" applyBorder="1" applyAlignment="1">
      <alignment horizontal="left" vertical="center" wrapText="1"/>
    </xf>
    <xf numFmtId="0" fontId="116" fillId="33" borderId="61" xfId="174" applyFont="1" applyFill="1" applyBorder="1" applyAlignment="1">
      <alignment horizontal="left" vertical="center" wrapText="1"/>
    </xf>
    <xf numFmtId="0" fontId="12" fillId="33" borderId="60" xfId="174" applyFont="1" applyFill="1" applyBorder="1" applyAlignment="1">
      <alignment horizontal="left" vertical="center" wrapText="1" shrinkToFit="1"/>
    </xf>
    <xf numFmtId="0" fontId="12" fillId="33" borderId="61" xfId="174" applyFont="1" applyFill="1" applyBorder="1" applyAlignment="1">
      <alignment horizontal="left" vertical="center" wrapText="1" shrinkToFit="1"/>
    </xf>
    <xf numFmtId="0" fontId="12" fillId="33" borderId="60" xfId="174" applyFont="1" applyFill="1" applyBorder="1" applyAlignment="1">
      <alignment horizontal="left" vertical="center" shrinkToFit="1"/>
    </xf>
    <xf numFmtId="0" fontId="12" fillId="33" borderId="61" xfId="174" applyFont="1" applyFill="1" applyBorder="1" applyAlignment="1">
      <alignment horizontal="left" vertical="center" shrinkToFit="1"/>
    </xf>
    <xf numFmtId="0" fontId="69" fillId="33" borderId="124" xfId="174" applyFont="1" applyFill="1" applyBorder="1" applyAlignment="1">
      <alignment vertical="center" shrinkToFit="1"/>
    </xf>
    <xf numFmtId="0" fontId="69" fillId="33" borderId="127" xfId="174" applyFont="1" applyFill="1" applyBorder="1" applyAlignment="1">
      <alignment vertical="center" shrinkToFit="1"/>
    </xf>
    <xf numFmtId="0" fontId="86" fillId="0" borderId="0" xfId="152" applyFont="1" applyAlignment="1">
      <alignment horizontal="center" vertical="center"/>
    </xf>
    <xf numFmtId="38" fontId="40" fillId="33" borderId="103" xfId="83" applyFont="1" applyFill="1" applyBorder="1" applyAlignment="1">
      <alignment horizontal="center" vertical="center" wrapText="1"/>
    </xf>
    <xf numFmtId="38" fontId="40" fillId="33" borderId="192" xfId="83" applyFont="1" applyFill="1" applyBorder="1" applyAlignment="1">
      <alignment horizontal="center" vertical="center" wrapText="1"/>
    </xf>
    <xf numFmtId="38" fontId="7" fillId="33" borderId="2" xfId="83" applyFont="1" applyFill="1" applyBorder="1" applyAlignment="1">
      <alignment horizontal="center" vertical="center" wrapText="1"/>
    </xf>
  </cellXfs>
  <cellStyles count="181">
    <cellStyle name="20% - アクセント 1" xfId="20" builtinId="30" customBuiltin="1"/>
    <cellStyle name="20% - アクセント 1 2" xfId="48" xr:uid="{00000000-0005-0000-0000-000001000000}"/>
    <cellStyle name="20% - アクセント 1 3" xfId="62" xr:uid="{00000000-0005-0000-0000-000002000000}"/>
    <cellStyle name="20% - アクセント 2" xfId="24" builtinId="34" customBuiltin="1"/>
    <cellStyle name="20% - アクセント 2 2" xfId="50" xr:uid="{00000000-0005-0000-0000-000004000000}"/>
    <cellStyle name="20% - アクセント 2 3" xfId="64" xr:uid="{00000000-0005-0000-0000-000005000000}"/>
    <cellStyle name="20% - アクセント 3" xfId="28" builtinId="38" customBuiltin="1"/>
    <cellStyle name="20% - アクセント 3 2" xfId="52" xr:uid="{00000000-0005-0000-0000-000007000000}"/>
    <cellStyle name="20% - アクセント 3 3" xfId="66" xr:uid="{00000000-0005-0000-0000-000008000000}"/>
    <cellStyle name="20% - アクセント 4" xfId="32" builtinId="42" customBuiltin="1"/>
    <cellStyle name="20% - アクセント 4 2" xfId="54" xr:uid="{00000000-0005-0000-0000-00000A000000}"/>
    <cellStyle name="20% - アクセント 4 3" xfId="68" xr:uid="{00000000-0005-0000-0000-00000B000000}"/>
    <cellStyle name="20% - アクセント 5" xfId="36" builtinId="46" customBuiltin="1"/>
    <cellStyle name="20% - アクセント 5 2" xfId="56" xr:uid="{00000000-0005-0000-0000-00000D000000}"/>
    <cellStyle name="20% - アクセント 5 3" xfId="70" xr:uid="{00000000-0005-0000-0000-00000E000000}"/>
    <cellStyle name="20% - アクセント 6" xfId="40" builtinId="50" customBuiltin="1"/>
    <cellStyle name="20% - アクセント 6 2" xfId="58" xr:uid="{00000000-0005-0000-0000-000010000000}"/>
    <cellStyle name="20% - アクセント 6 3" xfId="72" xr:uid="{00000000-0005-0000-0000-000011000000}"/>
    <cellStyle name="40% - アクセント 1" xfId="21" builtinId="31" customBuiltin="1"/>
    <cellStyle name="40% - アクセント 1 2" xfId="49" xr:uid="{00000000-0005-0000-0000-000013000000}"/>
    <cellStyle name="40% - アクセント 1 3" xfId="63" xr:uid="{00000000-0005-0000-0000-000014000000}"/>
    <cellStyle name="40% - アクセント 2" xfId="25" builtinId="35" customBuiltin="1"/>
    <cellStyle name="40% - アクセント 2 2" xfId="51" xr:uid="{00000000-0005-0000-0000-000016000000}"/>
    <cellStyle name="40% - アクセント 2 3" xfId="65" xr:uid="{00000000-0005-0000-0000-000017000000}"/>
    <cellStyle name="40% - アクセント 3" xfId="29" builtinId="39" customBuiltin="1"/>
    <cellStyle name="40% - アクセント 3 2" xfId="53" xr:uid="{00000000-0005-0000-0000-000019000000}"/>
    <cellStyle name="40% - アクセント 3 3" xfId="67" xr:uid="{00000000-0005-0000-0000-00001A000000}"/>
    <cellStyle name="40% - アクセント 4" xfId="33" builtinId="43" customBuiltin="1"/>
    <cellStyle name="40% - アクセント 4 2" xfId="55" xr:uid="{00000000-0005-0000-0000-00001C000000}"/>
    <cellStyle name="40% - アクセント 4 3" xfId="69" xr:uid="{00000000-0005-0000-0000-00001D000000}"/>
    <cellStyle name="40% - アクセント 5" xfId="37" builtinId="47" customBuiltin="1"/>
    <cellStyle name="40% - アクセント 5 2" xfId="57" xr:uid="{00000000-0005-0000-0000-00001F000000}"/>
    <cellStyle name="40% - アクセント 5 3" xfId="71" xr:uid="{00000000-0005-0000-0000-000020000000}"/>
    <cellStyle name="40% - アクセント 6" xfId="41" builtinId="51" customBuiltin="1"/>
    <cellStyle name="40% - アクセント 6 2" xfId="59" xr:uid="{00000000-0005-0000-0000-000022000000}"/>
    <cellStyle name="40% - アクセント 6 3" xfId="73" xr:uid="{00000000-0005-0000-0000-000023000000}"/>
    <cellStyle name="60% - アクセント 1" xfId="22" builtinId="32" customBuiltin="1"/>
    <cellStyle name="60% - アクセント 1 2" xfId="94" xr:uid="{00000000-0005-0000-0000-000025000000}"/>
    <cellStyle name="60% - アクセント 1 3" xfId="95" xr:uid="{00000000-0005-0000-0000-000026000000}"/>
    <cellStyle name="60% - アクセント 2" xfId="26" builtinId="36" customBuiltin="1"/>
    <cellStyle name="60% - アクセント 2 2" xfId="96" xr:uid="{00000000-0005-0000-0000-000028000000}"/>
    <cellStyle name="60% - アクセント 2 3" xfId="97" xr:uid="{00000000-0005-0000-0000-000029000000}"/>
    <cellStyle name="60% - アクセント 3" xfId="30" builtinId="40" customBuiltin="1"/>
    <cellStyle name="60% - アクセント 3 2" xfId="98" xr:uid="{00000000-0005-0000-0000-00002B000000}"/>
    <cellStyle name="60% - アクセント 3 3" xfId="99" xr:uid="{00000000-0005-0000-0000-00002C000000}"/>
    <cellStyle name="60% - アクセント 4" xfId="34" builtinId="44" customBuiltin="1"/>
    <cellStyle name="60% - アクセント 4 2" xfId="100" xr:uid="{00000000-0005-0000-0000-00002E000000}"/>
    <cellStyle name="60% - アクセント 4 3" xfId="101" xr:uid="{00000000-0005-0000-0000-00002F000000}"/>
    <cellStyle name="60% - アクセント 5" xfId="38" builtinId="48" customBuiltin="1"/>
    <cellStyle name="60% - アクセント 5 2" xfId="102" xr:uid="{00000000-0005-0000-0000-000031000000}"/>
    <cellStyle name="60% - アクセント 5 3" xfId="103" xr:uid="{00000000-0005-0000-0000-000032000000}"/>
    <cellStyle name="60% - アクセント 6" xfId="42" builtinId="52" customBuiltin="1"/>
    <cellStyle name="60% - アクセント 6 2" xfId="104" xr:uid="{00000000-0005-0000-0000-000034000000}"/>
    <cellStyle name="60% - アクセント 6 3" xfId="105" xr:uid="{00000000-0005-0000-0000-000035000000}"/>
    <cellStyle name="アクセント 1" xfId="19" builtinId="29" customBuiltin="1"/>
    <cellStyle name="アクセント 1 2" xfId="106" xr:uid="{00000000-0005-0000-0000-000037000000}"/>
    <cellStyle name="アクセント 1 3" xfId="107" xr:uid="{00000000-0005-0000-0000-000038000000}"/>
    <cellStyle name="アクセント 2" xfId="23" builtinId="33" customBuiltin="1"/>
    <cellStyle name="アクセント 2 2" xfId="108" xr:uid="{00000000-0005-0000-0000-00003A000000}"/>
    <cellStyle name="アクセント 2 3" xfId="109" xr:uid="{00000000-0005-0000-0000-00003B000000}"/>
    <cellStyle name="アクセント 3" xfId="27" builtinId="37" customBuiltin="1"/>
    <cellStyle name="アクセント 3 2" xfId="110" xr:uid="{00000000-0005-0000-0000-00003D000000}"/>
    <cellStyle name="アクセント 3 3" xfId="111" xr:uid="{00000000-0005-0000-0000-00003E000000}"/>
    <cellStyle name="アクセント 4" xfId="31" builtinId="41" customBuiltin="1"/>
    <cellStyle name="アクセント 4 2" xfId="112" xr:uid="{00000000-0005-0000-0000-000040000000}"/>
    <cellStyle name="アクセント 4 3" xfId="113" xr:uid="{00000000-0005-0000-0000-000041000000}"/>
    <cellStyle name="アクセント 5" xfId="35" builtinId="45" customBuiltin="1"/>
    <cellStyle name="アクセント 5 2" xfId="114" xr:uid="{00000000-0005-0000-0000-000043000000}"/>
    <cellStyle name="アクセント 5 3" xfId="115" xr:uid="{00000000-0005-0000-0000-000044000000}"/>
    <cellStyle name="アクセント 6" xfId="39" builtinId="49" customBuiltin="1"/>
    <cellStyle name="アクセント 6 2" xfId="116" xr:uid="{00000000-0005-0000-0000-000046000000}"/>
    <cellStyle name="アクセント 6 3" xfId="117" xr:uid="{00000000-0005-0000-0000-000047000000}"/>
    <cellStyle name="タイトル" xfId="3" builtinId="15" customBuiltin="1"/>
    <cellStyle name="タイトル 2" xfId="118" xr:uid="{00000000-0005-0000-0000-000049000000}"/>
    <cellStyle name="タイトル 3" xfId="119" xr:uid="{00000000-0005-0000-0000-00004A000000}"/>
    <cellStyle name="チェック セル" xfId="15" builtinId="23" customBuiltin="1"/>
    <cellStyle name="チェック セル 2" xfId="120" xr:uid="{00000000-0005-0000-0000-00004C000000}"/>
    <cellStyle name="チェック セル 3" xfId="121" xr:uid="{00000000-0005-0000-0000-00004D000000}"/>
    <cellStyle name="どちらでもない" xfId="10" builtinId="28" customBuiltin="1"/>
    <cellStyle name="どちらでもない 2" xfId="122" xr:uid="{00000000-0005-0000-0000-00004F000000}"/>
    <cellStyle name="どちらでもない 3" xfId="123" xr:uid="{00000000-0005-0000-0000-000050000000}"/>
    <cellStyle name="パーセント" xfId="45" builtinId="5"/>
    <cellStyle name="パーセント 2" xfId="76" xr:uid="{00000000-0005-0000-0000-000052000000}"/>
    <cellStyle name="パーセント 2 2" xfId="157" xr:uid="{00000000-0005-0000-0000-000053000000}"/>
    <cellStyle name="パーセント 3" xfId="78" xr:uid="{00000000-0005-0000-0000-000054000000}"/>
    <cellStyle name="パーセント 4" xfId="81" xr:uid="{00000000-0005-0000-0000-000055000000}"/>
    <cellStyle name="パーセント 4 2" xfId="84" xr:uid="{00000000-0005-0000-0000-000056000000}"/>
    <cellStyle name="ハイパーリンク" xfId="178" builtinId="8"/>
    <cellStyle name="ハイパーリンク 2" xfId="86" xr:uid="{00000000-0005-0000-0000-000058000000}"/>
    <cellStyle name="メモ 2" xfId="44" xr:uid="{00000000-0005-0000-0000-000059000000}"/>
    <cellStyle name="メモ 3" xfId="47" xr:uid="{00000000-0005-0000-0000-00005A000000}"/>
    <cellStyle name="メモ 4" xfId="61" xr:uid="{00000000-0005-0000-0000-00005B000000}"/>
    <cellStyle name="メモ 5" xfId="177" xr:uid="{00000000-0005-0000-0000-00005C000000}"/>
    <cellStyle name="リンク セル" xfId="14" builtinId="24" customBuiltin="1"/>
    <cellStyle name="リンク セル 2" xfId="124" xr:uid="{00000000-0005-0000-0000-00005E000000}"/>
    <cellStyle name="リンク セル 3" xfId="125" xr:uid="{00000000-0005-0000-0000-00005F000000}"/>
    <cellStyle name="悪い" xfId="9" builtinId="27" customBuiltin="1"/>
    <cellStyle name="悪い 2" xfId="126" xr:uid="{00000000-0005-0000-0000-000061000000}"/>
    <cellStyle name="悪い 3" xfId="127" xr:uid="{00000000-0005-0000-0000-000062000000}"/>
    <cellStyle name="計算" xfId="13" builtinId="22" customBuiltin="1"/>
    <cellStyle name="計算 2" xfId="128" xr:uid="{00000000-0005-0000-0000-000064000000}"/>
    <cellStyle name="計算 3" xfId="129" xr:uid="{00000000-0005-0000-0000-000065000000}"/>
    <cellStyle name="警告文" xfId="16" builtinId="11" customBuiltin="1"/>
    <cellStyle name="警告文 2" xfId="130" xr:uid="{00000000-0005-0000-0000-000067000000}"/>
    <cellStyle name="警告文 3" xfId="131" xr:uid="{00000000-0005-0000-0000-000068000000}"/>
    <cellStyle name="桁区切り" xfId="1" builtinId="6"/>
    <cellStyle name="桁区切り 2" xfId="75" xr:uid="{00000000-0005-0000-0000-00006A000000}"/>
    <cellStyle name="桁区切り 2 2" xfId="132" xr:uid="{00000000-0005-0000-0000-00006B000000}"/>
    <cellStyle name="桁区切り 2 2 2" xfId="170" xr:uid="{00000000-0005-0000-0000-00006C000000}"/>
    <cellStyle name="桁区切り 2 3" xfId="133" xr:uid="{00000000-0005-0000-0000-00006D000000}"/>
    <cellStyle name="桁区切り 2 4" xfId="161" xr:uid="{00000000-0005-0000-0000-00006E000000}"/>
    <cellStyle name="桁区切り 3" xfId="79" xr:uid="{00000000-0005-0000-0000-00006F000000}"/>
    <cellStyle name="桁区切り 3 2" xfId="159" xr:uid="{00000000-0005-0000-0000-000070000000}"/>
    <cellStyle name="桁区切り 3 3" xfId="169" xr:uid="{00000000-0005-0000-0000-000071000000}"/>
    <cellStyle name="桁区切り 4" xfId="80" xr:uid="{00000000-0005-0000-0000-000072000000}"/>
    <cellStyle name="桁区切り 4 2" xfId="83" xr:uid="{00000000-0005-0000-0000-000073000000}"/>
    <cellStyle name="桁区切り 4 3" xfId="158" xr:uid="{00000000-0005-0000-0000-000074000000}"/>
    <cellStyle name="桁区切り 5" xfId="163" xr:uid="{00000000-0005-0000-0000-000075000000}"/>
    <cellStyle name="見出し 1" xfId="4" builtinId="16" customBuiltin="1"/>
    <cellStyle name="見出し 1 1" xfId="164" xr:uid="{00000000-0005-0000-0000-000077000000}"/>
    <cellStyle name="見出し 1 2" xfId="134" xr:uid="{00000000-0005-0000-0000-000078000000}"/>
    <cellStyle name="見出し 1 3" xfId="135" xr:uid="{00000000-0005-0000-0000-000079000000}"/>
    <cellStyle name="見出し 2" xfId="5" builtinId="17" customBuiltin="1"/>
    <cellStyle name="見出し 2 2" xfId="136" xr:uid="{00000000-0005-0000-0000-00007B000000}"/>
    <cellStyle name="見出し 2 3" xfId="137" xr:uid="{00000000-0005-0000-0000-00007C000000}"/>
    <cellStyle name="見出し 3" xfId="6" builtinId="18" customBuiltin="1"/>
    <cellStyle name="見出し 3 2" xfId="138" xr:uid="{00000000-0005-0000-0000-00007E000000}"/>
    <cellStyle name="見出し 3 3" xfId="139" xr:uid="{00000000-0005-0000-0000-00007F000000}"/>
    <cellStyle name="見出し 4" xfId="7" builtinId="19" customBuiltin="1"/>
    <cellStyle name="見出し 4 2" xfId="140" xr:uid="{00000000-0005-0000-0000-000081000000}"/>
    <cellStyle name="見出し 4 3" xfId="141" xr:uid="{00000000-0005-0000-0000-000082000000}"/>
    <cellStyle name="実数" xfId="87" xr:uid="{00000000-0005-0000-0000-000083000000}"/>
    <cellStyle name="集計" xfId="18" builtinId="25" customBuiltin="1"/>
    <cellStyle name="集計 2" xfId="142" xr:uid="{00000000-0005-0000-0000-000085000000}"/>
    <cellStyle name="集計 3" xfId="143" xr:uid="{00000000-0005-0000-0000-000086000000}"/>
    <cellStyle name="出力" xfId="12" builtinId="21" customBuiltin="1"/>
    <cellStyle name="出力 2" xfId="144" xr:uid="{00000000-0005-0000-0000-000088000000}"/>
    <cellStyle name="出力 3" xfId="145" xr:uid="{00000000-0005-0000-0000-000089000000}"/>
    <cellStyle name="説明文" xfId="17" builtinId="53" customBuiltin="1"/>
    <cellStyle name="説明文 2" xfId="146" xr:uid="{00000000-0005-0000-0000-00008B000000}"/>
    <cellStyle name="説明文 3" xfId="147" xr:uid="{00000000-0005-0000-0000-00008C000000}"/>
    <cellStyle name="大都市比較統計年表" xfId="148" xr:uid="{00000000-0005-0000-0000-00008D000000}"/>
    <cellStyle name="通貨 2" xfId="149" xr:uid="{00000000-0005-0000-0000-00008E000000}"/>
    <cellStyle name="入力" xfId="11" builtinId="20" customBuiltin="1"/>
    <cellStyle name="入力 2" xfId="150" xr:uid="{00000000-0005-0000-0000-000090000000}"/>
    <cellStyle name="入力 3" xfId="151" xr:uid="{00000000-0005-0000-0000-000091000000}"/>
    <cellStyle name="標準" xfId="0" builtinId="0"/>
    <cellStyle name="標準 10" xfId="171" xr:uid="{00000000-0005-0000-0000-000093000000}"/>
    <cellStyle name="標準 11" xfId="168" xr:uid="{00000000-0005-0000-0000-000094000000}"/>
    <cellStyle name="標準 12" xfId="172" xr:uid="{00000000-0005-0000-0000-000095000000}"/>
    <cellStyle name="標準 13" xfId="173" xr:uid="{00000000-0005-0000-0000-000096000000}"/>
    <cellStyle name="標準 14" xfId="174" xr:uid="{00000000-0005-0000-0000-000097000000}"/>
    <cellStyle name="標準 15" xfId="175" xr:uid="{00000000-0005-0000-0000-000098000000}"/>
    <cellStyle name="標準 17" xfId="180" xr:uid="{C5D81846-A9B3-42E5-BC13-E2E66BB58844}"/>
    <cellStyle name="標準 2" xfId="2" xr:uid="{00000000-0005-0000-0000-000099000000}"/>
    <cellStyle name="標準 2 2" xfId="88" xr:uid="{00000000-0005-0000-0000-00009A000000}"/>
    <cellStyle name="標準 2 3" xfId="92" xr:uid="{00000000-0005-0000-0000-00009B000000}"/>
    <cellStyle name="標準 2_第１巻_表頭_CD-ROM収録" xfId="89" xr:uid="{00000000-0005-0000-0000-00009C000000}"/>
    <cellStyle name="標準 3" xfId="43" xr:uid="{00000000-0005-0000-0000-00009D000000}"/>
    <cellStyle name="標準 3 2" xfId="90" xr:uid="{00000000-0005-0000-0000-00009E000000}"/>
    <cellStyle name="標準 4" xfId="46" xr:uid="{00000000-0005-0000-0000-00009F000000}"/>
    <cellStyle name="標準 4 2" xfId="91" xr:uid="{00000000-0005-0000-0000-0000A0000000}"/>
    <cellStyle name="標準 4 3" xfId="176" xr:uid="{00000000-0005-0000-0000-0000A1000000}"/>
    <cellStyle name="標準 5" xfId="60" xr:uid="{00000000-0005-0000-0000-0000A2000000}"/>
    <cellStyle name="標準 5 2" xfId="82" xr:uid="{00000000-0005-0000-0000-0000A3000000}"/>
    <cellStyle name="標準 5 3" xfId="93" xr:uid="{00000000-0005-0000-0000-0000A4000000}"/>
    <cellStyle name="標準 6" xfId="74" xr:uid="{00000000-0005-0000-0000-0000A5000000}"/>
    <cellStyle name="標準 7" xfId="77" xr:uid="{00000000-0005-0000-0000-0000A6000000}"/>
    <cellStyle name="標準 8" xfId="85" xr:uid="{00000000-0005-0000-0000-0000A7000000}"/>
    <cellStyle name="標準 9" xfId="152" xr:uid="{00000000-0005-0000-0000-0000A8000000}"/>
    <cellStyle name="標準 9 2" xfId="165" xr:uid="{00000000-0005-0000-0000-0000A9000000}"/>
    <cellStyle name="標準 9 3" xfId="166" xr:uid="{00000000-0005-0000-0000-0000AA000000}"/>
    <cellStyle name="標準 9 4" xfId="167" xr:uid="{00000000-0005-0000-0000-0000AB000000}"/>
    <cellStyle name="標準_h14_gaiyo" xfId="179" xr:uid="{00000000-0005-0000-0000-0000AC000000}"/>
    <cellStyle name="標準_Sheet1" xfId="162" xr:uid="{00000000-0005-0000-0000-0000AD000000}"/>
    <cellStyle name="標準_建設業大都市データ" xfId="153" xr:uid="{00000000-0005-0000-0000-0000AE000000}"/>
    <cellStyle name="標準_工業統計細分類" xfId="160" xr:uid="{00000000-0005-0000-0000-0000AF000000}"/>
    <cellStyle name="未定義" xfId="154" xr:uid="{00000000-0005-0000-0000-0000B0000000}"/>
    <cellStyle name="良い" xfId="8" builtinId="26" customBuiltin="1"/>
    <cellStyle name="良い 2" xfId="155" xr:uid="{00000000-0005-0000-0000-0000B2000000}"/>
    <cellStyle name="良い 3" xfId="156" xr:uid="{00000000-0005-0000-0000-0000B3000000}"/>
  </cellStyles>
  <dxfs count="0"/>
  <tableStyles count="0" defaultTableStyle="TableStyleMedium9" defaultPivotStyle="PivotStyleLight16"/>
  <colors>
    <mruColors>
      <color rgb="FFFF9999"/>
      <color rgb="FFFF7C80"/>
      <color rgb="FF99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6C9-4F61-AE17-38A0FE4F4F21}"/>
            </c:ext>
          </c:extLst>
        </c:ser>
        <c:ser>
          <c:idx val="1"/>
          <c:order val="1"/>
          <c:spPr>
            <a:solidFill>
              <a:srgbClr val="993366"/>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6C9-4F61-AE17-38A0FE4F4F21}"/>
            </c:ext>
          </c:extLst>
        </c:ser>
        <c:ser>
          <c:idx val="2"/>
          <c:order val="2"/>
          <c:spPr>
            <a:solidFill>
              <a:srgbClr val="FFFFCC"/>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6C9-4F61-AE17-38A0FE4F4F21}"/>
            </c:ext>
          </c:extLst>
        </c:ser>
        <c:dLbls>
          <c:showLegendKey val="0"/>
          <c:showVal val="0"/>
          <c:showCatName val="0"/>
          <c:showSerName val="0"/>
          <c:showPercent val="0"/>
          <c:showBubbleSize val="0"/>
        </c:dLbls>
        <c:gapWidth val="50"/>
        <c:overlap val="100"/>
        <c:axId val="119426432"/>
        <c:axId val="119432320"/>
      </c:barChart>
      <c:catAx>
        <c:axId val="1194264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9432320"/>
        <c:crosses val="autoZero"/>
        <c:auto val="1"/>
        <c:lblAlgn val="ctr"/>
        <c:lblOffset val="100"/>
        <c:tickLblSkip val="1"/>
        <c:tickMarkSkip val="1"/>
        <c:noMultiLvlLbl val="0"/>
      </c:catAx>
      <c:valAx>
        <c:axId val="119432320"/>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9426432"/>
        <c:crosses val="autoZero"/>
        <c:crossBetween val="between"/>
        <c:dispUnits>
          <c:builtInUnit val="thousands"/>
          <c:dispUnitsLbl>
            <c:tx>
              <c:rich>
                <a:bodyPr/>
                <a:lstStyle/>
                <a:p>
                  <a:pPr>
                    <a:defRPr sz="1000" b="0" i="0" u="none" strike="noStrike" baseline="0">
                      <a:solidFill>
                        <a:srgbClr val="000000"/>
                      </a:solidFill>
                      <a:latin typeface="ＭＳ 明朝"/>
                      <a:ea typeface="ＭＳ 明朝"/>
                      <a:cs typeface="ＭＳ 明朝"/>
                    </a:defRPr>
                  </a:pPr>
                  <a:r>
                    <a:rPr lang="ja-JP"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1165-4753-91AD-E95B7D311EA4}"/>
              </c:ext>
            </c:extLst>
          </c:dPt>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165-4753-91AD-E95B7D311EA4}"/>
            </c:ext>
          </c:extLst>
        </c:ser>
        <c:dLbls>
          <c:showLegendKey val="0"/>
          <c:showVal val="0"/>
          <c:showCatName val="0"/>
          <c:showSerName val="0"/>
          <c:showPercent val="0"/>
          <c:showBubbleSize val="0"/>
        </c:dLbls>
        <c:gapWidth val="50"/>
        <c:axId val="139100160"/>
        <c:axId val="139101696"/>
      </c:barChart>
      <c:catAx>
        <c:axId val="139100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01696"/>
        <c:crosses val="autoZero"/>
        <c:auto val="1"/>
        <c:lblAlgn val="ctr"/>
        <c:lblOffset val="100"/>
        <c:tickLblSkip val="1"/>
        <c:tickMarkSkip val="1"/>
        <c:noMultiLvlLbl val="0"/>
      </c:catAx>
      <c:valAx>
        <c:axId val="13910169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00160"/>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B17-4710-8494-1CA8B8BA3F73}"/>
            </c:ext>
          </c:extLst>
        </c:ser>
        <c:ser>
          <c:idx val="1"/>
          <c:order val="1"/>
          <c:spPr>
            <a:solidFill>
              <a:srgbClr val="993366"/>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B17-4710-8494-1CA8B8BA3F73}"/>
            </c:ext>
          </c:extLst>
        </c:ser>
        <c:ser>
          <c:idx val="2"/>
          <c:order val="2"/>
          <c:spPr>
            <a:solidFill>
              <a:srgbClr val="FFFFCC"/>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B17-4710-8494-1CA8B8BA3F73}"/>
            </c:ext>
          </c:extLst>
        </c:ser>
        <c:dLbls>
          <c:showLegendKey val="0"/>
          <c:showVal val="0"/>
          <c:showCatName val="0"/>
          <c:showSerName val="0"/>
          <c:showPercent val="0"/>
          <c:showBubbleSize val="0"/>
        </c:dLbls>
        <c:gapWidth val="50"/>
        <c:overlap val="100"/>
        <c:axId val="139022336"/>
        <c:axId val="139023872"/>
      </c:barChart>
      <c:catAx>
        <c:axId val="1390223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023872"/>
        <c:crosses val="autoZero"/>
        <c:auto val="1"/>
        <c:lblAlgn val="ctr"/>
        <c:lblOffset val="100"/>
        <c:tickLblSkip val="1"/>
        <c:tickMarkSkip val="1"/>
        <c:noMultiLvlLbl val="0"/>
      </c:catAx>
      <c:valAx>
        <c:axId val="139023872"/>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0223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3C36-4737-A5DC-BECF614E47AC}"/>
              </c:ext>
            </c:extLst>
          </c:dPt>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C36-4737-A5DC-BECF614E47AC}"/>
            </c:ext>
          </c:extLst>
        </c:ser>
        <c:dLbls>
          <c:showLegendKey val="0"/>
          <c:showVal val="0"/>
          <c:showCatName val="0"/>
          <c:showSerName val="0"/>
          <c:showPercent val="0"/>
          <c:showBubbleSize val="0"/>
        </c:dLbls>
        <c:gapWidth val="50"/>
        <c:axId val="139100160"/>
        <c:axId val="139101696"/>
      </c:barChart>
      <c:catAx>
        <c:axId val="139100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01696"/>
        <c:crosses val="autoZero"/>
        <c:auto val="1"/>
        <c:lblAlgn val="ctr"/>
        <c:lblOffset val="100"/>
        <c:tickLblSkip val="1"/>
        <c:tickMarkSkip val="1"/>
        <c:noMultiLvlLbl val="0"/>
      </c:catAx>
      <c:valAx>
        <c:axId val="13910169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00160"/>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D79-430D-9679-EA8A080112C0}"/>
            </c:ext>
          </c:extLst>
        </c:ser>
        <c:ser>
          <c:idx val="1"/>
          <c:order val="1"/>
          <c:spPr>
            <a:solidFill>
              <a:srgbClr val="993366"/>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D79-430D-9679-EA8A080112C0}"/>
            </c:ext>
          </c:extLst>
        </c:ser>
        <c:ser>
          <c:idx val="2"/>
          <c:order val="2"/>
          <c:spPr>
            <a:solidFill>
              <a:srgbClr val="FFFFCC"/>
            </a:solidFill>
            <a:ln w="12700">
              <a:solidFill>
                <a:srgbClr val="000000"/>
              </a:solidFill>
              <a:prstDash val="solid"/>
            </a:ln>
          </c:spPr>
          <c:invertIfNegative val="0"/>
          <c:val>
            <c:numRef>
              <c:f>'03酒税'!#REF!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'03酒税'!#REF!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'03酒税'!#REF!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D79-430D-9679-EA8A080112C0}"/>
            </c:ext>
          </c:extLst>
        </c:ser>
        <c:dLbls>
          <c:showLegendKey val="0"/>
          <c:showVal val="0"/>
          <c:showCatName val="0"/>
          <c:showSerName val="0"/>
          <c:showPercent val="0"/>
          <c:showBubbleSize val="0"/>
        </c:dLbls>
        <c:gapWidth val="50"/>
        <c:overlap val="100"/>
        <c:axId val="139022336"/>
        <c:axId val="139023872"/>
      </c:barChart>
      <c:catAx>
        <c:axId val="1390223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023872"/>
        <c:crosses val="autoZero"/>
        <c:auto val="1"/>
        <c:lblAlgn val="ctr"/>
        <c:lblOffset val="100"/>
        <c:tickLblSkip val="1"/>
        <c:tickMarkSkip val="1"/>
        <c:noMultiLvlLbl val="0"/>
      </c:catAx>
      <c:valAx>
        <c:axId val="139023872"/>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0223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8ADE-467E-94D3-867A7F40F4E2}"/>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1-8ADE-467E-94D3-867A7F40F4E2}"/>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2-8ADE-467E-94D3-867A7F40F4E2}"/>
            </c:ext>
          </c:extLst>
        </c:ser>
        <c:dLbls>
          <c:showLegendKey val="0"/>
          <c:showVal val="0"/>
          <c:showCatName val="0"/>
          <c:showSerName val="0"/>
          <c:showPercent val="0"/>
          <c:showBubbleSize val="0"/>
        </c:dLbls>
        <c:gapWidth val="50"/>
        <c:overlap val="100"/>
        <c:axId val="144976512"/>
        <c:axId val="144990592"/>
      </c:barChart>
      <c:catAx>
        <c:axId val="14497651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990592"/>
        <c:crosses val="autoZero"/>
        <c:auto val="1"/>
        <c:lblAlgn val="ctr"/>
        <c:lblOffset val="100"/>
        <c:tickLblSkip val="1"/>
        <c:tickMarkSkip val="1"/>
        <c:noMultiLvlLbl val="0"/>
      </c:catAx>
      <c:valAx>
        <c:axId val="144990592"/>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976512"/>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A8B3-4350-802A-04E8341059AE}"/>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1-A8B3-4350-802A-04E8341059AE}"/>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0</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2-A8B3-4350-802A-04E8341059AE}"/>
            </c:ext>
          </c:extLst>
        </c:ser>
        <c:dLbls>
          <c:showLegendKey val="0"/>
          <c:showVal val="0"/>
          <c:showCatName val="0"/>
          <c:showSerName val="0"/>
          <c:showPercent val="0"/>
          <c:showBubbleSize val="0"/>
        </c:dLbls>
        <c:gapWidth val="50"/>
        <c:overlap val="100"/>
        <c:axId val="145026048"/>
        <c:axId val="145031936"/>
      </c:barChart>
      <c:catAx>
        <c:axId val="145026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5031936"/>
        <c:crosses val="autoZero"/>
        <c:auto val="1"/>
        <c:lblAlgn val="ctr"/>
        <c:lblOffset val="100"/>
        <c:tickLblSkip val="1"/>
        <c:tickMarkSkip val="1"/>
        <c:noMultiLvlLbl val="0"/>
      </c:catAx>
      <c:valAx>
        <c:axId val="145031936"/>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5026048"/>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95D-4F7A-998C-1F7F4AAE3F72}"/>
            </c:ext>
          </c:extLst>
        </c:ser>
        <c:ser>
          <c:idx val="1"/>
          <c:order val="1"/>
          <c:spPr>
            <a:solidFill>
              <a:srgbClr val="993366"/>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95D-4F7A-998C-1F7F4AAE3F72}"/>
            </c:ext>
          </c:extLst>
        </c:ser>
        <c:ser>
          <c:idx val="2"/>
          <c:order val="2"/>
          <c:spPr>
            <a:solidFill>
              <a:srgbClr val="FFFFCC"/>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95D-4F7A-998C-1F7F4AAE3F72}"/>
            </c:ext>
          </c:extLst>
        </c:ser>
        <c:dLbls>
          <c:showLegendKey val="0"/>
          <c:showVal val="0"/>
          <c:showCatName val="0"/>
          <c:showSerName val="0"/>
          <c:showPercent val="0"/>
          <c:showBubbleSize val="0"/>
        </c:dLbls>
        <c:gapWidth val="50"/>
        <c:overlap val="100"/>
        <c:axId val="139337728"/>
        <c:axId val="139339264"/>
      </c:barChart>
      <c:catAx>
        <c:axId val="13933772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339264"/>
        <c:crosses val="autoZero"/>
        <c:auto val="1"/>
        <c:lblAlgn val="ctr"/>
        <c:lblOffset val="100"/>
        <c:tickLblSkip val="1"/>
        <c:tickMarkSkip val="1"/>
        <c:noMultiLvlLbl val="0"/>
      </c:catAx>
      <c:valAx>
        <c:axId val="139339264"/>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337728"/>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lang="ja-JP" altLang="en-US"/>
                    <a:t>千人</a:t>
                  </a:r>
                </a:p>
              </c:rich>
            </c:tx>
            <c:spPr>
              <a:noFill/>
              <a:ln w="25400">
                <a:noFill/>
              </a:ln>
            </c:spPr>
          </c:dispUnitsLbl>
        </c:dispUnits>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24A-4AC1-B00C-B56B7CA81112}"/>
            </c:ext>
          </c:extLst>
        </c:ser>
        <c:ser>
          <c:idx val="1"/>
          <c:order val="1"/>
          <c:spPr>
            <a:solidFill>
              <a:srgbClr val="993366"/>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24A-4AC1-B00C-B56B7CA81112}"/>
            </c:ext>
          </c:extLst>
        </c:ser>
        <c:ser>
          <c:idx val="2"/>
          <c:order val="2"/>
          <c:spPr>
            <a:solidFill>
              <a:srgbClr val="FFFFCC"/>
            </a:solidFill>
            <a:ln w="12700">
              <a:solidFill>
                <a:srgbClr val="000000"/>
              </a:solidFill>
              <a:prstDash val="solid"/>
            </a:ln>
          </c:spPr>
          <c:invertIfNegative val="0"/>
          <c:val>
            <c:numRef>
              <c:f>'03推移'!#REF!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24A-4AC1-B00C-B56B7CA81112}"/>
            </c:ext>
          </c:extLst>
        </c:ser>
        <c:dLbls>
          <c:showLegendKey val="0"/>
          <c:showVal val="0"/>
          <c:showCatName val="0"/>
          <c:showSerName val="0"/>
          <c:showPercent val="0"/>
          <c:showBubbleSize val="0"/>
        </c:dLbls>
        <c:gapWidth val="50"/>
        <c:overlap val="100"/>
        <c:axId val="139379072"/>
        <c:axId val="139380608"/>
      </c:barChart>
      <c:catAx>
        <c:axId val="139379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380608"/>
        <c:crosses val="autoZero"/>
        <c:auto val="1"/>
        <c:lblAlgn val="ctr"/>
        <c:lblOffset val="100"/>
        <c:tickLblSkip val="1"/>
        <c:tickMarkSkip val="1"/>
        <c:noMultiLvlLbl val="0"/>
      </c:catAx>
      <c:valAx>
        <c:axId val="139380608"/>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3790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77F-4250-9F0F-99C1895209DB}"/>
            </c:ext>
          </c:extLst>
        </c:ser>
        <c:ser>
          <c:idx val="1"/>
          <c:order val="1"/>
          <c:spPr>
            <a:solidFill>
              <a:srgbClr val="993366"/>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77F-4250-9F0F-99C1895209DB}"/>
            </c:ext>
          </c:extLst>
        </c:ser>
        <c:ser>
          <c:idx val="2"/>
          <c:order val="2"/>
          <c:spPr>
            <a:solidFill>
              <a:srgbClr val="FFFFCC"/>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77F-4250-9F0F-99C1895209DB}"/>
            </c:ext>
          </c:extLst>
        </c:ser>
        <c:ser>
          <c:idx val="3"/>
          <c:order val="3"/>
          <c:spPr>
            <a:solidFill>
              <a:srgbClr val="CCFFFF"/>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77F-4250-9F0F-99C1895209DB}"/>
            </c:ext>
          </c:extLst>
        </c:ser>
        <c:ser>
          <c:idx val="4"/>
          <c:order val="4"/>
          <c:spPr>
            <a:solidFill>
              <a:srgbClr val="660066"/>
            </a:solidFill>
            <a:ln w="12700">
              <a:solidFill>
                <a:srgbClr val="000000"/>
              </a:solidFill>
              <a:prstDash val="solid"/>
            </a:ln>
          </c:spPr>
          <c:invertIfNegative val="0"/>
          <c:val>
            <c:numRef>
              <c:f>'09生産推移'!#REF!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'09生産推移'!#REF!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'09生産推移'!#REF!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477F-4250-9F0F-99C1895209DB}"/>
            </c:ext>
          </c:extLst>
        </c:ser>
        <c:dLbls>
          <c:showLegendKey val="0"/>
          <c:showVal val="0"/>
          <c:showCatName val="0"/>
          <c:showSerName val="0"/>
          <c:showPercent val="0"/>
          <c:showBubbleSize val="0"/>
        </c:dLbls>
        <c:gapWidth val="50"/>
        <c:overlap val="100"/>
        <c:axId val="149123072"/>
        <c:axId val="149124608"/>
      </c:barChart>
      <c:catAx>
        <c:axId val="149123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124608"/>
        <c:crosses val="autoZero"/>
        <c:auto val="1"/>
        <c:lblAlgn val="ctr"/>
        <c:lblOffset val="100"/>
        <c:tickLblSkip val="1"/>
        <c:tickMarkSkip val="1"/>
        <c:noMultiLvlLbl val="0"/>
      </c:catAx>
      <c:valAx>
        <c:axId val="149124608"/>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千円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123072"/>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val>
            <c:numRef>
              <c:f>'12構成比推移'!#REF!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'12構成比推移'!#REF!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'12構成比推移'!#REF!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D87-4677-A5FE-4C666372C80F}"/>
            </c:ext>
          </c:extLst>
        </c:ser>
        <c:ser>
          <c:idx val="1"/>
          <c:order val="1"/>
          <c:spPr>
            <a:ln w="25400">
              <a:solidFill>
                <a:srgbClr val="FF00FF"/>
              </a:solidFill>
              <a:prstDash val="solid"/>
            </a:ln>
          </c:spPr>
          <c:marker>
            <c:symbol val="square"/>
            <c:size val="7"/>
            <c:spPr>
              <a:solidFill>
                <a:srgbClr val="FF00FF"/>
              </a:solidFill>
              <a:ln>
                <a:solidFill>
                  <a:srgbClr val="FF00FF"/>
                </a:solidFill>
                <a:prstDash val="solid"/>
              </a:ln>
            </c:spPr>
          </c:marker>
          <c:val>
            <c:numRef>
              <c:f>'12構成比推移'!#REF!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'12構成比推移'!#REF!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'12構成比推移'!#REF!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AD87-4677-A5FE-4C666372C80F}"/>
            </c:ext>
          </c:extLst>
        </c:ser>
        <c:dLbls>
          <c:showLegendKey val="0"/>
          <c:showVal val="0"/>
          <c:showCatName val="0"/>
          <c:showSerName val="0"/>
          <c:showPercent val="0"/>
          <c:showBubbleSize val="0"/>
        </c:dLbls>
        <c:marker val="1"/>
        <c:smooth val="0"/>
        <c:axId val="144714752"/>
        <c:axId val="144741504"/>
      </c:lineChart>
      <c:catAx>
        <c:axId val="1447147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741504"/>
        <c:crosses val="autoZero"/>
        <c:auto val="1"/>
        <c:lblAlgn val="ctr"/>
        <c:lblOffset val="100"/>
        <c:tickLblSkip val="1"/>
        <c:tickMarkSkip val="1"/>
        <c:noMultiLvlLbl val="0"/>
      </c:catAx>
      <c:valAx>
        <c:axId val="144741504"/>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71475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B7B-4515-A820-9D91C0194CDB}"/>
            </c:ext>
          </c:extLst>
        </c:ser>
        <c:ser>
          <c:idx val="1"/>
          <c:order val="1"/>
          <c:spPr>
            <a:solidFill>
              <a:srgbClr val="993366"/>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B7B-4515-A820-9D91C0194CDB}"/>
            </c:ext>
          </c:extLst>
        </c:ser>
        <c:ser>
          <c:idx val="2"/>
          <c:order val="2"/>
          <c:spPr>
            <a:solidFill>
              <a:srgbClr val="FFFFCC"/>
            </a:solidFill>
            <a:ln w="12700">
              <a:solidFill>
                <a:srgbClr val="000000"/>
              </a:solidFill>
              <a:prstDash val="solid"/>
            </a:ln>
          </c:spPr>
          <c:invertIfNegative val="0"/>
          <c:val>
            <c:numRef>
              <c:f>'01農家戸数'!#REF!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'01農家戸数'!#REF!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'01農家戸数'!#REF!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5B7B-4515-A820-9D91C0194CDB}"/>
            </c:ext>
          </c:extLst>
        </c:ser>
        <c:dLbls>
          <c:showLegendKey val="0"/>
          <c:showVal val="0"/>
          <c:showCatName val="0"/>
          <c:showSerName val="0"/>
          <c:showPercent val="0"/>
          <c:showBubbleSize val="0"/>
        </c:dLbls>
        <c:gapWidth val="50"/>
        <c:overlap val="100"/>
        <c:axId val="136176000"/>
        <c:axId val="136177536"/>
      </c:barChart>
      <c:catAx>
        <c:axId val="13617600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6177536"/>
        <c:crosses val="autoZero"/>
        <c:auto val="1"/>
        <c:lblAlgn val="ctr"/>
        <c:lblOffset val="100"/>
        <c:tickLblSkip val="1"/>
        <c:tickMarkSkip val="1"/>
        <c:noMultiLvlLbl val="0"/>
      </c:catAx>
      <c:valAx>
        <c:axId val="136177536"/>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6176000"/>
        <c:crosses val="autoZero"/>
        <c:crossBetween val="between"/>
        <c:dispUnits>
          <c:builtInUnit val="thousands"/>
          <c:dispUnitsLbl>
            <c:tx>
              <c:rich>
                <a:bodyPr/>
                <a:lstStyle/>
                <a:p>
                  <a:pPr>
                    <a:defRPr sz="1000" b="0" i="0" u="none" strike="noStrike" baseline="0">
                      <a:solidFill>
                        <a:srgbClr val="000000"/>
                      </a:solidFill>
                      <a:latin typeface="ＭＳ 明朝"/>
                      <a:ea typeface="ＭＳ 明朝"/>
                      <a:cs typeface="ＭＳ 明朝"/>
                    </a:defRPr>
                  </a:pPr>
                  <a:r>
                    <a:rPr lang="ja-JP"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0"/>
            <c:showBubbleSize val="0"/>
            <c:showLeaderLines val="1"/>
            <c:extLst>
              <c:ext xmlns:c15="http://schemas.microsoft.com/office/drawing/2012/chart" uri="{CE6537A1-D6FC-4f65-9D91-7224C49458BB}"/>
            </c:extLst>
          </c:dLbls>
          <c:val>
            <c:numRef>
              <c:f>'12構成比推移'!#REF!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'12構成比推移'!#REF!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07B-4652-A576-4DAD70E2070F}"/>
            </c:ext>
          </c:extLst>
        </c:ser>
        <c:dLbls>
          <c:showLegendKey val="0"/>
          <c:showVal val="0"/>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22" r="0.75000000000000022"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D77-4F85-922D-327286E83472}"/>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D77-4F85-922D-327286E83472}"/>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D77-4F85-922D-327286E83472}"/>
            </c:ext>
          </c:extLst>
        </c:ser>
        <c:dLbls>
          <c:showLegendKey val="0"/>
          <c:showVal val="0"/>
          <c:showCatName val="0"/>
          <c:showSerName val="0"/>
          <c:showPercent val="0"/>
          <c:showBubbleSize val="0"/>
        </c:dLbls>
        <c:gapWidth val="50"/>
        <c:overlap val="100"/>
        <c:axId val="144964992"/>
        <c:axId val="148907136"/>
      </c:barChart>
      <c:catAx>
        <c:axId val="14496499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8907136"/>
        <c:crosses val="autoZero"/>
        <c:auto val="1"/>
        <c:lblAlgn val="ctr"/>
        <c:lblOffset val="100"/>
        <c:tickLblSkip val="1"/>
        <c:tickMarkSkip val="1"/>
        <c:noMultiLvlLbl val="0"/>
      </c:catAx>
      <c:valAx>
        <c:axId val="148907136"/>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964992"/>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78A-4B1D-8EF1-5CFD977E7D30}"/>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78A-4B1D-8EF1-5CFD977E7D30}"/>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78A-4B1D-8EF1-5CFD977E7D30}"/>
            </c:ext>
          </c:extLst>
        </c:ser>
        <c:dLbls>
          <c:showLegendKey val="0"/>
          <c:showVal val="0"/>
          <c:showCatName val="0"/>
          <c:showSerName val="0"/>
          <c:showPercent val="0"/>
          <c:showBubbleSize val="0"/>
        </c:dLbls>
        <c:gapWidth val="50"/>
        <c:overlap val="100"/>
        <c:axId val="148946944"/>
        <c:axId val="148948480"/>
      </c:barChart>
      <c:catAx>
        <c:axId val="148946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8948480"/>
        <c:crosses val="autoZero"/>
        <c:auto val="1"/>
        <c:lblAlgn val="ctr"/>
        <c:lblOffset val="100"/>
        <c:tickLblSkip val="1"/>
        <c:tickMarkSkip val="1"/>
        <c:noMultiLvlLbl val="0"/>
      </c:catAx>
      <c:valAx>
        <c:axId val="148948480"/>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8946944"/>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735-4501-B6DB-DD6AA4C5A062}"/>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735-4501-B6DB-DD6AA4C5A062}"/>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735-4501-B6DB-DD6AA4C5A062}"/>
            </c:ext>
          </c:extLst>
        </c:ser>
        <c:dLbls>
          <c:showLegendKey val="0"/>
          <c:showVal val="0"/>
          <c:showCatName val="0"/>
          <c:showSerName val="0"/>
          <c:showPercent val="0"/>
          <c:showBubbleSize val="0"/>
        </c:dLbls>
        <c:gapWidth val="50"/>
        <c:overlap val="100"/>
        <c:axId val="149234432"/>
        <c:axId val="149235968"/>
      </c:barChart>
      <c:catAx>
        <c:axId val="1492344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235968"/>
        <c:crosses val="autoZero"/>
        <c:auto val="1"/>
        <c:lblAlgn val="ctr"/>
        <c:lblOffset val="100"/>
        <c:tickLblSkip val="1"/>
        <c:tickMarkSkip val="1"/>
        <c:noMultiLvlLbl val="0"/>
      </c:catAx>
      <c:valAx>
        <c:axId val="149235968"/>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234432"/>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B3E-4F98-833B-5ED345DA872E}"/>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AB3E-4F98-833B-5ED345DA872E}"/>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AB3E-4F98-833B-5ED345DA872E}"/>
            </c:ext>
          </c:extLst>
        </c:ser>
        <c:dLbls>
          <c:showLegendKey val="0"/>
          <c:showVal val="0"/>
          <c:showCatName val="0"/>
          <c:showSerName val="0"/>
          <c:showPercent val="0"/>
          <c:showBubbleSize val="0"/>
        </c:dLbls>
        <c:gapWidth val="50"/>
        <c:overlap val="100"/>
        <c:axId val="149279872"/>
        <c:axId val="149281408"/>
      </c:barChart>
      <c:catAx>
        <c:axId val="1492798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281408"/>
        <c:crosses val="autoZero"/>
        <c:auto val="1"/>
        <c:lblAlgn val="ctr"/>
        <c:lblOffset val="100"/>
        <c:tickLblSkip val="1"/>
        <c:tickMarkSkip val="1"/>
        <c:noMultiLvlLbl val="0"/>
      </c:catAx>
      <c:valAx>
        <c:axId val="149281408"/>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279872"/>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2FA-42A9-B922-B7114A2C83A8}"/>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2FA-42A9-B922-B7114A2C83A8}"/>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2FA-42A9-B922-B7114A2C83A8}"/>
            </c:ext>
          </c:extLst>
        </c:ser>
        <c:dLbls>
          <c:showLegendKey val="0"/>
          <c:showVal val="0"/>
          <c:showCatName val="0"/>
          <c:showSerName val="0"/>
          <c:showPercent val="0"/>
          <c:showBubbleSize val="0"/>
        </c:dLbls>
        <c:gapWidth val="50"/>
        <c:overlap val="100"/>
        <c:axId val="149342080"/>
        <c:axId val="149343616"/>
      </c:barChart>
      <c:catAx>
        <c:axId val="14934208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343616"/>
        <c:crosses val="autoZero"/>
        <c:auto val="1"/>
        <c:lblAlgn val="ctr"/>
        <c:lblOffset val="100"/>
        <c:tickLblSkip val="1"/>
        <c:tickMarkSkip val="1"/>
        <c:noMultiLvlLbl val="0"/>
      </c:catAx>
      <c:valAx>
        <c:axId val="149343616"/>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9342080"/>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76C-4D3B-9781-9A654E87454E}"/>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76C-4D3B-9781-9A654E87454E}"/>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76C-4D3B-9781-9A654E87454E}"/>
            </c:ext>
          </c:extLst>
        </c:ser>
        <c:dLbls>
          <c:showLegendKey val="0"/>
          <c:showVal val="0"/>
          <c:showCatName val="0"/>
          <c:showSerName val="0"/>
          <c:showPercent val="0"/>
          <c:showBubbleSize val="0"/>
        </c:dLbls>
        <c:gapWidth val="50"/>
        <c:overlap val="100"/>
        <c:axId val="144795904"/>
        <c:axId val="144809984"/>
      </c:barChart>
      <c:catAx>
        <c:axId val="144795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809984"/>
        <c:crosses val="autoZero"/>
        <c:auto val="1"/>
        <c:lblAlgn val="ctr"/>
        <c:lblOffset val="100"/>
        <c:tickLblSkip val="1"/>
        <c:tickMarkSkip val="1"/>
        <c:noMultiLvlLbl val="0"/>
      </c:catAx>
      <c:valAx>
        <c:axId val="144809984"/>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79590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B669-4063-884C-00249FAA417D}"/>
              </c:ext>
            </c:extLst>
          </c:dPt>
          <c:val>
            <c:numRef>
              <c:f>'04卸売業'!#REF!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'04卸売業'!#REF!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'04卸売業'!#REF!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669-4063-884C-00249FAA417D}"/>
            </c:ext>
          </c:extLst>
        </c:ser>
        <c:dLbls>
          <c:showLegendKey val="0"/>
          <c:showVal val="0"/>
          <c:showCatName val="0"/>
          <c:showSerName val="0"/>
          <c:showPercent val="0"/>
          <c:showBubbleSize val="0"/>
        </c:dLbls>
        <c:gapWidth val="50"/>
        <c:axId val="150622592"/>
        <c:axId val="150624128"/>
      </c:barChart>
      <c:catAx>
        <c:axId val="1506225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24128"/>
        <c:crosses val="autoZero"/>
        <c:auto val="1"/>
        <c:lblAlgn val="ctr"/>
        <c:lblOffset val="100"/>
        <c:tickLblSkip val="1"/>
        <c:tickMarkSkip val="1"/>
        <c:noMultiLvlLbl val="0"/>
      </c:catAx>
      <c:valAx>
        <c:axId val="15062412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22592"/>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'04卸売業'!#REF!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'04卸売業'!#REF!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'04卸売業'!#REF!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094-410E-A44A-34533C3603E5}"/>
            </c:ext>
          </c:extLst>
        </c:ser>
        <c:ser>
          <c:idx val="1"/>
          <c:order val="1"/>
          <c:spPr>
            <a:solidFill>
              <a:srgbClr val="993366"/>
            </a:solidFill>
            <a:ln w="12700">
              <a:solidFill>
                <a:srgbClr val="000000"/>
              </a:solidFill>
              <a:prstDash val="solid"/>
            </a:ln>
          </c:spPr>
          <c:invertIfNegative val="0"/>
          <c:val>
            <c:numRef>
              <c:f>'04卸売業'!#REF!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'04卸売業'!#REF!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'04卸売業'!#REF!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094-410E-A44A-34533C3603E5}"/>
            </c:ext>
          </c:extLst>
        </c:ser>
        <c:ser>
          <c:idx val="2"/>
          <c:order val="2"/>
          <c:spPr>
            <a:solidFill>
              <a:srgbClr val="FFFFCC"/>
            </a:solidFill>
            <a:ln w="12700">
              <a:solidFill>
                <a:srgbClr val="000000"/>
              </a:solidFill>
              <a:prstDash val="solid"/>
            </a:ln>
          </c:spPr>
          <c:invertIfNegative val="0"/>
          <c:val>
            <c:numRef>
              <c:f>'04卸売業'!#REF!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'04卸売業'!#REF!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'04卸売業'!#REF!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094-410E-A44A-34533C3603E5}"/>
            </c:ext>
          </c:extLst>
        </c:ser>
        <c:dLbls>
          <c:showLegendKey val="0"/>
          <c:showVal val="0"/>
          <c:showCatName val="0"/>
          <c:showSerName val="0"/>
          <c:showPercent val="0"/>
          <c:showBubbleSize val="0"/>
        </c:dLbls>
        <c:gapWidth val="50"/>
        <c:overlap val="100"/>
        <c:axId val="150643072"/>
        <c:axId val="150644608"/>
      </c:barChart>
      <c:catAx>
        <c:axId val="150643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44608"/>
        <c:crosses val="autoZero"/>
        <c:auto val="1"/>
        <c:lblAlgn val="ctr"/>
        <c:lblOffset val="100"/>
        <c:tickLblSkip val="1"/>
        <c:tickMarkSkip val="1"/>
        <c:noMultiLvlLbl val="0"/>
      </c:catAx>
      <c:valAx>
        <c:axId val="150644608"/>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43072"/>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993366"/>
            </a:solidFill>
            <a:ln w="12700">
              <a:solidFill>
                <a:srgbClr val="000000"/>
              </a:solidFill>
              <a:prstDash val="solid"/>
            </a:ln>
          </c:spPr>
          <c:invertIfNegative val="0"/>
          <c:val>
            <c:numRef>
              <c:f>'05卸業種別'!#REF!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606-4A98-AB28-63BFFFA7498A}"/>
            </c:ext>
          </c:extLst>
        </c:ser>
        <c:ser>
          <c:idx val="0"/>
          <c:order val="1"/>
          <c:spPr>
            <a:solidFill>
              <a:srgbClr val="9999FF"/>
            </a:solidFill>
            <a:ln w="12700">
              <a:solidFill>
                <a:srgbClr val="000000"/>
              </a:solidFill>
              <a:prstDash val="solid"/>
            </a:ln>
          </c:spPr>
          <c:invertIfNegative val="0"/>
          <c:val>
            <c:numRef>
              <c:f>'05卸業種別'!#REF!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606-4A98-AB28-63BFFFA7498A}"/>
            </c:ext>
          </c:extLst>
        </c:ser>
        <c:dLbls>
          <c:showLegendKey val="0"/>
          <c:showVal val="0"/>
          <c:showCatName val="0"/>
          <c:showSerName val="0"/>
          <c:showPercent val="0"/>
          <c:showBubbleSize val="0"/>
        </c:dLbls>
        <c:gapWidth val="50"/>
        <c:axId val="150698624"/>
        <c:axId val="150704896"/>
      </c:barChart>
      <c:lineChart>
        <c:grouping val="standard"/>
        <c:varyColors val="0"/>
        <c:ser>
          <c:idx val="2"/>
          <c:order val="2"/>
          <c:spPr>
            <a:ln w="25400">
              <a:solidFill>
                <a:srgbClr val="333333"/>
              </a:solidFill>
              <a:prstDash val="solid"/>
            </a:ln>
          </c:spPr>
          <c:marker>
            <c:symbol val="triangle"/>
            <c:size val="7"/>
            <c:spPr>
              <a:solidFill>
                <a:srgbClr val="FFFF00"/>
              </a:solidFill>
              <a:ln>
                <a:solidFill>
                  <a:srgbClr val="333333"/>
                </a:solidFill>
                <a:prstDash val="solid"/>
              </a:ln>
            </c:spPr>
          </c:marker>
          <c:val>
            <c:numRef>
              <c:f>'05卸業種別'!#REF!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606-4A98-AB28-63BFFFA7498A}"/>
            </c:ext>
          </c:extLst>
        </c:ser>
        <c:ser>
          <c:idx val="3"/>
          <c:order val="3"/>
          <c:spPr>
            <a:ln w="25400">
              <a:solidFill>
                <a:srgbClr val="333333"/>
              </a:solidFill>
              <a:prstDash val="sysDash"/>
            </a:ln>
          </c:spPr>
          <c:marker>
            <c:symbol val="circle"/>
            <c:size val="7"/>
            <c:spPr>
              <a:solidFill>
                <a:srgbClr val="808080"/>
              </a:solidFill>
              <a:ln>
                <a:solidFill>
                  <a:srgbClr val="808080"/>
                </a:solidFill>
                <a:prstDash val="solid"/>
              </a:ln>
            </c:spPr>
          </c:marker>
          <c:val>
            <c:numRef>
              <c:f>'05卸業種別'!#REF!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F606-4A98-AB28-63BFFFA7498A}"/>
            </c:ext>
          </c:extLst>
        </c:ser>
        <c:dLbls>
          <c:showLegendKey val="0"/>
          <c:showVal val="0"/>
          <c:showCatName val="0"/>
          <c:showSerName val="0"/>
          <c:showPercent val="0"/>
          <c:showBubbleSize val="0"/>
        </c:dLbls>
        <c:marker val="1"/>
        <c:smooth val="0"/>
        <c:axId val="150707200"/>
        <c:axId val="150713088"/>
      </c:lineChart>
      <c:catAx>
        <c:axId val="1506986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704896"/>
        <c:crosses val="autoZero"/>
        <c:auto val="0"/>
        <c:lblAlgn val="ctr"/>
        <c:lblOffset val="100"/>
        <c:tickLblSkip val="1"/>
        <c:tickMarkSkip val="1"/>
        <c:noMultiLvlLbl val="0"/>
      </c:catAx>
      <c:valAx>
        <c:axId val="150704896"/>
        <c:scaling>
          <c:orientation val="minMax"/>
        </c:scaling>
        <c:delete val="0"/>
        <c:axPos val="l"/>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所，人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698624"/>
        <c:crosses val="autoZero"/>
        <c:crossBetween val="between"/>
        <c:dispUnits>
          <c:builtInUnit val="thousands"/>
          <c:dispUnitsLbl>
            <c:spPr>
              <a:noFill/>
              <a:ln w="25400">
                <a:noFill/>
              </a:ln>
            </c:spPr>
            <c:txPr>
              <a:bodyPr rot="0" vert="wordArtVertRtl"/>
              <a:lstStyle/>
              <a:p>
                <a:pPr algn="ctr">
                  <a:defRPr sz="150" b="1" i="0" u="none" strike="noStrike" baseline="0">
                    <a:solidFill>
                      <a:srgbClr val="000000"/>
                    </a:solidFill>
                    <a:latin typeface="ＭＳ 明朝"/>
                    <a:ea typeface="ＭＳ 明朝"/>
                    <a:cs typeface="ＭＳ 明朝"/>
                  </a:defRPr>
                </a:pPr>
                <a:endParaRPr lang="ja-JP"/>
              </a:p>
            </c:txPr>
          </c:dispUnitsLbl>
        </c:dispUnits>
      </c:valAx>
      <c:catAx>
        <c:axId val="150707200"/>
        <c:scaling>
          <c:orientation val="minMax"/>
        </c:scaling>
        <c:delete val="1"/>
        <c:axPos val="b"/>
        <c:numFmt formatCode="General" sourceLinked="1"/>
        <c:majorTickMark val="out"/>
        <c:minorTickMark val="none"/>
        <c:tickLblPos val="nextTo"/>
        <c:crossAx val="150713088"/>
        <c:crosses val="autoZero"/>
        <c:auto val="0"/>
        <c:lblAlgn val="ctr"/>
        <c:lblOffset val="100"/>
        <c:noMultiLvlLbl val="0"/>
      </c:catAx>
      <c:valAx>
        <c:axId val="150713088"/>
        <c:scaling>
          <c:orientation val="minMax"/>
        </c:scaling>
        <c:delete val="0"/>
        <c:axPos val="r"/>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707200"/>
        <c:crosses val="max"/>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53F-4B74-8C2A-5E7E95049E33}"/>
              </c:ext>
            </c:extLst>
          </c:dPt>
          <c:dLbls>
            <c:dLbl>
              <c:idx val="0"/>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3F-4B74-8C2A-5E7E95049E33}"/>
                </c:ext>
              </c:extLst>
            </c:dLbl>
            <c:dLbl>
              <c:idx val="1"/>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3F-4B74-8C2A-5E7E95049E33}"/>
                </c:ext>
              </c:extLst>
            </c:dLbl>
            <c:dLbl>
              <c:idx val="2"/>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3F-4B74-8C2A-5E7E95049E33}"/>
                </c:ext>
              </c:extLst>
            </c:dLbl>
            <c:dLbl>
              <c:idx val="4"/>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3F-4B74-8C2A-5E7E95049E33}"/>
                </c:ext>
              </c:extLst>
            </c:dLbl>
            <c:dLbl>
              <c:idx val="5"/>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3F-4B74-8C2A-5E7E95049E33}"/>
                </c:ext>
              </c:extLst>
            </c:dLbl>
            <c:dLbl>
              <c:idx val="6"/>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3F-4B74-8C2A-5E7E95049E33}"/>
                </c:ext>
              </c:extLst>
            </c:dLbl>
            <c:dLbl>
              <c:idx val="7"/>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3F-4B74-8C2A-5E7E95049E33}"/>
                </c:ext>
              </c:extLst>
            </c:dLbl>
            <c:dLbl>
              <c:idx val="8"/>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3F-4B74-8C2A-5E7E95049E33}"/>
                </c:ext>
              </c:extLst>
            </c:dLbl>
            <c:dLbl>
              <c:idx val="9"/>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3F-4B74-8C2A-5E7E95049E33}"/>
                </c:ext>
              </c:extLst>
            </c:dLbl>
            <c:dLbl>
              <c:idx val="10"/>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53F-4B74-8C2A-5E7E95049E33}"/>
                </c:ext>
              </c:extLst>
            </c:dLbl>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0"/>
            <c:showBubbleSize val="0"/>
            <c:showLeaderLines val="1"/>
            <c:extLst>
              <c:ext xmlns:c15="http://schemas.microsoft.com/office/drawing/2012/chart" uri="{CE6537A1-D6FC-4f65-9D91-7224C49458BB}"/>
            </c:extLst>
          </c:dLbls>
          <c:val>
            <c:numRef>
              <c:f>'06着工戸数'!#REF!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'06着工戸数'!#REF!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053F-4B74-8C2A-5E7E95049E3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pattFill prst="ltDnDiag">
              <a:fgClr>
                <a:srgbClr val="993366"/>
              </a:fgClr>
              <a:bgClr>
                <a:srgbClr val="FFFFFF"/>
              </a:bgClr>
            </a:pattFill>
            <a:ln w="12700">
              <a:solidFill>
                <a:srgbClr val="000000"/>
              </a:solidFill>
              <a:prstDash val="solid"/>
            </a:ln>
          </c:spPr>
          <c:invertIfNegative val="0"/>
          <c:val>
            <c:numRef>
              <c:f>'05卸業種別'!#REF!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96A-4985-909B-F6FA7C7BB351}"/>
            </c:ext>
          </c:extLst>
        </c:ser>
        <c:dLbls>
          <c:showLegendKey val="0"/>
          <c:showVal val="0"/>
          <c:showCatName val="0"/>
          <c:showSerName val="0"/>
          <c:showPercent val="0"/>
          <c:showBubbleSize val="0"/>
        </c:dLbls>
        <c:gapWidth val="50"/>
        <c:axId val="152386560"/>
        <c:axId val="152396928"/>
      </c:barChart>
      <c:lineChart>
        <c:grouping val="standard"/>
        <c:varyColors val="0"/>
        <c:ser>
          <c:idx val="0"/>
          <c:order val="1"/>
          <c:spPr>
            <a:ln w="12700">
              <a:solidFill>
                <a:srgbClr val="000080"/>
              </a:solidFill>
              <a:prstDash val="solid"/>
            </a:ln>
          </c:spPr>
          <c:marker>
            <c:symbol val="diamond"/>
            <c:size val="5"/>
            <c:spPr>
              <a:solidFill>
                <a:srgbClr val="000080"/>
              </a:solidFill>
              <a:ln>
                <a:solidFill>
                  <a:srgbClr val="000080"/>
                </a:solidFill>
                <a:prstDash val="solid"/>
              </a:ln>
            </c:spPr>
          </c:marker>
          <c:val>
            <c:numRef>
              <c:f>'05卸業種別'!#REF!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'05卸業種別'!#REF!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'05卸業種別'!#REF!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96A-4985-909B-F6FA7C7BB351}"/>
            </c:ext>
          </c:extLst>
        </c:ser>
        <c:dLbls>
          <c:showLegendKey val="0"/>
          <c:showVal val="0"/>
          <c:showCatName val="0"/>
          <c:showSerName val="0"/>
          <c:showPercent val="0"/>
          <c:showBubbleSize val="0"/>
        </c:dLbls>
        <c:marker val="1"/>
        <c:smooth val="0"/>
        <c:axId val="152398848"/>
        <c:axId val="152408832"/>
      </c:lineChart>
      <c:catAx>
        <c:axId val="152386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396928"/>
        <c:crosses val="autoZero"/>
        <c:auto val="0"/>
        <c:lblAlgn val="ctr"/>
        <c:lblOffset val="100"/>
        <c:tickLblSkip val="1"/>
        <c:tickMarkSkip val="1"/>
        <c:noMultiLvlLbl val="0"/>
      </c:catAx>
      <c:valAx>
        <c:axId val="152396928"/>
        <c:scaling>
          <c:orientation val="minMax"/>
        </c:scaling>
        <c:delete val="0"/>
        <c:axPos val="l"/>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百万円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386560"/>
        <c:crosses val="autoZero"/>
        <c:crossBetween val="between"/>
      </c:valAx>
      <c:catAx>
        <c:axId val="152398848"/>
        <c:scaling>
          <c:orientation val="minMax"/>
        </c:scaling>
        <c:delete val="1"/>
        <c:axPos val="b"/>
        <c:numFmt formatCode="General" sourceLinked="1"/>
        <c:majorTickMark val="out"/>
        <c:minorTickMark val="none"/>
        <c:tickLblPos val="nextTo"/>
        <c:crossAx val="152408832"/>
        <c:crossesAt val="2"/>
        <c:auto val="0"/>
        <c:lblAlgn val="ctr"/>
        <c:lblOffset val="100"/>
        <c:noMultiLvlLbl val="0"/>
      </c:catAx>
      <c:valAx>
        <c:axId val="152408832"/>
        <c:scaling>
          <c:orientation val="minMax"/>
          <c:max val="7"/>
          <c:min val="2"/>
        </c:scaling>
        <c:delete val="0"/>
        <c:axPos val="r"/>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39884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F780-497D-9DB0-9C44D04EB6E8}"/>
              </c:ext>
            </c:extLst>
          </c:dPt>
          <c:val>
            <c:numRef>
              <c:f>'07小売業'!#REF!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'07小売業'!#REF!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'07小売業'!#REF!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780-497D-9DB0-9C44D04EB6E8}"/>
            </c:ext>
          </c:extLst>
        </c:ser>
        <c:dLbls>
          <c:showLegendKey val="0"/>
          <c:showVal val="0"/>
          <c:showCatName val="0"/>
          <c:showSerName val="0"/>
          <c:showPercent val="0"/>
          <c:showBubbleSize val="0"/>
        </c:dLbls>
        <c:gapWidth val="50"/>
        <c:axId val="150571264"/>
        <c:axId val="150577152"/>
      </c:barChart>
      <c:catAx>
        <c:axId val="150571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577152"/>
        <c:crosses val="autoZero"/>
        <c:auto val="1"/>
        <c:lblAlgn val="ctr"/>
        <c:lblOffset val="100"/>
        <c:tickLblSkip val="1"/>
        <c:tickMarkSkip val="1"/>
        <c:noMultiLvlLbl val="0"/>
      </c:catAx>
      <c:valAx>
        <c:axId val="15057715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0571264"/>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'07小売業'!#REF!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'07小売業'!#REF!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'07小売業'!#REF!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299-4339-AB3D-E26F15CD0A5E}"/>
            </c:ext>
          </c:extLst>
        </c:ser>
        <c:ser>
          <c:idx val="1"/>
          <c:order val="1"/>
          <c:spPr>
            <a:solidFill>
              <a:srgbClr val="993366"/>
            </a:solidFill>
            <a:ln w="12700">
              <a:solidFill>
                <a:srgbClr val="000000"/>
              </a:solidFill>
              <a:prstDash val="solid"/>
            </a:ln>
          </c:spPr>
          <c:invertIfNegative val="0"/>
          <c:val>
            <c:numRef>
              <c:f>'07小売業'!#REF!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'07小売業'!#REF!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'07小売業'!#REF!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299-4339-AB3D-E26F15CD0A5E}"/>
            </c:ext>
          </c:extLst>
        </c:ser>
        <c:ser>
          <c:idx val="2"/>
          <c:order val="2"/>
          <c:spPr>
            <a:solidFill>
              <a:srgbClr val="FFFFCC"/>
            </a:solidFill>
            <a:ln w="12700">
              <a:solidFill>
                <a:srgbClr val="000000"/>
              </a:solidFill>
              <a:prstDash val="solid"/>
            </a:ln>
          </c:spPr>
          <c:invertIfNegative val="0"/>
          <c:val>
            <c:numRef>
              <c:f>'07小売業'!#REF!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'07小売業'!#REF!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'07小売業'!#REF!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299-4339-AB3D-E26F15CD0A5E}"/>
            </c:ext>
          </c:extLst>
        </c:ser>
        <c:dLbls>
          <c:showLegendKey val="0"/>
          <c:showVal val="0"/>
          <c:showCatName val="0"/>
          <c:showSerName val="0"/>
          <c:showPercent val="0"/>
          <c:showBubbleSize val="0"/>
        </c:dLbls>
        <c:gapWidth val="50"/>
        <c:overlap val="100"/>
        <c:axId val="152852736"/>
        <c:axId val="152858624"/>
      </c:barChart>
      <c:catAx>
        <c:axId val="152852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858624"/>
        <c:crosses val="autoZero"/>
        <c:auto val="1"/>
        <c:lblAlgn val="ctr"/>
        <c:lblOffset val="100"/>
        <c:tickLblSkip val="1"/>
        <c:tickMarkSkip val="1"/>
        <c:noMultiLvlLbl val="0"/>
      </c:catAx>
      <c:valAx>
        <c:axId val="152858624"/>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8527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99FF"/>
            </a:solidFill>
            <a:ln w="12700">
              <a:solidFill>
                <a:srgbClr val="000000"/>
              </a:solidFill>
              <a:prstDash val="solid"/>
            </a:ln>
          </c:spPr>
          <c:invertIfNegative val="0"/>
          <c:dPt>
            <c:idx val="6"/>
            <c:invertIfNegative val="0"/>
            <c:bubble3D val="0"/>
            <c:spPr>
              <a:pattFill prst="wdUpDiag">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E814-42B3-AFD4-DA3A3B9D8C63}"/>
              </c:ext>
            </c:extLst>
          </c:dPt>
          <c:val>
            <c:numRef>
              <c:f>'03残高'!#REF!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'03残高'!#REF!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'03残高'!#REF!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E814-42B3-AFD4-DA3A3B9D8C63}"/>
            </c:ext>
          </c:extLst>
        </c:ser>
        <c:dLbls>
          <c:showLegendKey val="0"/>
          <c:showVal val="0"/>
          <c:showCatName val="0"/>
          <c:showSerName val="0"/>
          <c:showPercent val="0"/>
          <c:showBubbleSize val="0"/>
        </c:dLbls>
        <c:gapWidth val="50"/>
        <c:axId val="144878208"/>
        <c:axId val="144884096"/>
      </c:barChart>
      <c:catAx>
        <c:axId val="144878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884096"/>
        <c:crosses val="autoZero"/>
        <c:auto val="1"/>
        <c:lblAlgn val="ctr"/>
        <c:lblOffset val="100"/>
        <c:tickLblSkip val="1"/>
        <c:tickMarkSkip val="1"/>
        <c:noMultiLvlLbl val="0"/>
      </c:catAx>
      <c:valAx>
        <c:axId val="14488409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44878208"/>
        <c:crosses val="autoZero"/>
        <c:crossBetween val="between"/>
        <c:dispUnits>
          <c:builtInUnit val="thousands"/>
          <c:dispUnitsLbl>
            <c:tx>
              <c:rich>
                <a:bodyPr rot="0" vert="horz"/>
                <a:lstStyle/>
                <a:p>
                  <a:pPr algn="ctr">
                    <a:defRPr sz="100" b="0" i="0" u="none" strike="noStrike" baseline="0">
                      <a:solidFill>
                        <a:srgbClr val="000000"/>
                      </a:solidFill>
                      <a:latin typeface="ＭＳ 明朝"/>
                      <a:ea typeface="ＭＳ 明朝"/>
                      <a:cs typeface="ＭＳ 明朝"/>
                    </a:defRPr>
                  </a:pPr>
                  <a:r>
                    <a:rPr altLang="en-US"/>
                    <a:t>十億円</a:t>
                  </a:r>
                </a:p>
              </c:rich>
            </c:tx>
            <c:spPr>
              <a:noFill/>
              <a:ln w="25400">
                <a:noFill/>
              </a:ln>
            </c:spPr>
          </c:dispUnitsLbl>
        </c:dispUnits>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'03残高'!#REF!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'03残高'!#REF!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'03残高'!#REF!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8C7-4C00-96F8-B47E94CA25E7}"/>
            </c:ext>
          </c:extLst>
        </c:ser>
        <c:ser>
          <c:idx val="1"/>
          <c:order val="1"/>
          <c:spPr>
            <a:solidFill>
              <a:srgbClr val="993366"/>
            </a:solidFill>
            <a:ln w="12700">
              <a:solidFill>
                <a:srgbClr val="000000"/>
              </a:solidFill>
              <a:prstDash val="solid"/>
            </a:ln>
          </c:spPr>
          <c:invertIfNegative val="0"/>
          <c:val>
            <c:numRef>
              <c:f>'03残高'!#REF!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'03残高'!#REF!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'03残高'!#REF!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8C7-4C00-96F8-B47E94CA25E7}"/>
            </c:ext>
          </c:extLst>
        </c:ser>
        <c:ser>
          <c:idx val="2"/>
          <c:order val="2"/>
          <c:spPr>
            <a:solidFill>
              <a:srgbClr val="FFFFCC"/>
            </a:solidFill>
            <a:ln w="12700">
              <a:solidFill>
                <a:srgbClr val="000000"/>
              </a:solidFill>
              <a:prstDash val="solid"/>
            </a:ln>
          </c:spPr>
          <c:invertIfNegative val="0"/>
          <c:val>
            <c:numRef>
              <c:f>'03残高'!#REF!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'03残高'!#REF!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'03残高'!#REF!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8C7-4C00-96F8-B47E94CA25E7}"/>
            </c:ext>
          </c:extLst>
        </c:ser>
        <c:dLbls>
          <c:showLegendKey val="0"/>
          <c:showVal val="0"/>
          <c:showCatName val="0"/>
          <c:showSerName val="0"/>
          <c:showPercent val="0"/>
          <c:showBubbleSize val="0"/>
        </c:dLbls>
        <c:gapWidth val="50"/>
        <c:overlap val="100"/>
        <c:axId val="152066688"/>
        <c:axId val="152076672"/>
      </c:barChart>
      <c:catAx>
        <c:axId val="152066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076672"/>
        <c:crosses val="autoZero"/>
        <c:auto val="1"/>
        <c:lblAlgn val="ctr"/>
        <c:lblOffset val="100"/>
        <c:tickLblSkip val="1"/>
        <c:tickMarkSkip val="1"/>
        <c:noMultiLvlLbl val="0"/>
      </c:catAx>
      <c:valAx>
        <c:axId val="152076672"/>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en-US" altLang="en-US"/>
                  <a:t>ha</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520666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542-460C-9BD0-205CCE6ABEB9}"/>
            </c:ext>
          </c:extLst>
        </c:ser>
        <c:ser>
          <c:idx val="1"/>
          <c:order val="1"/>
          <c:spPr>
            <a:solidFill>
              <a:srgbClr val="993366"/>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542-460C-9BD0-205CCE6ABEB9}"/>
            </c:ext>
          </c:extLst>
        </c:ser>
        <c:ser>
          <c:idx val="2"/>
          <c:order val="2"/>
          <c:spPr>
            <a:solidFill>
              <a:srgbClr val="FFFFCC"/>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542-460C-9BD0-205CCE6ABEB9}"/>
            </c:ext>
          </c:extLst>
        </c:ser>
        <c:dLbls>
          <c:showLegendKey val="0"/>
          <c:showVal val="0"/>
          <c:showCatName val="0"/>
          <c:showSerName val="0"/>
          <c:showPercent val="0"/>
          <c:showBubbleSize val="0"/>
        </c:dLbls>
        <c:gapWidth val="50"/>
        <c:overlap val="100"/>
        <c:axId val="138838016"/>
        <c:axId val="138839552"/>
      </c:barChart>
      <c:catAx>
        <c:axId val="13883801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839552"/>
        <c:crosses val="autoZero"/>
        <c:auto val="1"/>
        <c:lblAlgn val="ctr"/>
        <c:lblOffset val="100"/>
        <c:tickLblSkip val="1"/>
        <c:tickMarkSkip val="1"/>
        <c:noMultiLvlLbl val="0"/>
      </c:catAx>
      <c:valAx>
        <c:axId val="138839552"/>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838016"/>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11" r="0.75000000000000011"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224-43D9-82CC-979B95737576}"/>
            </c:ext>
          </c:extLst>
        </c:ser>
        <c:ser>
          <c:idx val="1"/>
          <c:order val="1"/>
          <c:spPr>
            <a:solidFill>
              <a:srgbClr val="993366"/>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224-43D9-82CC-979B95737576}"/>
            </c:ext>
          </c:extLst>
        </c:ser>
        <c:ser>
          <c:idx val="2"/>
          <c:order val="2"/>
          <c:spPr>
            <a:solidFill>
              <a:srgbClr val="FFFFCC"/>
            </a:solidFill>
            <a:ln w="12700">
              <a:solidFill>
                <a:srgbClr val="000000"/>
              </a:solidFill>
              <a:prstDash val="solid"/>
            </a:ln>
          </c:spPr>
          <c:invertIfNegative val="0"/>
          <c:val>
            <c:numRef>
              <c:f>'0102推移'!#REF!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'0102推移'!#REF!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'0102推移'!#REF!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224-43D9-82CC-979B95737576}"/>
            </c:ext>
          </c:extLst>
        </c:ser>
        <c:dLbls>
          <c:showLegendKey val="0"/>
          <c:showVal val="0"/>
          <c:showCatName val="0"/>
          <c:showSerName val="0"/>
          <c:showPercent val="0"/>
          <c:showBubbleSize val="0"/>
        </c:dLbls>
        <c:gapWidth val="50"/>
        <c:overlap val="100"/>
        <c:axId val="139143040"/>
        <c:axId val="139144576"/>
      </c:barChart>
      <c:catAx>
        <c:axId val="1391430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44576"/>
        <c:crosses val="autoZero"/>
        <c:auto val="1"/>
        <c:lblAlgn val="ctr"/>
        <c:lblOffset val="100"/>
        <c:tickLblSkip val="1"/>
        <c:tickMarkSkip val="1"/>
        <c:noMultiLvlLbl val="0"/>
      </c:catAx>
      <c:valAx>
        <c:axId val="139144576"/>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9143040"/>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'03構成比'!#REF!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'03構成比'!#REF!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'03構成比'!#REF!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F40-4AB9-B5E7-515FE2098D79}"/>
            </c:ext>
          </c:extLst>
        </c:ser>
        <c:ser>
          <c:idx val="1"/>
          <c:order val="1"/>
          <c:spPr>
            <a:solidFill>
              <a:srgbClr val="993366"/>
            </a:solidFill>
            <a:ln w="12700">
              <a:solidFill>
                <a:srgbClr val="000000"/>
              </a:solidFill>
              <a:prstDash val="solid"/>
            </a:ln>
          </c:spPr>
          <c:invertIfNegative val="0"/>
          <c:val>
            <c:numRef>
              <c:f>'03構成比'!#REF!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'03構成比'!#REF!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'03構成比'!#REF!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F40-4AB9-B5E7-515FE2098D79}"/>
            </c:ext>
          </c:extLst>
        </c:ser>
        <c:dLbls>
          <c:showLegendKey val="0"/>
          <c:showVal val="0"/>
          <c:showCatName val="0"/>
          <c:showSerName val="0"/>
          <c:showPercent val="0"/>
          <c:showBubbleSize val="0"/>
        </c:dLbls>
        <c:gapWidth val="50"/>
        <c:overlap val="100"/>
        <c:axId val="138507008"/>
        <c:axId val="138508544"/>
      </c:barChart>
      <c:catAx>
        <c:axId val="1385070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508544"/>
        <c:crosses val="autoZero"/>
        <c:auto val="1"/>
        <c:lblAlgn val="ctr"/>
        <c:lblOffset val="100"/>
        <c:tickLblSkip val="1"/>
        <c:tickMarkSkip val="1"/>
        <c:noMultiLvlLbl val="0"/>
      </c:catAx>
      <c:valAx>
        <c:axId val="138508544"/>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50700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000000000000011" r="0.75000000000000011"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993366"/>
            </a:solidFill>
            <a:ln w="12700">
              <a:solidFill>
                <a:srgbClr val="000000"/>
              </a:solidFill>
              <a:prstDash val="solid"/>
            </a:ln>
          </c:spPr>
          <c:invertIfNegative val="0"/>
          <c:val>
            <c:numRef>
              <c:f>'05規模別'!#REF!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'05規模別'!#REF!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'05規模別'!#REF!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B97-4618-8F3F-AD3B7E03060C}"/>
            </c:ext>
          </c:extLst>
        </c:ser>
        <c:ser>
          <c:idx val="0"/>
          <c:order val="1"/>
          <c:spPr>
            <a:solidFill>
              <a:srgbClr val="9999FF"/>
            </a:solidFill>
            <a:ln w="12700">
              <a:solidFill>
                <a:srgbClr val="000000"/>
              </a:solidFill>
              <a:prstDash val="solid"/>
            </a:ln>
          </c:spPr>
          <c:invertIfNegative val="0"/>
          <c:val>
            <c:numRef>
              <c:f>'05規模別'!#REF!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'05規模別'!#REF!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'05規模別'!#REF!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B97-4618-8F3F-AD3B7E03060C}"/>
            </c:ext>
          </c:extLst>
        </c:ser>
        <c:dLbls>
          <c:showLegendKey val="0"/>
          <c:showVal val="0"/>
          <c:showCatName val="0"/>
          <c:showSerName val="0"/>
          <c:showPercent val="0"/>
          <c:showBubbleSize val="0"/>
        </c:dLbls>
        <c:gapWidth val="50"/>
        <c:axId val="138730112"/>
        <c:axId val="138736384"/>
      </c:barChart>
      <c:lineChart>
        <c:grouping val="standard"/>
        <c:varyColors val="0"/>
        <c:ser>
          <c:idx val="2"/>
          <c:order val="2"/>
          <c:spPr>
            <a:ln w="25400">
              <a:solidFill>
                <a:srgbClr val="333333"/>
              </a:solidFill>
              <a:prstDash val="solid"/>
            </a:ln>
          </c:spPr>
          <c:marker>
            <c:symbol val="triangle"/>
            <c:size val="7"/>
            <c:spPr>
              <a:solidFill>
                <a:srgbClr val="FFFF00"/>
              </a:solidFill>
              <a:ln>
                <a:solidFill>
                  <a:srgbClr val="333333"/>
                </a:solidFill>
                <a:prstDash val="solid"/>
              </a:ln>
            </c:spPr>
          </c:marker>
          <c:val>
            <c:numRef>
              <c:f>'05規模別'!#REF!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'05規模別'!#REF!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'05規模別'!#REF!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B97-4618-8F3F-AD3B7E03060C}"/>
            </c:ext>
          </c:extLst>
        </c:ser>
        <c:ser>
          <c:idx val="3"/>
          <c:order val="3"/>
          <c:spPr>
            <a:ln w="25400">
              <a:solidFill>
                <a:srgbClr val="333333"/>
              </a:solidFill>
              <a:prstDash val="sysDash"/>
            </a:ln>
          </c:spPr>
          <c:marker>
            <c:symbol val="circle"/>
            <c:size val="7"/>
            <c:spPr>
              <a:solidFill>
                <a:srgbClr val="808080"/>
              </a:solidFill>
              <a:ln>
                <a:solidFill>
                  <a:srgbClr val="808080"/>
                </a:solidFill>
                <a:prstDash val="solid"/>
              </a:ln>
            </c:spPr>
          </c:marker>
          <c:val>
            <c:numRef>
              <c:f>'05規模別'!#REF!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'05規模別'!#REF!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'05規模別'!#REF!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9B97-4618-8F3F-AD3B7E03060C}"/>
            </c:ext>
          </c:extLst>
        </c:ser>
        <c:dLbls>
          <c:showLegendKey val="0"/>
          <c:showVal val="0"/>
          <c:showCatName val="0"/>
          <c:showSerName val="0"/>
          <c:showPercent val="0"/>
          <c:showBubbleSize val="0"/>
        </c:dLbls>
        <c:marker val="1"/>
        <c:smooth val="0"/>
        <c:axId val="138738688"/>
        <c:axId val="136254208"/>
      </c:lineChart>
      <c:catAx>
        <c:axId val="138730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736384"/>
        <c:crosses val="autoZero"/>
        <c:auto val="0"/>
        <c:lblAlgn val="ctr"/>
        <c:lblOffset val="100"/>
        <c:tickLblSkip val="1"/>
        <c:tickMarkSkip val="1"/>
        <c:noMultiLvlLbl val="0"/>
      </c:catAx>
      <c:valAx>
        <c:axId val="138736384"/>
        <c:scaling>
          <c:orientation val="minMax"/>
        </c:scaling>
        <c:delete val="0"/>
        <c:axPos val="l"/>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所，人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730112"/>
        <c:crosses val="autoZero"/>
        <c:crossBetween val="between"/>
        <c:dispUnits>
          <c:builtInUnit val="thousands"/>
          <c:dispUnitsLbl>
            <c:spPr>
              <a:noFill/>
              <a:ln w="25400">
                <a:noFill/>
              </a:ln>
            </c:spPr>
            <c:txPr>
              <a:bodyPr rot="0" vert="wordArtVertRtl"/>
              <a:lstStyle/>
              <a:p>
                <a:pPr algn="ctr">
                  <a:defRPr sz="150" b="1" i="0" u="none" strike="noStrike" baseline="0">
                    <a:solidFill>
                      <a:srgbClr val="000000"/>
                    </a:solidFill>
                    <a:latin typeface="ＭＳ 明朝"/>
                    <a:ea typeface="ＭＳ 明朝"/>
                    <a:cs typeface="ＭＳ 明朝"/>
                  </a:defRPr>
                </a:pPr>
                <a:endParaRPr lang="ja-JP"/>
              </a:p>
            </c:txPr>
          </c:dispUnitsLbl>
        </c:dispUnits>
      </c:valAx>
      <c:catAx>
        <c:axId val="138738688"/>
        <c:scaling>
          <c:orientation val="minMax"/>
        </c:scaling>
        <c:delete val="1"/>
        <c:axPos val="b"/>
        <c:numFmt formatCode="General" sourceLinked="1"/>
        <c:majorTickMark val="out"/>
        <c:minorTickMark val="none"/>
        <c:tickLblPos val="none"/>
        <c:crossAx val="136254208"/>
        <c:crosses val="autoZero"/>
        <c:auto val="0"/>
        <c:lblAlgn val="ctr"/>
        <c:lblOffset val="100"/>
        <c:noMultiLvlLbl val="0"/>
      </c:catAx>
      <c:valAx>
        <c:axId val="136254208"/>
        <c:scaling>
          <c:orientation val="minMax"/>
        </c:scaling>
        <c:delete val="0"/>
        <c:axPos val="r"/>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738688"/>
        <c:crosses val="max"/>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1" l="0.75000000000000011" r="0.75000000000000011"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07A-44FC-BADF-316F63DE2CAF}"/>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07A-44FC-BADF-316F63DE2CAF}"/>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07A-44FC-BADF-316F63DE2CAF}"/>
            </c:ext>
          </c:extLst>
        </c:ser>
        <c:dLbls>
          <c:showLegendKey val="0"/>
          <c:showVal val="0"/>
          <c:showCatName val="0"/>
          <c:showSerName val="0"/>
          <c:showPercent val="0"/>
          <c:showBubbleSize val="0"/>
        </c:dLbls>
        <c:gapWidth val="50"/>
        <c:overlap val="100"/>
        <c:axId val="138919936"/>
        <c:axId val="138921472"/>
      </c:barChart>
      <c:catAx>
        <c:axId val="13891993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921472"/>
        <c:crosses val="autoZero"/>
        <c:auto val="1"/>
        <c:lblAlgn val="ctr"/>
        <c:lblOffset val="100"/>
        <c:tickLblSkip val="1"/>
        <c:tickMarkSkip val="1"/>
        <c:noMultiLvlLbl val="0"/>
      </c:catAx>
      <c:valAx>
        <c:axId val="138921472"/>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8919936"/>
        <c:crosses val="autoZero"/>
        <c:crossBetween val="between"/>
        <c:dispUnits>
          <c:builtInUnit val="thousands"/>
          <c:dispUnitsLbl>
            <c:tx>
              <c:rich>
                <a:bodyPr rot="0" vert="horz"/>
                <a:lstStyle/>
                <a:p>
                  <a:pPr algn="ctr">
                    <a:defRPr sz="1000" b="0" i="0" u="none" strike="noStrike" baseline="0">
                      <a:solidFill>
                        <a:srgbClr val="000000"/>
                      </a:solidFill>
                      <a:latin typeface="ＭＳ 明朝"/>
                      <a:ea typeface="ＭＳ 明朝"/>
                      <a:cs typeface="ＭＳ 明朝"/>
                    </a:defRPr>
                  </a:pPr>
                  <a:r>
                    <a:rPr altLang="en-US"/>
                    <a:t>千人</a:t>
                  </a:r>
                </a:p>
              </c:rich>
            </c:tx>
            <c:spPr>
              <a:noFill/>
              <a:ln w="25400">
                <a:noFill/>
              </a:ln>
            </c:spPr>
          </c:dispUnitsLbl>
        </c:dispUnits>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001-4879-AD11-6239E10B58DC}"/>
            </c:ext>
          </c:extLst>
        </c:ser>
        <c:ser>
          <c:idx val="1"/>
          <c:order val="1"/>
          <c:spPr>
            <a:solidFill>
              <a:srgbClr val="993366"/>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001-4879-AD11-6239E10B58DC}"/>
            </c:ext>
          </c:extLst>
        </c:ser>
        <c:ser>
          <c:idx val="2"/>
          <c:order val="2"/>
          <c:spPr>
            <a:solidFill>
              <a:srgbClr val="FFFFCC"/>
            </a:solidFill>
            <a:ln w="12700">
              <a:solidFill>
                <a:srgbClr val="000000"/>
              </a:solidFill>
              <a:prstDash val="solid"/>
            </a:ln>
          </c:spPr>
          <c:invertIfNegative val="0"/>
          <c:val>
            <c:numRef>
              <c:f>'01推移'!#REF!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'01推移'!#REF!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'01推移'!#REF!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001-4879-AD11-6239E10B58DC}"/>
            </c:ext>
          </c:extLst>
        </c:ser>
        <c:dLbls>
          <c:showLegendKey val="0"/>
          <c:showVal val="0"/>
          <c:showCatName val="0"/>
          <c:showSerName val="0"/>
          <c:showPercent val="0"/>
          <c:showBubbleSize val="0"/>
        </c:dLbls>
        <c:gapWidth val="50"/>
        <c:overlap val="100"/>
        <c:axId val="136335744"/>
        <c:axId val="136337280"/>
      </c:barChart>
      <c:catAx>
        <c:axId val="1363357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6337280"/>
        <c:crosses val="autoZero"/>
        <c:auto val="1"/>
        <c:lblAlgn val="ctr"/>
        <c:lblOffset val="100"/>
        <c:tickLblSkip val="1"/>
        <c:tickMarkSkip val="1"/>
        <c:noMultiLvlLbl val="0"/>
      </c:catAx>
      <c:valAx>
        <c:axId val="136337280"/>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戸</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36335744"/>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0</xdr:rowOff>
    </xdr:from>
    <xdr:to>
      <xdr:col>0</xdr:col>
      <xdr:colOff>0</xdr:colOff>
      <xdr:row>40</xdr:row>
      <xdr:rowOff>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36</xdr:row>
      <xdr:rowOff>0</xdr:rowOff>
    </xdr:from>
    <xdr:to>
      <xdr:col>0</xdr:col>
      <xdr:colOff>0</xdr:colOff>
      <xdr:row>36</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0</xdr:rowOff>
    </xdr:from>
    <xdr:to>
      <xdr:col>0</xdr:col>
      <xdr:colOff>0</xdr:colOff>
      <xdr:row>36</xdr:row>
      <xdr:rowOff>0</xdr:rowOff>
    </xdr:to>
    <xdr:graphicFrame macro="">
      <xdr:nvGraphicFramePr>
        <xdr:cNvPr id="3" name="Chart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18</xdr:row>
      <xdr:rowOff>0</xdr:rowOff>
    </xdr:from>
    <xdr:to>
      <xdr:col>0</xdr:col>
      <xdr:colOff>0</xdr:colOff>
      <xdr:row>33</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0</xdr:col>
      <xdr:colOff>0</xdr:colOff>
      <xdr:row>31</xdr:row>
      <xdr:rowOff>228600</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542925</xdr:colOff>
      <xdr:row>1</xdr:row>
      <xdr:rowOff>38100</xdr:rowOff>
    </xdr:from>
    <xdr:to>
      <xdr:col>9</xdr:col>
      <xdr:colOff>180975</xdr:colOff>
      <xdr:row>3</xdr:row>
      <xdr:rowOff>190500</xdr:rowOff>
    </xdr:to>
    <xdr:sp macro="" textlink="">
      <xdr:nvSpPr>
        <xdr:cNvPr id="4" name="テキスト ボックス 342">
          <a:extLst>
            <a:ext uri="{FF2B5EF4-FFF2-40B4-BE49-F238E27FC236}">
              <a16:creationId xmlns:a16="http://schemas.microsoft.com/office/drawing/2014/main" id="{00000000-0008-0000-1700-000004000000}"/>
            </a:ext>
          </a:extLst>
        </xdr:cNvPr>
        <xdr:cNvSpPr txBox="1">
          <a:spLocks noChangeArrowheads="1"/>
        </xdr:cNvSpPr>
      </xdr:nvSpPr>
      <xdr:spPr bwMode="auto">
        <a:xfrm>
          <a:off x="542925" y="276225"/>
          <a:ext cx="6000750" cy="628650"/>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000" b="0" i="0" baseline="0">
              <a:effectLst/>
              <a:latin typeface="ＭＳ 明朝" panose="02020609040205080304" pitchFamily="17" charset="-128"/>
              <a:ea typeface="ＭＳ 明朝" panose="02020609040205080304" pitchFamily="17" charset="-128"/>
              <a:cs typeface="+mn-cs"/>
            </a:rPr>
            <a:t>　京都は古来より「織」の代表的な産地であり、意匠紋紙（いしょうもんがみ）、撚糸（ねんし）、糸染、整経（せいけい）、綜絖（そうこう）等の関連業種を擁し、帯、着尺（きじゃく）、金襴（きんらん）、ネクタイ等の一大生産地である。</a:t>
          </a:r>
          <a:endParaRPr lang="ja-JP" altLang="ja-JP" sz="800">
            <a:effectLst/>
            <a:latin typeface="ＭＳ 明朝" panose="02020609040205080304" pitchFamily="17" charset="-128"/>
            <a:ea typeface="ＭＳ 明朝" panose="02020609040205080304" pitchFamily="17"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33</xdr:row>
      <xdr:rowOff>0</xdr:rowOff>
    </xdr:from>
    <xdr:to>
      <xdr:col>0</xdr:col>
      <xdr:colOff>0</xdr:colOff>
      <xdr:row>47</xdr:row>
      <xdr:rowOff>0</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0</xdr:colOff>
      <xdr:row>4</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1</xdr:row>
      <xdr:rowOff>104775</xdr:rowOff>
    </xdr:from>
    <xdr:to>
      <xdr:col>8</xdr:col>
      <xdr:colOff>328084</xdr:colOff>
      <xdr:row>3</xdr:row>
      <xdr:rowOff>104775</xdr:rowOff>
    </xdr:to>
    <xdr:sp macro="" textlink="">
      <xdr:nvSpPr>
        <xdr:cNvPr id="4" name="テキスト ボックス 342">
          <a:extLst>
            <a:ext uri="{FF2B5EF4-FFF2-40B4-BE49-F238E27FC236}">
              <a16:creationId xmlns:a16="http://schemas.microsoft.com/office/drawing/2014/main" id="{00000000-0008-0000-1900-000004000000}"/>
            </a:ext>
          </a:extLst>
        </xdr:cNvPr>
        <xdr:cNvSpPr txBox="1">
          <a:spLocks noChangeArrowheads="1"/>
        </xdr:cNvSpPr>
      </xdr:nvSpPr>
      <xdr:spPr bwMode="auto">
        <a:xfrm>
          <a:off x="590550" y="348192"/>
          <a:ext cx="6532034" cy="486833"/>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100" b="0" i="0" baseline="0">
              <a:effectLst/>
              <a:latin typeface="ＭＳ 明朝" panose="02020609040205080304" pitchFamily="17" charset="-128"/>
              <a:ea typeface="ＭＳ 明朝" panose="02020609040205080304" pitchFamily="17" charset="-128"/>
              <a:cs typeface="+mn-cs"/>
            </a:rPr>
            <a:t>　京染・京友禅の染色、加工技法の流れをくむ京都のテキスタイル産業は、市内染色業が培った技術を基に、プリント服地の生産に特化し、「京プリント」の名声を博している。</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204107</xdr:colOff>
      <xdr:row>22</xdr:row>
      <xdr:rowOff>47623</xdr:rowOff>
    </xdr:from>
    <xdr:to>
      <xdr:col>8</xdr:col>
      <xdr:colOff>304800</xdr:colOff>
      <xdr:row>29</xdr:row>
      <xdr:rowOff>76200</xdr:rowOff>
    </xdr:to>
    <xdr:sp macro="" textlink="">
      <xdr:nvSpPr>
        <xdr:cNvPr id="5" name="テキスト ボックス 342">
          <a:extLst>
            <a:ext uri="{FF2B5EF4-FFF2-40B4-BE49-F238E27FC236}">
              <a16:creationId xmlns:a16="http://schemas.microsoft.com/office/drawing/2014/main" id="{00000000-0008-0000-1900-000005000000}"/>
            </a:ext>
          </a:extLst>
        </xdr:cNvPr>
        <xdr:cNvSpPr txBox="1">
          <a:spLocks noChangeArrowheads="1"/>
        </xdr:cNvSpPr>
      </xdr:nvSpPr>
      <xdr:spPr bwMode="auto">
        <a:xfrm>
          <a:off x="585107" y="5436052"/>
          <a:ext cx="6468836" cy="1743077"/>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100" b="0" i="0" baseline="0">
              <a:effectLst/>
              <a:latin typeface="ＭＳ 明朝" panose="02020609040205080304" pitchFamily="17" charset="-128"/>
              <a:ea typeface="ＭＳ 明朝" panose="02020609040205080304" pitchFamily="17" charset="-128"/>
              <a:cs typeface="+mn-cs"/>
            </a:rPr>
            <a:t>　京都は繊維製品の一大集散地であるばかりではなく、京友禅業者に染加工を発注する染加工元卸、白生地卸等の集積も見られる。</a:t>
          </a:r>
        </a:p>
        <a:p>
          <a:pPr eaLnBrk="1" fontAlgn="auto" latinLnBrk="0" hangingPunct="1"/>
          <a:r>
            <a:rPr lang="ja-JP" altLang="en-US" sz="1100" b="0" i="0" baseline="0">
              <a:effectLst/>
              <a:latin typeface="ＭＳ 明朝" panose="02020609040205080304" pitchFamily="17" charset="-128"/>
              <a:ea typeface="ＭＳ 明朝" panose="02020609040205080304" pitchFamily="17" charset="-128"/>
              <a:cs typeface="+mn-cs"/>
            </a:rPr>
            <a:t>　和装染織製品の主たる集積地としては、京都、東京、名古屋、大阪の</a:t>
          </a:r>
          <a:r>
            <a:rPr lang="en-US" altLang="ja-JP" sz="1100" b="0" i="0" baseline="0">
              <a:effectLst/>
              <a:latin typeface="ＭＳ 明朝" panose="02020609040205080304" pitchFamily="17" charset="-128"/>
              <a:ea typeface="ＭＳ 明朝" panose="02020609040205080304" pitchFamily="17" charset="-128"/>
              <a:cs typeface="+mn-cs"/>
            </a:rPr>
            <a:t>4</a:t>
          </a:r>
          <a:r>
            <a:rPr lang="ja-JP" altLang="en-US" sz="1100" b="0" i="0" baseline="0">
              <a:effectLst/>
              <a:latin typeface="ＭＳ 明朝" panose="02020609040205080304" pitchFamily="17" charset="-128"/>
              <a:ea typeface="ＭＳ 明朝" panose="02020609040205080304" pitchFamily="17" charset="-128"/>
              <a:cs typeface="+mn-cs"/>
            </a:rPr>
            <a:t>都市が著名である。他の</a:t>
          </a:r>
          <a:r>
            <a:rPr lang="en-US" altLang="ja-JP" sz="1100" b="0" i="0" baseline="0">
              <a:effectLst/>
              <a:latin typeface="ＭＳ 明朝" panose="02020609040205080304" pitchFamily="17" charset="-128"/>
              <a:ea typeface="ＭＳ 明朝" panose="02020609040205080304" pitchFamily="17" charset="-128"/>
              <a:cs typeface="+mn-cs"/>
            </a:rPr>
            <a:t>3</a:t>
          </a:r>
          <a:r>
            <a:rPr lang="ja-JP" altLang="en-US" sz="1100" b="0" i="0" baseline="0">
              <a:effectLst/>
              <a:latin typeface="ＭＳ 明朝" panose="02020609040205080304" pitchFamily="17" charset="-128"/>
              <a:ea typeface="ＭＳ 明朝" panose="02020609040205080304" pitchFamily="17" charset="-128"/>
              <a:cs typeface="+mn-cs"/>
            </a:rPr>
            <a:t>都市が製品の収集と取り揃えを主たる機能とする前売問屋の集積地であるのに対して、京都市の室町卸売業には、前売問屋、染加工問屋、白生地問屋という機能を異にする</a:t>
          </a:r>
          <a:r>
            <a:rPr lang="en-US" altLang="ja-JP" sz="1100" b="0" i="0" baseline="0">
              <a:effectLst/>
              <a:latin typeface="ＭＳ 明朝" panose="02020609040205080304" pitchFamily="17" charset="-128"/>
              <a:ea typeface="ＭＳ 明朝" panose="02020609040205080304" pitchFamily="17" charset="-128"/>
              <a:cs typeface="+mn-cs"/>
            </a:rPr>
            <a:t>3</a:t>
          </a:r>
          <a:r>
            <a:rPr lang="ja-JP" altLang="en-US" sz="1100" b="0" i="0" baseline="0">
              <a:effectLst/>
              <a:latin typeface="ＭＳ 明朝" panose="02020609040205080304" pitchFamily="17" charset="-128"/>
              <a:ea typeface="ＭＳ 明朝" panose="02020609040205080304" pitchFamily="17" charset="-128"/>
              <a:cs typeface="+mn-cs"/>
            </a:rPr>
            <a:t>種の問屋が集積し、それぞれが一連の流通システムの中核をなしている。</a:t>
          </a:r>
        </a:p>
        <a:p>
          <a:pPr eaLnBrk="1" fontAlgn="auto" latinLnBrk="0" hangingPunct="1"/>
          <a:r>
            <a:rPr lang="ja-JP" altLang="en-US" sz="1100" b="0" i="0" baseline="0">
              <a:effectLst/>
              <a:latin typeface="ＭＳ 明朝" panose="02020609040205080304" pitchFamily="17" charset="-128"/>
              <a:ea typeface="ＭＳ 明朝" panose="02020609040205080304" pitchFamily="17" charset="-128"/>
              <a:cs typeface="+mn-cs"/>
            </a:rPr>
            <a:t>　また、京都産以外の全国の和装染織製品を取り扱っており、京都市は、今なお我が国屈指の和装染織製品の集散地である。</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0</xdr:colOff>
      <xdr:row>34</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0</xdr:col>
      <xdr:colOff>0</xdr:colOff>
      <xdr:row>34</xdr:row>
      <xdr:rowOff>0</xdr:rowOff>
    </xdr:to>
    <xdr:graphicFrame macro="">
      <xdr:nvGraphicFramePr>
        <xdr:cNvPr id="3" name="Chart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0</xdr:colOff>
      <xdr:row>34</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0</xdr:col>
      <xdr:colOff>0</xdr:colOff>
      <xdr:row>34</xdr:row>
      <xdr:rowOff>0</xdr:rowOff>
    </xdr:to>
    <xdr:graphicFrame macro="">
      <xdr:nvGraphicFramePr>
        <xdr:cNvPr id="3" name="Chart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0</xdr:colOff>
      <xdr:row>34</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0</xdr:col>
      <xdr:colOff>0</xdr:colOff>
      <xdr:row>34</xdr:row>
      <xdr:rowOff>0</xdr:rowOff>
    </xdr:to>
    <xdr:graphicFrame macro="">
      <xdr:nvGraphicFramePr>
        <xdr:cNvPr id="3" name="Chart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295275</xdr:colOff>
      <xdr:row>1</xdr:row>
      <xdr:rowOff>76201</xdr:rowOff>
    </xdr:from>
    <xdr:to>
      <xdr:col>8</xdr:col>
      <xdr:colOff>552450</xdr:colOff>
      <xdr:row>2</xdr:row>
      <xdr:rowOff>123826</xdr:rowOff>
    </xdr:to>
    <xdr:sp macro="" textlink="">
      <xdr:nvSpPr>
        <xdr:cNvPr id="3" name="テキスト ボックス 342">
          <a:extLst>
            <a:ext uri="{FF2B5EF4-FFF2-40B4-BE49-F238E27FC236}">
              <a16:creationId xmlns:a16="http://schemas.microsoft.com/office/drawing/2014/main" id="{00000000-0008-0000-1D00-000003000000}"/>
            </a:ext>
          </a:extLst>
        </xdr:cNvPr>
        <xdr:cNvSpPr txBox="1">
          <a:spLocks noChangeArrowheads="1"/>
        </xdr:cNvSpPr>
      </xdr:nvSpPr>
      <xdr:spPr bwMode="auto">
        <a:xfrm>
          <a:off x="476250" y="314326"/>
          <a:ext cx="5657850" cy="285750"/>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ja-JP" sz="1100" b="0" i="0" baseline="0">
              <a:effectLst/>
              <a:latin typeface="ＭＳ 明朝" panose="02020609040205080304" pitchFamily="17" charset="-128"/>
              <a:ea typeface="ＭＳ 明朝" panose="02020609040205080304" pitchFamily="17" charset="-128"/>
              <a:cs typeface="+mn-cs"/>
            </a:rPr>
            <a:t>産業中分類の鉄鋼業</a:t>
          </a:r>
          <a:r>
            <a:rPr lang="ja-JP" altLang="en-US" sz="1100" b="0" i="0" baseline="0">
              <a:effectLst/>
              <a:latin typeface="ＭＳ 明朝" panose="02020609040205080304" pitchFamily="17" charset="-128"/>
              <a:ea typeface="ＭＳ 明朝" panose="02020609040205080304" pitchFamily="17" charset="-128"/>
              <a:cs typeface="+mn-cs"/>
            </a:rPr>
            <a:t>、</a:t>
          </a:r>
          <a:r>
            <a:rPr lang="ja-JP" altLang="ja-JP" sz="1100" b="0" i="0" baseline="0">
              <a:effectLst/>
              <a:latin typeface="ＭＳ 明朝" panose="02020609040205080304" pitchFamily="17" charset="-128"/>
              <a:ea typeface="ＭＳ 明朝" panose="02020609040205080304" pitchFamily="17" charset="-128"/>
              <a:cs typeface="+mn-cs"/>
            </a:rPr>
            <a:t>非鉄金属製造業</a:t>
          </a:r>
          <a:r>
            <a:rPr lang="ja-JP" altLang="en-US" sz="1100" b="0" i="0" baseline="0">
              <a:effectLst/>
              <a:latin typeface="ＭＳ 明朝" panose="02020609040205080304" pitchFamily="17" charset="-128"/>
              <a:ea typeface="ＭＳ 明朝" panose="02020609040205080304" pitchFamily="17" charset="-128"/>
              <a:cs typeface="+mn-cs"/>
            </a:rPr>
            <a:t>、</a:t>
          </a:r>
          <a:r>
            <a:rPr lang="ja-JP" altLang="ja-JP" sz="1100" b="0" i="0" baseline="0">
              <a:effectLst/>
              <a:latin typeface="ＭＳ 明朝" panose="02020609040205080304" pitchFamily="17" charset="-128"/>
              <a:ea typeface="ＭＳ 明朝" panose="02020609040205080304" pitchFamily="17" charset="-128"/>
              <a:cs typeface="+mn-cs"/>
            </a:rPr>
            <a:t>金属製品製造業を合わせて金属製造業とする。</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257174</xdr:colOff>
      <xdr:row>1</xdr:row>
      <xdr:rowOff>76200</xdr:rowOff>
    </xdr:from>
    <xdr:to>
      <xdr:col>9</xdr:col>
      <xdr:colOff>647700</xdr:colOff>
      <xdr:row>4</xdr:row>
      <xdr:rowOff>38100</xdr:rowOff>
    </xdr:to>
    <xdr:sp macro="" textlink="">
      <xdr:nvSpPr>
        <xdr:cNvPr id="3" name="テキスト ボックス 342">
          <a:extLst>
            <a:ext uri="{FF2B5EF4-FFF2-40B4-BE49-F238E27FC236}">
              <a16:creationId xmlns:a16="http://schemas.microsoft.com/office/drawing/2014/main" id="{00000000-0008-0000-1E00-000003000000}"/>
            </a:ext>
          </a:extLst>
        </xdr:cNvPr>
        <xdr:cNvSpPr txBox="1">
          <a:spLocks noChangeArrowheads="1"/>
        </xdr:cNvSpPr>
      </xdr:nvSpPr>
      <xdr:spPr bwMode="auto">
        <a:xfrm>
          <a:off x="552449" y="314325"/>
          <a:ext cx="7553326" cy="676275"/>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lnSpc>
              <a:spcPts val="1400"/>
            </a:lnSpc>
          </a:pPr>
          <a:r>
            <a:rPr lang="ja-JP" altLang="en-US" sz="1200" b="0" i="0" baseline="0">
              <a:effectLst/>
              <a:latin typeface="ＭＳ 明朝" panose="02020609040205080304" pitchFamily="17" charset="-128"/>
              <a:ea typeface="ＭＳ 明朝" panose="02020609040205080304" pitchFamily="17" charset="-128"/>
              <a:cs typeface="+mn-cs"/>
            </a:rPr>
            <a:t>　</a:t>
          </a:r>
          <a:r>
            <a:rPr lang="ja-JP" altLang="ja-JP" sz="1200" b="0" i="0" baseline="0">
              <a:effectLst/>
              <a:latin typeface="ＭＳ 明朝" panose="02020609040205080304" pitchFamily="17" charset="-128"/>
              <a:ea typeface="ＭＳ 明朝" panose="02020609040205080304" pitchFamily="17" charset="-128"/>
              <a:cs typeface="+mn-cs"/>
            </a:rPr>
            <a:t>産業中分類のはん用機械器具製造業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生産用機械器具製造業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業務用機械器具製造業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電子部品・デバイス・電子回路製造業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電気機械器具製造業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情報通信機械器具製造業</a:t>
          </a:r>
          <a:r>
            <a:rPr lang="ja-JP" altLang="en-US" sz="1200" b="0" i="0" baseline="0">
              <a:effectLst/>
              <a:latin typeface="ＭＳ 明朝" panose="02020609040205080304" pitchFamily="17" charset="-128"/>
              <a:ea typeface="ＭＳ 明朝" panose="02020609040205080304" pitchFamily="17" charset="-128"/>
              <a:cs typeface="+mn-cs"/>
            </a:rPr>
            <a:t>、</a:t>
          </a:r>
          <a:r>
            <a:rPr lang="ja-JP" altLang="ja-JP" sz="1200" b="0" i="0" baseline="0">
              <a:effectLst/>
              <a:latin typeface="ＭＳ 明朝" panose="02020609040205080304" pitchFamily="17" charset="-128"/>
              <a:ea typeface="ＭＳ 明朝" panose="02020609040205080304" pitchFamily="17" charset="-128"/>
              <a:cs typeface="+mn-cs"/>
            </a:rPr>
            <a:t>輸送用機械器具製造業を合わせて機械器具製造業とする。</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409574</xdr:colOff>
      <xdr:row>1</xdr:row>
      <xdr:rowOff>57150</xdr:rowOff>
    </xdr:from>
    <xdr:to>
      <xdr:col>12</xdr:col>
      <xdr:colOff>112059</xdr:colOff>
      <xdr:row>4</xdr:row>
      <xdr:rowOff>67235</xdr:rowOff>
    </xdr:to>
    <xdr:sp macro="" textlink="">
      <xdr:nvSpPr>
        <xdr:cNvPr id="3" name="テキスト ボックス 342">
          <a:extLst>
            <a:ext uri="{FF2B5EF4-FFF2-40B4-BE49-F238E27FC236}">
              <a16:creationId xmlns:a16="http://schemas.microsoft.com/office/drawing/2014/main" id="{00000000-0008-0000-1F00-000003000000}"/>
            </a:ext>
          </a:extLst>
        </xdr:cNvPr>
        <xdr:cNvSpPr txBox="1">
          <a:spLocks noChangeArrowheads="1"/>
        </xdr:cNvSpPr>
      </xdr:nvSpPr>
      <xdr:spPr bwMode="auto">
        <a:xfrm>
          <a:off x="409574" y="292474"/>
          <a:ext cx="7512985" cy="716055"/>
        </a:xfrm>
        <a:prstGeom prst="rect">
          <a:avLst/>
        </a:prstGeom>
        <a:noFill/>
        <a:ln w="9525">
          <a:solidFill>
            <a:srgbClr val="000000"/>
          </a:solidFill>
          <a:prstDash val="sysDot"/>
          <a:miter lim="800000"/>
          <a:headEnd/>
          <a:tailEnd/>
        </a:ln>
      </xdr:spPr>
      <xdr:txBody>
        <a:bodyPr rot="0" vert="horz" wrap="square" lIns="91440" tIns="45720" rIns="91440" bIns="45720" anchor="t" anchorCtr="0" upright="1">
          <a:noAutofit/>
        </a:bodyPr>
        <a:lstStyle/>
        <a:p>
          <a:pPr indent="127000" algn="just">
            <a:spcAft>
              <a:spcPts val="0"/>
            </a:spcAft>
          </a:pP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事業所数及び従業者数については</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、令和</a:t>
          </a:r>
          <a:r>
            <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3</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年</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経済センサス</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活動</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調査の産業分類により</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「Ｈ 運輸</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郵便業」から「</a:t>
          </a:r>
          <a:r>
            <a:rPr 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49 </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郵便業」を除き</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「Ｇ 情報通信業」の「</a:t>
          </a:r>
          <a:r>
            <a:rPr 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37 </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通信業」及び「Ｋ 不動産業</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物品賃貸業」の「</a:t>
          </a:r>
          <a:r>
            <a:rPr 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693 </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駐車場業」</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「Ｎ 生活関連サービス業</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娯楽業」の「</a:t>
          </a:r>
          <a:r>
            <a:rPr 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791 </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旅行業」を加えたものとする。</a:t>
          </a:r>
        </a:p>
        <a:p>
          <a:pPr indent="127000" algn="just">
            <a:spcAft>
              <a:spcPts val="0"/>
            </a:spcAft>
          </a:pP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24</xdr:row>
      <xdr:rowOff>19050</xdr:rowOff>
    </xdr:from>
    <xdr:to>
      <xdr:col>0</xdr:col>
      <xdr:colOff>0</xdr:colOff>
      <xdr:row>36</xdr:row>
      <xdr:rowOff>228600</xdr:rowOff>
    </xdr:to>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9525</xdr:rowOff>
    </xdr:from>
    <xdr:to>
      <xdr:col>0</xdr:col>
      <xdr:colOff>0</xdr:colOff>
      <xdr:row>38</xdr:row>
      <xdr:rowOff>0</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0</xdr:colOff>
      <xdr:row>29</xdr:row>
      <xdr:rowOff>9525</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1</xdr:col>
      <xdr:colOff>0</xdr:colOff>
      <xdr:row>30</xdr:row>
      <xdr:rowOff>228600</xdr:rowOff>
    </xdr:to>
    <xdr:graphicFrame macro="">
      <xdr:nvGraphicFramePr>
        <xdr:cNvPr id="3" name="Chart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25</xdr:row>
      <xdr:rowOff>0</xdr:rowOff>
    </xdr:from>
    <xdr:to>
      <xdr:col>0</xdr:col>
      <xdr:colOff>0</xdr:colOff>
      <xdr:row>35</xdr:row>
      <xdr:rowOff>228600</xdr:rowOff>
    </xdr:to>
    <xdr:graphicFrame macro="">
      <xdr:nvGraphicFramePr>
        <xdr:cNvPr id="2" name="Chart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0</xdr:col>
      <xdr:colOff>0</xdr:colOff>
      <xdr:row>37</xdr:row>
      <xdr:rowOff>228600</xdr:rowOff>
    </xdr:to>
    <xdr:graphicFrame macro="">
      <xdr:nvGraphicFramePr>
        <xdr:cNvPr id="3" name="Chart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29</xdr:row>
      <xdr:rowOff>19050</xdr:rowOff>
    </xdr:from>
    <xdr:to>
      <xdr:col>1</xdr:col>
      <xdr:colOff>0</xdr:colOff>
      <xdr:row>41</xdr:row>
      <xdr:rowOff>228600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9525</xdr:rowOff>
    </xdr:from>
    <xdr:to>
      <xdr:col>1</xdr:col>
      <xdr:colOff>0</xdr:colOff>
      <xdr:row>43</xdr:row>
      <xdr:rowOff>228600</xdr:rowOff>
    </xdr:to>
    <xdr:graphicFrame macro="">
      <xdr:nvGraphicFramePr>
        <xdr:cNvPr id="3" name="Chart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7</xdr:row>
      <xdr:rowOff>54428</xdr:rowOff>
    </xdr:from>
    <xdr:to>
      <xdr:col>6</xdr:col>
      <xdr:colOff>353786</xdr:colOff>
      <xdr:row>7</xdr:row>
      <xdr:rowOff>228601</xdr:rowOff>
    </xdr:to>
    <xdr:cxnSp macro="">
      <xdr:nvCxnSpPr>
        <xdr:cNvPr id="7" name="直線コネクタ 6">
          <a:extLst>
            <a:ext uri="{FF2B5EF4-FFF2-40B4-BE49-F238E27FC236}">
              <a16:creationId xmlns:a16="http://schemas.microsoft.com/office/drawing/2014/main" id="{00000000-0008-0000-2800-000007000000}"/>
            </a:ext>
          </a:extLst>
        </xdr:cNvPr>
        <xdr:cNvCxnSpPr/>
      </xdr:nvCxnSpPr>
      <xdr:spPr>
        <a:xfrm flipV="1">
          <a:off x="295275" y="1632857"/>
          <a:ext cx="3800475" cy="17417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8</xdr:row>
      <xdr:rowOff>68035</xdr:rowOff>
    </xdr:from>
    <xdr:to>
      <xdr:col>6</xdr:col>
      <xdr:colOff>353786</xdr:colOff>
      <xdr:row>8</xdr:row>
      <xdr:rowOff>285751</xdr:rowOff>
    </xdr:to>
    <xdr:cxnSp macro="">
      <xdr:nvCxnSpPr>
        <xdr:cNvPr id="4" name="直線コネクタ 3">
          <a:extLst>
            <a:ext uri="{FF2B5EF4-FFF2-40B4-BE49-F238E27FC236}">
              <a16:creationId xmlns:a16="http://schemas.microsoft.com/office/drawing/2014/main" id="{4F92133C-C4C1-4414-92A6-761CD2BA96BE}"/>
            </a:ext>
          </a:extLst>
        </xdr:cNvPr>
        <xdr:cNvCxnSpPr/>
      </xdr:nvCxnSpPr>
      <xdr:spPr>
        <a:xfrm flipV="1">
          <a:off x="276225" y="1945821"/>
          <a:ext cx="3819525" cy="21771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295275</xdr:colOff>
      <xdr:row>1</xdr:row>
      <xdr:rowOff>95251</xdr:rowOff>
    </xdr:from>
    <xdr:to>
      <xdr:col>12</xdr:col>
      <xdr:colOff>268942</xdr:colOff>
      <xdr:row>4</xdr:row>
      <xdr:rowOff>76200</xdr:rowOff>
    </xdr:to>
    <xdr:sp macro="" textlink="">
      <xdr:nvSpPr>
        <xdr:cNvPr id="2" name="テキスト ボックス 2">
          <a:extLst>
            <a:ext uri="{FF2B5EF4-FFF2-40B4-BE49-F238E27FC236}">
              <a16:creationId xmlns:a16="http://schemas.microsoft.com/office/drawing/2014/main" id="{00000000-0008-0000-2900-000002000000}"/>
            </a:ext>
          </a:extLst>
        </xdr:cNvPr>
        <xdr:cNvSpPr txBox="1">
          <a:spLocks noChangeArrowheads="1"/>
        </xdr:cNvSpPr>
      </xdr:nvSpPr>
      <xdr:spPr bwMode="auto">
        <a:xfrm>
          <a:off x="295275" y="330575"/>
          <a:ext cx="8602196" cy="686919"/>
        </a:xfrm>
        <a:prstGeom prst="rect">
          <a:avLst/>
        </a:prstGeom>
        <a:noFill/>
        <a:ln w="9525">
          <a:solidFill>
            <a:srgbClr val="000000"/>
          </a:solidFill>
          <a:prstDash val="sysDot"/>
          <a:miter lim="800000"/>
          <a:headEnd/>
          <a:tailEnd/>
        </a:ln>
      </xdr:spPr>
      <xdr:txBody>
        <a:bodyPr rot="0" vert="horz" wrap="square" lIns="91440" tIns="45720" rIns="91440" bIns="45720" anchor="t" anchorCtr="0" upright="1">
          <a:noAutofit/>
        </a:bodyPr>
        <a:lstStyle/>
        <a:p>
          <a:pPr indent="127000" algn="just">
            <a:spcAft>
              <a:spcPts val="0"/>
            </a:spcAft>
          </a:pP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従業員数</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事業所数については</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、令和</a:t>
          </a:r>
          <a:r>
            <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3</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年経済センサス</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活動</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調査の産業分類により</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「Ｋ 不動産業</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物品賃貸業」から「</a:t>
          </a:r>
          <a:r>
            <a:rPr 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70 </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物品賃貸業」及び「</a:t>
          </a:r>
          <a:r>
            <a:rPr 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693 </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駐車場業」を除いたものとする。</a:t>
          </a:r>
        </a:p>
        <a:p>
          <a:pPr indent="127000" algn="just">
            <a:spcAft>
              <a:spcPts val="0"/>
            </a:spcAft>
          </a:pP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市内総生産については</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市民経済計算の経済活動の種類により</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a:rPr>
            <a:t>「不動産業」のものとする。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342899</xdr:colOff>
      <xdr:row>1</xdr:row>
      <xdr:rowOff>38101</xdr:rowOff>
    </xdr:from>
    <xdr:to>
      <xdr:col>12</xdr:col>
      <xdr:colOff>142875</xdr:colOff>
      <xdr:row>5</xdr:row>
      <xdr:rowOff>209550</xdr:rowOff>
    </xdr:to>
    <xdr:sp macro="" textlink="">
      <xdr:nvSpPr>
        <xdr:cNvPr id="2" name="テキスト ボックス 2">
          <a:extLst>
            <a:ext uri="{FF2B5EF4-FFF2-40B4-BE49-F238E27FC236}">
              <a16:creationId xmlns:a16="http://schemas.microsoft.com/office/drawing/2014/main" id="{00000000-0008-0000-2A00-000002000000}"/>
            </a:ext>
          </a:extLst>
        </xdr:cNvPr>
        <xdr:cNvSpPr txBox="1">
          <a:spLocks noChangeArrowheads="1"/>
        </xdr:cNvSpPr>
      </xdr:nvSpPr>
      <xdr:spPr bwMode="auto">
        <a:xfrm>
          <a:off x="342899" y="276226"/>
          <a:ext cx="7077076" cy="1123949"/>
        </a:xfrm>
        <a:prstGeom prst="rect">
          <a:avLst/>
        </a:prstGeom>
        <a:noFill/>
        <a:ln w="9525">
          <a:solidFill>
            <a:srgbClr val="000000"/>
          </a:solidFill>
          <a:prstDash val="sysDot"/>
          <a:miter lim="800000"/>
          <a:headEnd/>
          <a:tailEnd/>
        </a:ln>
      </xdr:spPr>
      <xdr:txBody>
        <a:bodyPr rot="0" vert="horz" wrap="square" lIns="91440" tIns="45720" rIns="91440" bIns="45720" anchor="t" anchorCtr="0" upright="1">
          <a:noAutofit/>
        </a:bodyPr>
        <a:lstStyle/>
        <a:p>
          <a:pPr indent="127000" algn="just">
            <a:spcAft>
              <a:spcPts val="0"/>
            </a:spcAft>
          </a:pP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令和</a:t>
          </a:r>
          <a:r>
            <a:rPr lang="en-US" alt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3</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年経済センサス</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活動</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調査における産業大分類の以下の</a:t>
          </a:r>
          <a:r>
            <a:rPr 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9</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分類を「サービス関連業」とする。</a:t>
          </a:r>
        </a:p>
        <a:p>
          <a:pPr indent="127000" algn="just">
            <a:spcAft>
              <a:spcPts val="0"/>
            </a:spcAft>
          </a:pP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・情報通信業（通信業</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新聞業</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出版業を除く）</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　　</a:t>
          </a:r>
          <a:r>
            <a:rPr lang="ja-JP" altLang="en-US" sz="1000" kern="100" baseline="0">
              <a:solidFill>
                <a:sysClr val="windowText" lastClr="000000"/>
              </a:solidFill>
              <a:effectLst/>
              <a:latin typeface="ＭＳ 明朝" panose="02020609040205080304" pitchFamily="17" charset="-128"/>
              <a:ea typeface="ＭＳ 明朝" panose="02020609040205080304" pitchFamily="17" charset="-128"/>
              <a:cs typeface="Times New Roman"/>
            </a:rPr>
            <a:t> </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・不動産業</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物品賃貸業（不動産業を除く）</a:t>
          </a:r>
        </a:p>
        <a:p>
          <a:pPr indent="127000" algn="just">
            <a:spcAft>
              <a:spcPts val="0"/>
            </a:spcAft>
          </a:pP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・学術研究</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専門・技術サービス業</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　　　　　　　　</a:t>
          </a:r>
          <a:r>
            <a:rPr lang="ja-JP" altLang="en-US" sz="1000" kern="100" baseline="0">
              <a:solidFill>
                <a:sysClr val="windowText" lastClr="000000"/>
              </a:solidFill>
              <a:effectLst/>
              <a:latin typeface="ＭＳ 明朝" panose="02020609040205080304" pitchFamily="17" charset="-128"/>
              <a:ea typeface="ＭＳ 明朝" panose="02020609040205080304" pitchFamily="17" charset="-128"/>
              <a:cs typeface="Times New Roman"/>
            </a:rPr>
            <a:t> </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・宿泊業</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飲食サービス業</a:t>
          </a:r>
        </a:p>
        <a:p>
          <a:pPr indent="127000" algn="just">
            <a:spcAft>
              <a:spcPts val="0"/>
            </a:spcAft>
          </a:pP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・生活関連サービス業</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娯楽業（旅行業除く）</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　　　</a:t>
          </a:r>
          <a:r>
            <a:rPr lang="ja-JP" altLang="en-US" sz="1000" kern="100" baseline="0">
              <a:solidFill>
                <a:sysClr val="windowText" lastClr="000000"/>
              </a:solidFill>
              <a:effectLst/>
              <a:latin typeface="ＭＳ 明朝" panose="02020609040205080304" pitchFamily="17" charset="-128"/>
              <a:ea typeface="ＭＳ 明朝" panose="02020609040205080304" pitchFamily="17" charset="-128"/>
              <a:cs typeface="Times New Roman"/>
            </a:rPr>
            <a:t> </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・教育</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学習支援業（学校教育除く）</a:t>
          </a:r>
        </a:p>
        <a:p>
          <a:pPr indent="127000" algn="just">
            <a:spcAft>
              <a:spcPts val="0"/>
            </a:spcAft>
          </a:pP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・医療</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福祉</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　　　　　　　　　　　　　　　　　　</a:t>
          </a:r>
          <a:r>
            <a:rPr lang="ja-JP" altLang="en-US" sz="1000" kern="100" baseline="0">
              <a:solidFill>
                <a:sysClr val="windowText" lastClr="000000"/>
              </a:solidFill>
              <a:effectLst/>
              <a:latin typeface="ＭＳ 明朝" panose="02020609040205080304" pitchFamily="17" charset="-128"/>
              <a:ea typeface="ＭＳ 明朝" panose="02020609040205080304" pitchFamily="17" charset="-128"/>
              <a:cs typeface="Times New Roman"/>
            </a:rPr>
            <a:t> </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・複合サービス事業（郵便局除く）</a:t>
          </a:r>
        </a:p>
        <a:p>
          <a:pPr indent="127000" algn="just">
            <a:spcAft>
              <a:spcPts val="0"/>
            </a:spcAft>
          </a:pP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・サービス業（他に分類されないもの</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ただし</a:t>
          </a:r>
          <a:r>
            <a:rPr lang="ja-JP" altLang="en-US" sz="1000" kern="100">
              <a:solidFill>
                <a:sysClr val="windowText" lastClr="000000"/>
              </a:solidFill>
              <a:effectLst/>
              <a:latin typeface="ＭＳ 明朝" panose="02020609040205080304" pitchFamily="17" charset="-128"/>
              <a:ea typeface="ＭＳ 明朝" panose="02020609040205080304" pitchFamily="17" charset="-128"/>
              <a:cs typeface="Times New Roman"/>
            </a:rPr>
            <a:t>、</a:t>
          </a:r>
          <a:r>
            <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a:rPr>
            <a:t>廃棄物処理業を除く）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46</xdr:row>
      <xdr:rowOff>0</xdr:rowOff>
    </xdr:from>
    <xdr:to>
      <xdr:col>0</xdr:col>
      <xdr:colOff>0</xdr:colOff>
      <xdr:row>59</xdr:row>
      <xdr:rowOff>228600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0</xdr:col>
      <xdr:colOff>0</xdr:colOff>
      <xdr:row>3</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390525</xdr:colOff>
      <xdr:row>7</xdr:row>
      <xdr:rowOff>9525</xdr:rowOff>
    </xdr:from>
    <xdr:to>
      <xdr:col>16</xdr:col>
      <xdr:colOff>104775</xdr:colOff>
      <xdr:row>10</xdr:row>
      <xdr:rowOff>66675</xdr:rowOff>
    </xdr:to>
    <xdr:sp macro="" textlink="">
      <xdr:nvSpPr>
        <xdr:cNvPr id="4" name="角丸四角形吹き出し 3">
          <a:extLst>
            <a:ext uri="{FF2B5EF4-FFF2-40B4-BE49-F238E27FC236}">
              <a16:creationId xmlns:a16="http://schemas.microsoft.com/office/drawing/2014/main" id="{00000000-0008-0000-0D00-000004000000}"/>
            </a:ext>
          </a:extLst>
        </xdr:cNvPr>
        <xdr:cNvSpPr/>
      </xdr:nvSpPr>
      <xdr:spPr>
        <a:xfrm>
          <a:off x="8943975" y="8181975"/>
          <a:ext cx="2705100" cy="771525"/>
        </a:xfrm>
        <a:prstGeom prst="wedgeRoundRectCallout">
          <a:avLst>
            <a:gd name="adj1" fmla="val -70638"/>
            <a:gd name="adj2" fmla="val -102016"/>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＜和田注＞</a:t>
          </a:r>
          <a:endParaRPr kumimoji="1" lang="en-US" altLang="ja-JP" sz="1100" b="1">
            <a:solidFill>
              <a:srgbClr val="FF0000"/>
            </a:solidFill>
          </a:endParaRPr>
        </a:p>
        <a:p>
          <a:pPr algn="l"/>
          <a:r>
            <a:rPr kumimoji="1" lang="ja-JP" altLang="en-US" sz="1100" b="1">
              <a:solidFill>
                <a:srgbClr val="FF0000"/>
              </a:solidFill>
            </a:rPr>
            <a:t>全国は「億」単位なので，並べると一目で規模感がわかりにくいのでは？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228600</xdr:rowOff>
    </xdr:from>
    <xdr:to>
      <xdr:col>0</xdr:col>
      <xdr:colOff>0</xdr:colOff>
      <xdr:row>33</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46</xdr:row>
      <xdr:rowOff>0</xdr:rowOff>
    </xdr:from>
    <xdr:to>
      <xdr:col>1</xdr:col>
      <xdr:colOff>0</xdr:colOff>
      <xdr:row>59</xdr:row>
      <xdr:rowOff>9525</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9525</xdr:rowOff>
    </xdr:from>
    <xdr:to>
      <xdr:col>0</xdr:col>
      <xdr:colOff>0</xdr:colOff>
      <xdr:row>53</xdr:row>
      <xdr:rowOff>0</xdr:rowOff>
    </xdr:to>
    <xdr:graphicFrame macro="">
      <xdr:nvGraphicFramePr>
        <xdr:cNvPr id="2" name="Chart 1">
          <a:extLst>
            <a:ext uri="{FF2B5EF4-FFF2-40B4-BE49-F238E27FC236}">
              <a16:creationId xmlns:a16="http://schemas.microsoft.com/office/drawing/2014/main" id="{AEF4C0D1-4118-4250-9553-3FFF74E68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0</xdr:col>
      <xdr:colOff>0</xdr:colOff>
      <xdr:row>53</xdr:row>
      <xdr:rowOff>0</xdr:rowOff>
    </xdr:to>
    <xdr:graphicFrame macro="">
      <xdr:nvGraphicFramePr>
        <xdr:cNvPr id="3" name="Chart 2">
          <a:extLst>
            <a:ext uri="{FF2B5EF4-FFF2-40B4-BE49-F238E27FC236}">
              <a16:creationId xmlns:a16="http://schemas.microsoft.com/office/drawing/2014/main" id="{A4E4171A-DFE5-410D-A351-4F339CA58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438149</xdr:colOff>
      <xdr:row>1</xdr:row>
      <xdr:rowOff>57150</xdr:rowOff>
    </xdr:from>
    <xdr:to>
      <xdr:col>8</xdr:col>
      <xdr:colOff>676275</xdr:colOff>
      <xdr:row>2</xdr:row>
      <xdr:rowOff>104775</xdr:rowOff>
    </xdr:to>
    <xdr:sp macro="" textlink="">
      <xdr:nvSpPr>
        <xdr:cNvPr id="4" name="テキスト ボックス 342">
          <a:extLst>
            <a:ext uri="{FF2B5EF4-FFF2-40B4-BE49-F238E27FC236}">
              <a16:creationId xmlns:a16="http://schemas.microsoft.com/office/drawing/2014/main" id="{E8D3E910-B622-4C45-A618-9F0E5B5E986F}"/>
            </a:ext>
          </a:extLst>
        </xdr:cNvPr>
        <xdr:cNvSpPr txBox="1">
          <a:spLocks noChangeArrowheads="1"/>
        </xdr:cNvSpPr>
      </xdr:nvSpPr>
      <xdr:spPr bwMode="auto">
        <a:xfrm>
          <a:off x="619124" y="295275"/>
          <a:ext cx="6038851" cy="285750"/>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ctr" anchorCtr="0" upright="1">
          <a:noAutofit/>
        </a:bodyPr>
        <a:lstStyle/>
        <a:p>
          <a:r>
            <a:rPr lang="ja-JP" altLang="ja-JP" sz="1050">
              <a:effectLst/>
              <a:latin typeface="ＭＳ 明朝" panose="02020609040205080304" pitchFamily="17" charset="-128"/>
              <a:ea typeface="ＭＳ 明朝" panose="02020609040205080304" pitchFamily="17" charset="-128"/>
              <a:cs typeface="+mn-cs"/>
            </a:rPr>
            <a:t>産業中分類の食料品製造業と飲料・たばこ・飼料製造業を合わせて食料品・飲料等製造業とする。</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28</xdr:row>
      <xdr:rowOff>19050</xdr:rowOff>
    </xdr:from>
    <xdr:to>
      <xdr:col>0</xdr:col>
      <xdr:colOff>0</xdr:colOff>
      <xdr:row>40</xdr:row>
      <xdr:rowOff>228600</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xdr:rowOff>
    </xdr:from>
    <xdr:to>
      <xdr:col>0</xdr:col>
      <xdr:colOff>0</xdr:colOff>
      <xdr:row>42</xdr:row>
      <xdr:rowOff>228600</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64</xdr:row>
      <xdr:rowOff>9525</xdr:rowOff>
    </xdr:from>
    <xdr:to>
      <xdr:col>4</xdr:col>
      <xdr:colOff>9525</xdr:colOff>
      <xdr:row>75</xdr:row>
      <xdr:rowOff>0</xdr:rowOff>
    </xdr:to>
    <xdr:cxnSp macro="">
      <xdr:nvCxnSpPr>
        <xdr:cNvPr id="5" name="直線コネクタ 4">
          <a:extLst>
            <a:ext uri="{FF2B5EF4-FFF2-40B4-BE49-F238E27FC236}">
              <a16:creationId xmlns:a16="http://schemas.microsoft.com/office/drawing/2014/main" id="{00000000-0008-0000-1500-000005000000}"/>
            </a:ext>
          </a:extLst>
        </xdr:cNvPr>
        <xdr:cNvCxnSpPr/>
      </xdr:nvCxnSpPr>
      <xdr:spPr>
        <a:xfrm flipV="1">
          <a:off x="847725" y="13258800"/>
          <a:ext cx="2552700" cy="260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636270</xdr:colOff>
      <xdr:row>1</xdr:row>
      <xdr:rowOff>70484</xdr:rowOff>
    </xdr:from>
    <xdr:to>
      <xdr:col>21</xdr:col>
      <xdr:colOff>161365</xdr:colOff>
      <xdr:row>5</xdr:row>
      <xdr:rowOff>26670</xdr:rowOff>
    </xdr:to>
    <xdr:sp macro="" textlink="">
      <xdr:nvSpPr>
        <xdr:cNvPr id="6" name="テキスト ボックス 342">
          <a:extLst>
            <a:ext uri="{FF2B5EF4-FFF2-40B4-BE49-F238E27FC236}">
              <a16:creationId xmlns:a16="http://schemas.microsoft.com/office/drawing/2014/main" id="{00000000-0008-0000-1500-000006000000}"/>
            </a:ext>
          </a:extLst>
        </xdr:cNvPr>
        <xdr:cNvSpPr txBox="1">
          <a:spLocks noChangeArrowheads="1"/>
        </xdr:cNvSpPr>
      </xdr:nvSpPr>
      <xdr:spPr bwMode="auto">
        <a:xfrm>
          <a:off x="636270" y="303566"/>
          <a:ext cx="6266554" cy="852657"/>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050">
              <a:effectLst/>
              <a:latin typeface="ＭＳ 明朝" panose="02020609040205080304" pitchFamily="17" charset="-128"/>
              <a:ea typeface="ＭＳ 明朝" panose="02020609040205080304" pitchFamily="17" charset="-128"/>
            </a:rPr>
            <a:t>　市内の清酒製造業は、多くの企業が伏見区に集積している。伏見区には、長年の歴史の中で培われた醸造技術や良質な水が豊富にある。江戸時代には京と堺を繋ぐ水陸運の要所として栄え、現代に残る清酒製造業なども創業し、醸造地基盤を形成した。明治時代後半には国内有数の清酒醸造地として、兵庫県の灘と並ぶ地位を確立し、現在に至っている。</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5</xdr:row>
      <xdr:rowOff>228600</xdr:rowOff>
    </xdr:to>
    <xdr:graphicFrame macro="">
      <xdr:nvGraphicFramePr>
        <xdr:cNvPr id="2" name="Chart 1">
          <a:extLst>
            <a:ext uri="{FF2B5EF4-FFF2-40B4-BE49-F238E27FC236}">
              <a16:creationId xmlns:a16="http://schemas.microsoft.com/office/drawing/2014/main" id="{A273ED87-B4B7-4DCD-9EE8-4C773B9A4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7</xdr:row>
      <xdr:rowOff>228600</xdr:rowOff>
    </xdr:to>
    <xdr:graphicFrame macro="">
      <xdr:nvGraphicFramePr>
        <xdr:cNvPr id="3" name="Chart 2">
          <a:extLst>
            <a:ext uri="{FF2B5EF4-FFF2-40B4-BE49-F238E27FC236}">
              <a16:creationId xmlns:a16="http://schemas.microsoft.com/office/drawing/2014/main" id="{9051F555-C821-46E4-804C-395BAF9CB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31</xdr:row>
      <xdr:rowOff>9525</xdr:rowOff>
    </xdr:from>
    <xdr:to>
      <xdr:col>4</xdr:col>
      <xdr:colOff>9525</xdr:colOff>
      <xdr:row>42</xdr:row>
      <xdr:rowOff>0</xdr:rowOff>
    </xdr:to>
    <xdr:cxnSp macro="">
      <xdr:nvCxnSpPr>
        <xdr:cNvPr id="4" name="直線コネクタ 3">
          <a:extLst>
            <a:ext uri="{FF2B5EF4-FFF2-40B4-BE49-F238E27FC236}">
              <a16:creationId xmlns:a16="http://schemas.microsoft.com/office/drawing/2014/main" id="{82F73A0B-E07B-46E7-A6BE-8829BDC23FEA}"/>
            </a:ext>
          </a:extLst>
        </xdr:cNvPr>
        <xdr:cNvCxnSpPr/>
      </xdr:nvCxnSpPr>
      <xdr:spPr>
        <a:xfrm flipV="1">
          <a:off x="847725" y="12773025"/>
          <a:ext cx="0" cy="260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243056</xdr:colOff>
      <xdr:row>4</xdr:row>
      <xdr:rowOff>29854</xdr:rowOff>
    </xdr:from>
    <xdr:to>
      <xdr:col>15</xdr:col>
      <xdr:colOff>527573</xdr:colOff>
      <xdr:row>22</xdr:row>
      <xdr:rowOff>214255</xdr:rowOff>
    </xdr:to>
    <xdr:sp macro="" textlink="">
      <xdr:nvSpPr>
        <xdr:cNvPr id="6" name="テキスト ボックス 342">
          <a:extLst>
            <a:ext uri="{FF2B5EF4-FFF2-40B4-BE49-F238E27FC236}">
              <a16:creationId xmlns:a16="http://schemas.microsoft.com/office/drawing/2014/main" id="{0E2BB030-1176-486B-9588-8453F3EDB451}"/>
            </a:ext>
          </a:extLst>
        </xdr:cNvPr>
        <xdr:cNvSpPr txBox="1">
          <a:spLocks noChangeArrowheads="1"/>
        </xdr:cNvSpPr>
      </xdr:nvSpPr>
      <xdr:spPr bwMode="auto">
        <a:xfrm>
          <a:off x="243056" y="962183"/>
          <a:ext cx="1969882" cy="2282143"/>
        </a:xfrm>
        <a:prstGeom prst="rect">
          <a:avLst/>
        </a:prstGeom>
        <a:solidFill>
          <a:srgbClr val="FFFFFF"/>
        </a:solidFill>
        <a:ln w="9525">
          <a:solidFill>
            <a:srgbClr val="000000"/>
          </a:solidFill>
          <a:prstDash val="sysDot"/>
          <a:miter lim="800000"/>
          <a:headEnd/>
          <a:tailEnd/>
        </a:ln>
      </xdr:spPr>
      <xdr:txBody>
        <a:bodyPr rot="0" vert="horz" wrap="square" lIns="91440" tIns="45720" rIns="91440" bIns="45720" anchor="t" anchorCtr="0" upright="1">
          <a:noAutofit/>
        </a:bodyPr>
        <a:lstStyle/>
        <a:p>
          <a:pPr eaLnBrk="1" fontAlgn="auto" latinLnBrk="0" hangingPunct="1"/>
          <a:r>
            <a:rPr lang="ja-JP" altLang="en-US" sz="1050">
              <a:effectLst/>
              <a:latin typeface="ＭＳ 明朝" panose="02020609040205080304" pitchFamily="17" charset="-128"/>
              <a:ea typeface="ＭＳ 明朝" panose="02020609040205080304" pitchFamily="17" charset="-128"/>
            </a:rPr>
            <a:t>　京菓子の歴史は古く、口伝によると、奈良時代に朝廷の御用を務めた後、平安遷都にともなって京に移転した事業所も存在するほどである。このように、長い歴史と伝統を誇る京菓子は、茶道とともに発達し、御所の年中行事や神社仏閣の供饌（ぐせん）菓子として供され、現在でも華麗さや品質の高さで全国的に親しまれている。</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47</xdr:row>
      <xdr:rowOff>9525</xdr:rowOff>
    </xdr:from>
    <xdr:to>
      <xdr:col>4</xdr:col>
      <xdr:colOff>9525</xdr:colOff>
      <xdr:row>58</xdr:row>
      <xdr:rowOff>0</xdr:rowOff>
    </xdr:to>
    <xdr:cxnSp macro="">
      <xdr:nvCxnSpPr>
        <xdr:cNvPr id="7" name="直線コネクタ 6">
          <a:extLst>
            <a:ext uri="{FF2B5EF4-FFF2-40B4-BE49-F238E27FC236}">
              <a16:creationId xmlns:a16="http://schemas.microsoft.com/office/drawing/2014/main" id="{9F50D0F4-4C18-4994-8685-27A051001305}"/>
            </a:ext>
          </a:extLst>
        </xdr:cNvPr>
        <xdr:cNvCxnSpPr/>
      </xdr:nvCxnSpPr>
      <xdr:spPr>
        <a:xfrm flipV="1">
          <a:off x="847725" y="5010150"/>
          <a:ext cx="0" cy="260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fukuoka.lg.jp/Documents%20and%20Settings/012527/&#12487;&#12473;&#12463;&#12488;&#12483;&#12503;/05&#22577;&#21578;&#26360;/2&#32113;&#35336;&#34920;/1&#22522;&#26412;&#21208;&#23450;/1&#38306;&#36899;&#25351;&#27161;/&#32113;&#2151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nagoya.jp/&#37202;&#20117;&#29992;/&#38306;&#20418;&#25351;&#27161;/&#38306;&#20418;&#25351;&#27161;99&#65374;2000&#20316;&#25104;&#20998;/&#25351;&#27161;&#12381;&#12398;&#12418;&#12398;/&#29983;&#29987;&#31995;&#21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ity.kobe.lg.jp/information/data/statistics/toukei/keizai/data/22kk_koukeihyo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13.43.13\Doc1\1&#22266;&#26377;&#25991;&#26360;\09&#32113;&#35336;&#35299;&#26512;\01&#24066;&#27665;&#25152;&#24471;\05&#38750;&#35336;&#37327;&#32076;&#28168;&#30340;&#25163;&#27861;&#12395;&#12424;&#12427;&#25512;&#35336;4,4,9,1,5-3\&#9734;&#26032;93SNA&#29992;&#12527;&#12540;&#12463;&#12471;&#12540;&#12488;\93SNA&#12527;&#12540;&#12463;&#12471;&#12540;&#12488;&#65288;&#38599;&#29992;&#32773;&#25152;&#24471;&#65289;\17&#24517;&#35201;\&#36001;&#29987;&#25152;&#2447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Short"/>
      <sheetName val="INPUT"/>
      <sheetName val="OUTPUT"/>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
      <sheetName val="②"/>
      <sheetName val="③"/>
      <sheetName val="④"/>
      <sheetName val="⑤"/>
      <sheetName val="⑥"/>
      <sheetName val="⑦"/>
      <sheetName val="⑧"/>
      <sheetName val="⑨"/>
      <sheetName val="⑩"/>
      <sheetName val="印刷用マクロ"/>
      <sheetName val="⑪"/>
      <sheetName val="そのボタン"/>
      <sheetName val="生産系列"/>
    </sheetNames>
    <definedNames>
      <definedName name="印刷マクロ"/>
    </defined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Ⅰ-１,Ⅰ-2（13-16年度）"/>
      <sheetName val="Ⅰ－3（17-22年度）"/>
      <sheetName val="Ⅰ－4（17-22年度）"/>
      <sheetName val="Ⅱ-1（13-16年度）"/>
      <sheetName val="Ⅱ-2（13-16年度） "/>
      <sheetName val="Ⅱ-3(17-22年度)"/>
      <sheetName val="Ⅱ-4 (17-22年度)"/>
      <sheetName val="Ⅲ－1"/>
      <sheetName val="Ⅲ－2"/>
      <sheetName val="Ⅲ－3"/>
      <sheetName val="Ⅳ-1"/>
      <sheetName val="Ⅳ-2"/>
      <sheetName val="Ⅳ-3"/>
      <sheetName val="Ⅴ-1"/>
      <sheetName val="Ⅴ-2"/>
      <sheetName val="Ⅴ-3"/>
      <sheetName val="Ⅵ-1"/>
      <sheetName val="Ⅵ-2"/>
      <sheetName val="Ⅶ"/>
      <sheetName val="Ⅷ"/>
      <sheetName val="Ⅸ（13-14年度）"/>
      <sheetName val="Ⅸ（15-16年度）"/>
      <sheetName val="Ⅸ（17-18年度）"/>
      <sheetName val="Ⅸ（19-20年度）"/>
      <sheetName val="Ⅸ（21-22度） "/>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状況(19.5)"/>
      <sheetName val="入力状況(18.5)"/>
      <sheetName val="入力状況(18.6) "/>
      <sheetName val="入力状況(18.7)"/>
      <sheetName val="入力状況(18.9) "/>
      <sheetName val="住宅土地第3表"/>
      <sheetName val="★1 家計受取"/>
      <sheetName val="関係指標Ｂ17～18"/>
      <sheetName val="関係指標Ｂ19"/>
      <sheetName val="関係指標Ｂ24.26.27"/>
      <sheetName val="関係指標Ｂ28"/>
      <sheetName val="関係指標Ａ7-9"/>
      <sheetName val="関係指標B29"/>
      <sheetName val="財政金融月報16年"/>
      <sheetName val="財政金融統計月報17年"/>
      <sheetName val="国税庁HP"/>
      <sheetName val="同"/>
      <sheetName val="名古屋国税ＨＰ"/>
      <sheetName val="県統計年鑑"/>
      <sheetName val="日本証券協会"/>
      <sheetName val="国民経済計算ストック編"/>
      <sheetName val="★2 家計支払"/>
      <sheetName val="関係指標Ｂ13"/>
      <sheetName val="農林水産"/>
      <sheetName val="★3 持家（消費者物価指数特集号)"/>
      <sheetName val="関係指標19住宅賃貸業抜粋"/>
      <sheetName val="★4 持ち家帰属家賃"/>
      <sheetName val="統計年鑑12-2"/>
      <sheetName val="★5 財産所得"/>
      <sheetName val="16県提供数値(18.9.13) "/>
      <sheetName val="関係指標A-1"/>
      <sheetName val="1a表(H2-16)産出額"/>
      <sheetName val="1a表(H2-16)要素所得"/>
      <sheetName val="⑯法人企業統計特集"/>
      <sheetName val="商品販売額統計"/>
      <sheetName val="★6 法人企業所得"/>
      <sheetName val="12年以降名古屋国税法人税"/>
      <sheetName val="13年変換比率"/>
      <sheetName val="8年変換比率"/>
      <sheetName val="★7 個人企業所得"/>
      <sheetName val="★8 個人業主数等"/>
      <sheetName val="★9 家族従業者数"/>
      <sheetName val="★10 家族従業者賃金"/>
      <sheetName val="★11 農業サービス業"/>
      <sheetName val="農政課数値"/>
      <sheetName val="12国調査4表"/>
      <sheetName val="17国調5表"/>
      <sheetName val="関係指標Ｂ7.8"/>
      <sheetName val="関係指標B3"/>
      <sheetName val="１２年抽出集計"/>
      <sheetName val="分類新旧対応"/>
      <sheetName val="12年新産業分類組替"/>
      <sheetName val="事業所企業第４表"/>
      <sheetName val="分配入力コピー元"/>
      <sheetName val="財産所得コピー元"/>
      <sheetName val="財政Ⅲコピー元"/>
      <sheetName val="消費支出コピー先"/>
      <sheetName val="雇用者所得コピー先"/>
      <sheetName val="対家計コピー先"/>
      <sheetName val="金融保険コピー先（済）"/>
      <sheetName val="国住宅賃貸業Ｈ2-7"/>
      <sheetName val="★家計支払 (変更前)"/>
      <sheetName val="法人企業所得の従来の方法"/>
      <sheetName val="★企業所得(旧)"/>
      <sheetName val="★企業所得(産業分割) "/>
      <sheetName val="本市法人事業所調査16-15"/>
      <sheetName val="個人企業所得(産業分割)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1"/>
  <sheetViews>
    <sheetView showGridLines="0" tabSelected="1" zoomScale="85" zoomScaleNormal="85" zoomScaleSheetLayoutView="100" workbookViewId="0">
      <pane xSplit="3" ySplit="3" topLeftCell="D4" activePane="bottomRight" state="frozen"/>
      <selection pane="topRight" activeCell="D1" sqref="D1"/>
      <selection pane="bottomLeft" activeCell="A4" sqref="A4"/>
      <selection pane="bottomRight"/>
    </sheetView>
  </sheetViews>
  <sheetFormatPr defaultColWidth="9.140625" defaultRowHeight="15.95" customHeight="1"/>
  <cols>
    <col min="1" max="1" width="2.7109375" style="89" customWidth="1"/>
    <col min="2" max="2" width="5.140625" style="89" customWidth="1"/>
    <col min="3" max="3" width="15.28515625" style="90" bestFit="1" customWidth="1"/>
    <col min="4" max="4" width="1.7109375" style="91" customWidth="1"/>
    <col min="5" max="5" width="49.5703125" style="92" customWidth="1"/>
    <col min="6" max="6" width="77.5703125" style="92" customWidth="1"/>
    <col min="7" max="7" width="3.7109375" style="89" customWidth="1"/>
    <col min="8" max="16384" width="9.140625" style="89"/>
  </cols>
  <sheetData>
    <row r="1" spans="1:10" ht="15.95" customHeight="1">
      <c r="A1" s="2078" t="s">
        <v>2097</v>
      </c>
      <c r="B1" s="2079"/>
      <c r="C1" s="91"/>
      <c r="E1" s="2080"/>
      <c r="F1" s="2080"/>
      <c r="J1" s="1544"/>
    </row>
    <row r="2" spans="1:10" ht="6" customHeight="1">
      <c r="A2" s="88"/>
      <c r="B2" s="88"/>
    </row>
    <row r="3" spans="1:10" ht="15.95" customHeight="1">
      <c r="B3" s="856" t="s">
        <v>515</v>
      </c>
      <c r="C3" s="857" t="s">
        <v>514</v>
      </c>
      <c r="D3" s="2188" t="s">
        <v>538</v>
      </c>
      <c r="E3" s="2189"/>
      <c r="F3" s="155" t="s">
        <v>602</v>
      </c>
    </row>
    <row r="4" spans="1:10" ht="27.95" customHeight="1">
      <c r="B4" s="185">
        <v>1</v>
      </c>
      <c r="C4" s="1549" t="s">
        <v>1526</v>
      </c>
      <c r="D4" s="1550"/>
      <c r="E4" s="1483" t="s">
        <v>1117</v>
      </c>
      <c r="F4" s="1561" t="s">
        <v>2098</v>
      </c>
      <c r="H4" s="1544" t="s">
        <v>1638</v>
      </c>
    </row>
    <row r="5" spans="1:10" ht="27.95" customHeight="1">
      <c r="B5" s="186">
        <f t="shared" ref="B5:B34" si="0">B4+1</f>
        <v>2</v>
      </c>
      <c r="C5" s="1085" t="s">
        <v>1527</v>
      </c>
      <c r="D5" s="130"/>
      <c r="E5" s="970" t="s">
        <v>1118</v>
      </c>
      <c r="F5" s="1562" t="s">
        <v>1846</v>
      </c>
    </row>
    <row r="6" spans="1:10" ht="27.95" customHeight="1">
      <c r="B6" s="186">
        <f t="shared" si="0"/>
        <v>3</v>
      </c>
      <c r="C6" s="1545" t="s">
        <v>1528</v>
      </c>
      <c r="D6" s="131"/>
      <c r="E6" s="970" t="s">
        <v>512</v>
      </c>
      <c r="F6" s="1563" t="s">
        <v>2099</v>
      </c>
    </row>
    <row r="7" spans="1:10" ht="27.95" customHeight="1">
      <c r="B7" s="186">
        <f t="shared" si="0"/>
        <v>4</v>
      </c>
      <c r="C7" s="1085" t="s">
        <v>1529</v>
      </c>
      <c r="D7" s="130"/>
      <c r="E7" s="970" t="s">
        <v>1644</v>
      </c>
      <c r="F7" s="1562" t="s">
        <v>1846</v>
      </c>
    </row>
    <row r="8" spans="1:10" ht="27.95" customHeight="1">
      <c r="B8" s="186">
        <f t="shared" si="0"/>
        <v>5</v>
      </c>
      <c r="C8" s="1086" t="s">
        <v>1530</v>
      </c>
      <c r="D8" s="132"/>
      <c r="E8" s="970" t="s">
        <v>2137</v>
      </c>
      <c r="F8" s="1564" t="s">
        <v>2100</v>
      </c>
    </row>
    <row r="9" spans="1:10" ht="27.95" customHeight="1">
      <c r="B9" s="188">
        <f t="shared" si="0"/>
        <v>6</v>
      </c>
      <c r="C9" s="1097" t="s">
        <v>1531</v>
      </c>
      <c r="D9" s="1551"/>
      <c r="E9" s="1577" t="s">
        <v>513</v>
      </c>
      <c r="F9" s="1565" t="s">
        <v>2101</v>
      </c>
    </row>
    <row r="10" spans="1:10" ht="27.75" customHeight="1">
      <c r="B10" s="187">
        <f t="shared" si="0"/>
        <v>7</v>
      </c>
      <c r="C10" s="1547" t="s">
        <v>1533</v>
      </c>
      <c r="D10" s="1548"/>
      <c r="E10" s="1578" t="s">
        <v>1598</v>
      </c>
      <c r="F10" s="1579" t="s">
        <v>1749</v>
      </c>
    </row>
    <row r="11" spans="1:10" ht="27.95" customHeight="1">
      <c r="B11" s="188">
        <f t="shared" si="0"/>
        <v>8</v>
      </c>
      <c r="C11" s="1164" t="s">
        <v>1534</v>
      </c>
      <c r="D11" s="1165"/>
      <c r="E11" s="1577" t="s">
        <v>1600</v>
      </c>
      <c r="F11" s="1580" t="s">
        <v>1748</v>
      </c>
    </row>
    <row r="12" spans="1:10" ht="27.95" customHeight="1">
      <c r="B12" s="187">
        <f>B11+1</f>
        <v>9</v>
      </c>
      <c r="C12" s="1162" t="s">
        <v>1536</v>
      </c>
      <c r="D12" s="1163"/>
      <c r="E12" s="875" t="s">
        <v>1645</v>
      </c>
      <c r="F12" s="1581" t="s">
        <v>759</v>
      </c>
    </row>
    <row r="13" spans="1:10" ht="27.95" customHeight="1">
      <c r="B13" s="186">
        <f t="shared" si="0"/>
        <v>10</v>
      </c>
      <c r="C13" s="1086" t="s">
        <v>1537</v>
      </c>
      <c r="D13" s="133"/>
      <c r="E13" s="970" t="s">
        <v>1646</v>
      </c>
      <c r="F13" s="849" t="s">
        <v>760</v>
      </c>
    </row>
    <row r="14" spans="1:10" ht="27.95" customHeight="1">
      <c r="B14" s="186">
        <f t="shared" si="0"/>
        <v>11</v>
      </c>
      <c r="C14" s="1086" t="s">
        <v>1538</v>
      </c>
      <c r="D14" s="134"/>
      <c r="E14" s="970" t="s">
        <v>1647</v>
      </c>
      <c r="F14" s="1582" t="s">
        <v>1119</v>
      </c>
    </row>
    <row r="15" spans="1:10" ht="27.95" customHeight="1">
      <c r="B15" s="1552">
        <f t="shared" si="0"/>
        <v>12</v>
      </c>
      <c r="C15" s="1095" t="s">
        <v>1539</v>
      </c>
      <c r="D15" s="1553"/>
      <c r="E15" s="971" t="s">
        <v>1648</v>
      </c>
      <c r="F15" s="1583" t="s">
        <v>760</v>
      </c>
    </row>
    <row r="16" spans="1:10" ht="27.95" customHeight="1">
      <c r="B16" s="185">
        <f t="shared" si="0"/>
        <v>13</v>
      </c>
      <c r="C16" s="1554" t="s">
        <v>1535</v>
      </c>
      <c r="D16" s="1555"/>
      <c r="E16" s="1584" t="s">
        <v>1649</v>
      </c>
      <c r="F16" s="1566" t="s">
        <v>2102</v>
      </c>
    </row>
    <row r="17" spans="2:6" ht="27.95" customHeight="1">
      <c r="B17" s="188">
        <f t="shared" si="0"/>
        <v>14</v>
      </c>
      <c r="C17" s="1097" t="s">
        <v>1540</v>
      </c>
      <c r="D17" s="136"/>
      <c r="E17" s="1577" t="s">
        <v>2096</v>
      </c>
      <c r="F17" s="1567" t="s">
        <v>2103</v>
      </c>
    </row>
    <row r="18" spans="2:6" ht="27.95" customHeight="1">
      <c r="B18" s="187">
        <f t="shared" si="0"/>
        <v>15</v>
      </c>
      <c r="C18" s="1089" t="s">
        <v>516</v>
      </c>
      <c r="D18" s="858"/>
      <c r="E18" s="1572" t="s">
        <v>1650</v>
      </c>
      <c r="F18" s="1568" t="s">
        <v>1651</v>
      </c>
    </row>
    <row r="19" spans="2:6" ht="27.95" customHeight="1">
      <c r="B19" s="186">
        <f t="shared" si="0"/>
        <v>16</v>
      </c>
      <c r="C19" s="1090" t="s">
        <v>517</v>
      </c>
      <c r="D19" s="137"/>
      <c r="E19" s="970" t="s">
        <v>1639</v>
      </c>
      <c r="F19" s="1585" t="s">
        <v>1651</v>
      </c>
    </row>
    <row r="20" spans="2:6" ht="27.75" customHeight="1">
      <c r="B20" s="187">
        <f t="shared" si="0"/>
        <v>17</v>
      </c>
      <c r="C20" s="1085" t="s">
        <v>518</v>
      </c>
      <c r="D20" s="138"/>
      <c r="E20" s="970" t="s">
        <v>1120</v>
      </c>
      <c r="F20" s="855" t="s">
        <v>1749</v>
      </c>
    </row>
    <row r="21" spans="2:6" ht="27.95" customHeight="1">
      <c r="B21" s="186">
        <f t="shared" si="0"/>
        <v>18</v>
      </c>
      <c r="C21" s="1090" t="s">
        <v>519</v>
      </c>
      <c r="D21" s="137"/>
      <c r="E21" s="970" t="s">
        <v>520</v>
      </c>
      <c r="F21" s="1585" t="s">
        <v>1652</v>
      </c>
    </row>
    <row r="22" spans="2:6" ht="27.95" customHeight="1">
      <c r="B22" s="188">
        <f t="shared" si="0"/>
        <v>19</v>
      </c>
      <c r="C22" s="1091" t="s">
        <v>521</v>
      </c>
      <c r="D22" s="139"/>
      <c r="E22" s="1577" t="s">
        <v>522</v>
      </c>
      <c r="F22" s="1574" t="s">
        <v>1652</v>
      </c>
    </row>
    <row r="23" spans="2:6" ht="48.75" customHeight="1">
      <c r="B23" s="187">
        <f t="shared" si="0"/>
        <v>20</v>
      </c>
      <c r="C23" s="1087" t="s">
        <v>1541</v>
      </c>
      <c r="D23" s="859"/>
      <c r="E23" s="1572" t="s">
        <v>1653</v>
      </c>
      <c r="F23" s="861" t="s">
        <v>1847</v>
      </c>
    </row>
    <row r="24" spans="2:6" ht="47.25" customHeight="1">
      <c r="B24" s="187">
        <f t="shared" si="0"/>
        <v>21</v>
      </c>
      <c r="C24" s="1086" t="s">
        <v>1542</v>
      </c>
      <c r="D24" s="133"/>
      <c r="E24" s="970" t="s">
        <v>1654</v>
      </c>
      <c r="F24" s="849" t="s">
        <v>1848</v>
      </c>
    </row>
    <row r="25" spans="2:6" ht="27.95" customHeight="1">
      <c r="B25" s="187">
        <f t="shared" si="0"/>
        <v>22</v>
      </c>
      <c r="C25" s="1090" t="s">
        <v>1543</v>
      </c>
      <c r="D25" s="137"/>
      <c r="E25" s="970" t="s">
        <v>523</v>
      </c>
      <c r="F25" s="1585" t="s">
        <v>1640</v>
      </c>
    </row>
    <row r="26" spans="2:6" ht="27.95" customHeight="1">
      <c r="B26" s="187">
        <f t="shared" si="0"/>
        <v>23</v>
      </c>
      <c r="C26" s="1090" t="s">
        <v>1544</v>
      </c>
      <c r="D26" s="137"/>
      <c r="E26" s="970" t="s">
        <v>524</v>
      </c>
      <c r="F26" s="1585" t="s">
        <v>1640</v>
      </c>
    </row>
    <row r="27" spans="2:6" ht="27.95" customHeight="1">
      <c r="B27" s="187">
        <f t="shared" si="0"/>
        <v>24</v>
      </c>
      <c r="C27" s="1086" t="s">
        <v>1545</v>
      </c>
      <c r="D27" s="133"/>
      <c r="E27" s="1945" t="s">
        <v>1121</v>
      </c>
      <c r="F27" s="1949" t="s">
        <v>2104</v>
      </c>
    </row>
    <row r="28" spans="2:6" ht="27.95" customHeight="1">
      <c r="B28" s="187">
        <f t="shared" si="0"/>
        <v>25</v>
      </c>
      <c r="C28" s="1088" t="s">
        <v>1546</v>
      </c>
      <c r="D28" s="135"/>
      <c r="E28" s="1945" t="s">
        <v>525</v>
      </c>
      <c r="F28" s="1949" t="s">
        <v>2105</v>
      </c>
    </row>
    <row r="29" spans="2:6" ht="27.95" customHeight="1">
      <c r="B29" s="187">
        <f t="shared" si="0"/>
        <v>26</v>
      </c>
      <c r="C29" s="1088" t="s">
        <v>1547</v>
      </c>
      <c r="D29" s="135"/>
      <c r="E29" s="1945" t="s">
        <v>526</v>
      </c>
      <c r="F29" s="1949" t="s">
        <v>2104</v>
      </c>
    </row>
    <row r="30" spans="2:6" ht="27.95" customHeight="1">
      <c r="B30" s="187">
        <f t="shared" si="0"/>
        <v>27</v>
      </c>
      <c r="C30" s="1086" t="s">
        <v>1548</v>
      </c>
      <c r="D30" s="133"/>
      <c r="E30" s="1945" t="s">
        <v>527</v>
      </c>
      <c r="F30" s="1949" t="s">
        <v>2105</v>
      </c>
    </row>
    <row r="31" spans="2:6" ht="61.5" customHeight="1">
      <c r="B31" s="187">
        <f t="shared" si="0"/>
        <v>28</v>
      </c>
      <c r="C31" s="1088" t="s">
        <v>1549</v>
      </c>
      <c r="D31" s="140"/>
      <c r="E31" s="1945" t="s">
        <v>1655</v>
      </c>
      <c r="F31" s="1950" t="s">
        <v>1849</v>
      </c>
    </row>
    <row r="32" spans="2:6" ht="46.5" customHeight="1">
      <c r="B32" s="188">
        <f t="shared" si="0"/>
        <v>29</v>
      </c>
      <c r="C32" s="1556" t="s">
        <v>1550</v>
      </c>
      <c r="D32" s="141"/>
      <c r="E32" s="1577" t="s">
        <v>528</v>
      </c>
      <c r="F32" s="1586" t="s">
        <v>1847</v>
      </c>
    </row>
    <row r="33" spans="2:6" ht="42" customHeight="1">
      <c r="B33" s="187">
        <f t="shared" si="0"/>
        <v>30</v>
      </c>
      <c r="C33" s="1087" t="s">
        <v>1551</v>
      </c>
      <c r="D33" s="860"/>
      <c r="E33" s="1572" t="s">
        <v>1122</v>
      </c>
      <c r="F33" s="861" t="s">
        <v>1847</v>
      </c>
    </row>
    <row r="34" spans="2:6" ht="27.95" customHeight="1">
      <c r="B34" s="187">
        <f t="shared" si="0"/>
        <v>31</v>
      </c>
      <c r="C34" s="1088" t="s">
        <v>1552</v>
      </c>
      <c r="D34" s="143"/>
      <c r="E34" s="970" t="s">
        <v>529</v>
      </c>
      <c r="F34" s="851" t="s">
        <v>1656</v>
      </c>
    </row>
    <row r="35" spans="2:6" ht="27.95" customHeight="1">
      <c r="B35" s="187">
        <f t="shared" ref="B35:B66" si="1">B34+1</f>
        <v>32</v>
      </c>
      <c r="C35" s="1088" t="s">
        <v>1553</v>
      </c>
      <c r="D35" s="143"/>
      <c r="E35" s="970" t="s">
        <v>530</v>
      </c>
      <c r="F35" s="851" t="s">
        <v>599</v>
      </c>
    </row>
    <row r="36" spans="2:6" ht="27.95" customHeight="1">
      <c r="B36" s="187">
        <f t="shared" si="1"/>
        <v>33</v>
      </c>
      <c r="C36" s="1086" t="s">
        <v>1554</v>
      </c>
      <c r="D36" s="144"/>
      <c r="E36" s="875" t="s">
        <v>1076</v>
      </c>
      <c r="F36" s="851" t="s">
        <v>1751</v>
      </c>
    </row>
    <row r="37" spans="2:6" ht="27.95" customHeight="1">
      <c r="B37" s="187">
        <f t="shared" si="1"/>
        <v>34</v>
      </c>
      <c r="C37" s="1086" t="s">
        <v>1555</v>
      </c>
      <c r="D37" s="142"/>
      <c r="E37" s="970" t="s">
        <v>531</v>
      </c>
      <c r="F37" s="1569" t="s">
        <v>1751</v>
      </c>
    </row>
    <row r="38" spans="2:6" ht="27.95" customHeight="1">
      <c r="B38" s="187">
        <f t="shared" si="1"/>
        <v>35</v>
      </c>
      <c r="C38" s="1088" t="s">
        <v>1556</v>
      </c>
      <c r="D38" s="143"/>
      <c r="E38" s="970" t="s">
        <v>532</v>
      </c>
      <c r="F38" s="851" t="s">
        <v>1752</v>
      </c>
    </row>
    <row r="39" spans="2:6" ht="27.95" customHeight="1">
      <c r="B39" s="187">
        <f t="shared" si="1"/>
        <v>36</v>
      </c>
      <c r="C39" s="1088" t="s">
        <v>1557</v>
      </c>
      <c r="D39" s="150"/>
      <c r="E39" s="971" t="s">
        <v>1077</v>
      </c>
      <c r="F39" s="1569" t="s">
        <v>1751</v>
      </c>
    </row>
    <row r="40" spans="2:6" ht="27.95" customHeight="1">
      <c r="B40" s="188">
        <f t="shared" si="1"/>
        <v>37</v>
      </c>
      <c r="C40" s="1097" t="s">
        <v>1558</v>
      </c>
      <c r="D40" s="145"/>
      <c r="E40" s="1577" t="s">
        <v>533</v>
      </c>
      <c r="F40" s="1567" t="s">
        <v>1753</v>
      </c>
    </row>
    <row r="41" spans="2:6" ht="44.25" customHeight="1">
      <c r="B41" s="187">
        <f t="shared" si="1"/>
        <v>38</v>
      </c>
      <c r="C41" s="1087" t="s">
        <v>1559</v>
      </c>
      <c r="D41" s="859"/>
      <c r="E41" s="1572" t="s">
        <v>1123</v>
      </c>
      <c r="F41" s="861" t="s">
        <v>1847</v>
      </c>
    </row>
    <row r="42" spans="2:6" ht="27.95" customHeight="1">
      <c r="B42" s="187">
        <f t="shared" si="1"/>
        <v>39</v>
      </c>
      <c r="C42" s="1088" t="s">
        <v>1560</v>
      </c>
      <c r="D42" s="146"/>
      <c r="E42" s="970" t="s">
        <v>1124</v>
      </c>
      <c r="F42" s="851" t="s">
        <v>1755</v>
      </c>
    </row>
    <row r="43" spans="2:6" ht="27.95" customHeight="1">
      <c r="B43" s="187">
        <f t="shared" si="1"/>
        <v>40</v>
      </c>
      <c r="C43" s="1086" t="s">
        <v>1561</v>
      </c>
      <c r="D43" s="133"/>
      <c r="E43" s="970" t="s">
        <v>1657</v>
      </c>
      <c r="F43" s="849" t="s">
        <v>2106</v>
      </c>
    </row>
    <row r="44" spans="2:6" ht="27.95" customHeight="1">
      <c r="B44" s="187">
        <f t="shared" si="1"/>
        <v>41</v>
      </c>
      <c r="C44" s="1086" t="s">
        <v>1562</v>
      </c>
      <c r="D44" s="133"/>
      <c r="E44" s="970" t="s">
        <v>534</v>
      </c>
      <c r="F44" s="849" t="s">
        <v>2106</v>
      </c>
    </row>
    <row r="45" spans="2:6" ht="27.95" customHeight="1">
      <c r="B45" s="187">
        <f t="shared" si="1"/>
        <v>42</v>
      </c>
      <c r="C45" s="1086" t="s">
        <v>1563</v>
      </c>
      <c r="D45" s="133"/>
      <c r="E45" s="970" t="s">
        <v>535</v>
      </c>
      <c r="F45" s="849" t="s">
        <v>747</v>
      </c>
    </row>
    <row r="46" spans="2:6" ht="27.95" customHeight="1">
      <c r="B46" s="187">
        <f t="shared" si="1"/>
        <v>43</v>
      </c>
      <c r="C46" s="1086" t="s">
        <v>1564</v>
      </c>
      <c r="D46" s="133"/>
      <c r="E46" s="970" t="s">
        <v>2107</v>
      </c>
      <c r="F46" s="849" t="s">
        <v>600</v>
      </c>
    </row>
    <row r="47" spans="2:6" ht="27.95" customHeight="1">
      <c r="B47" s="187">
        <f t="shared" si="1"/>
        <v>44</v>
      </c>
      <c r="C47" s="1086" t="s">
        <v>1565</v>
      </c>
      <c r="D47" s="133"/>
      <c r="E47" s="970" t="s">
        <v>536</v>
      </c>
      <c r="F47" s="849" t="s">
        <v>601</v>
      </c>
    </row>
    <row r="48" spans="2:6" ht="27.95" customHeight="1">
      <c r="B48" s="188">
        <f t="shared" si="1"/>
        <v>45</v>
      </c>
      <c r="C48" s="1092" t="s">
        <v>1566</v>
      </c>
      <c r="D48" s="147"/>
      <c r="E48" s="1577" t="s">
        <v>537</v>
      </c>
      <c r="F48" s="1587" t="s">
        <v>2108</v>
      </c>
    </row>
    <row r="49" spans="2:6" ht="48" customHeight="1">
      <c r="B49" s="187">
        <f t="shared" si="1"/>
        <v>46</v>
      </c>
      <c r="C49" s="1087" t="s">
        <v>1567</v>
      </c>
      <c r="D49" s="859"/>
      <c r="E49" s="1572" t="s">
        <v>1125</v>
      </c>
      <c r="F49" s="861" t="s">
        <v>1847</v>
      </c>
    </row>
    <row r="50" spans="2:6" ht="27.95" customHeight="1">
      <c r="B50" s="188">
        <f t="shared" si="1"/>
        <v>47</v>
      </c>
      <c r="C50" s="1093" t="s">
        <v>1568</v>
      </c>
      <c r="D50" s="148"/>
      <c r="E50" s="971" t="s">
        <v>1126</v>
      </c>
      <c r="F50" s="851" t="s">
        <v>1656</v>
      </c>
    </row>
    <row r="51" spans="2:6" ht="48" customHeight="1">
      <c r="B51" s="187">
        <f t="shared" si="1"/>
        <v>48</v>
      </c>
      <c r="C51" s="1087" t="s">
        <v>1569</v>
      </c>
      <c r="D51" s="859"/>
      <c r="E51" s="1572" t="s">
        <v>1127</v>
      </c>
      <c r="F51" s="861" t="s">
        <v>1847</v>
      </c>
    </row>
    <row r="52" spans="2:6" ht="27.95" customHeight="1">
      <c r="B52" s="188">
        <f t="shared" si="1"/>
        <v>49</v>
      </c>
      <c r="C52" s="1094" t="s">
        <v>1570</v>
      </c>
      <c r="D52" s="149"/>
      <c r="E52" s="971" t="s">
        <v>1128</v>
      </c>
      <c r="F52" s="851" t="s">
        <v>1656</v>
      </c>
    </row>
    <row r="53" spans="2:6" ht="47.25" customHeight="1">
      <c r="B53" s="187">
        <f t="shared" si="1"/>
        <v>50</v>
      </c>
      <c r="C53" s="1087" t="s">
        <v>1571</v>
      </c>
      <c r="D53" s="859"/>
      <c r="E53" s="1572" t="s">
        <v>1129</v>
      </c>
      <c r="F53" s="861" t="s">
        <v>1847</v>
      </c>
    </row>
    <row r="54" spans="2:6" ht="27.95" customHeight="1">
      <c r="B54" s="188">
        <f t="shared" si="1"/>
        <v>51</v>
      </c>
      <c r="C54" s="1095" t="s">
        <v>1572</v>
      </c>
      <c r="D54" s="150"/>
      <c r="E54" s="971" t="s">
        <v>1130</v>
      </c>
      <c r="F54" s="851" t="s">
        <v>1656</v>
      </c>
    </row>
    <row r="55" spans="2:6" ht="44.25" customHeight="1">
      <c r="B55" s="187">
        <f t="shared" si="1"/>
        <v>52</v>
      </c>
      <c r="C55" s="1087" t="s">
        <v>1573</v>
      </c>
      <c r="D55" s="859"/>
      <c r="E55" s="1572" t="s">
        <v>1131</v>
      </c>
      <c r="F55" s="861" t="s">
        <v>1847</v>
      </c>
    </row>
    <row r="56" spans="2:6" ht="27.95" customHeight="1">
      <c r="B56" s="188">
        <f t="shared" si="1"/>
        <v>53</v>
      </c>
      <c r="C56" s="1095" t="s">
        <v>1574</v>
      </c>
      <c r="D56" s="150"/>
      <c r="E56" s="971" t="s">
        <v>1132</v>
      </c>
      <c r="F56" s="851" t="s">
        <v>1656</v>
      </c>
    </row>
    <row r="57" spans="2:6" ht="44.25" customHeight="1">
      <c r="B57" s="187">
        <f t="shared" si="1"/>
        <v>54</v>
      </c>
      <c r="C57" s="1087" t="s">
        <v>1575</v>
      </c>
      <c r="D57" s="859"/>
      <c r="E57" s="1572" t="s">
        <v>1133</v>
      </c>
      <c r="F57" s="861" t="s">
        <v>1847</v>
      </c>
    </row>
    <row r="58" spans="2:6" ht="27.95" customHeight="1">
      <c r="B58" s="188">
        <f t="shared" si="1"/>
        <v>55</v>
      </c>
      <c r="C58" s="1095" t="s">
        <v>1576</v>
      </c>
      <c r="D58" s="150"/>
      <c r="E58" s="971" t="s">
        <v>1741</v>
      </c>
      <c r="F58" s="851" t="s">
        <v>1658</v>
      </c>
    </row>
    <row r="59" spans="2:6" ht="27.75" customHeight="1">
      <c r="B59" s="187">
        <f t="shared" si="1"/>
        <v>56</v>
      </c>
      <c r="C59" s="1096" t="s">
        <v>539</v>
      </c>
      <c r="D59" s="862"/>
      <c r="E59" s="1572" t="s">
        <v>1134</v>
      </c>
      <c r="F59" s="863" t="s">
        <v>1749</v>
      </c>
    </row>
    <row r="60" spans="2:6" ht="27.95" customHeight="1">
      <c r="B60" s="187">
        <f t="shared" si="1"/>
        <v>57</v>
      </c>
      <c r="C60" s="1090" t="s">
        <v>540</v>
      </c>
      <c r="D60" s="151"/>
      <c r="E60" s="970" t="s">
        <v>541</v>
      </c>
      <c r="F60" s="1570" t="s">
        <v>1652</v>
      </c>
    </row>
    <row r="61" spans="2:6" ht="27.95" customHeight="1">
      <c r="B61" s="188">
        <f t="shared" si="1"/>
        <v>58</v>
      </c>
      <c r="C61" s="1094" t="s">
        <v>542</v>
      </c>
      <c r="D61" s="152"/>
      <c r="E61" s="971" t="s">
        <v>543</v>
      </c>
      <c r="F61" s="1571" t="s">
        <v>1652</v>
      </c>
    </row>
    <row r="62" spans="2:6" ht="45.75" customHeight="1">
      <c r="B62" s="187">
        <f t="shared" si="1"/>
        <v>59</v>
      </c>
      <c r="C62" s="1087" t="s">
        <v>1577</v>
      </c>
      <c r="D62" s="859"/>
      <c r="E62" s="1572" t="s">
        <v>1659</v>
      </c>
      <c r="F62" s="861" t="s">
        <v>1750</v>
      </c>
    </row>
    <row r="63" spans="2:6" ht="27.95" customHeight="1">
      <c r="B63" s="186">
        <f t="shared" si="1"/>
        <v>60</v>
      </c>
      <c r="C63" s="1090" t="s">
        <v>1578</v>
      </c>
      <c r="D63" s="137"/>
      <c r="E63" s="970" t="s">
        <v>544</v>
      </c>
      <c r="F63" s="1570" t="s">
        <v>1652</v>
      </c>
    </row>
    <row r="64" spans="2:6" ht="27.95" customHeight="1">
      <c r="B64" s="187">
        <f t="shared" si="1"/>
        <v>61</v>
      </c>
      <c r="C64" s="1090" t="s">
        <v>1579</v>
      </c>
      <c r="D64" s="137"/>
      <c r="E64" s="970" t="s">
        <v>545</v>
      </c>
      <c r="F64" s="1570" t="s">
        <v>1640</v>
      </c>
    </row>
    <row r="65" spans="2:6" ht="27.95" customHeight="1">
      <c r="B65" s="186">
        <f t="shared" si="1"/>
        <v>62</v>
      </c>
      <c r="C65" s="1086" t="s">
        <v>1580</v>
      </c>
      <c r="D65" s="133"/>
      <c r="E65" s="970" t="s">
        <v>546</v>
      </c>
      <c r="F65" s="1570" t="s">
        <v>1660</v>
      </c>
    </row>
    <row r="66" spans="2:6" ht="27.95" customHeight="1">
      <c r="B66" s="187">
        <f t="shared" si="1"/>
        <v>63</v>
      </c>
      <c r="C66" s="1086" t="s">
        <v>1581</v>
      </c>
      <c r="D66" s="133"/>
      <c r="E66" s="970" t="s">
        <v>547</v>
      </c>
      <c r="F66" s="1570" t="s">
        <v>1652</v>
      </c>
    </row>
    <row r="67" spans="2:6" ht="27.95" customHeight="1">
      <c r="B67" s="186">
        <f t="shared" ref="B67:B98" si="2">B66+1</f>
        <v>64</v>
      </c>
      <c r="C67" s="1086" t="s">
        <v>1582</v>
      </c>
      <c r="D67" s="133"/>
      <c r="E67" s="970" t="s">
        <v>548</v>
      </c>
      <c r="F67" s="849" t="s">
        <v>1754</v>
      </c>
    </row>
    <row r="68" spans="2:6" ht="27.95" customHeight="1">
      <c r="B68" s="187">
        <f t="shared" si="2"/>
        <v>65</v>
      </c>
      <c r="C68" s="1086" t="s">
        <v>1583</v>
      </c>
      <c r="D68" s="133"/>
      <c r="E68" s="970" t="s">
        <v>1742</v>
      </c>
      <c r="F68" s="1570" t="s">
        <v>1642</v>
      </c>
    </row>
    <row r="69" spans="2:6" ht="27.95" customHeight="1">
      <c r="B69" s="186">
        <f t="shared" si="2"/>
        <v>66</v>
      </c>
      <c r="C69" s="1086" t="s">
        <v>1584</v>
      </c>
      <c r="D69" s="133"/>
      <c r="E69" s="970" t="s">
        <v>549</v>
      </c>
      <c r="F69" s="1570" t="s">
        <v>1652</v>
      </c>
    </row>
    <row r="70" spans="2:6" ht="27.95" customHeight="1">
      <c r="B70" s="187">
        <f t="shared" si="2"/>
        <v>67</v>
      </c>
      <c r="C70" s="1086" t="s">
        <v>1585</v>
      </c>
      <c r="D70" s="133"/>
      <c r="E70" s="970" t="s">
        <v>550</v>
      </c>
      <c r="F70" s="849" t="s">
        <v>761</v>
      </c>
    </row>
    <row r="71" spans="2:6" ht="27.95" customHeight="1">
      <c r="B71" s="188">
        <f t="shared" si="2"/>
        <v>68</v>
      </c>
      <c r="C71" s="1097" t="s">
        <v>1586</v>
      </c>
      <c r="D71" s="136"/>
      <c r="E71" s="1588" t="s">
        <v>551</v>
      </c>
      <c r="F71" s="854" t="s">
        <v>744</v>
      </c>
    </row>
    <row r="72" spans="2:6" ht="44.25" customHeight="1">
      <c r="B72" s="187">
        <f t="shared" si="2"/>
        <v>69</v>
      </c>
      <c r="C72" s="1098" t="s">
        <v>1587</v>
      </c>
      <c r="D72" s="750"/>
      <c r="E72" s="1578" t="s">
        <v>1661</v>
      </c>
      <c r="F72" s="861" t="s">
        <v>2095</v>
      </c>
    </row>
    <row r="73" spans="2:6" ht="27.95" customHeight="1">
      <c r="B73" s="186">
        <f t="shared" si="2"/>
        <v>70</v>
      </c>
      <c r="C73" s="1090" t="s">
        <v>1588</v>
      </c>
      <c r="D73" s="137"/>
      <c r="E73" s="970" t="s">
        <v>552</v>
      </c>
      <c r="F73" s="1570" t="s">
        <v>1652</v>
      </c>
    </row>
    <row r="74" spans="2:6" ht="27.95" customHeight="1">
      <c r="B74" s="187">
        <f t="shared" si="2"/>
        <v>71</v>
      </c>
      <c r="C74" s="1090" t="s">
        <v>1589</v>
      </c>
      <c r="D74" s="137"/>
      <c r="E74" s="970" t="s">
        <v>553</v>
      </c>
      <c r="F74" s="1570" t="s">
        <v>1640</v>
      </c>
    </row>
    <row r="75" spans="2:6" ht="27.95" customHeight="1">
      <c r="B75" s="186">
        <f t="shared" si="2"/>
        <v>72</v>
      </c>
      <c r="C75" s="1086" t="s">
        <v>1590</v>
      </c>
      <c r="D75" s="133"/>
      <c r="E75" s="970" t="s">
        <v>831</v>
      </c>
      <c r="F75" s="1570" t="s">
        <v>1642</v>
      </c>
    </row>
    <row r="76" spans="2:6" ht="27.95" customHeight="1">
      <c r="B76" s="187">
        <f t="shared" si="2"/>
        <v>73</v>
      </c>
      <c r="C76" s="1088" t="s">
        <v>1591</v>
      </c>
      <c r="D76" s="135"/>
      <c r="E76" s="970" t="s">
        <v>554</v>
      </c>
      <c r="F76" s="1570" t="s">
        <v>1652</v>
      </c>
    </row>
    <row r="77" spans="2:6" ht="27.95" customHeight="1">
      <c r="B77" s="186">
        <f t="shared" si="2"/>
        <v>74</v>
      </c>
      <c r="C77" s="1086" t="s">
        <v>1592</v>
      </c>
      <c r="D77" s="133"/>
      <c r="E77" s="970" t="s">
        <v>555</v>
      </c>
      <c r="F77" s="1570" t="s">
        <v>1641</v>
      </c>
    </row>
    <row r="78" spans="2:6" ht="27.95" customHeight="1">
      <c r="B78" s="187">
        <f t="shared" si="2"/>
        <v>75</v>
      </c>
      <c r="C78" s="1086" t="s">
        <v>1593</v>
      </c>
      <c r="D78" s="133"/>
      <c r="E78" s="970" t="s">
        <v>556</v>
      </c>
      <c r="F78" s="1570" t="s">
        <v>1642</v>
      </c>
    </row>
    <row r="79" spans="2:6" ht="27.95" customHeight="1">
      <c r="B79" s="186">
        <f t="shared" si="2"/>
        <v>76</v>
      </c>
      <c r="C79" s="1086" t="s">
        <v>1594</v>
      </c>
      <c r="D79" s="133"/>
      <c r="E79" s="970" t="s">
        <v>557</v>
      </c>
      <c r="F79" s="1570" t="s">
        <v>1641</v>
      </c>
    </row>
    <row r="80" spans="2:6" ht="27.95" customHeight="1">
      <c r="B80" s="188">
        <f t="shared" si="2"/>
        <v>77</v>
      </c>
      <c r="C80" s="1097" t="s">
        <v>1595</v>
      </c>
      <c r="D80" s="136"/>
      <c r="E80" s="1577" t="s">
        <v>558</v>
      </c>
      <c r="F80" s="849" t="s">
        <v>1642</v>
      </c>
    </row>
    <row r="81" spans="2:6" ht="27.95" customHeight="1">
      <c r="B81" s="187">
        <f t="shared" si="2"/>
        <v>78</v>
      </c>
      <c r="C81" s="1557" t="s">
        <v>559</v>
      </c>
      <c r="D81" s="864"/>
      <c r="E81" s="1572" t="s">
        <v>2109</v>
      </c>
      <c r="F81" s="1573" t="s">
        <v>1662</v>
      </c>
    </row>
    <row r="82" spans="2:6" ht="27.75" customHeight="1">
      <c r="B82" s="187">
        <f t="shared" si="2"/>
        <v>79</v>
      </c>
      <c r="C82" s="1085" t="s">
        <v>560</v>
      </c>
      <c r="D82" s="138"/>
      <c r="E82" s="970" t="s">
        <v>1663</v>
      </c>
      <c r="F82" s="855" t="s">
        <v>1749</v>
      </c>
    </row>
    <row r="83" spans="2:6" ht="27.95" customHeight="1">
      <c r="B83" s="186">
        <f t="shared" si="2"/>
        <v>80</v>
      </c>
      <c r="C83" s="1090" t="s">
        <v>561</v>
      </c>
      <c r="D83" s="137"/>
      <c r="E83" s="970" t="s">
        <v>1738</v>
      </c>
      <c r="F83" s="1570" t="s">
        <v>1652</v>
      </c>
    </row>
    <row r="84" spans="2:6" ht="27.95" customHeight="1">
      <c r="B84" s="188">
        <f t="shared" si="2"/>
        <v>81</v>
      </c>
      <c r="C84" s="1091" t="s">
        <v>562</v>
      </c>
      <c r="D84" s="139"/>
      <c r="E84" s="1577" t="s">
        <v>1739</v>
      </c>
      <c r="F84" s="1574" t="s">
        <v>1652</v>
      </c>
    </row>
    <row r="85" spans="2:6" ht="27.75" customHeight="1">
      <c r="B85" s="187">
        <f t="shared" si="2"/>
        <v>82</v>
      </c>
      <c r="C85" s="1096" t="s">
        <v>563</v>
      </c>
      <c r="D85" s="862"/>
      <c r="E85" s="1572" t="s">
        <v>1135</v>
      </c>
      <c r="F85" s="863" t="s">
        <v>1749</v>
      </c>
    </row>
    <row r="86" spans="2:6" ht="27.95" customHeight="1">
      <c r="B86" s="187">
        <f t="shared" si="2"/>
        <v>83</v>
      </c>
      <c r="C86" s="1090" t="s">
        <v>564</v>
      </c>
      <c r="D86" s="137"/>
      <c r="E86" s="970" t="s">
        <v>565</v>
      </c>
      <c r="F86" s="1570" t="s">
        <v>1652</v>
      </c>
    </row>
    <row r="87" spans="2:6" ht="27.95" customHeight="1">
      <c r="B87" s="188">
        <f t="shared" si="2"/>
        <v>84</v>
      </c>
      <c r="C87" s="1091" t="s">
        <v>566</v>
      </c>
      <c r="D87" s="139"/>
      <c r="E87" s="1577" t="s">
        <v>567</v>
      </c>
      <c r="F87" s="1574" t="s">
        <v>1652</v>
      </c>
    </row>
    <row r="88" spans="2:6" ht="27.75" customHeight="1">
      <c r="B88" s="187">
        <f t="shared" si="2"/>
        <v>85</v>
      </c>
      <c r="C88" s="1096" t="s">
        <v>568</v>
      </c>
      <c r="D88" s="862"/>
      <c r="E88" s="1572" t="s">
        <v>1136</v>
      </c>
      <c r="F88" s="863" t="s">
        <v>1749</v>
      </c>
    </row>
    <row r="89" spans="2:6" ht="27.95" customHeight="1">
      <c r="B89" s="186">
        <f t="shared" si="2"/>
        <v>86</v>
      </c>
      <c r="C89" s="1088" t="s">
        <v>569</v>
      </c>
      <c r="D89" s="153"/>
      <c r="E89" s="970" t="s">
        <v>570</v>
      </c>
      <c r="F89" s="1575" t="s">
        <v>1652</v>
      </c>
    </row>
    <row r="90" spans="2:6" ht="27.95" customHeight="1">
      <c r="B90" s="187">
        <f t="shared" si="2"/>
        <v>87</v>
      </c>
      <c r="C90" s="1088" t="s">
        <v>571</v>
      </c>
      <c r="D90" s="153"/>
      <c r="E90" s="970" t="s">
        <v>572</v>
      </c>
      <c r="F90" s="1575" t="s">
        <v>1652</v>
      </c>
    </row>
    <row r="91" spans="2:6" ht="27.95" customHeight="1">
      <c r="B91" s="186">
        <f t="shared" si="2"/>
        <v>88</v>
      </c>
      <c r="C91" s="1088" t="s">
        <v>573</v>
      </c>
      <c r="D91" s="153"/>
      <c r="E91" s="970" t="s">
        <v>1664</v>
      </c>
      <c r="F91" s="1575" t="s">
        <v>1640</v>
      </c>
    </row>
    <row r="92" spans="2:6" ht="27.95" customHeight="1">
      <c r="B92" s="187">
        <f t="shared" si="2"/>
        <v>89</v>
      </c>
      <c r="C92" s="1088" t="s">
        <v>574</v>
      </c>
      <c r="D92" s="153"/>
      <c r="E92" s="970" t="s">
        <v>1643</v>
      </c>
      <c r="F92" s="1575" t="s">
        <v>1640</v>
      </c>
    </row>
    <row r="93" spans="2:6" ht="27.95" customHeight="1">
      <c r="B93" s="186">
        <f t="shared" si="2"/>
        <v>90</v>
      </c>
      <c r="C93" s="1088" t="s">
        <v>575</v>
      </c>
      <c r="D93" s="153"/>
      <c r="E93" s="970" t="s">
        <v>576</v>
      </c>
      <c r="F93" s="1575" t="s">
        <v>1640</v>
      </c>
    </row>
    <row r="94" spans="2:6" ht="27.95" customHeight="1">
      <c r="B94" s="187">
        <f t="shared" si="2"/>
        <v>91</v>
      </c>
      <c r="C94" s="1088" t="s">
        <v>577</v>
      </c>
      <c r="D94" s="153"/>
      <c r="E94" s="970" t="s">
        <v>578</v>
      </c>
      <c r="F94" s="1575" t="s">
        <v>1640</v>
      </c>
    </row>
    <row r="95" spans="2:6" ht="27.95" customHeight="1">
      <c r="B95" s="186">
        <f t="shared" si="2"/>
        <v>92</v>
      </c>
      <c r="C95" s="1088" t="s">
        <v>579</v>
      </c>
      <c r="D95" s="153"/>
      <c r="E95" s="1589" t="s">
        <v>580</v>
      </c>
      <c r="F95" s="1575" t="s">
        <v>1640</v>
      </c>
    </row>
    <row r="96" spans="2:6" ht="27.95" customHeight="1">
      <c r="B96" s="187">
        <f t="shared" si="2"/>
        <v>93</v>
      </c>
      <c r="C96" s="1088" t="s">
        <v>581</v>
      </c>
      <c r="D96" s="153"/>
      <c r="E96" s="970" t="s">
        <v>582</v>
      </c>
      <c r="F96" s="1575" t="s">
        <v>1640</v>
      </c>
    </row>
    <row r="97" spans="2:8" ht="27.95" customHeight="1">
      <c r="B97" s="186">
        <f t="shared" si="2"/>
        <v>94</v>
      </c>
      <c r="C97" s="1088" t="s">
        <v>583</v>
      </c>
      <c r="D97" s="153"/>
      <c r="E97" s="1589" t="s">
        <v>1665</v>
      </c>
      <c r="F97" s="1575" t="s">
        <v>1640</v>
      </c>
    </row>
    <row r="98" spans="2:8" ht="27.95" customHeight="1">
      <c r="B98" s="187">
        <f t="shared" si="2"/>
        <v>95</v>
      </c>
      <c r="C98" s="1088" t="s">
        <v>584</v>
      </c>
      <c r="D98" s="153"/>
      <c r="E98" s="970" t="s">
        <v>1666</v>
      </c>
      <c r="F98" s="1575" t="s">
        <v>1640</v>
      </c>
    </row>
    <row r="99" spans="2:8" ht="27.95" customHeight="1">
      <c r="B99" s="186">
        <f t="shared" ref="B99:B110" si="3">B98+1</f>
        <v>96</v>
      </c>
      <c r="C99" s="1088" t="s">
        <v>585</v>
      </c>
      <c r="D99" s="153"/>
      <c r="E99" s="1589" t="s">
        <v>1667</v>
      </c>
      <c r="F99" s="1575" t="s">
        <v>1640</v>
      </c>
    </row>
    <row r="100" spans="2:8" ht="27.95" customHeight="1">
      <c r="B100" s="187">
        <f t="shared" si="3"/>
        <v>97</v>
      </c>
      <c r="C100" s="1088" t="s">
        <v>586</v>
      </c>
      <c r="D100" s="153"/>
      <c r="E100" s="970" t="s">
        <v>1668</v>
      </c>
      <c r="F100" s="1575" t="s">
        <v>1640</v>
      </c>
    </row>
    <row r="101" spans="2:8" ht="27.95" customHeight="1">
      <c r="B101" s="186">
        <f t="shared" si="3"/>
        <v>98</v>
      </c>
      <c r="C101" s="1088" t="s">
        <v>587</v>
      </c>
      <c r="D101" s="153"/>
      <c r="E101" s="1589" t="s">
        <v>1669</v>
      </c>
      <c r="F101" s="1575" t="s">
        <v>1640</v>
      </c>
    </row>
    <row r="102" spans="2:8" ht="27.95" customHeight="1">
      <c r="B102" s="187">
        <f t="shared" si="3"/>
        <v>99</v>
      </c>
      <c r="C102" s="1088" t="s">
        <v>588</v>
      </c>
      <c r="D102" s="153"/>
      <c r="E102" s="970" t="s">
        <v>1670</v>
      </c>
      <c r="F102" s="1575" t="s">
        <v>1640</v>
      </c>
    </row>
    <row r="103" spans="2:8" ht="27.95" customHeight="1">
      <c r="B103" s="186">
        <f t="shared" si="3"/>
        <v>100</v>
      </c>
      <c r="C103" s="1088" t="s">
        <v>589</v>
      </c>
      <c r="D103" s="153"/>
      <c r="E103" s="1589" t="s">
        <v>1671</v>
      </c>
      <c r="F103" s="1575" t="s">
        <v>1640</v>
      </c>
    </row>
    <row r="104" spans="2:8" ht="27.95" customHeight="1">
      <c r="B104" s="187">
        <f t="shared" si="3"/>
        <v>101</v>
      </c>
      <c r="C104" s="1088" t="s">
        <v>590</v>
      </c>
      <c r="D104" s="153"/>
      <c r="E104" s="970" t="s">
        <v>1672</v>
      </c>
      <c r="F104" s="1575" t="s">
        <v>1640</v>
      </c>
    </row>
    <row r="105" spans="2:8" ht="27.95" customHeight="1">
      <c r="B105" s="186">
        <f t="shared" si="3"/>
        <v>102</v>
      </c>
      <c r="C105" s="1088" t="s">
        <v>591</v>
      </c>
      <c r="D105" s="153"/>
      <c r="E105" s="1589" t="s">
        <v>1673</v>
      </c>
      <c r="F105" s="1575" t="s">
        <v>1640</v>
      </c>
    </row>
    <row r="106" spans="2:8" ht="27.95" customHeight="1">
      <c r="B106" s="187">
        <f t="shared" si="3"/>
        <v>103</v>
      </c>
      <c r="C106" s="1088" t="s">
        <v>592</v>
      </c>
      <c r="D106" s="153"/>
      <c r="E106" s="970" t="s">
        <v>1674</v>
      </c>
      <c r="F106" s="1575" t="s">
        <v>1640</v>
      </c>
    </row>
    <row r="107" spans="2:8" ht="27.95" customHeight="1">
      <c r="B107" s="186">
        <f t="shared" si="3"/>
        <v>104</v>
      </c>
      <c r="C107" s="1088" t="s">
        <v>593</v>
      </c>
      <c r="D107" s="153"/>
      <c r="E107" s="1589" t="s">
        <v>1744</v>
      </c>
      <c r="F107" s="1575" t="s">
        <v>1640</v>
      </c>
    </row>
    <row r="108" spans="2:8" ht="27.95" customHeight="1">
      <c r="B108" s="187">
        <f t="shared" si="3"/>
        <v>105</v>
      </c>
      <c r="C108" s="1088" t="s">
        <v>594</v>
      </c>
      <c r="D108" s="153"/>
      <c r="E108" s="970" t="s">
        <v>1745</v>
      </c>
      <c r="F108" s="1575" t="s">
        <v>1640</v>
      </c>
    </row>
    <row r="109" spans="2:8" ht="27.95" customHeight="1">
      <c r="B109" s="186">
        <f t="shared" si="3"/>
        <v>106</v>
      </c>
      <c r="C109" s="1088" t="s">
        <v>595</v>
      </c>
      <c r="D109" s="153"/>
      <c r="E109" s="1589" t="s">
        <v>596</v>
      </c>
      <c r="F109" s="1575" t="s">
        <v>1640</v>
      </c>
    </row>
    <row r="110" spans="2:8" ht="27.95" customHeight="1">
      <c r="B110" s="188">
        <f t="shared" si="3"/>
        <v>107</v>
      </c>
      <c r="C110" s="1556" t="s">
        <v>597</v>
      </c>
      <c r="D110" s="154"/>
      <c r="E110" s="1577" t="s">
        <v>598</v>
      </c>
      <c r="F110" s="1576" t="s">
        <v>1640</v>
      </c>
    </row>
    <row r="111" spans="2:8" ht="15.95" customHeight="1">
      <c r="C111" s="468"/>
      <c r="H111" s="1544" t="s">
        <v>1771</v>
      </c>
    </row>
  </sheetData>
  <sheetProtection algorithmName="SHA-512" hashValue="f5Q1HM+tVVu02UB42GYGu9KAFzJLDN2WH9R6Gpl0oVFSGyT17mveMET3gP3CuqniAh/8Cdkt13SktloJraY+Kg==" saltValue="VFrje6In23TU32Uii2NWiA==" spinCount="100000" sheet="1" objects="1" scenarios="1"/>
  <mergeCells count="1">
    <mergeCell ref="D3:E3"/>
  </mergeCells>
  <phoneticPr fontId="10"/>
  <hyperlinks>
    <hyperlink ref="C4" location="'表Ⅰ-1-1-1、表Ⅰ-1-1-2'!A1" display="表Ⅰ-1-(1)-1" xr:uid="{00000000-0004-0000-0000-000000000000}"/>
    <hyperlink ref="C5" location="'表Ⅰ-1-1-1、表Ⅰ-1-1-2'!A1" display="表Ⅰ-1-(1)-2" xr:uid="{00000000-0004-0000-0000-000001000000}"/>
    <hyperlink ref="C6" location="'表Ⅰ-1-1-3'!A1" display="表Ⅰ-1-(1)-3" xr:uid="{00000000-0004-0000-0000-000002000000}"/>
    <hyperlink ref="C7" location="'表Ⅰ-1-1-4'!A1" display="表Ⅰ-1-(1)-4" xr:uid="{00000000-0004-0000-0000-000003000000}"/>
    <hyperlink ref="C8" location="'表Ⅰ-1-1-5'!A1" display="表Ⅰ-1-(1)-5" xr:uid="{00000000-0004-0000-0000-000004000000}"/>
    <hyperlink ref="C9" location="'表Ⅰ-1-1-6'!A1" display="表Ⅰ-1-(1)-6" xr:uid="{00000000-0004-0000-0000-000005000000}"/>
    <hyperlink ref="C10" location="'表Ⅰ-1-2-1、表Ⅰ-1-2-2'!A1" display="表Ⅰ-1-(2)-1" xr:uid="{00000000-0004-0000-0000-000006000000}"/>
    <hyperlink ref="C11" location="'表Ⅰ-1-2-1、表Ⅰ-1-2-2'!A1" display="表Ⅰ-1-(2)-2" xr:uid="{00000000-0004-0000-0000-000007000000}"/>
    <hyperlink ref="C12" location="'表Ⅱ-1-1-1、表Ⅱ-1-1-2、表Ⅱ-1-1-3'!A1" display="表Ⅱ-1-(1)-1" xr:uid="{00000000-0004-0000-0000-00000A000000}"/>
    <hyperlink ref="C13" location="'表Ⅱ-1-1-1、表Ⅱ-1-1-2、表Ⅱ-1-1-3'!A1" display="表Ⅱ-1-(1)-2" xr:uid="{00000000-0004-0000-0000-00000B000000}"/>
    <hyperlink ref="C15" location="'表Ⅱ-1-1-4、表Ⅱ-1-2-1、表Ⅱ-1-2-2'!A1" display="表Ⅱ-1-(1)-4" xr:uid="{00000000-0004-0000-0000-00000C000000}"/>
    <hyperlink ref="C16" location="'表Ⅱ-1-1-4、表Ⅱ-1-2-1、表Ⅱ-1-2-2'!A1" display="表Ⅱ-1-(2)-1" xr:uid="{00000000-0004-0000-0000-00000F000000}"/>
    <hyperlink ref="C17" location="'表Ⅱ-1-1-4、表Ⅱ-1-2-1、表Ⅱ-1-2-2'!A1" display="表Ⅱ-1-(2)-2" xr:uid="{00000000-0004-0000-0000-000010000000}"/>
    <hyperlink ref="C18" location="'表Ⅱ-2-1、表Ⅱ-2-2'!A1" display="表Ⅱ-2-1" xr:uid="{00000000-0004-0000-0000-000012000000}"/>
    <hyperlink ref="C19" location="'表Ⅱ-2-1、表Ⅱ-2-2'!A1" display="表Ⅱ-2-2" xr:uid="{00000000-0004-0000-0000-000013000000}"/>
    <hyperlink ref="C20" location="'表Ⅱ-2-3、表Ⅱ-2-4、表Ⅱ-2-5 '!A1" display="表Ⅱ-2-3" xr:uid="{00000000-0004-0000-0000-000014000000}"/>
    <hyperlink ref="C21" location="'表Ⅱ-2-3、表Ⅱ-2-4、表Ⅱ-2-5 '!A1" display="表Ⅱ-2-4" xr:uid="{00000000-0004-0000-0000-000015000000}"/>
    <hyperlink ref="C22" location="'表Ⅱ-2-3、表Ⅱ-2-4、表Ⅱ-2-5 '!A1" display="表Ⅱ-2-5" xr:uid="{00000000-0004-0000-0000-000016000000}"/>
    <hyperlink ref="C23" location="'表Ⅱ-3-1-1、表Ⅱ-3-1-2'!A1" display="表Ⅱ-3-(1)-1" xr:uid="{00000000-0004-0000-0000-000017000000}"/>
    <hyperlink ref="C24" location="'表Ⅱ-3-1-1、表Ⅱ-3-1-2'!A1" display="表Ⅱ-3-(1)-2" xr:uid="{00000000-0004-0000-0000-000018000000}"/>
    <hyperlink ref="C25" location="'表Ⅱ-3-1-3、表Ⅱ-3-1-4、表Ⅱ-3-1-5'!A1" display="表Ⅱ-3-(1)-3" xr:uid="{00000000-0004-0000-0000-000019000000}"/>
    <hyperlink ref="C26" location="'表Ⅱ-3-1-3、表Ⅱ-3-1-4、表Ⅱ-3-1-5'!A1" display="表Ⅱ-3-(1)-4" xr:uid="{00000000-0004-0000-0000-00001A000000}"/>
    <hyperlink ref="C28" location="'表Ⅱ-3-1-6'!A1" display="表Ⅱ-3-1-6" xr:uid="{00000000-0004-0000-0000-00001B000000}"/>
    <hyperlink ref="C29" location="'表Ⅱ-3-1-7、表Ⅱ-3-1-8'!A1" display="表Ⅱ-3-(1)-7" xr:uid="{00000000-0004-0000-0000-00001C000000}"/>
    <hyperlink ref="C30" location="'表Ⅱ-3-1-7、表Ⅱ-3-1-8'!A1" display="表Ⅱ-3-(1)-8" xr:uid="{00000000-0004-0000-0000-00001D000000}"/>
    <hyperlink ref="C31" location="'表Ⅱ-3-1-9'!A1" display="表Ⅱ-3-1-9" xr:uid="{00000000-0004-0000-0000-00001E000000}"/>
    <hyperlink ref="C32" location="'表Ⅱ-3-1-10'!A1" display="表Ⅱ-3-1-10" xr:uid="{00000000-0004-0000-0000-00001F000000}"/>
    <hyperlink ref="C34" location="'表Ⅱ-3-2-1、表Ⅱ-3-2-2 '!A1" display="表Ⅱ-3-(2)-2" xr:uid="{00000000-0004-0000-0000-000020000000}"/>
    <hyperlink ref="C37" location="'表Ⅱ-3-2-3～表Ⅱ-3-2-5'!A1" display="表Ⅱ-3-(2)-5" xr:uid="{00000000-0004-0000-0000-000022000000}"/>
    <hyperlink ref="C40" location="'表Ⅱ-3-2-6～表Ⅱ-3-2-8'!A1" display="表Ⅱ-3-(2)-8" xr:uid="{00000000-0004-0000-0000-000024000000}"/>
    <hyperlink ref="C41" location="'表Ⅱ-3-3-1、表Ⅱ-3-3-2'!A1" display="表Ⅱ-3-(3)-1" xr:uid="{00000000-0004-0000-0000-000025000000}"/>
    <hyperlink ref="C42" location="'表Ⅱ-3-3-1、表Ⅱ-3-3-2'!A1" display="表Ⅱ-3-(3)-2" xr:uid="{00000000-0004-0000-0000-000026000000}"/>
    <hyperlink ref="C43" location="'表Ⅱ-3-3-3、表Ⅱ-3-3-4'!A1" display="表Ⅱ-3-(3)-3" xr:uid="{00000000-0004-0000-0000-000027000000}"/>
    <hyperlink ref="C44" location="'表Ⅱ-3-3-3、表Ⅱ-3-3-4'!A1" display="表Ⅱ-3-(3)-4" xr:uid="{00000000-0004-0000-0000-000028000000}"/>
    <hyperlink ref="C45" location="'表Ⅱ-3-3-5、表Ⅱ-3-3-6'!A1" display="表Ⅱ-3-(3)-5" xr:uid="{00000000-0004-0000-0000-000029000000}"/>
    <hyperlink ref="C46" location="'表Ⅱ-3-3-5、表Ⅱ-3-3-6'!A1" display="表Ⅱ-3-(3)-6" xr:uid="{00000000-0004-0000-0000-00002A000000}"/>
    <hyperlink ref="C47" location="'表Ⅱ-3-3-7、表Ⅱ-3-3-8'!A1" display="表Ⅱ-3-(3)-7" xr:uid="{00000000-0004-0000-0000-00002B000000}"/>
    <hyperlink ref="C48" location="'表Ⅱ-3-3-7、表Ⅱ-3-3-8'!A1" display="表Ⅱ-3-(3)-8" xr:uid="{00000000-0004-0000-0000-00002C000000}"/>
    <hyperlink ref="C49" location="'表Ⅱ-3-4-1、表Ⅱ-3-4-2'!A1" display="表Ⅱ-3-(4)-1" xr:uid="{00000000-0004-0000-0000-00002D000000}"/>
    <hyperlink ref="C50" location="'表Ⅱ-3-4-1、表Ⅱ-3-4-2'!A1" display="表Ⅱ-3-(4)-2" xr:uid="{00000000-0004-0000-0000-00002E000000}"/>
    <hyperlink ref="C51" location="'表Ⅱ-3-5-1、表Ⅱ-3-5-2'!A1" display="表Ⅱ-3-(5)-1" xr:uid="{00000000-0004-0000-0000-00002F000000}"/>
    <hyperlink ref="C52" location="'表Ⅱ-3-5-1、表Ⅱ-3-5-2'!A1" display="表Ⅱ-3-(5)-2" xr:uid="{00000000-0004-0000-0000-000030000000}"/>
    <hyperlink ref="C53" location="'表Ⅱ-3-6-1、表Ⅱ-3-6-2'!A1" display="表Ⅱ-3-(6)-1" xr:uid="{00000000-0004-0000-0000-000031000000}"/>
    <hyperlink ref="C54" location="'表Ⅱ-3-6-1、表Ⅱ-3-6-2'!A1" display="表Ⅱ-3-(6)-2" xr:uid="{00000000-0004-0000-0000-000032000000}"/>
    <hyperlink ref="C55" location="'表Ⅱ-3-7-1、表Ⅱ-3-7-2'!A1" display="表Ⅱ-3-(7)-1" xr:uid="{00000000-0004-0000-0000-000033000000}"/>
    <hyperlink ref="C56" location="'表Ⅱ-3-7-1、表Ⅱ-3-7-2'!A1" display="表Ⅱ-3-(7)-2" xr:uid="{00000000-0004-0000-0000-000034000000}"/>
    <hyperlink ref="C57" location="'表Ⅱ-3-8-1、表Ⅱ-3-8-2'!A1" display="表Ⅱ-3-(8)-1" xr:uid="{00000000-0004-0000-0000-000035000000}"/>
    <hyperlink ref="C58" location="'表Ⅱ-3-8-1、表Ⅱ-3-8-2'!A1" display="表Ⅱ-3-(8)-2" xr:uid="{00000000-0004-0000-0000-000036000000}"/>
    <hyperlink ref="C59" location="'表Ⅱ-4-1、表Ⅱ-4-2、表Ⅱ-4-3'!A1" display="表Ⅱ-4-1" xr:uid="{00000000-0004-0000-0000-000037000000}"/>
    <hyperlink ref="C60" location="'表Ⅱ-4-1、表Ⅱ-4-2、表Ⅱ-4-3'!A1" display="表Ⅱ-4-2" xr:uid="{00000000-0004-0000-0000-000038000000}"/>
    <hyperlink ref="C61" location="'表Ⅱ-4-1、表Ⅱ-4-2、表Ⅱ-4-3'!A1" display="表Ⅱ-4-3" xr:uid="{00000000-0004-0000-0000-000039000000}"/>
    <hyperlink ref="C62" location="'表Ⅱ-5-1-1、表Ⅱ-5-1-2、表Ⅱ-5-1-3'!A1" display="表Ⅱ-5-(1)-1" xr:uid="{00000000-0004-0000-0000-00003A000000}"/>
    <hyperlink ref="C63" location="'表Ⅱ-5-1-1、表Ⅱ-5-1-2、表Ⅱ-5-1-3'!A1" display="表Ⅱ-5-(1)-2" xr:uid="{00000000-0004-0000-0000-00003B000000}"/>
    <hyperlink ref="C64" location="'表Ⅱ-5-1-1、表Ⅱ-5-1-2、表Ⅱ-5-1-3'!A1" display="表Ⅱ-5-(1)-3" xr:uid="{00000000-0004-0000-0000-00003C000000}"/>
    <hyperlink ref="C65" location="'表Ⅱ-5-1-4、表Ⅱ-5-1-5、表Ⅱ-5-1-6'!A1" display="表Ⅱ-5-(1)-4" xr:uid="{00000000-0004-0000-0000-00003D000000}"/>
    <hyperlink ref="C66" location="'表Ⅱ-5-1-4、表Ⅱ-5-1-5、表Ⅱ-5-1-6'!A1" display="表Ⅱ-5-(1)-5" xr:uid="{00000000-0004-0000-0000-00003E000000}"/>
    <hyperlink ref="C67" location="'表Ⅱ-5-1-4、表Ⅱ-5-1-5、表Ⅱ-5-1-6'!A1" display="表Ⅱ-5-(1)-6" xr:uid="{00000000-0004-0000-0000-00003F000000}"/>
    <hyperlink ref="C68" location="'表Ⅱ-5-1-7、表Ⅱ-5-1-8'!A1" display="表Ⅱ-5-(1)-7" xr:uid="{00000000-0004-0000-0000-000040000000}"/>
    <hyperlink ref="C69" location="'表Ⅱ-5-1-7、表Ⅱ-5-1-8'!A1" display="表Ⅱ-5-(1)-8" xr:uid="{00000000-0004-0000-0000-000041000000}"/>
    <hyperlink ref="C70" location="'表Ⅱ-5-1-9、表Ⅱ-5-1-10'!A1" display="表Ⅱ-5-(1)-9" xr:uid="{00000000-0004-0000-0000-000042000000}"/>
    <hyperlink ref="C71" location="'表Ⅱ-5-1-9、表Ⅱ-5-1-10'!A1" display="表Ⅱ-5-(1)-10" xr:uid="{00000000-0004-0000-0000-000043000000}"/>
    <hyperlink ref="C72" location="'表Ⅱ-5-2-1、表Ⅱ-5-2-2、表Ⅱ-5-2-3'!A1" display="表Ⅱ-5-(2)-1" xr:uid="{00000000-0004-0000-0000-000044000000}"/>
    <hyperlink ref="C73" location="'表Ⅱ-5-2-1、表Ⅱ-5-2-2、表Ⅱ-5-2-3'!A1" display="表Ⅱ-5-(2)-2" xr:uid="{00000000-0004-0000-0000-000045000000}"/>
    <hyperlink ref="C74" location="'表Ⅱ-5-2-1、表Ⅱ-5-2-2、表Ⅱ-5-2-3'!A1" display="表Ⅱ-5-(2)-3" xr:uid="{00000000-0004-0000-0000-000046000000}"/>
    <hyperlink ref="C75" location="'表Ⅱ-5-2-4、表Ⅱ-5-2-5'!A1" display="表Ⅱ-5-(2)-4" xr:uid="{00000000-0004-0000-0000-000047000000}"/>
    <hyperlink ref="C76" location="'表Ⅱ-5-2-4、表Ⅱ-5-2-5'!A1" display="表Ⅱ-5-(2)-5" xr:uid="{00000000-0004-0000-0000-000048000000}"/>
    <hyperlink ref="C77" location="'表Ⅱ-5-2-6、表Ⅱ-5-2-7、表Ⅱ-5-2-8'!A1" display="表Ⅱ-5-(2)-6" xr:uid="{00000000-0004-0000-0000-000049000000}"/>
    <hyperlink ref="C78" location="'表Ⅱ-5-2-6、表Ⅱ-5-2-7、表Ⅱ-5-2-8'!A1" display="表Ⅱ-5-(2)-7" xr:uid="{00000000-0004-0000-0000-00004A000000}"/>
    <hyperlink ref="C79" location="'表Ⅱ-5-2-6、表Ⅱ-5-2-7、表Ⅱ-5-2-8'!A1" display="表Ⅱ-5-(2)-8" xr:uid="{00000000-0004-0000-0000-00004B000000}"/>
    <hyperlink ref="C80" location="'表Ⅱ-5-2-9'!A1" display="表Ⅱ-5-(2)-9" xr:uid="{00000000-0004-0000-0000-00004C000000}"/>
    <hyperlink ref="C81" location="'表Ⅱ-6-1～表Ⅱ-6-4'!A1" display="表Ⅱ-6-1" xr:uid="{00000000-0004-0000-0000-00004D000000}"/>
    <hyperlink ref="C82" location="'表Ⅱ-6-1～表Ⅱ-6-4'!A1" display="表Ⅱ-6-2" xr:uid="{00000000-0004-0000-0000-00004E000000}"/>
    <hyperlink ref="C83" location="'表Ⅱ-6-1～表Ⅱ-6-4'!A1" display="表Ⅱ-6-3" xr:uid="{00000000-0004-0000-0000-00004F000000}"/>
    <hyperlink ref="C84" location="'表Ⅱ-6-1～表Ⅱ-6-4'!A1" display="表Ⅱ-6-4" xr:uid="{00000000-0004-0000-0000-000050000000}"/>
    <hyperlink ref="C85" location="'表Ⅱ-7-1、表Ⅱ-7-2、表Ⅱ-7-3'!A1" display="表Ⅱ-7-1" xr:uid="{00000000-0004-0000-0000-000051000000}"/>
    <hyperlink ref="C86" location="'表Ⅱ-7-1、表Ⅱ-7-2、表Ⅱ-7-3'!A1" display="表Ⅱ-7-2" xr:uid="{00000000-0004-0000-0000-000052000000}"/>
    <hyperlink ref="C87" location="'表Ⅱ-7-1、表Ⅱ-7-2、表Ⅱ-7-3'!A1" display="表Ⅱ-7-3" xr:uid="{00000000-0004-0000-0000-000053000000}"/>
    <hyperlink ref="C88" location="'表Ⅱ-8-1、表Ⅱ-8-2、表Ⅱ-8-3'!A1" display="表Ⅱ-8-1" xr:uid="{00000000-0004-0000-0000-000054000000}"/>
    <hyperlink ref="C89" location="'表Ⅱ-8-1、表Ⅱ-8-2、表Ⅱ-8-3'!A1" display="表Ⅱ-8-2" xr:uid="{00000000-0004-0000-0000-000055000000}"/>
    <hyperlink ref="C90" location="'表Ⅱ-8-1、表Ⅱ-8-2、表Ⅱ-8-3'!A1" display="表Ⅱ-8-3" xr:uid="{00000000-0004-0000-0000-000056000000}"/>
    <hyperlink ref="C91" location="'表Ⅱ-8-4'!A1" display="表Ⅱ-8-4" xr:uid="{00000000-0004-0000-0000-000057000000}"/>
    <hyperlink ref="C92" location="'表Ⅱ-8-5'!A1" display="表Ⅱ-8-5" xr:uid="{00000000-0004-0000-0000-000058000000}"/>
    <hyperlink ref="C93" location="'表Ⅱ-8-6～表Ⅱ-8-9'!A1" display="表Ⅱ-8-6" xr:uid="{00000000-0004-0000-0000-000059000000}"/>
    <hyperlink ref="C94" location="'表Ⅱ-8-6～表Ⅱ-8-9'!A1" display="表Ⅱ-8-7" xr:uid="{00000000-0004-0000-0000-00005A000000}"/>
    <hyperlink ref="C95" location="'表Ⅱ-8-6～表Ⅱ-8-9'!A1" display="表Ⅱ-8-8" xr:uid="{00000000-0004-0000-0000-00005B000000}"/>
    <hyperlink ref="C96" location="'表Ⅱ-8-6～表Ⅱ-8-9'!A1" display="表Ⅱ-8-9" xr:uid="{00000000-0004-0000-0000-00005C000000}"/>
    <hyperlink ref="C97:C110" location="'表Ⅱ-8-6～表Ⅱ-8-23'!A1" display="表Ⅱ-8-10" xr:uid="{00000000-0004-0000-0000-00005D000000}"/>
    <hyperlink ref="C27" location="'表Ⅱ-3-1-3、表Ⅱ-3-1-4、表Ⅱ-3-1-5'!A1" display="表Ⅱ-3-(1)-5" xr:uid="{00000000-0004-0000-0000-00005E000000}"/>
    <hyperlink ref="C33" location="'表Ⅱ-3-2-1、表Ⅱ-3-2-2 '!A1" display="表Ⅱ-3-(2)-1" xr:uid="{00000000-0004-0000-0000-00005F000000}"/>
    <hyperlink ref="C14" location="'表Ⅱ-1-1-1、表Ⅱ-1-1-2、表Ⅱ-1-1-3'!A1" display="表Ⅱ-1-(1)-3" xr:uid="{00000000-0004-0000-0000-000060000000}"/>
    <hyperlink ref="C97" location="'表Ⅱ-8-10～表Ⅱ-8-13'!A1" display="表Ⅱ-8-10" xr:uid="{00000000-0004-0000-0000-000061000000}"/>
    <hyperlink ref="C98" location="'表Ⅱ-8-10～表Ⅱ-8-13'!A1" display="表Ⅱ-8-11" xr:uid="{00000000-0004-0000-0000-000062000000}"/>
    <hyperlink ref="C99" location="'表Ⅱ-8-10～表Ⅱ-8-13'!A1" display="表Ⅱ-8-12" xr:uid="{00000000-0004-0000-0000-000063000000}"/>
    <hyperlink ref="C100" location="'表Ⅱ-8-10～表Ⅱ-8-13'!A1" display="表Ⅱ-8-13" xr:uid="{00000000-0004-0000-0000-000064000000}"/>
    <hyperlink ref="C101" location="'表Ⅱ-8-14～表Ⅱ-8-17'!A1" display="表Ⅱ-8-14" xr:uid="{00000000-0004-0000-0000-000065000000}"/>
    <hyperlink ref="C102" location="'表Ⅱ-8-14～表Ⅱ-8-17'!A1" display="表Ⅱ-8-15" xr:uid="{00000000-0004-0000-0000-000066000000}"/>
    <hyperlink ref="C103" location="'表Ⅱ-8-14～表Ⅱ-8-17'!A1" display="表Ⅱ-8-16" xr:uid="{00000000-0004-0000-0000-000067000000}"/>
    <hyperlink ref="C104" location="'表Ⅱ-8-14～表Ⅱ-8-17'!A1" display="表Ⅱ-8-17" xr:uid="{00000000-0004-0000-0000-000068000000}"/>
    <hyperlink ref="C105" location="'表Ⅱ-8-18～表Ⅱ-8-21'!A1" display="表Ⅱ-8-18" xr:uid="{00000000-0004-0000-0000-000069000000}"/>
    <hyperlink ref="C106" location="'表Ⅱ-8-18～表Ⅱ-8-21'!A1" display="表Ⅱ-8-19" xr:uid="{00000000-0004-0000-0000-00006A000000}"/>
    <hyperlink ref="C107" location="'表Ⅱ-8-18～表Ⅱ-8-21'!A1" display="表Ⅱ-8-20" xr:uid="{00000000-0004-0000-0000-00006B000000}"/>
    <hyperlink ref="C108" location="'表Ⅱ-8-18～表Ⅱ-8-21'!A1" display="表Ⅱ-8-21" xr:uid="{00000000-0004-0000-0000-00006C000000}"/>
    <hyperlink ref="C109" location="'表Ⅱ-8-22～表Ⅱ-8-23'!A1" display="表Ⅱ-8-22" xr:uid="{00000000-0004-0000-0000-00006D000000}"/>
    <hyperlink ref="C110" location="'表Ⅱ-8-22～表Ⅱ-8-23'!A1" display="表Ⅱ-8-23" xr:uid="{00000000-0004-0000-0000-00006E000000}"/>
    <hyperlink ref="C39" location="'表Ⅱ-3-2-6～表Ⅱ-3-2-8'!A1" display="表Ⅱ-3-(2)-7" xr:uid="{31F3B624-8E79-4CB5-889D-F9BD9AEACF92}"/>
    <hyperlink ref="C36" location="'表Ⅱ-3-2-3～表Ⅱ-3-2-5'!A1" display="表Ⅱ-3-(2)-4" xr:uid="{FF0FD43B-AA9F-496A-8AC2-94FEC2C12070}"/>
    <hyperlink ref="C38" location="'表Ⅱ-3-2-6～表Ⅱ-3-2-8'!A1" display="表Ⅱ-3-2-6" xr:uid="{00000000-0004-0000-0000-000023000000}"/>
    <hyperlink ref="C35" location="'表Ⅱ-3-2-3～表Ⅱ-3-2-5'!A1" display="表Ⅱ-3-2-3" xr:uid="{00000000-0004-0000-0000-000021000000}"/>
    <hyperlink ref="H4" location="一覧!A115" display="一覧下部へ" xr:uid="{3FDD4AFE-9A96-4792-95FE-960D133AE5E8}"/>
    <hyperlink ref="H111" location="一覧!A4" display="一覧上部へ" xr:uid="{51ACE85B-DA5E-463C-A227-11BA6138F312}"/>
  </hyperlinks>
  <pageMargins left="0.46" right="0.48" top="0.43" bottom="0.43" header="0.3" footer="0.3"/>
  <pageSetup paperSize="9" scale="6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I97"/>
  <sheetViews>
    <sheetView view="pageBreakPreview" zoomScale="85" zoomScaleNormal="70" zoomScaleSheetLayoutView="85" workbookViewId="0">
      <selection sqref="A1:I1"/>
    </sheetView>
  </sheetViews>
  <sheetFormatPr defaultColWidth="9.140625" defaultRowHeight="18.75" customHeight="1" outlineLevelRow="1"/>
  <cols>
    <col min="1" max="10" width="12.7109375" style="9" customWidth="1"/>
    <col min="11" max="16384" width="9.140625" style="9"/>
  </cols>
  <sheetData>
    <row r="1" spans="1:10" ht="18.75" customHeight="1">
      <c r="A1" s="2387" t="s">
        <v>1681</v>
      </c>
      <c r="B1" s="2387"/>
      <c r="C1" s="2387"/>
      <c r="D1" s="2387"/>
      <c r="E1" s="2387"/>
      <c r="F1" s="2387"/>
      <c r="G1" s="2387"/>
      <c r="H1" s="2387"/>
      <c r="I1" s="2387"/>
      <c r="J1" s="1544" t="s">
        <v>1532</v>
      </c>
    </row>
    <row r="2" spans="1:10" ht="18.75" customHeight="1">
      <c r="A2" s="4"/>
      <c r="H2" s="2417" t="s">
        <v>1167</v>
      </c>
      <c r="I2" s="2417"/>
    </row>
    <row r="3" spans="1:10" ht="18.75" customHeight="1">
      <c r="A3" s="2418"/>
      <c r="B3" s="666" t="s">
        <v>620</v>
      </c>
      <c r="C3" s="667"/>
      <c r="D3" s="666" t="s">
        <v>621</v>
      </c>
      <c r="E3" s="667"/>
      <c r="F3" s="666" t="s">
        <v>622</v>
      </c>
      <c r="G3" s="667"/>
      <c r="H3" s="668" t="s">
        <v>623</v>
      </c>
      <c r="I3" s="667"/>
    </row>
    <row r="4" spans="1:10" ht="18.75" customHeight="1">
      <c r="A4" s="2419"/>
      <c r="B4" s="669"/>
      <c r="C4" s="974" t="s">
        <v>1103</v>
      </c>
      <c r="D4" s="669"/>
      <c r="E4" s="974" t="s">
        <v>1103</v>
      </c>
      <c r="F4" s="669"/>
      <c r="G4" s="974" t="s">
        <v>1103</v>
      </c>
      <c r="H4" s="670"/>
      <c r="I4" s="974" t="s">
        <v>1103</v>
      </c>
    </row>
    <row r="5" spans="1:10" ht="21" hidden="1" customHeight="1" outlineLevel="1">
      <c r="A5" s="671" t="s">
        <v>68</v>
      </c>
      <c r="B5" s="672">
        <v>2087</v>
      </c>
      <c r="C5" s="673"/>
      <c r="D5" s="664">
        <v>424.3</v>
      </c>
      <c r="E5" s="673"/>
      <c r="F5" s="664">
        <v>322.60000000000002</v>
      </c>
      <c r="G5" s="673"/>
      <c r="H5" s="664">
        <v>2833.9</v>
      </c>
      <c r="I5" s="665"/>
    </row>
    <row r="6" spans="1:10" ht="21" hidden="1" customHeight="1" outlineLevel="1">
      <c r="A6" s="671" t="s">
        <v>67</v>
      </c>
      <c r="B6" s="664">
        <v>2073.1999999999998</v>
      </c>
      <c r="C6" s="665">
        <f t="shared" ref="C6:C16" si="0">(B6/B5-1)*100</f>
        <v>-0.66123622424533179</v>
      </c>
      <c r="D6" s="664">
        <v>425.3</v>
      </c>
      <c r="E6" s="665">
        <f t="shared" ref="E6:E17" si="1">(D6/D5-1)*100</f>
        <v>0.23568230025925452</v>
      </c>
      <c r="F6" s="664">
        <v>321.5</v>
      </c>
      <c r="G6" s="665">
        <f t="shared" ref="G6:G18" si="2">(F6/F5-1)*100</f>
        <v>-0.34097954122753737</v>
      </c>
      <c r="H6" s="664">
        <v>2820</v>
      </c>
      <c r="I6" s="665">
        <f t="shared" ref="I6:I19" si="3">(H6/H5-1)*100</f>
        <v>-0.49049013726666368</v>
      </c>
    </row>
    <row r="7" spans="1:10" ht="21" hidden="1" customHeight="1" outlineLevel="1">
      <c r="A7" s="671" t="s">
        <v>66</v>
      </c>
      <c r="B7" s="664">
        <v>2061.6999999999998</v>
      </c>
      <c r="C7" s="665">
        <f t="shared" si="0"/>
        <v>-0.55469805132163374</v>
      </c>
      <c r="D7" s="664">
        <v>424.7</v>
      </c>
      <c r="E7" s="665">
        <f t="shared" si="1"/>
        <v>-0.1410768869033685</v>
      </c>
      <c r="F7" s="664">
        <v>318.89999999999998</v>
      </c>
      <c r="G7" s="665">
        <f t="shared" si="2"/>
        <v>-0.80870917573873102</v>
      </c>
      <c r="H7" s="664">
        <v>2805.3</v>
      </c>
      <c r="I7" s="665">
        <f t="shared" si="3"/>
        <v>-0.52127659574467966</v>
      </c>
    </row>
    <row r="8" spans="1:10" ht="21" hidden="1" customHeight="1" outlineLevel="1">
      <c r="A8" s="674" t="s">
        <v>65</v>
      </c>
      <c r="B8" s="664">
        <v>2510</v>
      </c>
      <c r="C8" s="665">
        <f t="shared" si="0"/>
        <v>21.744191686472348</v>
      </c>
      <c r="D8" s="664">
        <v>483.6</v>
      </c>
      <c r="E8" s="665">
        <f t="shared" si="1"/>
        <v>13.868613138686147</v>
      </c>
      <c r="F8" s="664">
        <v>318.3</v>
      </c>
      <c r="G8" s="665">
        <f t="shared" si="2"/>
        <v>-0.18814675446847673</v>
      </c>
      <c r="H8" s="664">
        <v>3311.9</v>
      </c>
      <c r="I8" s="665">
        <f t="shared" si="3"/>
        <v>18.058674651552419</v>
      </c>
    </row>
    <row r="9" spans="1:10" ht="21" hidden="1" customHeight="1" outlineLevel="1">
      <c r="A9" s="674" t="s">
        <v>40</v>
      </c>
      <c r="B9" s="664">
        <v>2488.5</v>
      </c>
      <c r="C9" s="665">
        <f t="shared" si="0"/>
        <v>-0.85657370517928655</v>
      </c>
      <c r="D9" s="664">
        <v>480.3</v>
      </c>
      <c r="E9" s="665">
        <f t="shared" si="1"/>
        <v>-0.68238213399504088</v>
      </c>
      <c r="F9" s="664">
        <v>320.2</v>
      </c>
      <c r="G9" s="665">
        <f t="shared" si="2"/>
        <v>0.59692114357523529</v>
      </c>
      <c r="H9" s="664">
        <v>3289</v>
      </c>
      <c r="I9" s="665">
        <f t="shared" si="3"/>
        <v>-0.69144599776563842</v>
      </c>
    </row>
    <row r="10" spans="1:10" ht="21" hidden="1" customHeight="1" collapsed="1">
      <c r="A10" s="674" t="s">
        <v>64</v>
      </c>
      <c r="B10" s="664">
        <v>2477.4</v>
      </c>
      <c r="C10" s="665">
        <f t="shared" si="0"/>
        <v>-0.44605183845689567</v>
      </c>
      <c r="D10" s="664">
        <v>482.8</v>
      </c>
      <c r="E10" s="665">
        <f t="shared" si="1"/>
        <v>0.52050801582343986</v>
      </c>
      <c r="F10" s="664">
        <v>318.7</v>
      </c>
      <c r="G10" s="665">
        <f t="shared" si="2"/>
        <v>-0.46845721424110254</v>
      </c>
      <c r="H10" s="664">
        <v>3278.9</v>
      </c>
      <c r="I10" s="665">
        <f t="shared" si="3"/>
        <v>-0.30708422012769576</v>
      </c>
    </row>
    <row r="11" spans="1:10" ht="21" hidden="1" customHeight="1">
      <c r="A11" s="674" t="s">
        <v>63</v>
      </c>
      <c r="B11" s="664">
        <v>2468.8000000000002</v>
      </c>
      <c r="C11" s="665">
        <f t="shared" si="0"/>
        <v>-0.34713812868328864</v>
      </c>
      <c r="D11" s="664">
        <v>479.8</v>
      </c>
      <c r="E11" s="665">
        <f t="shared" si="1"/>
        <v>-0.62137531068765517</v>
      </c>
      <c r="F11" s="664">
        <v>319.7</v>
      </c>
      <c r="G11" s="665">
        <f t="shared" si="2"/>
        <v>0.3137747097583965</v>
      </c>
      <c r="H11" s="664">
        <v>3268.3</v>
      </c>
      <c r="I11" s="665">
        <f t="shared" si="3"/>
        <v>-0.3232791484949149</v>
      </c>
    </row>
    <row r="12" spans="1:10" ht="21" hidden="1" customHeight="1">
      <c r="A12" s="674" t="s">
        <v>62</v>
      </c>
      <c r="B12" s="664">
        <v>2449.8000000000002</v>
      </c>
      <c r="C12" s="665">
        <f t="shared" si="0"/>
        <v>-0.76960466623460233</v>
      </c>
      <c r="D12" s="664">
        <v>474.7</v>
      </c>
      <c r="E12" s="665">
        <f t="shared" si="1"/>
        <v>-1.0629428928720319</v>
      </c>
      <c r="F12" s="664">
        <v>319.7</v>
      </c>
      <c r="G12" s="665">
        <f t="shared" si="2"/>
        <v>0</v>
      </c>
      <c r="H12" s="664">
        <v>3244.2</v>
      </c>
      <c r="I12" s="665">
        <f t="shared" si="3"/>
        <v>-0.73738640883640461</v>
      </c>
    </row>
    <row r="13" spans="1:10" ht="21" hidden="1" customHeight="1">
      <c r="A13" s="674" t="s">
        <v>61</v>
      </c>
      <c r="B13" s="664">
        <v>2433.6</v>
      </c>
      <c r="C13" s="665">
        <f t="shared" si="0"/>
        <v>-0.66127847171199017</v>
      </c>
      <c r="D13" s="664">
        <v>471.9</v>
      </c>
      <c r="E13" s="665">
        <f t="shared" si="1"/>
        <v>-0.58984621866442488</v>
      </c>
      <c r="F13" s="664">
        <v>318.3</v>
      </c>
      <c r="G13" s="665">
        <f t="shared" si="2"/>
        <v>-0.43791054113230254</v>
      </c>
      <c r="H13" s="664">
        <v>3223.8</v>
      </c>
      <c r="I13" s="665">
        <f t="shared" si="3"/>
        <v>-0.62881449972257419</v>
      </c>
    </row>
    <row r="14" spans="1:10" ht="21" hidden="1" customHeight="1">
      <c r="A14" s="674" t="s">
        <v>1280</v>
      </c>
      <c r="B14" s="664">
        <v>2421.4</v>
      </c>
      <c r="C14" s="665">
        <f t="shared" si="0"/>
        <v>-0.501314924391838</v>
      </c>
      <c r="D14" s="664">
        <v>467.2</v>
      </c>
      <c r="E14" s="665">
        <f t="shared" si="1"/>
        <v>-0.99597372324644606</v>
      </c>
      <c r="F14" s="664">
        <v>318.10000000000002</v>
      </c>
      <c r="G14" s="665">
        <f t="shared" si="2"/>
        <v>-6.2833804586859276E-2</v>
      </c>
      <c r="H14" s="664">
        <v>3206.7</v>
      </c>
      <c r="I14" s="665">
        <f t="shared" si="3"/>
        <v>-0.53042992741486605</v>
      </c>
    </row>
    <row r="15" spans="1:10" ht="21" hidden="1" customHeight="1">
      <c r="A15" s="674" t="s">
        <v>1281</v>
      </c>
      <c r="B15" s="664">
        <v>2407.9</v>
      </c>
      <c r="C15" s="665">
        <f t="shared" si="0"/>
        <v>-0.55752870240356467</v>
      </c>
      <c r="D15" s="664">
        <v>465.3</v>
      </c>
      <c r="E15" s="665">
        <f>(D15/D14-1)*100</f>
        <v>-0.40667808219178037</v>
      </c>
      <c r="F15" s="664">
        <v>316.29999999999995</v>
      </c>
      <c r="G15" s="665">
        <f t="shared" si="2"/>
        <v>-0.56585979251809748</v>
      </c>
      <c r="H15" s="664">
        <v>3189.5000000000005</v>
      </c>
      <c r="I15" s="665">
        <f t="shared" si="3"/>
        <v>-0.53637696073843832</v>
      </c>
    </row>
    <row r="16" spans="1:10" ht="21" hidden="1" customHeight="1">
      <c r="A16" s="674" t="s">
        <v>1282</v>
      </c>
      <c r="B16" s="664">
        <v>2390.7999999999997</v>
      </c>
      <c r="C16" s="665">
        <f t="shared" si="0"/>
        <v>-0.71016238215874106</v>
      </c>
      <c r="D16" s="664">
        <v>462.70000000000005</v>
      </c>
      <c r="E16" s="665">
        <f t="shared" si="1"/>
        <v>-0.55877928218353023</v>
      </c>
      <c r="F16" s="664">
        <v>315.29999999999995</v>
      </c>
      <c r="G16" s="665">
        <f t="shared" si="2"/>
        <v>-0.31615554852987282</v>
      </c>
      <c r="H16" s="664">
        <v>3168.8</v>
      </c>
      <c r="I16" s="665">
        <f t="shared" si="3"/>
        <v>-0.64900454616712011</v>
      </c>
    </row>
    <row r="17" spans="1:13" ht="21" customHeight="1">
      <c r="A17" s="675" t="s">
        <v>1283</v>
      </c>
      <c r="B17" s="2052">
        <v>2368.1</v>
      </c>
      <c r="C17" s="665">
        <f t="shared" ref="C17:C24" si="4">(B17/B16-1)*100</f>
        <v>-0.94947297975572775</v>
      </c>
      <c r="D17" s="2052">
        <v>461</v>
      </c>
      <c r="E17" s="665">
        <f t="shared" si="1"/>
        <v>-0.36740868813487371</v>
      </c>
      <c r="F17" s="2052">
        <v>314.3</v>
      </c>
      <c r="G17" s="665">
        <f t="shared" si="2"/>
        <v>-0.31715826197270536</v>
      </c>
      <c r="H17" s="2052">
        <v>3143.4</v>
      </c>
      <c r="I17" s="665">
        <f t="shared" si="3"/>
        <v>-0.80156526129765426</v>
      </c>
    </row>
    <row r="18" spans="1:13" ht="21" customHeight="1">
      <c r="A18" s="675" t="s">
        <v>1284</v>
      </c>
      <c r="B18" s="2052">
        <v>2352.1999999999998</v>
      </c>
      <c r="C18" s="665">
        <f t="shared" si="4"/>
        <v>-0.67142434863393108</v>
      </c>
      <c r="D18" s="2052">
        <v>456.8</v>
      </c>
      <c r="E18" s="665">
        <f t="shared" ref="E18:E24" si="5">(D18/D17-1)*100</f>
        <v>-0.91106290672451351</v>
      </c>
      <c r="F18" s="2052">
        <v>314.3</v>
      </c>
      <c r="G18" s="665">
        <f t="shared" si="2"/>
        <v>0</v>
      </c>
      <c r="H18" s="2052">
        <v>3123.3</v>
      </c>
      <c r="I18" s="665">
        <f t="shared" si="3"/>
        <v>-0.63943500668066644</v>
      </c>
    </row>
    <row r="19" spans="1:13" ht="21" customHeight="1">
      <c r="A19" s="675" t="s">
        <v>1285</v>
      </c>
      <c r="B19" s="2052">
        <v>2336.1</v>
      </c>
      <c r="C19" s="665">
        <f t="shared" si="4"/>
        <v>-0.6844656066660959</v>
      </c>
      <c r="D19" s="2052">
        <v>453.3</v>
      </c>
      <c r="E19" s="665">
        <f t="shared" si="5"/>
        <v>-0.76619964973729804</v>
      </c>
      <c r="F19" s="2052">
        <v>314.7</v>
      </c>
      <c r="G19" s="665">
        <f t="shared" ref="G19:G24" si="6">(F19/F18-1)*100</f>
        <v>0.12726694241169678</v>
      </c>
      <c r="H19" s="2052">
        <v>3104</v>
      </c>
      <c r="I19" s="665">
        <f t="shared" si="3"/>
        <v>-0.61793615726956075</v>
      </c>
    </row>
    <row r="20" spans="1:13" ht="21" customHeight="1">
      <c r="A20" s="686" t="s">
        <v>1286</v>
      </c>
      <c r="B20" s="2053">
        <v>2320.9</v>
      </c>
      <c r="C20" s="808">
        <f t="shared" si="4"/>
        <v>-0.65065707803603212</v>
      </c>
      <c r="D20" s="2053">
        <v>449.6</v>
      </c>
      <c r="E20" s="808">
        <f t="shared" si="5"/>
        <v>-0.81623648797705117</v>
      </c>
      <c r="F20" s="2053">
        <v>313.39999999999998</v>
      </c>
      <c r="G20" s="808">
        <f t="shared" si="6"/>
        <v>-0.41309183349221845</v>
      </c>
      <c r="H20" s="2053">
        <f t="shared" ref="H20:H25" si="7">B20+D20+F20</f>
        <v>3083.9</v>
      </c>
      <c r="I20" s="808">
        <f t="shared" ref="I20" si="8">(H20/H19-1)*100</f>
        <v>-0.64755154639174473</v>
      </c>
    </row>
    <row r="21" spans="1:13" ht="21" customHeight="1">
      <c r="A21" s="686" t="s">
        <v>1287</v>
      </c>
      <c r="B21" s="2053">
        <v>2305.1999999999998</v>
      </c>
      <c r="C21" s="808">
        <f t="shared" si="4"/>
        <v>-0.67646171743721561</v>
      </c>
      <c r="D21" s="2053">
        <v>446.3</v>
      </c>
      <c r="E21" s="808">
        <f t="shared" si="5"/>
        <v>-0.73398576512455627</v>
      </c>
      <c r="F21" s="2053">
        <v>312.8</v>
      </c>
      <c r="G21" s="808">
        <f t="shared" si="6"/>
        <v>-0.19144862795148487</v>
      </c>
      <c r="H21" s="2053">
        <f t="shared" si="7"/>
        <v>3064.3</v>
      </c>
      <c r="I21" s="808">
        <f t="shared" ref="I21" si="9">(H21/H20-1)*100</f>
        <v>-0.63555887026167657</v>
      </c>
    </row>
    <row r="22" spans="1:13" ht="21" customHeight="1">
      <c r="A22" s="686" t="s">
        <v>1288</v>
      </c>
      <c r="B22" s="2053">
        <v>2294.8000000000002</v>
      </c>
      <c r="C22" s="808">
        <f t="shared" si="4"/>
        <v>-0.45115391289257678</v>
      </c>
      <c r="D22" s="2053">
        <v>444.3</v>
      </c>
      <c r="E22" s="808">
        <f t="shared" si="5"/>
        <v>-0.44812906116962203</v>
      </c>
      <c r="F22" s="2053">
        <v>312.3</v>
      </c>
      <c r="G22" s="808">
        <f t="shared" si="6"/>
        <v>-0.15984654731457937</v>
      </c>
      <c r="H22" s="2053">
        <f t="shared" si="7"/>
        <v>3051.4000000000005</v>
      </c>
      <c r="I22" s="808">
        <f t="shared" ref="I22" si="10">(H22/H21-1)*100</f>
        <v>-0.42097705838199939</v>
      </c>
    </row>
    <row r="23" spans="1:13" ht="21" customHeight="1">
      <c r="A23" s="1209" t="s">
        <v>1075</v>
      </c>
      <c r="B23" s="2054">
        <v>2278.4</v>
      </c>
      <c r="C23" s="1208">
        <f t="shared" si="4"/>
        <v>-0.71465922956249761</v>
      </c>
      <c r="D23" s="2054">
        <v>439.8</v>
      </c>
      <c r="E23" s="1208">
        <f t="shared" si="5"/>
        <v>-1.0128291694800784</v>
      </c>
      <c r="F23" s="2054">
        <v>310</v>
      </c>
      <c r="G23" s="1208">
        <f t="shared" si="6"/>
        <v>-0.73647134165866213</v>
      </c>
      <c r="H23" s="2054">
        <f t="shared" si="7"/>
        <v>3028.2000000000003</v>
      </c>
      <c r="I23" s="1208">
        <f t="shared" ref="I23" si="11">(H23/H22-1)*100</f>
        <v>-0.76030674444518276</v>
      </c>
    </row>
    <row r="24" spans="1:13" ht="21" customHeight="1">
      <c r="A24" s="1209" t="s">
        <v>1247</v>
      </c>
      <c r="B24" s="2054">
        <v>2265.3000000000002</v>
      </c>
      <c r="C24" s="1208">
        <f t="shared" si="4"/>
        <v>-0.57496488764045006</v>
      </c>
      <c r="D24" s="2054">
        <v>435.38409999999999</v>
      </c>
      <c r="E24" s="1208">
        <f t="shared" si="5"/>
        <v>-1.0040700318326601</v>
      </c>
      <c r="F24" s="2054">
        <v>307.2</v>
      </c>
      <c r="G24" s="1208">
        <f t="shared" si="6"/>
        <v>-0.90322580645161299</v>
      </c>
      <c r="H24" s="2054">
        <f t="shared" si="7"/>
        <v>3007.8841000000002</v>
      </c>
      <c r="I24" s="1208">
        <f>(H24/H23-1)*100</f>
        <v>-0.67089029786672194</v>
      </c>
    </row>
    <row r="25" spans="1:13" ht="21" customHeight="1">
      <c r="A25" s="1209" t="s">
        <v>1293</v>
      </c>
      <c r="B25" s="2054">
        <v>2241.5</v>
      </c>
      <c r="C25" s="1208">
        <f>(B25/B24-1)*100</f>
        <v>-1.050633470180562</v>
      </c>
      <c r="D25" s="2054">
        <v>435</v>
      </c>
      <c r="E25" s="1208">
        <f>(D25/D24-1)*100</f>
        <v>-8.8220952487694237E-2</v>
      </c>
      <c r="F25" s="2054">
        <v>299.3</v>
      </c>
      <c r="G25" s="1208">
        <f>(F25/F24-1)*100</f>
        <v>-2.5716145833333259</v>
      </c>
      <c r="H25" s="2054">
        <f t="shared" si="7"/>
        <v>2975.8</v>
      </c>
      <c r="I25" s="1208">
        <f>(H25/H24-1)*100</f>
        <v>-1.0666667641881511</v>
      </c>
    </row>
    <row r="26" spans="1:13" ht="21" customHeight="1">
      <c r="A26" s="1209" t="s">
        <v>1826</v>
      </c>
      <c r="B26" s="2054">
        <v>2224.5</v>
      </c>
      <c r="C26" s="1208">
        <f>(B26/B25-1)*100</f>
        <v>-0.75842070042382304</v>
      </c>
      <c r="D26" s="2054">
        <v>429</v>
      </c>
      <c r="E26" s="1208">
        <f>(D26/D25-1)*100</f>
        <v>-1.379310344827589</v>
      </c>
      <c r="F26" s="2054">
        <v>299.10000000000002</v>
      </c>
      <c r="G26" s="1208">
        <f>(F26/F25-1)*100</f>
        <v>-6.6822586034076537E-2</v>
      </c>
      <c r="H26" s="2054">
        <f t="shared" ref="H26" si="12">B26+D26+F26</f>
        <v>2952.6</v>
      </c>
      <c r="I26" s="1208">
        <f>(H26/H25-1)*100</f>
        <v>-0.77962228644399278</v>
      </c>
    </row>
    <row r="27" spans="1:13" ht="18.75" customHeight="1">
      <c r="A27" s="678" t="s">
        <v>762</v>
      </c>
      <c r="B27" s="4"/>
      <c r="C27" s="4"/>
      <c r="D27" s="4"/>
      <c r="E27" s="4"/>
      <c r="F27" s="4"/>
      <c r="G27" s="4"/>
      <c r="H27" s="4"/>
      <c r="I27" s="4"/>
    </row>
    <row r="28" spans="1:13" ht="18.75" customHeight="1">
      <c r="A28" s="2"/>
      <c r="B28" s="4"/>
      <c r="C28" s="4"/>
      <c r="D28" s="4"/>
      <c r="E28" s="4"/>
      <c r="F28" s="4"/>
      <c r="G28" s="4"/>
      <c r="H28" s="4"/>
      <c r="I28" s="4"/>
    </row>
    <row r="29" spans="1:13" ht="18.75" customHeight="1">
      <c r="A29" s="2"/>
      <c r="B29" s="4"/>
      <c r="C29" s="4"/>
      <c r="D29" s="4"/>
      <c r="E29" s="4"/>
      <c r="F29" s="4"/>
      <c r="G29" s="4"/>
      <c r="H29" s="4"/>
      <c r="I29" s="4"/>
    </row>
    <row r="30" spans="1:13" s="4" customFormat="1" ht="18.75" customHeight="1">
      <c r="A30" s="347" t="s">
        <v>824</v>
      </c>
      <c r="B30" s="95"/>
      <c r="D30" s="95"/>
    </row>
    <row r="31" spans="1:13" s="4" customFormat="1" ht="18.75" customHeight="1">
      <c r="F31" s="223"/>
      <c r="G31" s="223"/>
      <c r="H31" s="223"/>
      <c r="I31" s="223"/>
      <c r="J31" s="223"/>
      <c r="K31" s="223"/>
    </row>
    <row r="32" spans="1:13" s="4" customFormat="1" ht="18.75" customHeight="1">
      <c r="A32" s="2421" t="s">
        <v>1680</v>
      </c>
      <c r="B32" s="2421"/>
      <c r="C32" s="2421"/>
      <c r="D32" s="2421"/>
      <c r="E32" s="2421"/>
      <c r="F32" s="2421"/>
      <c r="G32" s="2421"/>
      <c r="H32" s="2421"/>
      <c r="I32" s="2421"/>
      <c r="J32" s="2421"/>
      <c r="K32" s="250"/>
      <c r="L32" s="250"/>
      <c r="M32" s="250"/>
    </row>
    <row r="33" spans="1:13" s="4" customFormat="1" ht="18.75" customHeight="1">
      <c r="B33" s="523"/>
      <c r="C33" s="523"/>
      <c r="D33" s="679"/>
      <c r="E33" s="6"/>
      <c r="F33" s="7"/>
      <c r="G33" s="616"/>
      <c r="H33" s="616" t="s">
        <v>1166</v>
      </c>
      <c r="I33" s="5"/>
      <c r="J33" s="5"/>
      <c r="K33" s="348"/>
      <c r="L33" s="348"/>
    </row>
    <row r="34" spans="1:13" s="4" customFormat="1" ht="18.75" customHeight="1">
      <c r="B34" s="1157"/>
      <c r="C34" s="2422" t="s">
        <v>766</v>
      </c>
      <c r="D34" s="2422"/>
      <c r="E34" s="2422"/>
      <c r="F34" s="2422" t="s">
        <v>767</v>
      </c>
      <c r="G34" s="2422"/>
      <c r="H34" s="1157" t="s">
        <v>384</v>
      </c>
      <c r="I34" s="5"/>
      <c r="J34" s="5"/>
      <c r="K34" s="348"/>
      <c r="L34" s="348"/>
    </row>
    <row r="35" spans="1:13" s="4" customFormat="1" ht="18.75" customHeight="1">
      <c r="A35" s="349"/>
      <c r="B35" s="2408" t="s">
        <v>81</v>
      </c>
      <c r="C35" s="2403" t="s">
        <v>651</v>
      </c>
      <c r="D35" s="2404"/>
      <c r="E35" s="2405"/>
      <c r="F35" s="2406">
        <v>45134.65</v>
      </c>
      <c r="G35" s="2407"/>
      <c r="H35" s="2008">
        <f t="shared" ref="H35:H47" si="13">ROUND(F35/$F$47*100,1)</f>
        <v>74</v>
      </c>
      <c r="I35" s="350"/>
      <c r="J35" s="350"/>
    </row>
    <row r="36" spans="1:13" s="4" customFormat="1" ht="18.75" customHeight="1">
      <c r="A36" s="351"/>
      <c r="B36" s="2409"/>
      <c r="C36" s="2403" t="s">
        <v>751</v>
      </c>
      <c r="D36" s="2404"/>
      <c r="E36" s="2405"/>
      <c r="F36" s="2406">
        <v>5035.34</v>
      </c>
      <c r="G36" s="2407"/>
      <c r="H36" s="2008">
        <f t="shared" si="13"/>
        <v>8.3000000000000007</v>
      </c>
      <c r="I36" s="350"/>
      <c r="J36" s="350"/>
    </row>
    <row r="37" spans="1:13" s="4" customFormat="1" ht="18.75" customHeight="1">
      <c r="A37" s="351"/>
      <c r="B37" s="2409"/>
      <c r="C37" s="2403" t="s">
        <v>752</v>
      </c>
      <c r="D37" s="2404"/>
      <c r="E37" s="2405"/>
      <c r="F37" s="2406">
        <v>2689.18</v>
      </c>
      <c r="G37" s="2407"/>
      <c r="H37" s="2008">
        <f t="shared" si="13"/>
        <v>4.4000000000000004</v>
      </c>
      <c r="I37" s="350"/>
      <c r="J37" s="350"/>
    </row>
    <row r="38" spans="1:13" s="4" customFormat="1" ht="18.75" customHeight="1">
      <c r="A38" s="351"/>
      <c r="B38" s="2409"/>
      <c r="C38" s="2403" t="s">
        <v>753</v>
      </c>
      <c r="D38" s="2404"/>
      <c r="E38" s="2405"/>
      <c r="F38" s="2406">
        <v>2848.26</v>
      </c>
      <c r="G38" s="2407"/>
      <c r="H38" s="2008">
        <f t="shared" si="13"/>
        <v>4.7</v>
      </c>
      <c r="I38" s="350"/>
      <c r="J38" s="350"/>
    </row>
    <row r="39" spans="1:13" s="4" customFormat="1" ht="18.75" customHeight="1">
      <c r="A39" s="351"/>
      <c r="B39" s="2409"/>
      <c r="C39" s="2403" t="s">
        <v>754</v>
      </c>
      <c r="D39" s="2404"/>
      <c r="E39" s="2405"/>
      <c r="F39" s="2406">
        <v>1215.73</v>
      </c>
      <c r="G39" s="2407"/>
      <c r="H39" s="2008">
        <f t="shared" si="13"/>
        <v>2</v>
      </c>
      <c r="I39" s="350"/>
      <c r="J39" s="350"/>
    </row>
    <row r="40" spans="1:13" s="4" customFormat="1" ht="18.75" customHeight="1">
      <c r="A40" s="351"/>
      <c r="B40" s="2409"/>
      <c r="C40" s="2403" t="s">
        <v>755</v>
      </c>
      <c r="D40" s="2404"/>
      <c r="E40" s="2405"/>
      <c r="F40" s="2406">
        <v>297.39999999999998</v>
      </c>
      <c r="G40" s="2407"/>
      <c r="H40" s="2008">
        <f t="shared" si="13"/>
        <v>0.5</v>
      </c>
      <c r="I40" s="350"/>
      <c r="J40" s="350"/>
    </row>
    <row r="41" spans="1:13" s="4" customFormat="1" ht="18.75" customHeight="1">
      <c r="A41" s="351"/>
      <c r="B41" s="2423"/>
      <c r="C41" s="2403" t="s">
        <v>650</v>
      </c>
      <c r="D41" s="2404"/>
      <c r="E41" s="2405"/>
      <c r="F41" s="2406">
        <v>544.27</v>
      </c>
      <c r="G41" s="2407"/>
      <c r="H41" s="2008">
        <f t="shared" si="13"/>
        <v>0.9</v>
      </c>
      <c r="I41" s="350"/>
      <c r="J41" s="350"/>
    </row>
    <row r="42" spans="1:13" s="4" customFormat="1" ht="18.75" customHeight="1">
      <c r="B42" s="2408" t="s">
        <v>80</v>
      </c>
      <c r="C42" s="2403" t="s">
        <v>756</v>
      </c>
      <c r="D42" s="2404"/>
      <c r="E42" s="2405"/>
      <c r="F42" s="2411">
        <v>76.59</v>
      </c>
      <c r="G42" s="2412"/>
      <c r="H42" s="2008">
        <f t="shared" si="13"/>
        <v>0.1</v>
      </c>
      <c r="I42" s="350"/>
      <c r="J42" s="350"/>
    </row>
    <row r="43" spans="1:13" s="4" customFormat="1" ht="18.75" customHeight="1">
      <c r="B43" s="2409"/>
      <c r="C43" s="2403" t="s">
        <v>78</v>
      </c>
      <c r="D43" s="2404"/>
      <c r="E43" s="2405"/>
      <c r="F43" s="2411">
        <v>290.83999999999997</v>
      </c>
      <c r="G43" s="2412"/>
      <c r="H43" s="2008">
        <f t="shared" si="13"/>
        <v>0.5</v>
      </c>
      <c r="I43" s="350"/>
      <c r="J43" s="350"/>
    </row>
    <row r="44" spans="1:13" s="4" customFormat="1" ht="18.75" customHeight="1" thickBot="1">
      <c r="B44" s="2410"/>
      <c r="C44" s="2413" t="s">
        <v>16</v>
      </c>
      <c r="D44" s="2414"/>
      <c r="E44" s="2415"/>
      <c r="F44" s="2424">
        <v>1033.1500000000001</v>
      </c>
      <c r="G44" s="2425"/>
      <c r="H44" s="2009">
        <f t="shared" si="13"/>
        <v>1.7</v>
      </c>
      <c r="I44" s="350"/>
      <c r="J44" s="350"/>
    </row>
    <row r="45" spans="1:13" s="4" customFormat="1" ht="18.75" customHeight="1" thickTop="1">
      <c r="A45" s="222"/>
      <c r="B45" s="2388" t="s">
        <v>79</v>
      </c>
      <c r="C45" s="2389"/>
      <c r="D45" s="2389"/>
      <c r="E45" s="2390"/>
      <c r="F45" s="2391">
        <v>170.58</v>
      </c>
      <c r="G45" s="2392"/>
      <c r="H45" s="2010">
        <f t="shared" si="13"/>
        <v>0.3</v>
      </c>
      <c r="I45" s="786"/>
      <c r="J45" s="786"/>
    </row>
    <row r="46" spans="1:13" s="4" customFormat="1" ht="18.75" customHeight="1" thickBot="1">
      <c r="A46" s="352"/>
      <c r="B46" s="2393" t="s">
        <v>652</v>
      </c>
      <c r="C46" s="2394"/>
      <c r="D46" s="2394"/>
      <c r="E46" s="2395"/>
      <c r="F46" s="2396">
        <v>1616.9</v>
      </c>
      <c r="G46" s="2397"/>
      <c r="H46" s="2011">
        <f t="shared" si="13"/>
        <v>2.7</v>
      </c>
      <c r="I46" s="786"/>
      <c r="J46" s="350"/>
    </row>
    <row r="47" spans="1:13" s="4" customFormat="1" ht="18.75" customHeight="1" thickTop="1">
      <c r="A47" s="354"/>
      <c r="B47" s="2398" t="s">
        <v>653</v>
      </c>
      <c r="C47" s="2399"/>
      <c r="D47" s="2399"/>
      <c r="E47" s="2400"/>
      <c r="F47" s="2401">
        <v>60952.89</v>
      </c>
      <c r="G47" s="2402"/>
      <c r="H47" s="2012">
        <f t="shared" si="13"/>
        <v>100</v>
      </c>
      <c r="I47" s="350"/>
      <c r="J47" s="350"/>
    </row>
    <row r="48" spans="1:13" s="4" customFormat="1" ht="18.75" customHeight="1">
      <c r="A48" s="786"/>
      <c r="B48" s="110" t="s">
        <v>2115</v>
      </c>
      <c r="C48" s="679"/>
      <c r="D48" s="679"/>
      <c r="E48" s="110"/>
      <c r="F48" s="679"/>
      <c r="G48" s="679"/>
      <c r="H48" s="679"/>
      <c r="I48" s="786"/>
      <c r="K48" s="786"/>
      <c r="L48" s="223"/>
      <c r="M48" s="223"/>
    </row>
    <row r="49" spans="1:35" s="4" customFormat="1" ht="18.75" customHeight="1">
      <c r="E49" s="786"/>
      <c r="F49" s="223"/>
      <c r="G49" s="223"/>
      <c r="H49" s="223"/>
      <c r="I49" s="786"/>
      <c r="J49" s="223"/>
      <c r="K49" s="223"/>
      <c r="L49" s="223"/>
    </row>
    <row r="50" spans="1:35" s="4" customFormat="1" ht="18.75" customHeight="1">
      <c r="A50" s="2387" t="s">
        <v>2086</v>
      </c>
      <c r="B50" s="2387"/>
      <c r="C50" s="2387"/>
      <c r="D50" s="2387"/>
      <c r="E50" s="2387"/>
      <c r="F50" s="2387"/>
      <c r="G50" s="2387"/>
      <c r="H50" s="2387"/>
      <c r="I50" s="2387"/>
      <c r="J50" s="2387"/>
      <c r="K50" s="356"/>
      <c r="L50" s="356"/>
      <c r="M50" s="357"/>
      <c r="N50" s="357"/>
      <c r="O50" s="357"/>
      <c r="P50" s="357"/>
      <c r="Q50" s="357"/>
      <c r="R50" s="357"/>
      <c r="S50" s="357"/>
      <c r="T50" s="357"/>
      <c r="U50" s="357"/>
      <c r="V50" s="357"/>
      <c r="W50" s="357"/>
      <c r="X50" s="357"/>
      <c r="Y50" s="357"/>
      <c r="Z50" s="357"/>
      <c r="AA50" s="357"/>
      <c r="AB50" s="357"/>
      <c r="AC50" s="357"/>
      <c r="AD50" s="357"/>
    </row>
    <row r="51" spans="1:35" s="4" customFormat="1" ht="18.75" customHeight="1">
      <c r="A51" s="523"/>
      <c r="B51" s="523"/>
      <c r="C51" s="523"/>
      <c r="D51" s="6"/>
      <c r="E51" s="6"/>
      <c r="F51" s="7"/>
      <c r="G51" s="6"/>
      <c r="H51" s="6"/>
      <c r="I51" s="616" t="s">
        <v>90</v>
      </c>
      <c r="K51" s="357"/>
      <c r="L51" s="5"/>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row>
    <row r="52" spans="1:35" s="4" customFormat="1" ht="18.75" customHeight="1">
      <c r="A52" s="680"/>
      <c r="B52" s="1158" t="s">
        <v>89</v>
      </c>
      <c r="C52" s="681" t="s">
        <v>88</v>
      </c>
      <c r="D52" s="681" t="s">
        <v>87</v>
      </c>
      <c r="E52" s="681" t="s">
        <v>86</v>
      </c>
      <c r="F52" s="681" t="s">
        <v>85</v>
      </c>
      <c r="G52" s="681" t="s">
        <v>84</v>
      </c>
      <c r="H52" s="682" t="s">
        <v>83</v>
      </c>
      <c r="I52" s="683" t="s">
        <v>82</v>
      </c>
      <c r="J52" s="357"/>
      <c r="K52" s="357"/>
      <c r="L52" s="357"/>
      <c r="M52" s="357"/>
      <c r="N52" s="357"/>
      <c r="O52" s="357"/>
      <c r="P52" s="357"/>
      <c r="Q52" s="357"/>
      <c r="R52" s="357"/>
      <c r="S52" s="357"/>
      <c r="T52" s="357"/>
      <c r="U52" s="357"/>
      <c r="V52" s="357"/>
      <c r="W52" s="357"/>
      <c r="X52" s="357"/>
      <c r="Y52" s="357"/>
      <c r="Z52" s="357"/>
      <c r="AA52" s="357"/>
      <c r="AB52" s="357"/>
      <c r="AC52" s="357"/>
      <c r="AD52" s="357"/>
      <c r="AE52" s="357"/>
    </row>
    <row r="53" spans="1:35" s="4" customFormat="1" ht="18.75" customHeight="1">
      <c r="A53" s="684" t="s">
        <v>694</v>
      </c>
      <c r="B53" s="2018">
        <v>82</v>
      </c>
      <c r="C53" s="2019">
        <v>25</v>
      </c>
      <c r="D53" s="2019">
        <v>33</v>
      </c>
      <c r="E53" s="2019">
        <v>20</v>
      </c>
      <c r="F53" s="2019">
        <v>9</v>
      </c>
      <c r="G53" s="2019">
        <v>6</v>
      </c>
      <c r="H53" s="2016">
        <v>13</v>
      </c>
      <c r="I53" s="2013">
        <f t="shared" ref="I53:I63" si="14">SUM(B53:H53)</f>
        <v>188</v>
      </c>
      <c r="J53" s="357"/>
      <c r="K53" s="357"/>
      <c r="L53" s="357"/>
      <c r="M53" s="357"/>
      <c r="N53" s="357"/>
      <c r="O53" s="357"/>
      <c r="P53" s="357"/>
      <c r="Q53" s="357"/>
      <c r="R53" s="357"/>
      <c r="S53" s="357"/>
      <c r="T53" s="357"/>
      <c r="U53" s="357"/>
      <c r="V53" s="357"/>
      <c r="W53" s="357"/>
      <c r="X53" s="357"/>
      <c r="Y53" s="357"/>
      <c r="Z53" s="357"/>
      <c r="AA53" s="357"/>
      <c r="AB53" s="357"/>
      <c r="AC53" s="357"/>
      <c r="AD53" s="357"/>
      <c r="AE53" s="357"/>
    </row>
    <row r="54" spans="1:35" s="4" customFormat="1" ht="18.75" customHeight="1">
      <c r="A54" s="684" t="s">
        <v>654</v>
      </c>
      <c r="B54" s="2018">
        <v>9</v>
      </c>
      <c r="C54" s="2019">
        <v>2</v>
      </c>
      <c r="D54" s="2019">
        <v>1</v>
      </c>
      <c r="E54" s="2019">
        <v>3</v>
      </c>
      <c r="F54" s="2020">
        <v>2</v>
      </c>
      <c r="G54" s="2020" t="s">
        <v>52</v>
      </c>
      <c r="H54" s="2021">
        <v>1</v>
      </c>
      <c r="I54" s="2013">
        <f t="shared" si="14"/>
        <v>18</v>
      </c>
      <c r="J54" s="357"/>
      <c r="K54" s="357"/>
      <c r="L54" s="357"/>
      <c r="M54" s="357"/>
      <c r="N54" s="357"/>
      <c r="O54" s="357"/>
      <c r="P54" s="357"/>
      <c r="Q54" s="357"/>
      <c r="R54" s="357"/>
      <c r="S54" s="357"/>
      <c r="T54" s="357"/>
      <c r="U54" s="357"/>
      <c r="V54" s="357"/>
      <c r="W54" s="357"/>
      <c r="X54" s="357"/>
      <c r="Y54" s="357"/>
      <c r="Z54" s="357"/>
      <c r="AA54" s="357"/>
      <c r="AB54" s="357"/>
      <c r="AC54" s="357"/>
      <c r="AD54" s="357"/>
      <c r="AE54" s="357"/>
    </row>
    <row r="55" spans="1:35" s="4" customFormat="1" ht="18.75" customHeight="1">
      <c r="A55" s="684" t="s">
        <v>655</v>
      </c>
      <c r="B55" s="2018">
        <v>119</v>
      </c>
      <c r="C55" s="2019">
        <v>49</v>
      </c>
      <c r="D55" s="2019">
        <v>51</v>
      </c>
      <c r="E55" s="2019">
        <v>33</v>
      </c>
      <c r="F55" s="2019">
        <v>13</v>
      </c>
      <c r="G55" s="2019">
        <v>17</v>
      </c>
      <c r="H55" s="2016">
        <v>10</v>
      </c>
      <c r="I55" s="2013">
        <f t="shared" si="14"/>
        <v>292</v>
      </c>
      <c r="J55" s="357"/>
      <c r="K55" s="357"/>
      <c r="L55" s="357"/>
      <c r="M55" s="357"/>
      <c r="N55" s="357"/>
      <c r="O55" s="357"/>
      <c r="P55" s="357"/>
      <c r="Q55" s="357"/>
      <c r="R55" s="357"/>
      <c r="S55" s="357"/>
      <c r="T55" s="357"/>
      <c r="U55" s="357"/>
      <c r="V55" s="357"/>
      <c r="W55" s="357"/>
      <c r="X55" s="357"/>
      <c r="Y55" s="357"/>
      <c r="Z55" s="357"/>
      <c r="AA55" s="357"/>
      <c r="AB55" s="357"/>
      <c r="AC55" s="357"/>
      <c r="AD55" s="357"/>
      <c r="AE55" s="357"/>
    </row>
    <row r="56" spans="1:35" s="4" customFormat="1" ht="18.75" customHeight="1">
      <c r="A56" s="684" t="s">
        <v>656</v>
      </c>
      <c r="B56" s="2018">
        <v>4</v>
      </c>
      <c r="C56" s="2019">
        <v>2</v>
      </c>
      <c r="D56" s="2019">
        <v>1</v>
      </c>
      <c r="E56" s="2019">
        <v>1</v>
      </c>
      <c r="F56" s="2019">
        <v>1</v>
      </c>
      <c r="G56" s="2020" t="s">
        <v>52</v>
      </c>
      <c r="H56" s="2021" t="s">
        <v>52</v>
      </c>
      <c r="I56" s="2013">
        <f t="shared" si="14"/>
        <v>9</v>
      </c>
      <c r="J56" s="357"/>
      <c r="K56" s="357"/>
      <c r="L56" s="357"/>
      <c r="M56" s="357"/>
      <c r="N56" s="357"/>
      <c r="O56" s="357"/>
      <c r="P56" s="357"/>
      <c r="Q56" s="357"/>
      <c r="R56" s="357"/>
      <c r="S56" s="357"/>
      <c r="T56" s="357"/>
      <c r="U56" s="357"/>
      <c r="V56" s="357"/>
      <c r="W56" s="357"/>
      <c r="X56" s="357"/>
      <c r="Y56" s="357"/>
      <c r="Z56" s="357"/>
      <c r="AA56" s="357"/>
      <c r="AB56" s="357"/>
      <c r="AC56" s="357"/>
      <c r="AD56" s="357"/>
      <c r="AE56" s="357"/>
    </row>
    <row r="57" spans="1:35" s="4" customFormat="1" ht="18.75" customHeight="1">
      <c r="A57" s="684" t="s">
        <v>657</v>
      </c>
      <c r="B57" s="2018">
        <v>4</v>
      </c>
      <c r="C57" s="2019">
        <v>3</v>
      </c>
      <c r="D57" s="2020" t="s">
        <v>52</v>
      </c>
      <c r="E57" s="2020" t="s">
        <v>52</v>
      </c>
      <c r="F57" s="2020" t="s">
        <v>52</v>
      </c>
      <c r="G57" s="2020" t="s">
        <v>52</v>
      </c>
      <c r="H57" s="2021" t="s">
        <v>52</v>
      </c>
      <c r="I57" s="2013">
        <f t="shared" si="14"/>
        <v>7</v>
      </c>
      <c r="J57" s="357"/>
      <c r="K57" s="357"/>
      <c r="L57" s="357"/>
      <c r="M57" s="357"/>
      <c r="N57" s="357"/>
      <c r="O57" s="357"/>
      <c r="P57" s="357"/>
      <c r="Q57" s="357"/>
      <c r="R57" s="357"/>
      <c r="S57" s="357"/>
      <c r="T57" s="357"/>
      <c r="U57" s="357"/>
      <c r="V57" s="357"/>
      <c r="W57" s="357"/>
      <c r="X57" s="357"/>
      <c r="Y57" s="357"/>
      <c r="Z57" s="357"/>
      <c r="AA57" s="357"/>
      <c r="AB57" s="357"/>
      <c r="AC57" s="357"/>
      <c r="AD57" s="357"/>
      <c r="AE57" s="357"/>
    </row>
    <row r="58" spans="1:35" s="4" customFormat="1" ht="18.75" customHeight="1">
      <c r="A58" s="684" t="s">
        <v>658</v>
      </c>
      <c r="B58" s="2018">
        <v>9</v>
      </c>
      <c r="C58" s="2019">
        <v>2</v>
      </c>
      <c r="D58" s="2019">
        <v>4</v>
      </c>
      <c r="E58" s="2019">
        <v>1</v>
      </c>
      <c r="F58" s="2020" t="s">
        <v>52</v>
      </c>
      <c r="G58" s="2020" t="s">
        <v>52</v>
      </c>
      <c r="H58" s="2021" t="s">
        <v>52</v>
      </c>
      <c r="I58" s="2013">
        <f t="shared" si="14"/>
        <v>16</v>
      </c>
    </row>
    <row r="59" spans="1:35" s="4" customFormat="1" ht="18.75" customHeight="1">
      <c r="A59" s="684" t="s">
        <v>695</v>
      </c>
      <c r="B59" s="2018">
        <v>2</v>
      </c>
      <c r="C59" s="2020" t="s">
        <v>52</v>
      </c>
      <c r="D59" s="2020" t="s">
        <v>52</v>
      </c>
      <c r="E59" s="2020" t="s">
        <v>52</v>
      </c>
      <c r="F59" s="2020" t="s">
        <v>52</v>
      </c>
      <c r="G59" s="2020" t="s">
        <v>52</v>
      </c>
      <c r="H59" s="2021">
        <v>1</v>
      </c>
      <c r="I59" s="2013">
        <f t="shared" si="14"/>
        <v>3</v>
      </c>
    </row>
    <row r="60" spans="1:35" s="4" customFormat="1" ht="18.75" customHeight="1">
      <c r="A60" s="684" t="s">
        <v>659</v>
      </c>
      <c r="B60" s="2018">
        <v>222</v>
      </c>
      <c r="C60" s="2019">
        <v>85</v>
      </c>
      <c r="D60" s="2019">
        <v>83</v>
      </c>
      <c r="E60" s="2019">
        <v>42</v>
      </c>
      <c r="F60" s="2019">
        <v>21</v>
      </c>
      <c r="G60" s="2019">
        <v>23</v>
      </c>
      <c r="H60" s="2016">
        <v>33</v>
      </c>
      <c r="I60" s="2013">
        <f t="shared" si="14"/>
        <v>509</v>
      </c>
    </row>
    <row r="61" spans="1:35" s="4" customFormat="1" ht="18.75" customHeight="1">
      <c r="A61" s="684" t="s">
        <v>660</v>
      </c>
      <c r="B61" s="2018">
        <v>25</v>
      </c>
      <c r="C61" s="2019">
        <v>12</v>
      </c>
      <c r="D61" s="2019">
        <v>4</v>
      </c>
      <c r="E61" s="2019">
        <v>3</v>
      </c>
      <c r="F61" s="2019">
        <v>1</v>
      </c>
      <c r="G61" s="2019">
        <v>2</v>
      </c>
      <c r="H61" s="2016">
        <v>2</v>
      </c>
      <c r="I61" s="2013">
        <f t="shared" si="14"/>
        <v>49</v>
      </c>
    </row>
    <row r="62" spans="1:35" s="4" customFormat="1" ht="18.75" customHeight="1">
      <c r="A62" s="684" t="s">
        <v>661</v>
      </c>
      <c r="B62" s="2018">
        <v>35</v>
      </c>
      <c r="C62" s="2019">
        <v>9</v>
      </c>
      <c r="D62" s="2019">
        <v>4</v>
      </c>
      <c r="E62" s="2019">
        <v>4</v>
      </c>
      <c r="F62" s="2019">
        <v>1</v>
      </c>
      <c r="G62" s="2020" t="s">
        <v>52</v>
      </c>
      <c r="H62" s="2016">
        <v>2</v>
      </c>
      <c r="I62" s="2013">
        <f t="shared" si="14"/>
        <v>55</v>
      </c>
    </row>
    <row r="63" spans="1:35" s="4" customFormat="1" ht="18.75" customHeight="1" thickBot="1">
      <c r="A63" s="685" t="s">
        <v>662</v>
      </c>
      <c r="B63" s="2022">
        <v>45</v>
      </c>
      <c r="C63" s="2022">
        <v>30</v>
      </c>
      <c r="D63" s="2022">
        <v>8</v>
      </c>
      <c r="E63" s="2022">
        <v>8</v>
      </c>
      <c r="F63" s="2022">
        <v>4</v>
      </c>
      <c r="G63" s="2022">
        <v>2</v>
      </c>
      <c r="H63" s="2022">
        <v>1</v>
      </c>
      <c r="I63" s="2014">
        <f t="shared" si="14"/>
        <v>98</v>
      </c>
    </row>
    <row r="64" spans="1:35" s="4" customFormat="1" ht="18.75" customHeight="1" thickTop="1">
      <c r="A64" s="1922" t="s">
        <v>696</v>
      </c>
      <c r="B64" s="2015">
        <f>SUM(B53:B63)</f>
        <v>556</v>
      </c>
      <c r="C64" s="2016">
        <f t="shared" ref="C64:I64" si="15">SUM(C53:C63)</f>
        <v>219</v>
      </c>
      <c r="D64" s="2016">
        <f t="shared" si="15"/>
        <v>189</v>
      </c>
      <c r="E64" s="2016">
        <f t="shared" si="15"/>
        <v>115</v>
      </c>
      <c r="F64" s="2016">
        <f t="shared" si="15"/>
        <v>52</v>
      </c>
      <c r="G64" s="2016">
        <f>SUM(G53:G63)</f>
        <v>50</v>
      </c>
      <c r="H64" s="2016">
        <f t="shared" si="15"/>
        <v>63</v>
      </c>
      <c r="I64" s="2017">
        <f t="shared" si="15"/>
        <v>1244</v>
      </c>
    </row>
    <row r="65" spans="1:13" s="4" customFormat="1" ht="18.75" customHeight="1">
      <c r="A65" s="110" t="s">
        <v>2116</v>
      </c>
      <c r="B65" s="679"/>
      <c r="C65" s="679"/>
      <c r="D65" s="110"/>
      <c r="E65" s="679"/>
      <c r="F65" s="679"/>
      <c r="G65" s="7"/>
      <c r="H65" s="7"/>
      <c r="I65" s="7"/>
      <c r="J65" s="7"/>
      <c r="K65" s="7"/>
      <c r="L65" s="357"/>
      <c r="M65" s="357"/>
    </row>
    <row r="66" spans="1:13" s="4" customFormat="1" ht="18.75" customHeight="1">
      <c r="D66" s="786"/>
      <c r="G66" s="7"/>
      <c r="H66" s="7"/>
      <c r="I66" s="7"/>
      <c r="J66" s="7"/>
      <c r="K66" s="7"/>
      <c r="L66" s="357"/>
      <c r="M66" s="357"/>
    </row>
    <row r="67" spans="1:13" ht="18.75" hidden="1" customHeight="1"/>
    <row r="68" spans="1:13" ht="18.75" hidden="1" customHeight="1">
      <c r="A68" s="2420" t="s">
        <v>757</v>
      </c>
      <c r="B68" s="2420"/>
      <c r="C68" s="2420"/>
      <c r="D68" s="2420"/>
      <c r="E68" s="2420"/>
      <c r="F68" s="2420"/>
      <c r="G68" s="2420"/>
      <c r="H68" s="2420"/>
      <c r="I68" s="2420"/>
      <c r="J68" s="2420"/>
    </row>
    <row r="69" spans="1:13" ht="18.75" hidden="1" customHeight="1">
      <c r="A69" s="100"/>
      <c r="C69" s="7"/>
      <c r="D69" s="5"/>
      <c r="J69" s="5" t="s">
        <v>76</v>
      </c>
    </row>
    <row r="70" spans="1:13" ht="18.75" hidden="1" customHeight="1">
      <c r="A70" s="687" t="s">
        <v>94</v>
      </c>
      <c r="B70" s="687" t="s">
        <v>93</v>
      </c>
      <c r="C70" s="687" t="s">
        <v>92</v>
      </c>
      <c r="D70" s="687" t="s">
        <v>91</v>
      </c>
      <c r="E70" s="687" t="s">
        <v>860</v>
      </c>
      <c r="F70" s="687" t="s">
        <v>861</v>
      </c>
      <c r="G70" s="687" t="s">
        <v>862</v>
      </c>
      <c r="H70" s="687" t="s">
        <v>1011</v>
      </c>
      <c r="I70" s="687" t="s">
        <v>1057</v>
      </c>
      <c r="J70" s="687" t="s">
        <v>1069</v>
      </c>
    </row>
    <row r="71" spans="1:13" ht="21" hidden="1" customHeight="1">
      <c r="A71" s="676">
        <v>31.4</v>
      </c>
      <c r="B71" s="677">
        <v>30.9</v>
      </c>
      <c r="C71" s="677">
        <v>34.1</v>
      </c>
      <c r="D71" s="677">
        <v>37.299999999999997</v>
      </c>
      <c r="E71" s="677">
        <v>35.700000000000003</v>
      </c>
      <c r="F71" s="677">
        <v>34.299999999999997</v>
      </c>
      <c r="G71" s="677">
        <v>33.9</v>
      </c>
      <c r="H71" s="809">
        <v>32.9</v>
      </c>
      <c r="I71" s="848">
        <v>32.1</v>
      </c>
      <c r="J71" s="848">
        <v>33.200000000000003</v>
      </c>
    </row>
    <row r="72" spans="1:13" ht="18.75" hidden="1" customHeight="1">
      <c r="A72" s="678" t="s">
        <v>74</v>
      </c>
      <c r="C72" s="103"/>
      <c r="D72" s="101"/>
    </row>
    <row r="73" spans="1:13" ht="18.75" hidden="1" customHeight="1">
      <c r="A73" s="103"/>
      <c r="B73" s="101"/>
      <c r="C73" s="11"/>
      <c r="D73" s="103"/>
      <c r="E73" s="101"/>
    </row>
    <row r="74" spans="1:13" ht="18.75" customHeight="1">
      <c r="A74" s="17"/>
      <c r="B74" s="16"/>
      <c r="C74" s="16"/>
      <c r="D74" s="16"/>
      <c r="E74" s="16"/>
      <c r="F74" s="16"/>
      <c r="G74" s="16"/>
      <c r="H74" s="15"/>
      <c r="I74" s="15"/>
      <c r="J74" s="15"/>
    </row>
    <row r="75" spans="1:13" ht="18.75" customHeight="1">
      <c r="A75" s="2416"/>
      <c r="B75" s="2416"/>
      <c r="C75" s="2416"/>
      <c r="D75" s="2416"/>
      <c r="E75" s="2416"/>
      <c r="F75" s="2416"/>
      <c r="G75" s="2416"/>
      <c r="H75" s="2416"/>
      <c r="I75" s="2416"/>
      <c r="J75" s="2416"/>
    </row>
    <row r="76" spans="1:13" ht="18.75" customHeight="1">
      <c r="A76" s="960"/>
      <c r="B76" s="19"/>
      <c r="C76" s="19"/>
      <c r="D76" s="20"/>
      <c r="E76" s="20"/>
      <c r="F76" s="19"/>
      <c r="G76" s="18"/>
      <c r="H76" s="961"/>
      <c r="I76" s="961"/>
      <c r="J76" s="20"/>
    </row>
    <row r="77" spans="1:13" ht="30" customHeight="1">
      <c r="A77" s="965"/>
      <c r="B77" s="966"/>
      <c r="C77" s="966"/>
      <c r="D77" s="966"/>
      <c r="E77" s="966"/>
      <c r="F77" s="966"/>
      <c r="G77" s="966"/>
      <c r="H77" s="966"/>
      <c r="I77" s="966"/>
      <c r="J77" s="966"/>
    </row>
    <row r="78" spans="1:13" ht="21" customHeight="1">
      <c r="A78" s="967"/>
      <c r="B78" s="962"/>
      <c r="C78" s="962"/>
      <c r="D78" s="962"/>
      <c r="E78" s="962"/>
      <c r="F78" s="962"/>
      <c r="G78" s="962"/>
      <c r="H78" s="962"/>
      <c r="I78" s="962"/>
      <c r="J78" s="962"/>
    </row>
    <row r="79" spans="1:13" ht="21" customHeight="1">
      <c r="A79" s="967"/>
      <c r="B79" s="962"/>
      <c r="C79" s="968"/>
      <c r="D79" s="962"/>
      <c r="E79" s="962"/>
      <c r="F79" s="962"/>
      <c r="G79" s="968"/>
      <c r="H79" s="962"/>
      <c r="I79" s="962"/>
      <c r="J79" s="962"/>
    </row>
    <row r="80" spans="1:13" ht="21" customHeight="1">
      <c r="A80" s="969"/>
      <c r="B80" s="963"/>
      <c r="C80" s="963"/>
      <c r="D80" s="963"/>
      <c r="E80" s="963"/>
      <c r="F80" s="963"/>
      <c r="G80" s="963"/>
      <c r="H80" s="963"/>
      <c r="I80" s="963"/>
      <c r="J80" s="963"/>
    </row>
    <row r="81" spans="1:10" ht="18.75" customHeight="1">
      <c r="A81" s="964"/>
      <c r="B81" s="16"/>
      <c r="C81" s="16"/>
      <c r="D81" s="16"/>
      <c r="E81" s="16"/>
      <c r="F81" s="16"/>
      <c r="G81" s="16"/>
      <c r="H81" s="16"/>
      <c r="I81" s="16"/>
      <c r="J81" s="16"/>
    </row>
    <row r="82" spans="1:10" ht="18.75" customHeight="1">
      <c r="A82" s="110"/>
      <c r="B82" s="16"/>
      <c r="C82" s="16"/>
      <c r="D82" s="16"/>
      <c r="E82" s="16"/>
      <c r="F82" s="16"/>
      <c r="G82" s="16"/>
      <c r="H82" s="16"/>
      <c r="I82" s="16"/>
      <c r="J82" s="16"/>
    </row>
    <row r="83" spans="1:10" ht="18.75" customHeight="1">
      <c r="A83" s="17"/>
      <c r="B83" s="16"/>
      <c r="C83" s="16"/>
      <c r="D83" s="16"/>
      <c r="E83" s="16"/>
      <c r="F83" s="16"/>
      <c r="G83" s="16"/>
      <c r="H83" s="15"/>
      <c r="I83" s="15"/>
      <c r="J83" s="15"/>
    </row>
    <row r="84" spans="1:10" ht="18.75" customHeight="1">
      <c r="A84" s="17"/>
      <c r="B84" s="16"/>
      <c r="C84" s="16"/>
      <c r="D84" s="16"/>
      <c r="E84" s="16"/>
      <c r="F84" s="16"/>
      <c r="G84" s="16"/>
      <c r="H84" s="15"/>
      <c r="I84" s="15"/>
      <c r="J84" s="15"/>
    </row>
    <row r="85" spans="1:10" ht="18.75" customHeight="1">
      <c r="A85" s="17"/>
      <c r="B85" s="16"/>
      <c r="C85" s="16"/>
      <c r="D85" s="16"/>
      <c r="E85" s="16"/>
      <c r="F85" s="16"/>
      <c r="G85" s="16"/>
      <c r="H85" s="15"/>
      <c r="I85" s="15"/>
      <c r="J85" s="15"/>
    </row>
    <row r="86" spans="1:10" ht="18.75" customHeight="1">
      <c r="A86" s="17"/>
      <c r="B86" s="16"/>
      <c r="C86" s="16"/>
      <c r="D86" s="16"/>
      <c r="E86" s="16"/>
      <c r="F86" s="16"/>
      <c r="G86" s="16"/>
      <c r="H86" s="15"/>
      <c r="I86" s="15"/>
      <c r="J86" s="15"/>
    </row>
    <row r="87" spans="1:10" ht="18.75" customHeight="1">
      <c r="A87" s="17"/>
      <c r="B87" s="16"/>
      <c r="C87" s="16"/>
      <c r="D87" s="16"/>
      <c r="E87" s="16"/>
      <c r="F87" s="16"/>
      <c r="G87" s="16"/>
      <c r="H87" s="15"/>
      <c r="I87" s="15"/>
      <c r="J87" s="15"/>
    </row>
    <row r="88" spans="1:10" ht="18.75" customHeight="1">
      <c r="A88" s="17"/>
      <c r="B88" s="16"/>
      <c r="C88" s="16"/>
      <c r="D88" s="16"/>
      <c r="E88" s="16"/>
      <c r="F88" s="16"/>
      <c r="G88" s="16"/>
      <c r="H88" s="15"/>
      <c r="I88" s="15"/>
      <c r="J88" s="15"/>
    </row>
    <row r="89" spans="1:10" ht="18.75" customHeight="1">
      <c r="A89" s="17"/>
      <c r="B89" s="16"/>
      <c r="C89" s="16"/>
      <c r="D89" s="16"/>
      <c r="E89" s="16"/>
      <c r="F89" s="16"/>
      <c r="G89" s="16"/>
      <c r="H89" s="15"/>
      <c r="I89" s="15"/>
      <c r="J89" s="15"/>
    </row>
    <row r="90" spans="1:10" ht="18.75" customHeight="1">
      <c r="A90" s="17"/>
      <c r="B90" s="16"/>
      <c r="C90" s="16"/>
      <c r="D90" s="16"/>
      <c r="E90" s="16"/>
      <c r="F90" s="16"/>
      <c r="G90" s="16"/>
      <c r="H90" s="15"/>
      <c r="I90" s="15"/>
      <c r="J90" s="15"/>
    </row>
    <row r="91" spans="1:10" ht="18.75" customHeight="1">
      <c r="A91" s="17"/>
      <c r="B91" s="16"/>
      <c r="C91" s="16"/>
      <c r="D91" s="16"/>
      <c r="E91" s="16"/>
      <c r="F91" s="16"/>
      <c r="G91" s="16"/>
      <c r="H91" s="15"/>
      <c r="I91" s="15"/>
      <c r="J91" s="15"/>
    </row>
    <row r="92" spans="1:10" ht="18.75" customHeight="1">
      <c r="A92" s="17"/>
      <c r="B92" s="16"/>
      <c r="C92" s="16"/>
      <c r="D92" s="16"/>
      <c r="E92" s="16"/>
      <c r="F92" s="16"/>
      <c r="G92" s="16"/>
      <c r="H92" s="15"/>
      <c r="I92" s="15"/>
      <c r="J92" s="15"/>
    </row>
    <row r="93" spans="1:10" ht="18.75" customHeight="1">
      <c r="A93" s="17"/>
      <c r="B93" s="16"/>
      <c r="C93" s="16"/>
      <c r="D93" s="16"/>
      <c r="E93" s="16"/>
      <c r="F93" s="16"/>
      <c r="G93" s="16"/>
      <c r="H93" s="15"/>
      <c r="I93" s="15"/>
      <c r="J93" s="15"/>
    </row>
    <row r="94" spans="1:10" ht="18.75" customHeight="1">
      <c r="A94" s="17"/>
      <c r="B94" s="16"/>
      <c r="C94" s="16"/>
      <c r="D94" s="16"/>
      <c r="E94" s="16"/>
      <c r="F94" s="16"/>
      <c r="G94" s="16"/>
      <c r="H94" s="15"/>
      <c r="I94" s="15"/>
      <c r="J94" s="15"/>
    </row>
    <row r="95" spans="1:10" ht="18.75" customHeight="1">
      <c r="A95" s="17"/>
      <c r="B95" s="16"/>
      <c r="C95" s="16"/>
      <c r="D95" s="16"/>
      <c r="E95" s="16"/>
      <c r="F95" s="16"/>
      <c r="G95" s="16"/>
      <c r="H95" s="15"/>
      <c r="I95" s="15"/>
      <c r="J95" s="15"/>
    </row>
    <row r="96" spans="1:10" ht="18.75" customHeight="1">
      <c r="A96" s="17"/>
      <c r="B96" s="16"/>
      <c r="C96" s="16"/>
      <c r="D96" s="16"/>
      <c r="E96" s="16"/>
      <c r="F96" s="16"/>
      <c r="G96" s="16"/>
      <c r="H96" s="15"/>
      <c r="I96" s="15"/>
      <c r="J96" s="15"/>
    </row>
    <row r="97" spans="1:10" ht="18.75" customHeight="1">
      <c r="A97" s="17"/>
      <c r="B97" s="16"/>
      <c r="C97" s="16"/>
      <c r="D97" s="16"/>
      <c r="E97" s="16"/>
      <c r="F97" s="16"/>
      <c r="G97" s="16"/>
      <c r="H97" s="15"/>
      <c r="I97" s="15"/>
      <c r="J97" s="15"/>
    </row>
  </sheetData>
  <sheetProtection algorithmName="SHA-512" hashValue="o4bfcRmoFkNvZpPkas6AiuoYcDxFd+Dwb0KS32ggVMnPSJfCTfkw/5d9te/GcoPr8COt938OCZMpjlopB/gmgQ==" saltValue="LBISg3+5tytki/ubbD3Hpg==" spinCount="100000" sheet="1" objects="1" scenarios="1"/>
  <mergeCells count="37">
    <mergeCell ref="A75:J75"/>
    <mergeCell ref="H2:I2"/>
    <mergeCell ref="A3:A4"/>
    <mergeCell ref="A68:J68"/>
    <mergeCell ref="A32:J32"/>
    <mergeCell ref="C34:E34"/>
    <mergeCell ref="F34:G34"/>
    <mergeCell ref="B35:B41"/>
    <mergeCell ref="C35:E35"/>
    <mergeCell ref="F35:G35"/>
    <mergeCell ref="C36:E36"/>
    <mergeCell ref="F36:G36"/>
    <mergeCell ref="C37:E37"/>
    <mergeCell ref="F37:G37"/>
    <mergeCell ref="C38:E38"/>
    <mergeCell ref="F44:G44"/>
    <mergeCell ref="F38:G38"/>
    <mergeCell ref="C39:E39"/>
    <mergeCell ref="F39:G39"/>
    <mergeCell ref="C40:E40"/>
    <mergeCell ref="F40:G40"/>
    <mergeCell ref="A1:I1"/>
    <mergeCell ref="A50:J50"/>
    <mergeCell ref="B45:E45"/>
    <mergeCell ref="F45:G45"/>
    <mergeCell ref="B46:E46"/>
    <mergeCell ref="F46:G46"/>
    <mergeCell ref="B47:E47"/>
    <mergeCell ref="F47:G47"/>
    <mergeCell ref="C41:E41"/>
    <mergeCell ref="F41:G41"/>
    <mergeCell ref="B42:B44"/>
    <mergeCell ref="C42:E42"/>
    <mergeCell ref="F42:G42"/>
    <mergeCell ref="C43:E43"/>
    <mergeCell ref="F43:G43"/>
    <mergeCell ref="C44:E44"/>
  </mergeCells>
  <phoneticPr fontId="8"/>
  <hyperlinks>
    <hyperlink ref="J1" location="一覧!A1" display="一覧へ" xr:uid="{32C0E581-8A99-4A61-8631-ABF1C141C68E}"/>
  </hyperlinks>
  <printOptions horizontalCentered="1"/>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I64"/>
  <sheetViews>
    <sheetView view="pageBreakPreview" zoomScaleNormal="115" zoomScaleSheetLayoutView="100" workbookViewId="0"/>
  </sheetViews>
  <sheetFormatPr defaultColWidth="9.140625" defaultRowHeight="18.75" customHeight="1" outlineLevelRow="3"/>
  <cols>
    <col min="1" max="1" width="12.7109375" style="4" customWidth="1"/>
    <col min="2" max="6" width="11.28515625" style="4" customWidth="1"/>
    <col min="7" max="7" width="16.42578125" style="4" bestFit="1" customWidth="1"/>
    <col min="8" max="8" width="11.28515625" style="4" customWidth="1"/>
    <col min="9" max="16384" width="9.140625" style="4"/>
  </cols>
  <sheetData>
    <row r="1" spans="1:9" ht="18.75" customHeight="1">
      <c r="A1" s="224" t="s">
        <v>789</v>
      </c>
      <c r="I1" s="1544" t="s">
        <v>1532</v>
      </c>
    </row>
    <row r="2" spans="1:9" ht="18.75" customHeight="1">
      <c r="A2" s="95"/>
    </row>
    <row r="3" spans="1:9" ht="18.75" customHeight="1">
      <c r="A3" s="2426" t="s">
        <v>1682</v>
      </c>
      <c r="B3" s="2426"/>
      <c r="C3" s="2426"/>
      <c r="D3" s="2426"/>
      <c r="E3" s="2426"/>
      <c r="F3" s="2426"/>
      <c r="G3" s="2426"/>
      <c r="H3" s="2426"/>
    </row>
    <row r="4" spans="1:9" ht="18.75" customHeight="1">
      <c r="A4" s="110"/>
      <c r="B4" s="22"/>
      <c r="C4" s="25"/>
      <c r="D4" s="25"/>
      <c r="F4" s="24"/>
      <c r="G4" s="24"/>
      <c r="H4" s="24" t="s">
        <v>1168</v>
      </c>
    </row>
    <row r="5" spans="1:9" ht="18.75" customHeight="1">
      <c r="A5" s="2428" t="s">
        <v>1333</v>
      </c>
      <c r="B5" s="1255" t="s">
        <v>1332</v>
      </c>
      <c r="C5" s="1257"/>
      <c r="D5" s="1257"/>
      <c r="E5" s="1257"/>
      <c r="F5" s="1246"/>
      <c r="G5" s="1256" t="s">
        <v>778</v>
      </c>
      <c r="H5" s="1246"/>
    </row>
    <row r="6" spans="1:9" ht="18.75" customHeight="1">
      <c r="A6" s="2429"/>
      <c r="B6" s="438"/>
      <c r="C6" s="1238" t="s">
        <v>1238</v>
      </c>
      <c r="D6" s="1238" t="s">
        <v>1239</v>
      </c>
      <c r="E6" s="1238" t="s">
        <v>1240</v>
      </c>
      <c r="F6" s="1238" t="s">
        <v>1241</v>
      </c>
      <c r="G6" s="437"/>
      <c r="H6" s="1935" t="s">
        <v>1242</v>
      </c>
    </row>
    <row r="7" spans="1:9" ht="18.75" hidden="1" customHeight="1">
      <c r="A7" s="82" t="s">
        <v>91</v>
      </c>
      <c r="B7" s="1244">
        <v>10529</v>
      </c>
      <c r="C7" s="1179">
        <v>1798</v>
      </c>
      <c r="D7" s="1179">
        <v>4980</v>
      </c>
      <c r="E7" s="1180">
        <v>81</v>
      </c>
      <c r="F7" s="1179">
        <v>3670</v>
      </c>
      <c r="G7" s="1244">
        <v>800919</v>
      </c>
      <c r="H7" s="1245">
        <f t="shared" ref="H7:H15" si="0">G7/B7</f>
        <v>76.067907683540696</v>
      </c>
    </row>
    <row r="8" spans="1:9" ht="18.75" customHeight="1">
      <c r="A8" s="82" t="s">
        <v>603</v>
      </c>
      <c r="B8" s="1244">
        <v>10518</v>
      </c>
      <c r="C8" s="393">
        <v>1771</v>
      </c>
      <c r="D8" s="393">
        <v>4658</v>
      </c>
      <c r="E8" s="1181">
        <v>40</v>
      </c>
      <c r="F8" s="393">
        <v>4049</v>
      </c>
      <c r="G8" s="1244">
        <v>777486</v>
      </c>
      <c r="H8" s="1245">
        <f t="shared" si="0"/>
        <v>73.919566457501432</v>
      </c>
    </row>
    <row r="9" spans="1:9" ht="18.75" customHeight="1">
      <c r="A9" s="82" t="s">
        <v>780</v>
      </c>
      <c r="B9" s="1244">
        <v>10462</v>
      </c>
      <c r="C9" s="373">
        <v>1872</v>
      </c>
      <c r="D9" s="373">
        <v>4653</v>
      </c>
      <c r="E9" s="1107">
        <v>134</v>
      </c>
      <c r="F9" s="373">
        <v>3803</v>
      </c>
      <c r="G9" s="1244">
        <v>773915</v>
      </c>
      <c r="H9" s="1245">
        <f t="shared" si="0"/>
        <v>73.97390556298987</v>
      </c>
    </row>
    <row r="10" spans="1:9" ht="18.75" customHeight="1">
      <c r="A10" s="82" t="s">
        <v>862</v>
      </c>
      <c r="B10" s="1244">
        <v>8978</v>
      </c>
      <c r="C10" s="373">
        <v>1742</v>
      </c>
      <c r="D10" s="373">
        <v>4322</v>
      </c>
      <c r="E10" s="1107">
        <v>30</v>
      </c>
      <c r="F10" s="373">
        <v>2884</v>
      </c>
      <c r="G10" s="1244">
        <v>639797</v>
      </c>
      <c r="H10" s="1245">
        <f t="shared" si="0"/>
        <v>71.262753397193137</v>
      </c>
    </row>
    <row r="11" spans="1:9" ht="18.75" customHeight="1">
      <c r="A11" s="82" t="s">
        <v>1011</v>
      </c>
      <c r="B11" s="1244">
        <v>8896</v>
      </c>
      <c r="C11" s="373">
        <v>1806</v>
      </c>
      <c r="D11" s="373">
        <v>4661</v>
      </c>
      <c r="E11" s="1107">
        <v>101</v>
      </c>
      <c r="F11" s="373">
        <v>2328</v>
      </c>
      <c r="G11" s="1244">
        <v>615784</v>
      </c>
      <c r="H11" s="1245">
        <f t="shared" si="0"/>
        <v>69.220323741007192</v>
      </c>
    </row>
    <row r="12" spans="1:9" ht="18.75" customHeight="1">
      <c r="A12" s="82" t="s">
        <v>1057</v>
      </c>
      <c r="B12" s="1244">
        <v>9904</v>
      </c>
      <c r="C12" s="373">
        <v>1922</v>
      </c>
      <c r="D12" s="373">
        <v>3987</v>
      </c>
      <c r="E12" s="1107">
        <v>54</v>
      </c>
      <c r="F12" s="373">
        <v>3941</v>
      </c>
      <c r="G12" s="1244">
        <v>690070</v>
      </c>
      <c r="H12" s="1245">
        <f t="shared" si="0"/>
        <v>69.675888529886919</v>
      </c>
    </row>
    <row r="13" spans="1:9" ht="18.75" customHeight="1">
      <c r="A13" s="82" t="s">
        <v>1069</v>
      </c>
      <c r="B13" s="1244">
        <v>9284</v>
      </c>
      <c r="C13" s="373">
        <v>1798</v>
      </c>
      <c r="D13" s="975">
        <v>4106</v>
      </c>
      <c r="E13" s="1108">
        <v>66</v>
      </c>
      <c r="F13" s="975">
        <v>3314</v>
      </c>
      <c r="G13" s="1244">
        <v>634351</v>
      </c>
      <c r="H13" s="1245">
        <f t="shared" si="0"/>
        <v>68.327337354588536</v>
      </c>
    </row>
    <row r="14" spans="1:9" ht="18.75" customHeight="1">
      <c r="A14" s="82" t="s">
        <v>1235</v>
      </c>
      <c r="B14" s="1244">
        <v>10495</v>
      </c>
      <c r="C14" s="373">
        <v>1925</v>
      </c>
      <c r="D14" s="975">
        <v>5142</v>
      </c>
      <c r="E14" s="1108">
        <v>26</v>
      </c>
      <c r="F14" s="975">
        <v>3402</v>
      </c>
      <c r="G14" s="1244">
        <v>731891</v>
      </c>
      <c r="H14" s="1245">
        <f t="shared" si="0"/>
        <v>69.737112910909957</v>
      </c>
      <c r="I14" s="1170"/>
    </row>
    <row r="15" spans="1:9" ht="18.75" customHeight="1">
      <c r="A15" s="82" t="s">
        <v>1304</v>
      </c>
      <c r="B15" s="1244">
        <v>9716</v>
      </c>
      <c r="C15" s="373">
        <v>1663</v>
      </c>
      <c r="D15" s="975">
        <v>4633</v>
      </c>
      <c r="E15" s="1108">
        <v>28</v>
      </c>
      <c r="F15" s="975">
        <v>3392</v>
      </c>
      <c r="G15" s="1244">
        <v>674008</v>
      </c>
      <c r="H15" s="1245">
        <f t="shared" si="0"/>
        <v>69.370934540963361</v>
      </c>
      <c r="I15" s="1170"/>
    </row>
    <row r="16" spans="1:9" ht="18.75" customHeight="1">
      <c r="A16" s="82" t="s">
        <v>1821</v>
      </c>
      <c r="B16" s="1244">
        <v>9753</v>
      </c>
      <c r="C16" s="373">
        <v>1476</v>
      </c>
      <c r="D16" s="975">
        <v>4472</v>
      </c>
      <c r="E16" s="1590">
        <v>23</v>
      </c>
      <c r="F16" s="975">
        <v>3782</v>
      </c>
      <c r="G16" s="1244">
        <v>669137</v>
      </c>
      <c r="H16" s="1245">
        <f t="shared" ref="H16" si="1">G16/B16</f>
        <v>68.60832564339178</v>
      </c>
      <c r="I16" s="1170"/>
    </row>
    <row r="17" spans="1:9" ht="18.75" customHeight="1">
      <c r="A17" s="82" t="s">
        <v>1857</v>
      </c>
      <c r="B17" s="1244">
        <v>12987</v>
      </c>
      <c r="C17" s="373">
        <v>1527</v>
      </c>
      <c r="D17" s="975">
        <v>6152</v>
      </c>
      <c r="E17" s="1590">
        <v>270</v>
      </c>
      <c r="F17" s="975">
        <v>5038</v>
      </c>
      <c r="G17" s="1244">
        <v>855226</v>
      </c>
      <c r="H17" s="1245">
        <f t="shared" ref="H17" si="2">G17/B17</f>
        <v>65.852467852467854</v>
      </c>
      <c r="I17" s="1170"/>
    </row>
    <row r="18" spans="1:9" ht="18.75" customHeight="1">
      <c r="A18" s="223" t="s">
        <v>1683</v>
      </c>
      <c r="B18" s="223"/>
      <c r="C18" s="223"/>
      <c r="D18" s="223"/>
      <c r="E18" s="22"/>
      <c r="F18" s="223"/>
    </row>
    <row r="19" spans="1:9" ht="18.75" customHeight="1">
      <c r="A19" s="23"/>
      <c r="B19" s="23"/>
      <c r="E19" s="22"/>
    </row>
    <row r="20" spans="1:9" ht="18.75" customHeight="1">
      <c r="A20" s="23"/>
      <c r="C20" s="22"/>
      <c r="D20" s="22"/>
    </row>
    <row r="21" spans="1:9" ht="18.75" hidden="1" customHeight="1">
      <c r="A21" s="2426" t="s">
        <v>628</v>
      </c>
      <c r="B21" s="2426"/>
      <c r="C21" s="2426"/>
      <c r="D21" s="2426"/>
      <c r="E21" s="2426"/>
      <c r="F21" s="2426"/>
      <c r="G21" s="2426"/>
      <c r="H21" s="2426"/>
    </row>
    <row r="22" spans="1:9" ht="18.75" hidden="1" customHeight="1"/>
    <row r="23" spans="1:9" ht="18.75" hidden="1" customHeight="1">
      <c r="A23" s="2430" t="s">
        <v>100</v>
      </c>
      <c r="B23" s="2433" t="s">
        <v>99</v>
      </c>
      <c r="C23" s="2434"/>
      <c r="D23" s="2434"/>
      <c r="E23" s="2435"/>
      <c r="F23" s="2433" t="s">
        <v>98</v>
      </c>
      <c r="G23" s="2434"/>
      <c r="H23" s="2434"/>
    </row>
    <row r="24" spans="1:9" ht="18.75" hidden="1" customHeight="1">
      <c r="A24" s="2431"/>
      <c r="B24" s="1083" t="s">
        <v>97</v>
      </c>
      <c r="C24" s="107"/>
      <c r="D24" s="1100"/>
      <c r="E24" s="108"/>
      <c r="F24" s="1083" t="s">
        <v>97</v>
      </c>
      <c r="G24" s="107"/>
      <c r="H24" s="1100"/>
    </row>
    <row r="25" spans="1:9" ht="18.75" hidden="1" customHeight="1">
      <c r="A25" s="2432"/>
      <c r="B25" s="1084"/>
      <c r="C25" s="1079" t="s">
        <v>96</v>
      </c>
      <c r="D25" s="1101"/>
      <c r="E25" s="109" t="s">
        <v>95</v>
      </c>
      <c r="F25" s="1084"/>
      <c r="G25" s="1079" t="s">
        <v>96</v>
      </c>
      <c r="H25" s="1101"/>
    </row>
    <row r="26" spans="1:9" ht="18.75" hidden="1" customHeight="1" outlineLevel="3">
      <c r="A26" s="158" t="s">
        <v>815</v>
      </c>
      <c r="B26" s="212">
        <v>5423</v>
      </c>
      <c r="C26" s="212">
        <v>3464</v>
      </c>
      <c r="D26" s="1102"/>
      <c r="E26" s="212">
        <v>1951</v>
      </c>
      <c r="F26" s="212">
        <v>294777</v>
      </c>
      <c r="G26" s="212">
        <v>168918</v>
      </c>
      <c r="H26" s="1102"/>
    </row>
    <row r="27" spans="1:9" ht="18.75" hidden="1" customHeight="1" collapsed="1">
      <c r="A27" s="159" t="s">
        <v>816</v>
      </c>
      <c r="B27" s="212">
        <v>3282</v>
      </c>
      <c r="C27" s="212">
        <v>1275</v>
      </c>
      <c r="D27" s="1102"/>
      <c r="E27" s="212">
        <v>1988</v>
      </c>
      <c r="F27" s="212">
        <v>300021</v>
      </c>
      <c r="G27" s="212">
        <v>182555</v>
      </c>
      <c r="H27" s="1102"/>
    </row>
    <row r="28" spans="1:9" ht="18.75" hidden="1" customHeight="1">
      <c r="A28" s="158" t="s">
        <v>634</v>
      </c>
      <c r="B28" s="212">
        <v>2585</v>
      </c>
      <c r="C28" s="212">
        <v>1085</v>
      </c>
      <c r="D28" s="1102"/>
      <c r="E28" s="212">
        <v>1488</v>
      </c>
      <c r="F28" s="212">
        <v>168836</v>
      </c>
      <c r="G28" s="212">
        <v>76678</v>
      </c>
      <c r="H28" s="1102"/>
    </row>
    <row r="29" spans="1:9" ht="18.75" hidden="1" customHeight="1">
      <c r="A29" s="159" t="s">
        <v>635</v>
      </c>
      <c r="B29" s="213">
        <v>3176</v>
      </c>
      <c r="C29" s="213">
        <v>1336</v>
      </c>
      <c r="D29" s="1103"/>
      <c r="E29" s="213">
        <v>1723</v>
      </c>
      <c r="F29" s="213">
        <v>201888</v>
      </c>
      <c r="G29" s="213">
        <v>90597</v>
      </c>
      <c r="H29" s="1103"/>
    </row>
    <row r="30" spans="1:9" ht="18.75" hidden="1" customHeight="1">
      <c r="A30" s="159" t="s">
        <v>636</v>
      </c>
      <c r="B30" s="183">
        <v>3549</v>
      </c>
      <c r="C30" s="183">
        <v>1452</v>
      </c>
      <c r="D30" s="1104"/>
      <c r="E30" s="183">
        <v>2008</v>
      </c>
      <c r="F30" s="183">
        <v>234571</v>
      </c>
      <c r="G30" s="183">
        <v>116755</v>
      </c>
      <c r="H30" s="1104"/>
    </row>
    <row r="31" spans="1:9" ht="18.75" hidden="1" customHeight="1">
      <c r="A31" s="159" t="s">
        <v>637</v>
      </c>
      <c r="B31" s="183">
        <v>3809</v>
      </c>
      <c r="C31" s="183">
        <v>1917</v>
      </c>
      <c r="D31" s="1104"/>
      <c r="E31" s="183">
        <v>1875</v>
      </c>
      <c r="F31" s="183">
        <v>246810</v>
      </c>
      <c r="G31" s="183">
        <v>123203</v>
      </c>
      <c r="H31" s="1104"/>
    </row>
    <row r="32" spans="1:9" ht="18.75" hidden="1" customHeight="1">
      <c r="A32" s="159" t="s">
        <v>638</v>
      </c>
      <c r="B32" s="183">
        <v>4809</v>
      </c>
      <c r="C32" s="183">
        <v>2713</v>
      </c>
      <c r="D32" s="1104"/>
      <c r="E32" s="183">
        <v>2086</v>
      </c>
      <c r="F32" s="183">
        <v>263931</v>
      </c>
      <c r="G32" s="183">
        <v>127599</v>
      </c>
      <c r="H32" s="1104"/>
    </row>
    <row r="33" spans="1:8" ht="18.75" hidden="1" customHeight="1">
      <c r="A33" s="159" t="s">
        <v>604</v>
      </c>
      <c r="B33" s="183">
        <v>3670</v>
      </c>
      <c r="C33" s="183">
        <v>1871</v>
      </c>
      <c r="D33" s="1104"/>
      <c r="E33" s="183">
        <v>1791</v>
      </c>
      <c r="F33" s="183">
        <v>237428</v>
      </c>
      <c r="G33" s="183">
        <v>110475</v>
      </c>
      <c r="H33" s="1104"/>
    </row>
    <row r="34" spans="1:8" ht="18.75" hidden="1" customHeight="1">
      <c r="A34" s="159" t="s">
        <v>603</v>
      </c>
      <c r="B34" s="184">
        <v>4049</v>
      </c>
      <c r="C34" s="184">
        <v>2232</v>
      </c>
      <c r="D34" s="1105"/>
      <c r="E34" s="184">
        <v>1803</v>
      </c>
      <c r="F34" s="184">
        <v>241201</v>
      </c>
      <c r="G34" s="184">
        <v>115652</v>
      </c>
      <c r="H34" s="1105"/>
    </row>
    <row r="35" spans="1:8" ht="18.75" hidden="1" customHeight="1">
      <c r="A35" s="159" t="s">
        <v>780</v>
      </c>
      <c r="B35" s="214">
        <v>3803</v>
      </c>
      <c r="C35" s="214">
        <v>2073</v>
      </c>
      <c r="D35" s="1106"/>
      <c r="E35" s="214">
        <v>1722</v>
      </c>
      <c r="F35" s="214">
        <v>250532</v>
      </c>
      <c r="G35" s="214">
        <v>114570</v>
      </c>
      <c r="H35" s="1106"/>
    </row>
    <row r="36" spans="1:8" ht="18.75" hidden="1" customHeight="1">
      <c r="A36" s="159" t="s">
        <v>863</v>
      </c>
      <c r="B36" s="214">
        <v>2884</v>
      </c>
      <c r="C36" s="214">
        <v>1272</v>
      </c>
      <c r="D36" s="1106"/>
      <c r="E36" s="214">
        <v>1591</v>
      </c>
      <c r="F36" s="214">
        <v>255191</v>
      </c>
      <c r="G36" s="214">
        <v>114830</v>
      </c>
      <c r="H36" s="1106"/>
    </row>
    <row r="37" spans="1:8" ht="18.75" hidden="1" customHeight="1">
      <c r="A37" s="159" t="s">
        <v>1012</v>
      </c>
      <c r="B37" s="373">
        <v>2328</v>
      </c>
      <c r="C37" s="373">
        <v>852</v>
      </c>
      <c r="D37" s="1107"/>
      <c r="E37" s="373">
        <v>1471</v>
      </c>
      <c r="F37" s="373">
        <v>255263</v>
      </c>
      <c r="G37" s="373">
        <v>110510</v>
      </c>
      <c r="H37" s="1107"/>
    </row>
    <row r="38" spans="1:8" ht="18.75" hidden="1" customHeight="1">
      <c r="A38" s="159" t="s">
        <v>1058</v>
      </c>
      <c r="B38" s="373">
        <v>3941</v>
      </c>
      <c r="C38" s="373">
        <v>2236</v>
      </c>
      <c r="D38" s="1107"/>
      <c r="E38" s="373">
        <v>1669</v>
      </c>
      <c r="F38" s="373">
        <v>267696</v>
      </c>
      <c r="G38" s="373">
        <v>117803</v>
      </c>
      <c r="H38" s="1107"/>
    </row>
    <row r="39" spans="1:8" ht="18.75" hidden="1" customHeight="1">
      <c r="A39" s="159" t="s">
        <v>1070</v>
      </c>
      <c r="B39" s="373">
        <v>3314</v>
      </c>
      <c r="C39" s="975" t="s">
        <v>1063</v>
      </c>
      <c r="D39" s="1108"/>
      <c r="E39" s="975" t="s">
        <v>1063</v>
      </c>
      <c r="F39" s="373">
        <v>240268</v>
      </c>
      <c r="G39" s="373">
        <v>107884</v>
      </c>
      <c r="H39" s="1107"/>
    </row>
    <row r="40" spans="1:8" ht="18.75" hidden="1" customHeight="1">
      <c r="A40" s="4" t="s">
        <v>745</v>
      </c>
    </row>
    <row r="41" spans="1:8" ht="18.75" hidden="1" customHeight="1">
      <c r="A41" s="209" t="s">
        <v>1169</v>
      </c>
      <c r="B41" s="359"/>
      <c r="C41" s="359"/>
      <c r="D41" s="359"/>
      <c r="E41" s="359"/>
      <c r="F41" s="359"/>
      <c r="G41" s="359"/>
      <c r="H41" s="359"/>
    </row>
    <row r="42" spans="1:8" ht="30.75" hidden="1" customHeight="1">
      <c r="A42" s="2436" t="s">
        <v>1237</v>
      </c>
      <c r="B42" s="2436"/>
      <c r="C42" s="2436"/>
      <c r="D42" s="2436"/>
      <c r="E42" s="2436"/>
      <c r="F42" s="2436"/>
      <c r="G42" s="2436"/>
      <c r="H42" s="2436"/>
    </row>
    <row r="43" spans="1:8" ht="18.75" hidden="1" customHeight="1">
      <c r="A43" s="23"/>
    </row>
    <row r="44" spans="1:8" ht="18.75" customHeight="1">
      <c r="A44" s="2426" t="s">
        <v>1331</v>
      </c>
      <c r="B44" s="2426"/>
      <c r="C44" s="2426"/>
      <c r="D44" s="2426"/>
      <c r="E44" s="2426"/>
      <c r="F44" s="2426"/>
      <c r="G44" s="2426"/>
      <c r="H44" s="2426"/>
    </row>
    <row r="45" spans="1:8" ht="18.75" customHeight="1">
      <c r="H45" s="24" t="s">
        <v>1168</v>
      </c>
    </row>
    <row r="46" spans="1:8" ht="18.75" customHeight="1">
      <c r="A46" s="2428" t="s">
        <v>100</v>
      </c>
      <c r="B46" s="1255" t="s">
        <v>1332</v>
      </c>
      <c r="C46" s="1257"/>
      <c r="D46" s="1257"/>
      <c r="E46" s="1257"/>
      <c r="F46" s="1246"/>
      <c r="G46" s="1256" t="s">
        <v>778</v>
      </c>
      <c r="H46" s="1246"/>
    </row>
    <row r="47" spans="1:8" ht="18.75" customHeight="1">
      <c r="A47" s="2429"/>
      <c r="B47" s="438"/>
      <c r="C47" s="1239" t="s">
        <v>1238</v>
      </c>
      <c r="D47" s="1239" t="s">
        <v>1239</v>
      </c>
      <c r="E47" s="1239" t="s">
        <v>1240</v>
      </c>
      <c r="F47" s="1239" t="s">
        <v>1241</v>
      </c>
      <c r="G47" s="437"/>
      <c r="H47" s="1935" t="s">
        <v>1242</v>
      </c>
    </row>
    <row r="48" spans="1:8" ht="18.75" hidden="1" customHeight="1">
      <c r="A48" s="159" t="s">
        <v>604</v>
      </c>
      <c r="B48" s="1184">
        <v>892261</v>
      </c>
      <c r="C48" s="1179">
        <v>285270</v>
      </c>
      <c r="D48" s="1179">
        <v>362191</v>
      </c>
      <c r="E48" s="1180">
        <v>7372</v>
      </c>
      <c r="F48" s="393">
        <v>237428</v>
      </c>
      <c r="G48" s="1244">
        <v>75680545</v>
      </c>
      <c r="H48" s="1245">
        <f>G48/B48</f>
        <v>84.818842244589874</v>
      </c>
    </row>
    <row r="49" spans="1:8" ht="18.75" customHeight="1">
      <c r="A49" s="159" t="s">
        <v>603</v>
      </c>
      <c r="B49" s="1184">
        <v>909299</v>
      </c>
      <c r="C49" s="393">
        <v>283366</v>
      </c>
      <c r="D49" s="393">
        <v>378718</v>
      </c>
      <c r="E49" s="1181">
        <v>6014</v>
      </c>
      <c r="F49" s="393">
        <v>241201</v>
      </c>
      <c r="G49" s="1244">
        <v>75058911</v>
      </c>
      <c r="H49" s="1245">
        <f t="shared" ref="H49:H56" si="3">G49/B49</f>
        <v>82.545907341809453</v>
      </c>
    </row>
    <row r="50" spans="1:8" ht="18.75" customHeight="1">
      <c r="A50" s="159" t="s">
        <v>780</v>
      </c>
      <c r="B50" s="1184">
        <v>967237</v>
      </c>
      <c r="C50" s="373">
        <v>292287</v>
      </c>
      <c r="D50" s="373">
        <v>418543</v>
      </c>
      <c r="E50" s="1107">
        <v>5875</v>
      </c>
      <c r="F50" s="373">
        <v>250532</v>
      </c>
      <c r="G50" s="1244">
        <v>78183370</v>
      </c>
      <c r="H50" s="1245">
        <f t="shared" si="3"/>
        <v>80.831657597879314</v>
      </c>
    </row>
    <row r="51" spans="1:8" ht="18.75" customHeight="1">
      <c r="A51" s="159" t="s">
        <v>863</v>
      </c>
      <c r="B51" s="1184">
        <v>964641</v>
      </c>
      <c r="C51" s="373">
        <v>284283</v>
      </c>
      <c r="D51" s="373">
        <v>419397</v>
      </c>
      <c r="E51" s="1107">
        <v>5770</v>
      </c>
      <c r="F51" s="373">
        <v>255191</v>
      </c>
      <c r="G51" s="1244">
        <v>77514644</v>
      </c>
      <c r="H51" s="1245">
        <f t="shared" si="3"/>
        <v>80.355950037371414</v>
      </c>
    </row>
    <row r="52" spans="1:8" ht="18.75" customHeight="1">
      <c r="A52" s="159" t="s">
        <v>1012</v>
      </c>
      <c r="B52" s="1184">
        <v>942370</v>
      </c>
      <c r="C52" s="373">
        <v>283235</v>
      </c>
      <c r="D52" s="373">
        <v>396404</v>
      </c>
      <c r="E52" s="1107">
        <v>7468</v>
      </c>
      <c r="F52" s="373">
        <v>255263</v>
      </c>
      <c r="G52" s="1244">
        <v>75309090</v>
      </c>
      <c r="H52" s="1245">
        <f t="shared" si="3"/>
        <v>79.914566465401066</v>
      </c>
    </row>
    <row r="53" spans="1:8" ht="18.75" customHeight="1">
      <c r="A53" s="159" t="s">
        <v>1058</v>
      </c>
      <c r="B53" s="1184">
        <v>905123</v>
      </c>
      <c r="C53" s="373">
        <v>288738</v>
      </c>
      <c r="D53" s="373">
        <v>342289</v>
      </c>
      <c r="E53" s="1107">
        <v>6400</v>
      </c>
      <c r="F53" s="373">
        <v>267696</v>
      </c>
      <c r="G53" s="1244">
        <v>74875931</v>
      </c>
      <c r="H53" s="1245">
        <f t="shared" si="3"/>
        <v>82.724592127257836</v>
      </c>
    </row>
    <row r="54" spans="1:8" ht="18.75" customHeight="1">
      <c r="A54" s="159" t="s">
        <v>1070</v>
      </c>
      <c r="B54" s="1184">
        <v>815340</v>
      </c>
      <c r="C54" s="373">
        <v>261088</v>
      </c>
      <c r="D54" s="373">
        <v>306753</v>
      </c>
      <c r="E54" s="1107">
        <v>7231</v>
      </c>
      <c r="F54" s="373">
        <v>240268</v>
      </c>
      <c r="G54" s="1244">
        <v>66454243</v>
      </c>
      <c r="H54" s="1245">
        <f t="shared" si="3"/>
        <v>81.504946402727697</v>
      </c>
    </row>
    <row r="55" spans="1:8" ht="18.75" customHeight="1">
      <c r="A55" s="159" t="s">
        <v>1236</v>
      </c>
      <c r="B55" s="1184">
        <v>856484</v>
      </c>
      <c r="C55" s="373">
        <v>285575</v>
      </c>
      <c r="D55" s="373">
        <v>321376</v>
      </c>
      <c r="E55" s="1107">
        <v>5589</v>
      </c>
      <c r="F55" s="373">
        <v>243944</v>
      </c>
      <c r="G55" s="1244">
        <v>70666168</v>
      </c>
      <c r="H55" s="1245">
        <f t="shared" si="3"/>
        <v>82.507283265069745</v>
      </c>
    </row>
    <row r="56" spans="1:8" ht="18.75" customHeight="1">
      <c r="A56" s="159" t="s">
        <v>1290</v>
      </c>
      <c r="B56" s="1184">
        <v>859529</v>
      </c>
      <c r="C56" s="373">
        <v>253287</v>
      </c>
      <c r="D56" s="373">
        <v>345080</v>
      </c>
      <c r="E56" s="1107">
        <v>5675</v>
      </c>
      <c r="F56" s="373">
        <v>255487</v>
      </c>
      <c r="G56" s="1244">
        <v>69009757</v>
      </c>
      <c r="H56" s="1245">
        <f t="shared" si="3"/>
        <v>80.28787510369051</v>
      </c>
    </row>
    <row r="57" spans="1:8" ht="18.75" customHeight="1">
      <c r="A57" s="159" t="s">
        <v>1822</v>
      </c>
      <c r="B57" s="1184">
        <v>819623</v>
      </c>
      <c r="C57" s="373">
        <v>224352</v>
      </c>
      <c r="D57" s="373">
        <v>343894</v>
      </c>
      <c r="E57" s="1107">
        <v>5078</v>
      </c>
      <c r="F57" s="373">
        <v>246299</v>
      </c>
      <c r="G57" s="1244">
        <v>64177672</v>
      </c>
      <c r="H57" s="1245">
        <f t="shared" ref="H57" si="4">G57/B57</f>
        <v>78.301453229106556</v>
      </c>
    </row>
    <row r="58" spans="1:8" ht="18.75" customHeight="1">
      <c r="A58" s="159" t="s">
        <v>1858</v>
      </c>
      <c r="B58" s="1184">
        <v>792070</v>
      </c>
      <c r="C58" s="373">
        <v>218124</v>
      </c>
      <c r="D58" s="373">
        <v>342025</v>
      </c>
      <c r="E58" s="1107">
        <v>6613</v>
      </c>
      <c r="F58" s="373">
        <v>225308</v>
      </c>
      <c r="G58" s="1244">
        <v>60866299</v>
      </c>
      <c r="H58" s="1245">
        <f t="shared" ref="H58" si="5">G58/B58</f>
        <v>76.844595805926247</v>
      </c>
    </row>
    <row r="59" spans="1:8" ht="18.75" customHeight="1">
      <c r="A59" s="223" t="s">
        <v>1683</v>
      </c>
      <c r="B59" s="223"/>
      <c r="C59" s="223"/>
      <c r="D59" s="223"/>
      <c r="E59" s="223"/>
      <c r="F59" s="223"/>
      <c r="G59" s="223"/>
      <c r="H59" s="223"/>
    </row>
    <row r="60" spans="1:8" ht="18.75" customHeight="1">
      <c r="A60" s="2427" t="s">
        <v>1524</v>
      </c>
      <c r="B60" s="2427"/>
      <c r="C60" s="2427"/>
      <c r="D60" s="2427"/>
      <c r="E60" s="2427"/>
      <c r="F60" s="2427"/>
      <c r="G60" s="2427"/>
      <c r="H60" s="2427"/>
    </row>
    <row r="61" spans="1:8" ht="18.75" customHeight="1">
      <c r="A61" s="23"/>
    </row>
    <row r="64" spans="1:8" ht="18.75" customHeight="1">
      <c r="A64" s="22"/>
    </row>
  </sheetData>
  <sheetProtection algorithmName="SHA-512" hashValue="nR3a/GKObTOhQnxwDdJuerpcjt3l5CIsQNNI1KI/5QDflcFRX11zqL4DKbENkpAsOatZvMFcgC4M0gtW/WvbIA==" saltValue="26sN3/lz9R3azmGids1e2Q==" spinCount="100000" sheet="1" objects="1" scenarios="1"/>
  <mergeCells count="10">
    <mergeCell ref="A3:H3"/>
    <mergeCell ref="A44:H44"/>
    <mergeCell ref="A60:H60"/>
    <mergeCell ref="A46:A47"/>
    <mergeCell ref="A5:A6"/>
    <mergeCell ref="A21:H21"/>
    <mergeCell ref="A23:A25"/>
    <mergeCell ref="B23:E23"/>
    <mergeCell ref="F23:H23"/>
    <mergeCell ref="A42:H42"/>
  </mergeCells>
  <phoneticPr fontId="8"/>
  <hyperlinks>
    <hyperlink ref="I1" location="一覧!A1" display="一覧へ" xr:uid="{AAB0647D-D003-47F2-87D7-FE3E24AF313B}"/>
  </hyperlinks>
  <printOptions horizontalCentered="1"/>
  <pageMargins left="0.74803149606299213" right="0.74803149606299213" top="0.98425196850393704" bottom="0.98425196850393704" header="0.51181102362204722" footer="0.51181102362204722"/>
  <pageSetup paperSize="9" scale="9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3589-BA48-40AA-A2E0-A71236EB1E3E}">
  <sheetPr codeName="Sheet12">
    <pageSetUpPr fitToPage="1"/>
  </sheetPr>
  <dimension ref="A1:S49"/>
  <sheetViews>
    <sheetView view="pageBreakPreview" zoomScale="85" zoomScaleNormal="100" zoomScaleSheetLayoutView="85" workbookViewId="0"/>
  </sheetViews>
  <sheetFormatPr defaultColWidth="9.140625" defaultRowHeight="18.75" customHeight="1" outlineLevelRow="1" outlineLevelCol="1"/>
  <cols>
    <col min="1" max="1" width="15.7109375" style="26" customWidth="1"/>
    <col min="2" max="2" width="4.140625" style="26" hidden="1" customWidth="1" outlineLevel="1"/>
    <col min="3" max="3" width="15.7109375" style="26" customWidth="1" collapsed="1"/>
    <col min="4" max="4" width="15.7109375" style="26" customWidth="1"/>
    <col min="5" max="6" width="8.28515625" style="26" customWidth="1"/>
    <col min="7" max="8" width="15.7109375" style="26" customWidth="1"/>
    <col min="9" max="9" width="5" style="26" hidden="1" customWidth="1" outlineLevel="1"/>
    <col min="10" max="10" width="15.7109375" style="26" customWidth="1" collapsed="1"/>
    <col min="11" max="11" width="15.7109375" style="26" customWidth="1"/>
    <col min="12" max="13" width="8.28515625" style="26" customWidth="1"/>
    <col min="14" max="16" width="11.140625" style="26" customWidth="1"/>
    <col min="17" max="16384" width="9.140625" style="26"/>
  </cols>
  <sheetData>
    <row r="1" spans="2:16" ht="18.75" customHeight="1">
      <c r="B1" s="1538"/>
      <c r="C1" s="1538"/>
      <c r="D1" s="2448" t="s">
        <v>1510</v>
      </c>
      <c r="E1" s="2448"/>
      <c r="F1" s="2448"/>
      <c r="G1" s="2448"/>
      <c r="H1" s="2448"/>
      <c r="I1" s="2448"/>
      <c r="J1" s="2448"/>
      <c r="K1" s="1538"/>
      <c r="L1" s="1538"/>
      <c r="M1" s="1538"/>
      <c r="N1" s="1544" t="s">
        <v>1532</v>
      </c>
    </row>
    <row r="2" spans="2:16" ht="18.75" customHeight="1">
      <c r="D2" s="127"/>
      <c r="E2" s="127"/>
      <c r="F2" s="1377"/>
      <c r="G2" s="127"/>
      <c r="H2" s="127"/>
      <c r="I2" s="177"/>
      <c r="J2" s="198" t="s">
        <v>1170</v>
      </c>
    </row>
    <row r="3" spans="2:16" ht="18.75" customHeight="1">
      <c r="D3" s="111"/>
      <c r="E3" s="2440" t="s">
        <v>2</v>
      </c>
      <c r="F3" s="2441"/>
      <c r="G3" s="112"/>
      <c r="H3" s="1400" t="s">
        <v>3</v>
      </c>
      <c r="I3" s="1303"/>
      <c r="J3" s="1392"/>
    </row>
    <row r="4" spans="2:16" ht="30" customHeight="1">
      <c r="D4" s="113"/>
      <c r="E4" s="2442"/>
      <c r="F4" s="2443"/>
      <c r="G4" s="976" t="s">
        <v>1079</v>
      </c>
      <c r="H4" s="1397"/>
      <c r="I4" s="1378"/>
      <c r="J4" s="1393" t="s">
        <v>1079</v>
      </c>
    </row>
    <row r="5" spans="2:16" ht="18.75" hidden="1" customHeight="1" outlineLevel="1">
      <c r="C5" s="26" t="s">
        <v>611</v>
      </c>
      <c r="D5" s="156" t="s">
        <v>670</v>
      </c>
      <c r="E5" s="36">
        <v>4977</v>
      </c>
      <c r="F5" s="1379"/>
      <c r="G5" s="165" t="s">
        <v>31</v>
      </c>
      <c r="H5" s="1379">
        <v>37515</v>
      </c>
      <c r="I5" s="1379"/>
      <c r="J5" s="1394" t="s">
        <v>31</v>
      </c>
    </row>
    <row r="6" spans="2:16" ht="18.75" hidden="1" customHeight="1" outlineLevel="1">
      <c r="D6" s="156" t="s">
        <v>37</v>
      </c>
      <c r="E6" s="34">
        <v>5207</v>
      </c>
      <c r="F6" s="1380"/>
      <c r="G6" s="33">
        <f>(E6/E5-1)*100</f>
        <v>4.6212577858147474</v>
      </c>
      <c r="H6" s="1380">
        <v>41164</v>
      </c>
      <c r="I6" s="1380"/>
      <c r="J6" s="1395">
        <f>(H6/H5-1)*100</f>
        <v>9.7267759562841505</v>
      </c>
    </row>
    <row r="7" spans="2:16" ht="18.75" hidden="1" customHeight="1" outlineLevel="1">
      <c r="D7" s="156" t="s">
        <v>38</v>
      </c>
      <c r="E7" s="34">
        <v>5456</v>
      </c>
      <c r="F7" s="1380"/>
      <c r="G7" s="33">
        <f>(E7/E6-1)*100</f>
        <v>4.7820241981947342</v>
      </c>
      <c r="H7" s="1380">
        <v>43791</v>
      </c>
      <c r="I7" s="1380"/>
      <c r="J7" s="1395">
        <f>(H7/H6-1)*100</f>
        <v>6.3817899135166556</v>
      </c>
      <c r="M7" s="30"/>
      <c r="N7" s="30"/>
      <c r="O7" s="29"/>
      <c r="P7" s="29"/>
    </row>
    <row r="8" spans="2:16" ht="18.75" customHeight="1" collapsed="1">
      <c r="D8" s="157" t="s">
        <v>39</v>
      </c>
      <c r="E8" s="2444">
        <v>4905</v>
      </c>
      <c r="F8" s="2445"/>
      <c r="G8" s="33">
        <f>(E8/E7-1)*100</f>
        <v>-10.09897360703812</v>
      </c>
      <c r="H8" s="1381">
        <v>34223</v>
      </c>
      <c r="I8" s="1381"/>
      <c r="J8" s="1395">
        <f>(H8/H7-1)*100</f>
        <v>-21.849238427987483</v>
      </c>
      <c r="M8" s="30"/>
      <c r="N8" s="30"/>
      <c r="O8" s="29"/>
      <c r="P8" s="29"/>
    </row>
    <row r="9" spans="2:16" ht="18.75" customHeight="1">
      <c r="D9" s="157" t="s">
        <v>40</v>
      </c>
      <c r="E9" s="2444">
        <v>4383</v>
      </c>
      <c r="F9" s="2445"/>
      <c r="G9" s="33">
        <f>(E9/E8-1)*100</f>
        <v>-10.642201834862385</v>
      </c>
      <c r="H9" s="1381">
        <v>30556</v>
      </c>
      <c r="I9" s="1381"/>
      <c r="J9" s="1395">
        <f>(H9/H8-1)*100</f>
        <v>-10.715016217163898</v>
      </c>
      <c r="M9" s="30"/>
      <c r="N9" s="30"/>
      <c r="O9" s="29"/>
      <c r="P9" s="29"/>
    </row>
    <row r="10" spans="2:16" ht="18.75" customHeight="1">
      <c r="D10" s="157" t="s">
        <v>30</v>
      </c>
      <c r="E10" s="2444">
        <v>5046</v>
      </c>
      <c r="F10" s="2445"/>
      <c r="G10" s="83" t="s">
        <v>31</v>
      </c>
      <c r="H10" s="1381">
        <v>34623</v>
      </c>
      <c r="I10" s="1381"/>
      <c r="J10" s="1395" t="s">
        <v>31</v>
      </c>
      <c r="M10" s="30"/>
      <c r="N10" s="30"/>
      <c r="O10" s="35"/>
      <c r="P10" s="35"/>
    </row>
    <row r="11" spans="2:16" ht="18.75" customHeight="1">
      <c r="D11" s="156" t="s">
        <v>41</v>
      </c>
      <c r="E11" s="2444">
        <v>4581</v>
      </c>
      <c r="F11" s="2445"/>
      <c r="G11" s="33">
        <f>(E11/E10-1)*100</f>
        <v>-9.2152199762187905</v>
      </c>
      <c r="H11" s="1380">
        <v>31940</v>
      </c>
      <c r="I11" s="1380"/>
      <c r="J11" s="1395">
        <f>(H11/H10-1)*100</f>
        <v>-7.749184068393844</v>
      </c>
      <c r="M11" s="30"/>
      <c r="N11" s="30"/>
      <c r="O11" s="29"/>
      <c r="P11" s="29"/>
    </row>
    <row r="12" spans="2:16" ht="18.75" customHeight="1">
      <c r="D12" s="156" t="s">
        <v>53</v>
      </c>
      <c r="E12" s="2444">
        <v>4473</v>
      </c>
      <c r="F12" s="2445"/>
      <c r="G12" s="33">
        <f>(E12/E11-1)*100</f>
        <v>-2.3575638506876273</v>
      </c>
      <c r="H12" s="1380">
        <v>29619</v>
      </c>
      <c r="I12" s="1380"/>
      <c r="J12" s="1395">
        <f>(H12/H11-1)*100</f>
        <v>-7.2667501565435222</v>
      </c>
      <c r="M12" s="30"/>
      <c r="N12" s="30"/>
      <c r="O12" s="29"/>
      <c r="P12" s="29"/>
    </row>
    <row r="13" spans="2:16" ht="18.75" customHeight="1">
      <c r="D13" s="156" t="s">
        <v>864</v>
      </c>
      <c r="E13" s="2444">
        <v>4249</v>
      </c>
      <c r="F13" s="2445"/>
      <c r="G13" s="33">
        <f>(E13/E12-1)*100</f>
        <v>-5.0078247261345794</v>
      </c>
      <c r="H13" s="1380">
        <v>27882</v>
      </c>
      <c r="I13" s="1380"/>
      <c r="J13" s="1395">
        <f>(H13/H12-1)*100</f>
        <v>-5.8644788817988402</v>
      </c>
      <c r="M13" s="30"/>
      <c r="N13" s="30"/>
      <c r="O13" s="29"/>
      <c r="P13" s="29"/>
    </row>
    <row r="14" spans="2:16" ht="18.75" customHeight="1">
      <c r="D14" s="156" t="s">
        <v>1305</v>
      </c>
      <c r="E14" s="2446">
        <v>4447</v>
      </c>
      <c r="F14" s="2447"/>
      <c r="G14" s="165">
        <f>(E14/E13-1)*100</f>
        <v>4.6599199811720338</v>
      </c>
      <c r="H14" s="1379">
        <v>29213</v>
      </c>
      <c r="I14" s="1379"/>
      <c r="J14" s="1394">
        <f>(H14/H13-1)*100</f>
        <v>4.7736891184276597</v>
      </c>
      <c r="M14" s="30"/>
      <c r="N14" s="30"/>
      <c r="O14" s="29"/>
      <c r="P14" s="29"/>
    </row>
    <row r="15" spans="2:16" ht="18.75" customHeight="1">
      <c r="D15" s="156" t="s">
        <v>1859</v>
      </c>
      <c r="E15" s="2446">
        <v>3603</v>
      </c>
      <c r="F15" s="2447"/>
      <c r="G15" s="1394" t="s">
        <v>2087</v>
      </c>
      <c r="H15" s="1379">
        <v>26754</v>
      </c>
      <c r="I15" s="1379"/>
      <c r="J15" s="1394" t="s">
        <v>31</v>
      </c>
      <c r="M15" s="30"/>
      <c r="N15" s="30"/>
      <c r="O15" s="29"/>
      <c r="P15" s="29"/>
    </row>
    <row r="16" spans="2:16" s="4" customFormat="1" ht="18.75" customHeight="1">
      <c r="D16" s="3" t="s">
        <v>1171</v>
      </c>
      <c r="E16" s="3"/>
      <c r="F16" s="3"/>
    </row>
    <row r="17" spans="1:19" s="4" customFormat="1" ht="18.75" customHeight="1">
      <c r="D17" s="4" t="s">
        <v>812</v>
      </c>
    </row>
    <row r="18" spans="1:19" ht="18.75" customHeight="1">
      <c r="D18" s="28" t="s">
        <v>1172</v>
      </c>
      <c r="E18" s="28"/>
      <c r="F18" s="28"/>
    </row>
    <row r="19" spans="1:19" ht="18.75" customHeight="1">
      <c r="D19" s="1828" t="s">
        <v>2117</v>
      </c>
      <c r="E19" s="1828"/>
      <c r="F19" s="1828"/>
      <c r="G19" s="1828"/>
      <c r="H19" s="1828"/>
      <c r="I19" s="1828"/>
      <c r="J19" s="1828"/>
      <c r="N19" s="27"/>
      <c r="O19" s="27"/>
    </row>
    <row r="20" spans="1:19" ht="18.75" customHeight="1">
      <c r="D20" s="1828" t="s">
        <v>2091</v>
      </c>
      <c r="E20" s="1828"/>
      <c r="F20" s="1828"/>
      <c r="G20" s="1828"/>
      <c r="H20" s="1828"/>
      <c r="I20" s="1828"/>
      <c r="J20" s="1828"/>
      <c r="K20" s="1828"/>
      <c r="N20" s="27"/>
      <c r="O20" s="27"/>
    </row>
    <row r="21" spans="1:19" ht="18.75" customHeight="1">
      <c r="D21" s="1" t="s">
        <v>54</v>
      </c>
      <c r="E21" s="1"/>
      <c r="F21" s="1"/>
    </row>
    <row r="22" spans="1:19" ht="18.75" customHeight="1">
      <c r="D22" s="1"/>
      <c r="E22" s="1"/>
      <c r="F22" s="1"/>
    </row>
    <row r="24" spans="1:19" s="360" customFormat="1" ht="18.75" customHeight="1">
      <c r="A24" s="2439" t="s">
        <v>629</v>
      </c>
      <c r="B24" s="2439"/>
      <c r="C24" s="2439"/>
      <c r="D24" s="2439"/>
      <c r="E24" s="2439"/>
      <c r="F24" s="2439"/>
      <c r="H24" s="2439" t="s">
        <v>790</v>
      </c>
      <c r="I24" s="2439"/>
      <c r="J24" s="2439"/>
      <c r="K24" s="2439"/>
      <c r="L24" s="2439"/>
      <c r="M24" s="2439"/>
    </row>
    <row r="25" spans="1:19" s="360" customFormat="1" ht="18.75" customHeight="1">
      <c r="E25" s="361"/>
      <c r="F25" s="361" t="s">
        <v>1152</v>
      </c>
      <c r="G25" s="361"/>
      <c r="L25" s="361"/>
      <c r="M25" s="361" t="s">
        <v>1428</v>
      </c>
    </row>
    <row r="26" spans="1:19" s="360" customFormat="1" ht="18.75" customHeight="1">
      <c r="A26" s="362"/>
      <c r="B26" s="1289"/>
      <c r="C26" s="2449" t="s">
        <v>1430</v>
      </c>
      <c r="D26" s="2437" t="s">
        <v>1431</v>
      </c>
      <c r="E26" s="1386"/>
      <c r="F26" s="1390"/>
      <c r="G26" s="363"/>
      <c r="H26" s="362"/>
      <c r="I26" s="1289"/>
      <c r="J26" s="2449" t="s">
        <v>1432</v>
      </c>
      <c r="K26" s="2437" t="s">
        <v>1433</v>
      </c>
      <c r="L26" s="1386"/>
      <c r="M26" s="1390"/>
    </row>
    <row r="27" spans="1:19" s="360" customFormat="1" ht="30" customHeight="1">
      <c r="A27" s="364"/>
      <c r="B27" s="364"/>
      <c r="C27" s="2450"/>
      <c r="D27" s="2438"/>
      <c r="E27" s="1383" t="s">
        <v>44</v>
      </c>
      <c r="F27" s="1391" t="s">
        <v>1427</v>
      </c>
      <c r="G27" s="371"/>
      <c r="H27" s="364"/>
      <c r="I27" s="364"/>
      <c r="J27" s="2450"/>
      <c r="K27" s="2438"/>
      <c r="L27" s="365" t="s">
        <v>44</v>
      </c>
      <c r="M27" s="1391" t="s">
        <v>1427</v>
      </c>
    </row>
    <row r="28" spans="1:19" s="360" customFormat="1" ht="18.75" customHeight="1">
      <c r="A28" s="366" t="s">
        <v>112</v>
      </c>
      <c r="B28" s="1290">
        <v>1</v>
      </c>
      <c r="C28" s="372">
        <v>72730</v>
      </c>
      <c r="D28" s="373">
        <v>6908</v>
      </c>
      <c r="E28" s="1384">
        <f t="shared" ref="E28:E48" si="0">D28/C28*100</f>
        <v>9.4981438196067653</v>
      </c>
      <c r="F28" s="1387">
        <f>RANK(E28,$E$28:$E$47,0)</f>
        <v>11</v>
      </c>
      <c r="G28" s="380"/>
      <c r="H28" s="366" t="s">
        <v>112</v>
      </c>
      <c r="I28" s="1290">
        <v>1</v>
      </c>
      <c r="J28" s="367">
        <v>872779</v>
      </c>
      <c r="K28" s="184">
        <v>64664</v>
      </c>
      <c r="L28" s="1384">
        <f t="shared" ref="L28:L48" si="1">K28/J28*100</f>
        <v>7.4089775303942922</v>
      </c>
      <c r="M28" s="1387">
        <f>RANK(L28,$L$28:$L$47,0)</f>
        <v>5</v>
      </c>
      <c r="N28" s="368"/>
      <c r="S28" s="368"/>
    </row>
    <row r="29" spans="1:19" s="360" customFormat="1" ht="18.75" customHeight="1">
      <c r="A29" s="366" t="s">
        <v>113</v>
      </c>
      <c r="B29" s="1290">
        <v>2</v>
      </c>
      <c r="C29" s="367">
        <v>47321</v>
      </c>
      <c r="D29" s="214">
        <v>4469</v>
      </c>
      <c r="E29" s="1384">
        <f t="shared" si="0"/>
        <v>9.4440100589590248</v>
      </c>
      <c r="F29" s="1387">
        <f t="shared" ref="F29:F47" si="2">RANK(E29,$E$28:$E$47,0)</f>
        <v>13</v>
      </c>
      <c r="G29" s="380"/>
      <c r="H29" s="366" t="s">
        <v>113</v>
      </c>
      <c r="I29" s="1290">
        <v>2</v>
      </c>
      <c r="J29" s="367">
        <v>568963</v>
      </c>
      <c r="K29" s="184">
        <v>51355</v>
      </c>
      <c r="L29" s="1384">
        <f t="shared" si="1"/>
        <v>9.0260702365531671</v>
      </c>
      <c r="M29" s="1387">
        <f t="shared" ref="M29:M47" si="3">RANK(L29,$L$28:$L$47,0)</f>
        <v>1</v>
      </c>
      <c r="N29" s="368"/>
      <c r="S29" s="368"/>
    </row>
    <row r="30" spans="1:19" s="360" customFormat="1" ht="18.75" customHeight="1">
      <c r="A30" s="366" t="s">
        <v>116</v>
      </c>
      <c r="B30" s="1290">
        <v>3</v>
      </c>
      <c r="C30" s="367">
        <v>40233</v>
      </c>
      <c r="D30" s="214">
        <v>3828</v>
      </c>
      <c r="E30" s="1384">
        <f t="shared" si="0"/>
        <v>9.5145775855640888</v>
      </c>
      <c r="F30" s="1387">
        <f t="shared" si="2"/>
        <v>9</v>
      </c>
      <c r="G30" s="380"/>
      <c r="H30" s="366" t="s">
        <v>116</v>
      </c>
      <c r="I30" s="1290">
        <v>3</v>
      </c>
      <c r="J30" s="367">
        <v>517261</v>
      </c>
      <c r="K30" s="184">
        <v>35298</v>
      </c>
      <c r="L30" s="1384">
        <f t="shared" si="1"/>
        <v>6.8240211421313424</v>
      </c>
      <c r="M30" s="1387">
        <f t="shared" si="3"/>
        <v>9</v>
      </c>
      <c r="N30" s="368"/>
      <c r="P30" s="371"/>
      <c r="Q30" s="371"/>
      <c r="R30" s="371"/>
      <c r="S30" s="368"/>
    </row>
    <row r="31" spans="1:19" s="360" customFormat="1" ht="18.75" customHeight="1">
      <c r="A31" s="366" t="s">
        <v>118</v>
      </c>
      <c r="B31" s="1290">
        <v>4</v>
      </c>
      <c r="C31" s="367">
        <v>27826</v>
      </c>
      <c r="D31" s="214">
        <v>2850</v>
      </c>
      <c r="E31" s="1384">
        <f t="shared" si="0"/>
        <v>10.24221950693596</v>
      </c>
      <c r="F31" s="1387">
        <f t="shared" si="2"/>
        <v>3</v>
      </c>
      <c r="G31" s="380"/>
      <c r="H31" s="366" t="s">
        <v>118</v>
      </c>
      <c r="I31" s="1290">
        <v>4</v>
      </c>
      <c r="J31" s="367">
        <v>411172</v>
      </c>
      <c r="K31" s="184">
        <v>28665</v>
      </c>
      <c r="L31" s="1384">
        <f t="shared" si="1"/>
        <v>6.971535026704152</v>
      </c>
      <c r="M31" s="1387">
        <f t="shared" si="3"/>
        <v>8</v>
      </c>
      <c r="N31" s="368"/>
      <c r="S31" s="368"/>
    </row>
    <row r="32" spans="1:19" s="360" customFormat="1" ht="18.75" customHeight="1">
      <c r="A32" s="366" t="s">
        <v>107</v>
      </c>
      <c r="B32" s="1290">
        <v>5</v>
      </c>
      <c r="C32" s="367">
        <v>116479</v>
      </c>
      <c r="D32" s="214">
        <v>11430</v>
      </c>
      <c r="E32" s="1384">
        <f t="shared" si="0"/>
        <v>9.8129276521948174</v>
      </c>
      <c r="F32" s="1387">
        <f t="shared" si="2"/>
        <v>7</v>
      </c>
      <c r="G32" s="380"/>
      <c r="H32" s="366" t="s">
        <v>107</v>
      </c>
      <c r="I32" s="1290">
        <v>5</v>
      </c>
      <c r="J32" s="367">
        <v>1527783</v>
      </c>
      <c r="K32" s="184">
        <v>95934</v>
      </c>
      <c r="L32" s="1384">
        <f t="shared" si="1"/>
        <v>6.2792948998647056</v>
      </c>
      <c r="M32" s="1387">
        <f t="shared" si="3"/>
        <v>14</v>
      </c>
      <c r="N32" s="368"/>
      <c r="S32" s="368"/>
    </row>
    <row r="33" spans="1:19" s="360" customFormat="1" ht="18.75" customHeight="1">
      <c r="A33" s="366" t="s">
        <v>103</v>
      </c>
      <c r="B33" s="1290">
        <v>6</v>
      </c>
      <c r="C33" s="367">
        <v>41223</v>
      </c>
      <c r="D33" s="214">
        <v>4108</v>
      </c>
      <c r="E33" s="1384">
        <f t="shared" si="0"/>
        <v>9.9653106275622836</v>
      </c>
      <c r="F33" s="1387">
        <f t="shared" si="2"/>
        <v>5</v>
      </c>
      <c r="G33" s="380"/>
      <c r="H33" s="366" t="s">
        <v>103</v>
      </c>
      <c r="I33" s="1290">
        <v>6</v>
      </c>
      <c r="J33" s="367">
        <v>547471</v>
      </c>
      <c r="K33" s="184">
        <v>31236</v>
      </c>
      <c r="L33" s="1384">
        <f t="shared" si="1"/>
        <v>5.7055076889917453</v>
      </c>
      <c r="M33" s="1387">
        <f t="shared" si="3"/>
        <v>17</v>
      </c>
      <c r="N33" s="368"/>
      <c r="S33" s="368"/>
    </row>
    <row r="34" spans="1:19" s="360" customFormat="1" ht="18.75" customHeight="1">
      <c r="A34" s="366" t="s">
        <v>114</v>
      </c>
      <c r="B34" s="1290">
        <v>7</v>
      </c>
      <c r="C34" s="367">
        <v>21586</v>
      </c>
      <c r="D34" s="214">
        <v>2588</v>
      </c>
      <c r="E34" s="1384">
        <f t="shared" si="0"/>
        <v>11.989252293152971</v>
      </c>
      <c r="F34" s="1387">
        <f t="shared" si="2"/>
        <v>1</v>
      </c>
      <c r="G34" s="380"/>
      <c r="H34" s="366" t="s">
        <v>114</v>
      </c>
      <c r="I34" s="1290">
        <v>7</v>
      </c>
      <c r="J34" s="367">
        <v>244288</v>
      </c>
      <c r="K34" s="184">
        <v>15606</v>
      </c>
      <c r="L34" s="1384">
        <f t="shared" si="1"/>
        <v>6.3883612784909616</v>
      </c>
      <c r="M34" s="1387">
        <f t="shared" si="3"/>
        <v>13</v>
      </c>
      <c r="N34" s="368"/>
      <c r="S34" s="368"/>
    </row>
    <row r="35" spans="1:19" s="360" customFormat="1" ht="18.75" customHeight="1">
      <c r="A35" s="366" t="s">
        <v>119</v>
      </c>
      <c r="B35" s="1290">
        <v>8</v>
      </c>
      <c r="C35" s="367">
        <v>32995</v>
      </c>
      <c r="D35" s="214">
        <v>3545</v>
      </c>
      <c r="E35" s="1384">
        <f t="shared" si="0"/>
        <v>10.744052129110472</v>
      </c>
      <c r="F35" s="1387">
        <f t="shared" si="2"/>
        <v>2</v>
      </c>
      <c r="G35" s="380"/>
      <c r="H35" s="366" t="s">
        <v>119</v>
      </c>
      <c r="I35" s="1290">
        <v>8</v>
      </c>
      <c r="J35" s="369">
        <v>363605</v>
      </c>
      <c r="K35" s="370">
        <v>32031</v>
      </c>
      <c r="L35" s="1384">
        <f t="shared" si="1"/>
        <v>8.8092848008140692</v>
      </c>
      <c r="M35" s="1387">
        <f t="shared" si="3"/>
        <v>2</v>
      </c>
      <c r="N35" s="368"/>
      <c r="S35" s="368"/>
    </row>
    <row r="36" spans="1:19" s="360" customFormat="1" ht="18.75" customHeight="1">
      <c r="A36" s="366" t="s">
        <v>117</v>
      </c>
      <c r="B36" s="1290">
        <v>9</v>
      </c>
      <c r="C36" s="367">
        <v>33514</v>
      </c>
      <c r="D36" s="214">
        <v>3159</v>
      </c>
      <c r="E36" s="1384">
        <f t="shared" si="0"/>
        <v>9.4259115593483322</v>
      </c>
      <c r="F36" s="1387">
        <f t="shared" si="2"/>
        <v>14</v>
      </c>
      <c r="G36" s="380"/>
      <c r="H36" s="366" t="s">
        <v>117</v>
      </c>
      <c r="I36" s="1290">
        <v>9</v>
      </c>
      <c r="J36" s="367">
        <v>346576</v>
      </c>
      <c r="K36" s="184">
        <v>23235</v>
      </c>
      <c r="L36" s="1384">
        <f t="shared" si="1"/>
        <v>6.7041572411246015</v>
      </c>
      <c r="M36" s="1387">
        <f t="shared" si="3"/>
        <v>10</v>
      </c>
      <c r="N36" s="368"/>
      <c r="S36" s="368"/>
    </row>
    <row r="37" spans="1:19" s="360" customFormat="1" ht="18.75" customHeight="1">
      <c r="A37" s="366" t="s">
        <v>108</v>
      </c>
      <c r="B37" s="1290">
        <v>10</v>
      </c>
      <c r="C37" s="367">
        <v>33755</v>
      </c>
      <c r="D37" s="214">
        <v>3434</v>
      </c>
      <c r="E37" s="1384">
        <f t="shared" si="0"/>
        <v>10.173307658124722</v>
      </c>
      <c r="F37" s="1387">
        <f t="shared" si="2"/>
        <v>4</v>
      </c>
      <c r="G37" s="380"/>
      <c r="H37" s="366" t="s">
        <v>108</v>
      </c>
      <c r="I37" s="1290">
        <v>10</v>
      </c>
      <c r="J37" s="367">
        <v>382432</v>
      </c>
      <c r="K37" s="184">
        <v>23022</v>
      </c>
      <c r="L37" s="1384">
        <f t="shared" si="1"/>
        <v>6.0198937327420303</v>
      </c>
      <c r="M37" s="1387">
        <f t="shared" si="3"/>
        <v>16</v>
      </c>
      <c r="N37" s="368"/>
      <c r="S37" s="368"/>
    </row>
    <row r="38" spans="1:19" s="360" customFormat="1" ht="18.75" customHeight="1">
      <c r="A38" s="366" t="s">
        <v>106</v>
      </c>
      <c r="B38" s="1290">
        <v>11</v>
      </c>
      <c r="C38" s="367">
        <v>117344</v>
      </c>
      <c r="D38" s="214">
        <v>8774</v>
      </c>
      <c r="E38" s="1384">
        <f t="shared" si="0"/>
        <v>7.4771611671666207</v>
      </c>
      <c r="F38" s="1387">
        <f t="shared" si="2"/>
        <v>16</v>
      </c>
      <c r="G38" s="380"/>
      <c r="H38" s="366" t="s">
        <v>106</v>
      </c>
      <c r="I38" s="1290">
        <v>11</v>
      </c>
      <c r="J38" s="367">
        <v>1450337</v>
      </c>
      <c r="K38" s="184">
        <v>93253</v>
      </c>
      <c r="L38" s="1384">
        <f t="shared" si="1"/>
        <v>6.4297470174173306</v>
      </c>
      <c r="M38" s="1387">
        <f t="shared" si="3"/>
        <v>12</v>
      </c>
      <c r="N38" s="368"/>
      <c r="S38" s="368"/>
    </row>
    <row r="39" spans="1:19" s="360" customFormat="1" ht="18.75" customHeight="1">
      <c r="A39" s="374" t="s">
        <v>77</v>
      </c>
      <c r="B39" s="1291">
        <v>12</v>
      </c>
      <c r="C39" s="375">
        <v>69670</v>
      </c>
      <c r="D39" s="376">
        <v>4447</v>
      </c>
      <c r="E39" s="1385">
        <f t="shared" si="0"/>
        <v>6.3829481842974021</v>
      </c>
      <c r="F39" s="1388">
        <f t="shared" si="2"/>
        <v>18</v>
      </c>
      <c r="G39" s="1382"/>
      <c r="H39" s="374" t="s">
        <v>77</v>
      </c>
      <c r="I39" s="1291">
        <v>12</v>
      </c>
      <c r="J39" s="375">
        <v>746275</v>
      </c>
      <c r="K39" s="377">
        <v>29213</v>
      </c>
      <c r="L39" s="1385">
        <f t="shared" si="1"/>
        <v>3.9145087266758236</v>
      </c>
      <c r="M39" s="1388">
        <f t="shared" si="3"/>
        <v>19</v>
      </c>
      <c r="N39" s="368"/>
      <c r="S39" s="368"/>
    </row>
    <row r="40" spans="1:19" s="360" customFormat="1" ht="18.75" customHeight="1">
      <c r="A40" s="366" t="s">
        <v>102</v>
      </c>
      <c r="B40" s="1290">
        <v>13</v>
      </c>
      <c r="C40" s="367">
        <v>177184</v>
      </c>
      <c r="D40" s="214">
        <v>9619</v>
      </c>
      <c r="E40" s="1384">
        <f t="shared" si="0"/>
        <v>5.4288197579916924</v>
      </c>
      <c r="F40" s="1387">
        <f t="shared" si="2"/>
        <v>20</v>
      </c>
      <c r="G40" s="380"/>
      <c r="H40" s="366" t="s">
        <v>102</v>
      </c>
      <c r="I40" s="1290">
        <v>13</v>
      </c>
      <c r="J40" s="367">
        <v>2308581</v>
      </c>
      <c r="K40" s="184">
        <v>125021</v>
      </c>
      <c r="L40" s="1384">
        <f t="shared" si="1"/>
        <v>5.4154911610205572</v>
      </c>
      <c r="M40" s="1387">
        <f t="shared" si="3"/>
        <v>18</v>
      </c>
      <c r="N40" s="368"/>
      <c r="S40" s="368"/>
    </row>
    <row r="41" spans="1:19" s="360" customFormat="1" ht="18.75" customHeight="1">
      <c r="A41" s="366" t="s">
        <v>105</v>
      </c>
      <c r="B41" s="1290">
        <v>14</v>
      </c>
      <c r="C41" s="367">
        <v>27315</v>
      </c>
      <c r="D41" s="214">
        <v>2596</v>
      </c>
      <c r="E41" s="1384">
        <f t="shared" si="0"/>
        <v>9.5039355665385319</v>
      </c>
      <c r="F41" s="1387">
        <f t="shared" si="2"/>
        <v>10</v>
      </c>
      <c r="G41" s="380"/>
      <c r="H41" s="366" t="s">
        <v>105</v>
      </c>
      <c r="I41" s="1290">
        <v>14</v>
      </c>
      <c r="J41" s="367">
        <v>320831</v>
      </c>
      <c r="K41" s="184">
        <v>20061</v>
      </c>
      <c r="L41" s="1384">
        <f t="shared" si="1"/>
        <v>6.2528246958679174</v>
      </c>
      <c r="M41" s="1387">
        <f t="shared" si="3"/>
        <v>15</v>
      </c>
      <c r="N41" s="368"/>
      <c r="S41" s="368"/>
    </row>
    <row r="42" spans="1:19" s="360" customFormat="1" ht="18.75" customHeight="1">
      <c r="A42" s="366" t="s">
        <v>101</v>
      </c>
      <c r="B42" s="1290">
        <v>15</v>
      </c>
      <c r="C42" s="367">
        <v>62228</v>
      </c>
      <c r="D42" s="214">
        <v>3726</v>
      </c>
      <c r="E42" s="1384">
        <f t="shared" si="0"/>
        <v>5.9876582888731757</v>
      </c>
      <c r="F42" s="1387">
        <f t="shared" si="2"/>
        <v>19</v>
      </c>
      <c r="G42" s="380"/>
      <c r="H42" s="366" t="s">
        <v>101</v>
      </c>
      <c r="I42" s="1290">
        <v>15</v>
      </c>
      <c r="J42" s="367">
        <v>725828</v>
      </c>
      <c r="K42" s="184">
        <v>27793</v>
      </c>
      <c r="L42" s="1384">
        <f t="shared" si="1"/>
        <v>3.8291440947442092</v>
      </c>
      <c r="M42" s="1387">
        <f t="shared" si="3"/>
        <v>20</v>
      </c>
      <c r="N42" s="368"/>
      <c r="S42" s="368"/>
    </row>
    <row r="43" spans="1:19" s="360" customFormat="1" ht="18.75" customHeight="1">
      <c r="A43" s="366" t="s">
        <v>111</v>
      </c>
      <c r="B43" s="1290">
        <v>16</v>
      </c>
      <c r="C43" s="367">
        <v>32683</v>
      </c>
      <c r="D43" s="214">
        <v>3157</v>
      </c>
      <c r="E43" s="1384">
        <f t="shared" si="0"/>
        <v>9.6594559862925689</v>
      </c>
      <c r="F43" s="1387">
        <f t="shared" si="2"/>
        <v>8</v>
      </c>
      <c r="G43" s="380"/>
      <c r="H43" s="366" t="s">
        <v>111</v>
      </c>
      <c r="I43" s="1290">
        <v>16</v>
      </c>
      <c r="J43" s="367">
        <v>353376</v>
      </c>
      <c r="K43" s="184">
        <v>25087</v>
      </c>
      <c r="L43" s="1384">
        <f t="shared" si="1"/>
        <v>7.0992370732590775</v>
      </c>
      <c r="M43" s="1387">
        <f t="shared" si="3"/>
        <v>6</v>
      </c>
      <c r="N43" s="368"/>
      <c r="S43" s="368"/>
    </row>
    <row r="44" spans="1:19" s="360" customFormat="1" ht="18.75" customHeight="1">
      <c r="A44" s="366" t="s">
        <v>110</v>
      </c>
      <c r="B44" s="1290">
        <v>17</v>
      </c>
      <c r="C44" s="367">
        <v>52401</v>
      </c>
      <c r="D44" s="214">
        <v>4954</v>
      </c>
      <c r="E44" s="1384">
        <f t="shared" si="0"/>
        <v>9.4540180530905911</v>
      </c>
      <c r="F44" s="1387">
        <f t="shared" si="2"/>
        <v>12</v>
      </c>
      <c r="G44" s="380"/>
      <c r="H44" s="366" t="s">
        <v>110</v>
      </c>
      <c r="I44" s="1290">
        <v>17</v>
      </c>
      <c r="J44" s="367">
        <v>593108</v>
      </c>
      <c r="K44" s="184">
        <v>44780</v>
      </c>
      <c r="L44" s="1384">
        <f t="shared" si="1"/>
        <v>7.5500583367616017</v>
      </c>
      <c r="M44" s="1387">
        <f t="shared" si="3"/>
        <v>3</v>
      </c>
      <c r="N44" s="368"/>
      <c r="S44" s="368"/>
    </row>
    <row r="45" spans="1:19" s="360" customFormat="1" ht="18.75" customHeight="1">
      <c r="A45" s="366" t="s">
        <v>115</v>
      </c>
      <c r="B45" s="1290">
        <v>18</v>
      </c>
      <c r="C45" s="367">
        <v>39995</v>
      </c>
      <c r="D45" s="214">
        <v>3973</v>
      </c>
      <c r="E45" s="1384">
        <f t="shared" si="0"/>
        <v>9.9337417177147138</v>
      </c>
      <c r="F45" s="1387">
        <f t="shared" si="2"/>
        <v>6</v>
      </c>
      <c r="G45" s="380"/>
      <c r="H45" s="366" t="s">
        <v>115</v>
      </c>
      <c r="I45" s="1290">
        <v>18</v>
      </c>
      <c r="J45" s="367">
        <v>436472</v>
      </c>
      <c r="K45" s="184">
        <v>32566</v>
      </c>
      <c r="L45" s="1384">
        <f t="shared" si="1"/>
        <v>7.4611888047801456</v>
      </c>
      <c r="M45" s="1387">
        <f t="shared" si="3"/>
        <v>4</v>
      </c>
      <c r="N45" s="368"/>
      <c r="S45" s="368"/>
    </row>
    <row r="46" spans="1:19" s="371" customFormat="1" ht="18.75" customHeight="1">
      <c r="A46" s="366" t="s">
        <v>104</v>
      </c>
      <c r="B46" s="1290">
        <v>19</v>
      </c>
      <c r="C46" s="367">
        <v>74867</v>
      </c>
      <c r="D46" s="214">
        <v>5504</v>
      </c>
      <c r="E46" s="1384">
        <f t="shared" si="0"/>
        <v>7.3517036878731625</v>
      </c>
      <c r="F46" s="1387">
        <f t="shared" si="2"/>
        <v>17</v>
      </c>
      <c r="G46" s="380"/>
      <c r="H46" s="366" t="s">
        <v>104</v>
      </c>
      <c r="I46" s="1290">
        <v>19</v>
      </c>
      <c r="J46" s="367">
        <v>923521</v>
      </c>
      <c r="K46" s="184">
        <v>61336</v>
      </c>
      <c r="L46" s="1384">
        <f t="shared" si="1"/>
        <v>6.6415381999976182</v>
      </c>
      <c r="M46" s="1387">
        <f t="shared" si="3"/>
        <v>11</v>
      </c>
      <c r="N46" s="368"/>
      <c r="P46" s="360"/>
      <c r="Q46" s="360"/>
      <c r="R46" s="360"/>
      <c r="S46" s="368"/>
    </row>
    <row r="47" spans="1:19" s="360" customFormat="1" ht="18.75" customHeight="1" thickBot="1">
      <c r="A47" s="378" t="s">
        <v>109</v>
      </c>
      <c r="B47" s="378">
        <v>20</v>
      </c>
      <c r="C47" s="1304">
        <v>30344</v>
      </c>
      <c r="D47" s="1305">
        <v>2763</v>
      </c>
      <c r="E47" s="353">
        <f t="shared" si="0"/>
        <v>9.1055892433429992</v>
      </c>
      <c r="F47" s="1389">
        <f t="shared" si="2"/>
        <v>15</v>
      </c>
      <c r="G47" s="380"/>
      <c r="H47" s="378" t="s">
        <v>109</v>
      </c>
      <c r="I47" s="378">
        <v>20</v>
      </c>
      <c r="J47" s="379">
        <v>325935</v>
      </c>
      <c r="K47" s="381">
        <v>22862</v>
      </c>
      <c r="L47" s="353">
        <f t="shared" si="1"/>
        <v>7.0142819887400858</v>
      </c>
      <c r="M47" s="1389">
        <f t="shared" si="3"/>
        <v>7</v>
      </c>
      <c r="N47" s="368"/>
      <c r="S47" s="368"/>
    </row>
    <row r="48" spans="1:19" s="360" customFormat="1" ht="18.75" customHeight="1" thickTop="1">
      <c r="A48" s="382" t="s">
        <v>865</v>
      </c>
      <c r="B48" s="382" t="s">
        <v>1063</v>
      </c>
      <c r="C48" s="383">
        <v>5156063</v>
      </c>
      <c r="D48" s="384">
        <v>485135</v>
      </c>
      <c r="E48" s="355">
        <f t="shared" si="0"/>
        <v>9.4090200216715747</v>
      </c>
      <c r="F48" s="2058" t="s">
        <v>1426</v>
      </c>
      <c r="G48" s="371"/>
      <c r="H48" s="382" t="s">
        <v>865</v>
      </c>
      <c r="I48" s="382" t="s">
        <v>1063</v>
      </c>
      <c r="J48" s="383">
        <v>57949915</v>
      </c>
      <c r="K48" s="385">
        <v>3737415</v>
      </c>
      <c r="L48" s="355">
        <f t="shared" si="1"/>
        <v>6.4493882346505602</v>
      </c>
      <c r="M48" s="2058" t="s">
        <v>1426</v>
      </c>
    </row>
    <row r="49" spans="1:13" s="360" customFormat="1" ht="18.75" customHeight="1">
      <c r="A49" s="1396" t="s">
        <v>1684</v>
      </c>
      <c r="B49" s="1396"/>
      <c r="C49" s="1396"/>
      <c r="D49" s="1396"/>
      <c r="E49" s="1396"/>
      <c r="F49" s="1396"/>
      <c r="H49" s="386" t="s">
        <v>1685</v>
      </c>
      <c r="I49" s="386"/>
      <c r="J49" s="386"/>
      <c r="K49" s="617"/>
      <c r="L49" s="617"/>
      <c r="M49" s="617"/>
    </row>
  </sheetData>
  <sheetProtection algorithmName="SHA-512" hashValue="uOffiac/P2/Ccgfyz8+coxF4u9OkCxIq487ftPd/QdO1txm4lEUcVi35C80FsOy71j31+CPE/nGd6ufgB6Orcg==" saltValue="YxFxZDAlOY+8DaEhRoK+nA==" spinCount="100000" sheet="1" objects="1" scenarios="1"/>
  <mergeCells count="17">
    <mergeCell ref="D1:J1"/>
    <mergeCell ref="C26:C27"/>
    <mergeCell ref="D26:D27"/>
    <mergeCell ref="J26:J27"/>
    <mergeCell ref="K26:K27"/>
    <mergeCell ref="H24:M24"/>
    <mergeCell ref="E3:F3"/>
    <mergeCell ref="E4:F4"/>
    <mergeCell ref="E8:F8"/>
    <mergeCell ref="E9:F9"/>
    <mergeCell ref="E10:F10"/>
    <mergeCell ref="E11:F11"/>
    <mergeCell ref="E12:F12"/>
    <mergeCell ref="E13:F13"/>
    <mergeCell ref="E14:F14"/>
    <mergeCell ref="A24:F24"/>
    <mergeCell ref="E15:F15"/>
  </mergeCells>
  <phoneticPr fontId="8"/>
  <hyperlinks>
    <hyperlink ref="N1" location="一覧!A1" display="一覧へ" xr:uid="{0D283D3E-CC9F-4AB6-AC55-4808DA84F8A1}"/>
  </hyperlinks>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N66"/>
  <sheetViews>
    <sheetView view="pageBreakPreview" zoomScaleNormal="100" zoomScaleSheetLayoutView="100" workbookViewId="0"/>
  </sheetViews>
  <sheetFormatPr defaultColWidth="9.140625" defaultRowHeight="18.75" customHeight="1" outlineLevelRow="1"/>
  <cols>
    <col min="1" max="1" width="12.7109375" style="4" customWidth="1"/>
    <col min="2" max="2" width="14.7109375" style="4" customWidth="1"/>
    <col min="3" max="3" width="10.7109375" style="4" customWidth="1"/>
    <col min="4" max="4" width="14.7109375" style="4" customWidth="1"/>
    <col min="5" max="5" width="10.7109375" style="4" customWidth="1"/>
    <col min="6" max="6" width="14.7109375" style="4" customWidth="1"/>
    <col min="7" max="7" width="10.7109375" style="4" customWidth="1"/>
    <col min="8" max="8" width="14.7109375" style="4" customWidth="1"/>
    <col min="9" max="10" width="10.7109375" style="4" customWidth="1"/>
    <col min="11" max="11" width="5" style="4" customWidth="1"/>
    <col min="12" max="12" width="9.140625" style="4"/>
    <col min="13" max="13" width="8.28515625" style="4" customWidth="1"/>
    <col min="14" max="16384" width="9.140625" style="4"/>
  </cols>
  <sheetData>
    <row r="1" spans="1:11" ht="18.75" customHeight="1">
      <c r="A1" s="215" t="s">
        <v>791</v>
      </c>
      <c r="K1" s="1544" t="s">
        <v>1532</v>
      </c>
    </row>
    <row r="2" spans="1:11" ht="18.75" customHeight="1">
      <c r="A2" s="215" t="s">
        <v>795</v>
      </c>
    </row>
    <row r="4" spans="1:11" ht="18.75" customHeight="1">
      <c r="A4" s="2421" t="s">
        <v>1604</v>
      </c>
      <c r="B4" s="2421"/>
      <c r="C4" s="2421"/>
      <c r="D4" s="2421"/>
      <c r="E4" s="2421"/>
      <c r="F4" s="2421"/>
      <c r="G4" s="2421"/>
      <c r="H4" s="2421"/>
      <c r="I4" s="2421"/>
      <c r="J4" s="2421"/>
    </row>
    <row r="5" spans="1:11" ht="18.75" customHeight="1">
      <c r="A5" s="21"/>
      <c r="B5" s="37"/>
      <c r="C5" s="37"/>
      <c r="D5" s="37"/>
      <c r="E5" s="38"/>
      <c r="J5" s="39" t="s">
        <v>1175</v>
      </c>
    </row>
    <row r="6" spans="1:11" ht="18.75" customHeight="1">
      <c r="A6" s="2453"/>
      <c r="B6" s="334" t="s">
        <v>156</v>
      </c>
      <c r="C6" s="335"/>
      <c r="D6" s="334" t="s">
        <v>354</v>
      </c>
      <c r="E6" s="335"/>
      <c r="F6" s="2384" t="s">
        <v>681</v>
      </c>
      <c r="G6" s="2385"/>
      <c r="H6" s="2384" t="s">
        <v>121</v>
      </c>
      <c r="I6" s="2385"/>
      <c r="J6" s="2451" t="s">
        <v>122</v>
      </c>
    </row>
    <row r="7" spans="1:11" ht="18.75" customHeight="1">
      <c r="A7" s="2432"/>
      <c r="B7" s="337"/>
      <c r="C7" s="974" t="s">
        <v>1104</v>
      </c>
      <c r="D7" s="337"/>
      <c r="E7" s="974" t="s">
        <v>1104</v>
      </c>
      <c r="F7" s="387"/>
      <c r="G7" s="974" t="s">
        <v>1104</v>
      </c>
      <c r="H7" s="387"/>
      <c r="I7" s="974" t="s">
        <v>1104</v>
      </c>
      <c r="J7" s="2452"/>
    </row>
    <row r="8" spans="1:11" ht="18.75" hidden="1" customHeight="1" outlineLevel="1">
      <c r="A8" s="56" t="s">
        <v>39</v>
      </c>
      <c r="B8" s="58">
        <v>3916</v>
      </c>
      <c r="C8" s="96"/>
      <c r="D8" s="58">
        <v>82207</v>
      </c>
      <c r="E8" s="96"/>
      <c r="F8" s="58">
        <v>2370265.79</v>
      </c>
      <c r="G8" s="96"/>
      <c r="H8" s="160">
        <v>1052761.3</v>
      </c>
      <c r="I8" s="96"/>
      <c r="J8" s="93">
        <f>H8/F8*100</f>
        <v>44.415326941034742</v>
      </c>
    </row>
    <row r="9" spans="1:11" ht="18.75" hidden="1" customHeight="1" outlineLevel="1">
      <c r="A9" s="56" t="s">
        <v>68</v>
      </c>
      <c r="B9" s="58">
        <v>3653</v>
      </c>
      <c r="C9" s="96">
        <f t="shared" ref="C9:E20" si="0">(B9/B8-1)*100</f>
        <v>-6.7160367722165493</v>
      </c>
      <c r="D9" s="58">
        <v>76231</v>
      </c>
      <c r="E9" s="96">
        <f t="shared" si="0"/>
        <v>-7.2694539394455475</v>
      </c>
      <c r="F9" s="58">
        <v>2025756</v>
      </c>
      <c r="G9" s="96">
        <f t="shared" ref="G9:G13" si="1">(F9/F8-1)*100</f>
        <v>-14.534648032025132</v>
      </c>
      <c r="H9" s="160">
        <v>945683</v>
      </c>
      <c r="I9" s="96">
        <f t="shared" ref="I9:I13" si="2">(H9/H8-1)*100</f>
        <v>-10.171185054009868</v>
      </c>
      <c r="J9" s="93">
        <f t="shared" ref="J9:J18" si="3">H9/F9*100</f>
        <v>46.682966754140182</v>
      </c>
    </row>
    <row r="10" spans="1:11" ht="18.75" hidden="1" customHeight="1" outlineLevel="1">
      <c r="A10" s="56" t="s">
        <v>67</v>
      </c>
      <c r="B10" s="58">
        <v>3620</v>
      </c>
      <c r="C10" s="96">
        <f t="shared" si="0"/>
        <v>-0.90336709553791028</v>
      </c>
      <c r="D10" s="58">
        <v>75079</v>
      </c>
      <c r="E10" s="96">
        <f t="shared" si="0"/>
        <v>-1.5111962325038419</v>
      </c>
      <c r="F10" s="58">
        <v>2138663</v>
      </c>
      <c r="G10" s="96">
        <f t="shared" si="1"/>
        <v>5.573573520206776</v>
      </c>
      <c r="H10" s="160">
        <v>975981</v>
      </c>
      <c r="I10" s="96">
        <f t="shared" si="2"/>
        <v>3.2038219995495387</v>
      </c>
      <c r="J10" s="93">
        <f t="shared" si="3"/>
        <v>45.635100060177784</v>
      </c>
    </row>
    <row r="11" spans="1:11" ht="18.75" hidden="1" customHeight="1" outlineLevel="1">
      <c r="A11" s="56" t="s">
        <v>66</v>
      </c>
      <c r="B11" s="58">
        <v>3375</v>
      </c>
      <c r="C11" s="96">
        <f t="shared" si="0"/>
        <v>-6.767955801104975</v>
      </c>
      <c r="D11" s="58">
        <v>74274</v>
      </c>
      <c r="E11" s="96">
        <f t="shared" si="0"/>
        <v>-1.072203945177741</v>
      </c>
      <c r="F11" s="58">
        <v>2228820</v>
      </c>
      <c r="G11" s="96">
        <f t="shared" si="1"/>
        <v>4.2155776763332931</v>
      </c>
      <c r="H11" s="160">
        <v>1005550</v>
      </c>
      <c r="I11" s="96">
        <f t="shared" si="2"/>
        <v>3.0296696349621621</v>
      </c>
      <c r="J11" s="93">
        <f t="shared" si="3"/>
        <v>45.115801186277942</v>
      </c>
    </row>
    <row r="12" spans="1:11" ht="18.75" hidden="1" customHeight="1" outlineLevel="1">
      <c r="A12" s="56" t="s">
        <v>65</v>
      </c>
      <c r="B12" s="58">
        <v>3365</v>
      </c>
      <c r="C12" s="57">
        <f t="shared" si="0"/>
        <v>-0.2962962962962945</v>
      </c>
      <c r="D12" s="58">
        <v>73516</v>
      </c>
      <c r="E12" s="57">
        <f t="shared" si="0"/>
        <v>-1.0205455475671199</v>
      </c>
      <c r="F12" s="58">
        <v>2234276</v>
      </c>
      <c r="G12" s="57">
        <f t="shared" si="1"/>
        <v>0.24479320896257928</v>
      </c>
      <c r="H12" s="160">
        <v>989983</v>
      </c>
      <c r="I12" s="57">
        <f t="shared" si="2"/>
        <v>-1.548108000596693</v>
      </c>
      <c r="J12" s="93">
        <f t="shared" si="3"/>
        <v>44.308894693404035</v>
      </c>
    </row>
    <row r="13" spans="1:11" ht="18.75" hidden="1" customHeight="1" collapsed="1">
      <c r="A13" s="56" t="s">
        <v>40</v>
      </c>
      <c r="B13" s="58">
        <v>3160</v>
      </c>
      <c r="C13" s="57">
        <f t="shared" si="0"/>
        <v>-6.0921248142644879</v>
      </c>
      <c r="D13" s="58">
        <v>72240</v>
      </c>
      <c r="E13" s="57">
        <f t="shared" si="0"/>
        <v>-1.7356765874095403</v>
      </c>
      <c r="F13" s="58">
        <v>2250754</v>
      </c>
      <c r="G13" s="57">
        <f t="shared" si="1"/>
        <v>0.73750960042537894</v>
      </c>
      <c r="H13" s="160">
        <v>1020284</v>
      </c>
      <c r="I13" s="57">
        <f t="shared" si="2"/>
        <v>3.0607596292057559</v>
      </c>
      <c r="J13" s="93">
        <f t="shared" si="3"/>
        <v>45.330764712625196</v>
      </c>
    </row>
    <row r="14" spans="1:11" ht="18.75" hidden="1" customHeight="1">
      <c r="A14" s="56" t="s">
        <v>64</v>
      </c>
      <c r="B14" s="58">
        <v>3111</v>
      </c>
      <c r="C14" s="57">
        <f t="shared" si="0"/>
        <v>-1.5506329113924022</v>
      </c>
      <c r="D14" s="58">
        <v>74349</v>
      </c>
      <c r="E14" s="57">
        <f t="shared" si="0"/>
        <v>2.9194352159468417</v>
      </c>
      <c r="F14" s="58">
        <v>2813941</v>
      </c>
      <c r="G14" s="182" t="s">
        <v>671</v>
      </c>
      <c r="H14" s="160">
        <v>1201204</v>
      </c>
      <c r="I14" s="182" t="s">
        <v>671</v>
      </c>
      <c r="J14" s="93">
        <f t="shared" si="3"/>
        <v>42.687604324326628</v>
      </c>
    </row>
    <row r="15" spans="1:11" ht="18.75" hidden="1" customHeight="1">
      <c r="A15" s="56" t="s">
        <v>63</v>
      </c>
      <c r="B15" s="58">
        <v>3194</v>
      </c>
      <c r="C15" s="57">
        <f t="shared" si="0"/>
        <v>2.6679524268723886</v>
      </c>
      <c r="D15" s="58">
        <v>72034</v>
      </c>
      <c r="E15" s="57">
        <f t="shared" si="0"/>
        <v>-3.1136935264764798</v>
      </c>
      <c r="F15" s="58">
        <v>2448831</v>
      </c>
      <c r="G15" s="57">
        <f t="shared" ref="G15:G19" si="4">(F15/F14-1)*100</f>
        <v>-12.975041054521041</v>
      </c>
      <c r="H15" s="160">
        <v>1002967</v>
      </c>
      <c r="I15" s="57">
        <f t="shared" ref="I15:I19" si="5">(H15/H14-1)*100</f>
        <v>-16.503191797563112</v>
      </c>
      <c r="J15" s="93">
        <f t="shared" si="3"/>
        <v>40.956970897542547</v>
      </c>
    </row>
    <row r="16" spans="1:11" ht="18.75" hidden="1" customHeight="1">
      <c r="A16" s="56" t="s">
        <v>62</v>
      </c>
      <c r="B16" s="58">
        <v>2890</v>
      </c>
      <c r="C16" s="57">
        <f t="shared" si="0"/>
        <v>-9.5178459611772066</v>
      </c>
      <c r="D16" s="58">
        <v>66554</v>
      </c>
      <c r="E16" s="57">
        <f t="shared" si="0"/>
        <v>-7.6075186717383447</v>
      </c>
      <c r="F16" s="58">
        <v>2105712</v>
      </c>
      <c r="G16" s="57">
        <f t="shared" si="4"/>
        <v>-14.011542650350306</v>
      </c>
      <c r="H16" s="160">
        <v>825974</v>
      </c>
      <c r="I16" s="57">
        <f t="shared" si="5"/>
        <v>-17.646941524496818</v>
      </c>
      <c r="J16" s="93">
        <f t="shared" si="3"/>
        <v>39.225402144262844</v>
      </c>
    </row>
    <row r="17" spans="1:12" ht="18.75" hidden="1" customHeight="1">
      <c r="A17" s="56" t="s">
        <v>61</v>
      </c>
      <c r="B17" s="58">
        <v>2689</v>
      </c>
      <c r="C17" s="57">
        <f t="shared" si="0"/>
        <v>-6.9550173010380583</v>
      </c>
      <c r="D17" s="58">
        <v>65261</v>
      </c>
      <c r="E17" s="57">
        <f t="shared" si="0"/>
        <v>-1.9427833037833908</v>
      </c>
      <c r="F17" s="58">
        <v>2192605</v>
      </c>
      <c r="G17" s="57">
        <f t="shared" si="4"/>
        <v>4.1265377221576305</v>
      </c>
      <c r="H17" s="160">
        <v>838047</v>
      </c>
      <c r="I17" s="57">
        <f t="shared" si="5"/>
        <v>1.4616682849581286</v>
      </c>
      <c r="J17" s="93">
        <f t="shared" si="3"/>
        <v>38.221521888347418</v>
      </c>
    </row>
    <row r="18" spans="1:12" ht="18.75" customHeight="1">
      <c r="A18" s="56" t="s">
        <v>631</v>
      </c>
      <c r="B18" s="58">
        <v>2922</v>
      </c>
      <c r="C18" s="57">
        <f t="shared" si="0"/>
        <v>8.6649312011900292</v>
      </c>
      <c r="D18" s="58">
        <v>64813</v>
      </c>
      <c r="E18" s="57">
        <f t="shared" si="0"/>
        <v>-0.686474310844154</v>
      </c>
      <c r="F18" s="58">
        <v>2376042</v>
      </c>
      <c r="G18" s="57">
        <f t="shared" si="4"/>
        <v>8.3661671846958274</v>
      </c>
      <c r="H18" s="160">
        <v>822162</v>
      </c>
      <c r="I18" s="57">
        <f t="shared" si="5"/>
        <v>-1.8954784158883742</v>
      </c>
      <c r="J18" s="93">
        <f t="shared" si="3"/>
        <v>34.6021661233261</v>
      </c>
    </row>
    <row r="19" spans="1:12" ht="18.75" customHeight="1">
      <c r="A19" s="56" t="s">
        <v>632</v>
      </c>
      <c r="B19" s="58">
        <v>2501</v>
      </c>
      <c r="C19" s="57">
        <f>(B19/B18-1)*100</f>
        <v>-14.407939767282684</v>
      </c>
      <c r="D19" s="58">
        <v>62201</v>
      </c>
      <c r="E19" s="57">
        <f t="shared" si="0"/>
        <v>-4.0300556987024176</v>
      </c>
      <c r="F19" s="58">
        <v>2253503.77</v>
      </c>
      <c r="G19" s="57">
        <f t="shared" si="4"/>
        <v>-5.1572417490936555</v>
      </c>
      <c r="H19" s="160">
        <v>876714.21</v>
      </c>
      <c r="I19" s="57">
        <f t="shared" si="5"/>
        <v>6.6352142278528925</v>
      </c>
      <c r="J19" s="93">
        <f>H19/F19*100</f>
        <v>38.904492713584411</v>
      </c>
    </row>
    <row r="20" spans="1:12" ht="18.75" customHeight="1">
      <c r="A20" s="56" t="s">
        <v>633</v>
      </c>
      <c r="B20" s="58">
        <v>2364</v>
      </c>
      <c r="C20" s="57">
        <f>(B20/B19-1)*100</f>
        <v>-5.4778088764494193</v>
      </c>
      <c r="D20" s="58">
        <v>61370</v>
      </c>
      <c r="E20" s="57">
        <f t="shared" si="0"/>
        <v>-1.3359913827751924</v>
      </c>
      <c r="F20" s="58">
        <v>2014011.99</v>
      </c>
      <c r="G20" s="57">
        <f>(F20/F19-1)*100</f>
        <v>-10.627529591397133</v>
      </c>
      <c r="H20" s="58">
        <v>822704.3</v>
      </c>
      <c r="I20" s="57">
        <f>(H20/H19-1)*100</f>
        <v>-6.1604921403064612</v>
      </c>
      <c r="J20" s="93">
        <f>H20/F20*100</f>
        <v>40.849026921632181</v>
      </c>
    </row>
    <row r="21" spans="1:12" ht="18.75" customHeight="1">
      <c r="A21" s="56" t="s">
        <v>604</v>
      </c>
      <c r="B21" s="58">
        <v>2296</v>
      </c>
      <c r="C21" s="57">
        <f>(B21/B20-1)*100</f>
        <v>-2.876480541455162</v>
      </c>
      <c r="D21" s="58">
        <v>62501</v>
      </c>
      <c r="E21" s="57">
        <f>(D21/D20-1)*100</f>
        <v>1.8429199934821616</v>
      </c>
      <c r="F21" s="58">
        <v>2109247</v>
      </c>
      <c r="G21" s="57">
        <f>(F21/F20-1)*100</f>
        <v>4.7286217993171009</v>
      </c>
      <c r="H21" s="160">
        <v>856697</v>
      </c>
      <c r="I21" s="57">
        <f>(H21/H20-1)*100</f>
        <v>4.1318247637699201</v>
      </c>
      <c r="J21" s="93">
        <f>H21/F21*100</f>
        <v>40.616248357826279</v>
      </c>
    </row>
    <row r="22" spans="1:12" ht="18.75" customHeight="1">
      <c r="A22" s="56" t="s">
        <v>603</v>
      </c>
      <c r="B22" s="58">
        <v>2623</v>
      </c>
      <c r="C22" s="57">
        <f>(B22/B21-1)*100</f>
        <v>14.242160278745652</v>
      </c>
      <c r="D22" s="58">
        <v>62853</v>
      </c>
      <c r="E22" s="57">
        <f>(D22/D21-1)*100</f>
        <v>0.5631909889441733</v>
      </c>
      <c r="F22" s="388">
        <v>2513531</v>
      </c>
      <c r="G22" s="57">
        <f>(F22/F21-1)*100</f>
        <v>19.167219391564849</v>
      </c>
      <c r="H22" s="390">
        <v>994529</v>
      </c>
      <c r="I22" s="57">
        <f>(H22/H21-1)*100</f>
        <v>16.08876884125894</v>
      </c>
      <c r="J22" s="93">
        <f>H22/F22*100</f>
        <v>39.567007528453004</v>
      </c>
    </row>
    <row r="23" spans="1:12" ht="18.75" customHeight="1">
      <c r="A23" s="56" t="s">
        <v>784</v>
      </c>
      <c r="B23" s="827">
        <v>2299</v>
      </c>
      <c r="C23" s="828">
        <f t="shared" ref="C23" si="6">(B23/B22-1)*100</f>
        <v>-12.352268394967592</v>
      </c>
      <c r="D23" s="827">
        <v>63892</v>
      </c>
      <c r="E23" s="828">
        <f t="shared" ref="E23" si="7">(D23/D22-1)*100</f>
        <v>1.653063497366869</v>
      </c>
      <c r="F23" s="829">
        <v>2629516</v>
      </c>
      <c r="G23" s="828">
        <f t="shared" ref="G23" si="8">(F23/F22-1)*100</f>
        <v>4.614424886742996</v>
      </c>
      <c r="H23" s="830">
        <v>927366</v>
      </c>
      <c r="I23" s="828">
        <f t="shared" ref="I23" si="9">(H23/H22-1)*100</f>
        <v>-6.7532470144158641</v>
      </c>
      <c r="J23" s="831">
        <f t="shared" ref="J23" si="10">H23/F23*100</f>
        <v>35.267554941669879</v>
      </c>
    </row>
    <row r="24" spans="1:12" ht="18.75" customHeight="1">
      <c r="A24" s="56" t="s">
        <v>1014</v>
      </c>
      <c r="B24" s="827">
        <v>2145</v>
      </c>
      <c r="C24" s="828">
        <f>(B24/B23-1)*100</f>
        <v>-6.6985645933014375</v>
      </c>
      <c r="D24" s="827">
        <v>63907</v>
      </c>
      <c r="E24" s="828">
        <f>(D24/D23-1)*100</f>
        <v>2.347711763601712E-2</v>
      </c>
      <c r="F24" s="829">
        <v>2613795</v>
      </c>
      <c r="G24" s="828">
        <f>(F24/F23-1)*100</f>
        <v>-0.59786667964750739</v>
      </c>
      <c r="H24" s="830">
        <v>968312</v>
      </c>
      <c r="I24" s="828">
        <f>(H24/H23-1)*100</f>
        <v>4.4153009707062818</v>
      </c>
      <c r="J24" s="831">
        <f>H24/F24*100</f>
        <v>37.046210586522662</v>
      </c>
    </row>
    <row r="25" spans="1:12" ht="18.75" customHeight="1">
      <c r="A25" s="56" t="s">
        <v>1062</v>
      </c>
      <c r="B25" s="827">
        <v>2050</v>
      </c>
      <c r="C25" s="828">
        <f>(B25/B24-1)*100</f>
        <v>-4.4289044289044348</v>
      </c>
      <c r="D25" s="827">
        <v>62713</v>
      </c>
      <c r="E25" s="828">
        <f>(D25/D24-1)*100</f>
        <v>-1.8683399314629034</v>
      </c>
      <c r="F25" s="829">
        <v>2665301</v>
      </c>
      <c r="G25" s="828">
        <f>(F25/F24-1)*100</f>
        <v>1.9705447443276958</v>
      </c>
      <c r="H25" s="830">
        <v>991586</v>
      </c>
      <c r="I25" s="828">
        <f>(H25/H24-1)*100</f>
        <v>2.4035641404836383</v>
      </c>
      <c r="J25" s="831">
        <f>H25/F25*100</f>
        <v>37.203527856703616</v>
      </c>
    </row>
    <row r="26" spans="1:12" ht="18.75" customHeight="1">
      <c r="A26" s="56" t="s">
        <v>1071</v>
      </c>
      <c r="B26" s="827">
        <v>2067</v>
      </c>
      <c r="C26" s="828">
        <f>(B26/B25-1)*100</f>
        <v>0.82926829268292757</v>
      </c>
      <c r="D26" s="827">
        <v>63642</v>
      </c>
      <c r="E26" s="828">
        <f>(D26/D25-1)*100</f>
        <v>1.4813515539042976</v>
      </c>
      <c r="F26" s="829">
        <v>2462017</v>
      </c>
      <c r="G26" s="828">
        <f>(F26/F25-1)*100</f>
        <v>-7.6270560060570975</v>
      </c>
      <c r="H26" s="830">
        <v>916935</v>
      </c>
      <c r="I26" s="828">
        <f>(H26/H25-1)*100</f>
        <v>-7.5284443305976501</v>
      </c>
      <c r="J26" s="831">
        <f>H26/F26*100</f>
        <v>37.243244055585315</v>
      </c>
    </row>
    <row r="27" spans="1:12" ht="18.75" customHeight="1">
      <c r="A27" s="56" t="s">
        <v>1070</v>
      </c>
      <c r="B27" s="129">
        <v>2040</v>
      </c>
      <c r="C27" s="843">
        <f>(B27/B26-1)*100</f>
        <v>-1.3062409288824406</v>
      </c>
      <c r="D27" s="129">
        <v>61518</v>
      </c>
      <c r="E27" s="843">
        <f>(D27/D26-1)*100</f>
        <v>-3.3374186857735411</v>
      </c>
      <c r="F27" s="399">
        <v>2142892</v>
      </c>
      <c r="G27" s="843">
        <f>(F27/F26-1)*100</f>
        <v>-12.961933244165246</v>
      </c>
      <c r="H27" s="833">
        <v>894099</v>
      </c>
      <c r="I27" s="843">
        <f>(H27/H26-1)*100</f>
        <v>-2.4904709712247897</v>
      </c>
      <c r="J27" s="1602">
        <f>H27/F27*100</f>
        <v>41.723941290555004</v>
      </c>
      <c r="K27" s="223"/>
      <c r="L27" s="223"/>
    </row>
    <row r="28" spans="1:12" ht="18.75" customHeight="1">
      <c r="A28" s="56" t="s">
        <v>1236</v>
      </c>
      <c r="B28" s="129">
        <v>2932</v>
      </c>
      <c r="C28" s="2059" t="s">
        <v>1839</v>
      </c>
      <c r="D28" s="129">
        <v>65449</v>
      </c>
      <c r="E28" s="2059" t="s">
        <v>1839</v>
      </c>
      <c r="F28" s="399">
        <v>2620720</v>
      </c>
      <c r="G28" s="2059" t="s">
        <v>1839</v>
      </c>
      <c r="H28" s="833">
        <v>1133528</v>
      </c>
      <c r="I28" s="2059" t="s">
        <v>1839</v>
      </c>
      <c r="J28" s="1602">
        <f>H28/F28*100</f>
        <v>43.252541286364057</v>
      </c>
      <c r="K28" s="223"/>
      <c r="L28" s="223"/>
    </row>
    <row r="29" spans="1:12" ht="18.75" customHeight="1">
      <c r="A29" s="56" t="s">
        <v>1290</v>
      </c>
      <c r="B29" s="129">
        <v>2940</v>
      </c>
      <c r="C29" s="843">
        <f>(B29/B28-1)*100</f>
        <v>0.27285129604366354</v>
      </c>
      <c r="D29" s="129">
        <v>66859</v>
      </c>
      <c r="E29" s="843">
        <f t="shared" ref="E29" si="11">(D29/D28-1)*100</f>
        <v>2.1543491879173038</v>
      </c>
      <c r="F29" s="399">
        <v>2675809</v>
      </c>
      <c r="G29" s="843">
        <f t="shared" ref="G29" si="12">(F29/F28-1)*100</f>
        <v>2.1020559235629843</v>
      </c>
      <c r="H29" s="833">
        <v>1144974</v>
      </c>
      <c r="I29" s="843">
        <f t="shared" ref="I29" si="13">(H29/H28-1)*100</f>
        <v>1.0097677340127564</v>
      </c>
      <c r="J29" s="1602">
        <f t="shared" ref="J29" si="14">H29/F29*100</f>
        <v>42.789825432233762</v>
      </c>
      <c r="K29" s="223"/>
      <c r="L29" s="223"/>
    </row>
    <row r="30" spans="1:12" ht="18.75" customHeight="1">
      <c r="A30" s="56" t="s">
        <v>1822</v>
      </c>
      <c r="B30" s="129">
        <v>2931</v>
      </c>
      <c r="C30" s="843">
        <f>(B30/B29-1)*100</f>
        <v>-0.30612244897959551</v>
      </c>
      <c r="D30" s="129">
        <v>66992</v>
      </c>
      <c r="E30" s="843">
        <f>(D30/D29-1)*100</f>
        <v>0.19892609820666429</v>
      </c>
      <c r="F30" s="399">
        <v>2788235</v>
      </c>
      <c r="G30" s="843">
        <f>(F30/F29-1)*100</f>
        <v>4.2015704409395394</v>
      </c>
      <c r="H30" s="833">
        <v>1129565</v>
      </c>
      <c r="I30" s="843">
        <f>(H30/H29-1)*100</f>
        <v>-1.3457947516712143</v>
      </c>
      <c r="J30" s="1602">
        <f t="shared" ref="J30" si="15">H30/F30*100</f>
        <v>40.51182916791447</v>
      </c>
      <c r="K30" s="223"/>
      <c r="L30" s="223"/>
    </row>
    <row r="31" spans="1:12" ht="18.75" customHeight="1">
      <c r="A31" s="222" t="s">
        <v>1306</v>
      </c>
      <c r="B31" s="223"/>
      <c r="C31" s="223"/>
      <c r="D31" s="1182"/>
      <c r="E31" s="1182"/>
      <c r="F31" s="1182"/>
      <c r="G31" s="222"/>
      <c r="H31" s="223"/>
      <c r="I31" s="223"/>
      <c r="J31" s="223"/>
      <c r="K31" s="223"/>
      <c r="L31" s="223"/>
    </row>
    <row r="32" spans="1:12" ht="18.75" customHeight="1">
      <c r="A32" s="222" t="s">
        <v>1845</v>
      </c>
      <c r="B32" s="223"/>
      <c r="C32" s="223"/>
      <c r="D32" s="222"/>
      <c r="E32" s="222"/>
      <c r="F32" s="222"/>
      <c r="G32" s="222"/>
      <c r="H32" s="223"/>
      <c r="I32" s="223"/>
      <c r="J32" s="223"/>
      <c r="K32" s="223"/>
      <c r="L32" s="223"/>
    </row>
    <row r="33" spans="1:14" ht="18.75" customHeight="1">
      <c r="A33" s="223" t="s">
        <v>1837</v>
      </c>
      <c r="B33" s="223"/>
      <c r="C33" s="223"/>
      <c r="D33" s="223"/>
      <c r="E33" s="223"/>
      <c r="F33" s="223"/>
      <c r="G33" s="223"/>
      <c r="H33" s="223"/>
      <c r="I33" s="223"/>
      <c r="J33" s="223"/>
    </row>
    <row r="34" spans="1:14" ht="18.75" customHeight="1">
      <c r="A34" s="223" t="s">
        <v>1836</v>
      </c>
      <c r="B34" s="223"/>
      <c r="C34" s="223"/>
      <c r="D34" s="223"/>
      <c r="E34" s="223"/>
      <c r="F34" s="223"/>
      <c r="G34" s="223"/>
      <c r="H34" s="223"/>
      <c r="I34" s="223"/>
      <c r="J34" s="223"/>
    </row>
    <row r="36" spans="1:14" ht="18.75" customHeight="1">
      <c r="A36" s="2421" t="s">
        <v>1605</v>
      </c>
      <c r="B36" s="2421"/>
      <c r="C36" s="2421"/>
      <c r="D36" s="2421"/>
      <c r="E36" s="2421"/>
      <c r="F36" s="2421"/>
      <c r="G36" s="2421"/>
      <c r="H36" s="2421"/>
      <c r="I36" s="2421"/>
      <c r="J36" s="2421"/>
      <c r="N36" s="273"/>
    </row>
    <row r="37" spans="1:14" ht="18.75" customHeight="1">
      <c r="A37" s="21" t="s">
        <v>120</v>
      </c>
      <c r="B37" s="37"/>
      <c r="C37" s="37"/>
      <c r="D37" s="37"/>
      <c r="E37" s="38"/>
      <c r="J37" s="39" t="s">
        <v>1176</v>
      </c>
    </row>
    <row r="38" spans="1:14" ht="18.75" customHeight="1">
      <c r="A38" s="333"/>
      <c r="B38" s="334" t="s">
        <v>156</v>
      </c>
      <c r="C38" s="335"/>
      <c r="D38" s="334" t="s">
        <v>354</v>
      </c>
      <c r="E38" s="335"/>
      <c r="F38" s="2384" t="s">
        <v>681</v>
      </c>
      <c r="G38" s="2385"/>
      <c r="H38" s="2384" t="s">
        <v>121</v>
      </c>
      <c r="I38" s="2385"/>
      <c r="J38" s="2451" t="s">
        <v>122</v>
      </c>
    </row>
    <row r="39" spans="1:14" ht="18.75" customHeight="1">
      <c r="A39" s="336"/>
      <c r="B39" s="337"/>
      <c r="C39" s="974" t="s">
        <v>1104</v>
      </c>
      <c r="D39" s="337"/>
      <c r="E39" s="974" t="s">
        <v>1104</v>
      </c>
      <c r="F39" s="387"/>
      <c r="G39" s="974" t="s">
        <v>1104</v>
      </c>
      <c r="H39" s="387"/>
      <c r="I39" s="974" t="s">
        <v>1104</v>
      </c>
      <c r="J39" s="2452"/>
    </row>
    <row r="40" spans="1:14" ht="18.75" hidden="1" customHeight="1" outlineLevel="1">
      <c r="A40" s="56" t="s">
        <v>663</v>
      </c>
      <c r="B40" s="129">
        <v>316267</v>
      </c>
      <c r="C40" s="96"/>
      <c r="D40" s="129">
        <v>8866220</v>
      </c>
      <c r="E40" s="96"/>
      <c r="F40" s="129">
        <v>2866674.0567000001</v>
      </c>
      <c r="G40" s="96"/>
      <c r="H40" s="166">
        <v>1135648.1155999999</v>
      </c>
      <c r="I40" s="96"/>
      <c r="J40" s="93">
        <f>H40/F40*100</f>
        <v>39.615529813923537</v>
      </c>
    </row>
    <row r="41" spans="1:14" ht="18.75" hidden="1" customHeight="1" outlineLevel="1">
      <c r="A41" s="56" t="s">
        <v>68</v>
      </c>
      <c r="B41" s="58">
        <v>290848</v>
      </c>
      <c r="C41" s="96">
        <f t="shared" ref="C41:C49" si="16">(B41/B40-1)*100</f>
        <v>-8.0371964194810079</v>
      </c>
      <c r="D41" s="58">
        <v>8323589</v>
      </c>
      <c r="E41" s="96">
        <f t="shared" ref="E41:E49" si="17">(D41/D40-1)*100</f>
        <v>-6.1202068074106002</v>
      </c>
      <c r="F41" s="58">
        <v>2693618</v>
      </c>
      <c r="G41" s="96">
        <f t="shared" ref="G41:G44" si="18">(F41/F40-1)*100</f>
        <v>-6.0368236247693723</v>
      </c>
      <c r="H41" s="160">
        <v>1074990</v>
      </c>
      <c r="I41" s="96">
        <f t="shared" ref="I41:I45" si="19">(H41/H40-1)*100</f>
        <v>-5.3412773522678929</v>
      </c>
      <c r="J41" s="93">
        <f>H41/F41*100</f>
        <v>39.908776968374873</v>
      </c>
    </row>
    <row r="42" spans="1:14" ht="18.75" hidden="1" customHeight="1" outlineLevel="1">
      <c r="A42" s="56" t="s">
        <v>67</v>
      </c>
      <c r="B42" s="58">
        <v>293911</v>
      </c>
      <c r="C42" s="96">
        <f t="shared" si="16"/>
        <v>1.0531274067554275</v>
      </c>
      <c r="D42" s="58">
        <v>8228150</v>
      </c>
      <c r="E42" s="96">
        <f t="shared" si="17"/>
        <v>-1.1466087525465296</v>
      </c>
      <c r="F42" s="58">
        <v>2737344</v>
      </c>
      <c r="G42" s="96">
        <f t="shared" si="18"/>
        <v>1.6233185254924898</v>
      </c>
      <c r="H42" s="160">
        <v>1074731</v>
      </c>
      <c r="I42" s="96">
        <f t="shared" si="19"/>
        <v>-2.4093247379042282E-2</v>
      </c>
      <c r="J42" s="93">
        <f t="shared" ref="J42:J50" si="20">H42/F42*100</f>
        <v>39.261817294428468</v>
      </c>
    </row>
    <row r="43" spans="1:14" ht="18.75" hidden="1" customHeight="1" outlineLevel="1">
      <c r="A43" s="56" t="s">
        <v>66</v>
      </c>
      <c r="B43" s="58">
        <v>270906</v>
      </c>
      <c r="C43" s="57">
        <f t="shared" si="16"/>
        <v>-7.827199390291617</v>
      </c>
      <c r="D43" s="58">
        <v>8113676</v>
      </c>
      <c r="E43" s="57">
        <f t="shared" si="17"/>
        <v>-1.3912483365033479</v>
      </c>
      <c r="F43" s="58">
        <v>2839670</v>
      </c>
      <c r="G43" s="57">
        <f t="shared" si="18"/>
        <v>3.7381490963503294</v>
      </c>
      <c r="H43" s="160">
        <v>1094057</v>
      </c>
      <c r="I43" s="57">
        <f t="shared" si="19"/>
        <v>1.7982174144041574</v>
      </c>
      <c r="J43" s="93">
        <f t="shared" si="20"/>
        <v>38.527610602640451</v>
      </c>
    </row>
    <row r="44" spans="1:14" ht="18.75" hidden="1" customHeight="1" outlineLevel="1">
      <c r="A44" s="56" t="s">
        <v>65</v>
      </c>
      <c r="B44" s="58">
        <v>276716</v>
      </c>
      <c r="C44" s="57">
        <f>(B44/B43-1)*100</f>
        <v>2.1446553417052483</v>
      </c>
      <c r="D44" s="58">
        <v>8159364</v>
      </c>
      <c r="E44" s="57">
        <f t="shared" si="17"/>
        <v>0.56309864973655976</v>
      </c>
      <c r="F44" s="58">
        <v>2958003</v>
      </c>
      <c r="G44" s="57">
        <f t="shared" si="18"/>
        <v>4.1671391394070501</v>
      </c>
      <c r="H44" s="160">
        <v>1116541</v>
      </c>
      <c r="I44" s="57">
        <f t="shared" si="19"/>
        <v>2.0551031619010729</v>
      </c>
      <c r="J44" s="93">
        <f t="shared" si="20"/>
        <v>37.746445828486316</v>
      </c>
    </row>
    <row r="45" spans="1:14" ht="18.75" hidden="1" customHeight="1" collapsed="1">
      <c r="A45" s="56" t="s">
        <v>40</v>
      </c>
      <c r="B45" s="58">
        <v>258543</v>
      </c>
      <c r="C45" s="57">
        <f>(B45/B44-1)*100</f>
        <v>-6.5673831654114672</v>
      </c>
      <c r="D45" s="58">
        <v>8225442</v>
      </c>
      <c r="E45" s="57">
        <f t="shared" si="17"/>
        <v>0.80984253184439581</v>
      </c>
      <c r="F45" s="58">
        <v>3148346</v>
      </c>
      <c r="G45" s="57">
        <f>(F45/F44-1)*100</f>
        <v>6.4348481052926676</v>
      </c>
      <c r="H45" s="160">
        <v>1147502</v>
      </c>
      <c r="I45" s="57">
        <f t="shared" si="19"/>
        <v>2.7729389247685532</v>
      </c>
      <c r="J45" s="93">
        <f t="shared" si="20"/>
        <v>36.4477728940847</v>
      </c>
    </row>
    <row r="46" spans="1:14" ht="18.75" hidden="1" customHeight="1">
      <c r="A46" s="56" t="s">
        <v>64</v>
      </c>
      <c r="B46" s="58">
        <v>258232</v>
      </c>
      <c r="C46" s="57">
        <f t="shared" si="16"/>
        <v>-0.12028946828960274</v>
      </c>
      <c r="D46" s="58">
        <v>8518545</v>
      </c>
      <c r="E46" s="57">
        <f t="shared" si="17"/>
        <v>3.563370819464784</v>
      </c>
      <c r="F46" s="58">
        <v>3367566</v>
      </c>
      <c r="G46" s="182" t="s">
        <v>32</v>
      </c>
      <c r="H46" s="160">
        <v>1171542</v>
      </c>
      <c r="I46" s="182" t="s">
        <v>32</v>
      </c>
      <c r="J46" s="93">
        <f t="shared" si="20"/>
        <v>34.788984091180396</v>
      </c>
    </row>
    <row r="47" spans="1:14" ht="18.75" hidden="1" customHeight="1">
      <c r="A47" s="56" t="s">
        <v>63</v>
      </c>
      <c r="B47" s="58">
        <v>263061</v>
      </c>
      <c r="C47" s="57">
        <f t="shared" si="16"/>
        <v>1.8700238545184211</v>
      </c>
      <c r="D47" s="58">
        <v>8364607</v>
      </c>
      <c r="E47" s="57">
        <f t="shared" si="17"/>
        <v>-1.8070926431685175</v>
      </c>
      <c r="F47" s="58">
        <v>3355788</v>
      </c>
      <c r="G47" s="57">
        <f>(F47/F46-1)*100</f>
        <v>-0.34974815638356693</v>
      </c>
      <c r="H47" s="160">
        <v>1107962</v>
      </c>
      <c r="I47" s="57">
        <f t="shared" ref="I47:I49" si="21">(H47/H46-1)*100</f>
        <v>-5.4270354797352542</v>
      </c>
      <c r="J47" s="93">
        <f t="shared" si="20"/>
        <v>33.016447999694854</v>
      </c>
    </row>
    <row r="48" spans="1:14" ht="18.75" hidden="1" customHeight="1">
      <c r="A48" s="56" t="s">
        <v>62</v>
      </c>
      <c r="B48" s="58">
        <v>235817</v>
      </c>
      <c r="C48" s="57">
        <f t="shared" si="16"/>
        <v>-10.35653327555206</v>
      </c>
      <c r="D48" s="58">
        <v>7735789</v>
      </c>
      <c r="E48" s="57">
        <f>(D48/D47-1)*100</f>
        <v>-7.5176036363692855</v>
      </c>
      <c r="F48" s="58">
        <v>2652590</v>
      </c>
      <c r="G48" s="57">
        <f>(F48/F47-1)*100</f>
        <v>-20.954780218535852</v>
      </c>
      <c r="H48" s="160">
        <v>939162</v>
      </c>
      <c r="I48" s="57">
        <f t="shared" si="21"/>
        <v>-15.235179545868904</v>
      </c>
      <c r="J48" s="93">
        <f t="shared" si="20"/>
        <v>35.405471633384728</v>
      </c>
    </row>
    <row r="49" spans="1:10" ht="18.75" hidden="1" customHeight="1">
      <c r="A49" s="56" t="s">
        <v>61</v>
      </c>
      <c r="B49" s="58">
        <v>224403</v>
      </c>
      <c r="C49" s="57">
        <f t="shared" si="16"/>
        <v>-4.8401938791520553</v>
      </c>
      <c r="D49" s="58">
        <v>7663847</v>
      </c>
      <c r="E49" s="57">
        <f t="shared" si="17"/>
        <v>-0.92998917111105639</v>
      </c>
      <c r="F49" s="58">
        <v>2891076</v>
      </c>
      <c r="G49" s="57">
        <f t="shared" ref="G49" si="22">(F49/F48-1)*100</f>
        <v>8.9906845762066432</v>
      </c>
      <c r="H49" s="160">
        <v>1006454</v>
      </c>
      <c r="I49" s="57">
        <f t="shared" si="21"/>
        <v>7.1651110245090743</v>
      </c>
      <c r="J49" s="93">
        <f t="shared" si="20"/>
        <v>34.812436615294793</v>
      </c>
    </row>
    <row r="50" spans="1:10" ht="18.75" customHeight="1">
      <c r="A50" s="56" t="s">
        <v>631</v>
      </c>
      <c r="B50" s="58">
        <v>233186</v>
      </c>
      <c r="C50" s="57">
        <f>(B50/B49-1)*100</f>
        <v>3.9139405444668762</v>
      </c>
      <c r="D50" s="58">
        <v>7472111</v>
      </c>
      <c r="E50" s="57">
        <f>(D50/D49-1)*100</f>
        <v>-2.5018244753581276</v>
      </c>
      <c r="F50" s="58">
        <v>2849687.53</v>
      </c>
      <c r="G50" s="57">
        <f>(F50/F49-1)*100</f>
        <v>-1.431593980926138</v>
      </c>
      <c r="H50" s="160">
        <v>993497.61340000003</v>
      </c>
      <c r="I50" s="57">
        <f>(H50/H49-1)*100</f>
        <v>-1.2873302306911194</v>
      </c>
      <c r="J50" s="93">
        <f t="shared" si="20"/>
        <v>34.863387755358573</v>
      </c>
    </row>
    <row r="51" spans="1:10" ht="18.75" customHeight="1">
      <c r="A51" s="56" t="s">
        <v>632</v>
      </c>
      <c r="B51" s="58">
        <v>216262</v>
      </c>
      <c r="C51" s="57">
        <f>(B51/B50-1)*100</f>
        <v>-7.2577255924455191</v>
      </c>
      <c r="D51" s="58">
        <v>7425339</v>
      </c>
      <c r="E51" s="57">
        <f>(D51/D50-1)*100</f>
        <v>-0.62595429859112484</v>
      </c>
      <c r="F51" s="58">
        <v>2887276.39</v>
      </c>
      <c r="G51" s="57">
        <f>(F51/F50-1)*100</f>
        <v>1.3190519874296758</v>
      </c>
      <c r="H51" s="160">
        <v>974050.33200000005</v>
      </c>
      <c r="I51" s="57">
        <f>(H51/H50-1)*100</f>
        <v>-1.9574562774686943</v>
      </c>
      <c r="J51" s="93">
        <f>H51/F51*100</f>
        <v>33.735957367074235</v>
      </c>
    </row>
    <row r="52" spans="1:10" ht="18.75" customHeight="1">
      <c r="A52" s="56" t="s">
        <v>633</v>
      </c>
      <c r="B52" s="58">
        <v>208029</v>
      </c>
      <c r="C52" s="57">
        <f>(B52/B51-1)*100</f>
        <v>-3.8069563769871695</v>
      </c>
      <c r="D52" s="58">
        <v>7402984</v>
      </c>
      <c r="E52" s="57">
        <f>(D52/D51-1)*100</f>
        <v>-0.3010636955430579</v>
      </c>
      <c r="F52" s="58">
        <v>2920921.3</v>
      </c>
      <c r="G52" s="57">
        <f>(F52/F51-1)*100</f>
        <v>1.1652819285513427</v>
      </c>
      <c r="H52" s="160">
        <v>901488.9</v>
      </c>
      <c r="I52" s="57">
        <f>(H52/H51-1)*100</f>
        <v>-7.4494540596286125</v>
      </c>
      <c r="J52" s="93">
        <f>H52/F52*100</f>
        <v>30.863169781397399</v>
      </c>
    </row>
    <row r="53" spans="1:10" ht="18.75" customHeight="1">
      <c r="A53" s="56" t="s">
        <v>604</v>
      </c>
      <c r="B53" s="58">
        <v>202410</v>
      </c>
      <c r="C53" s="57">
        <f>(B53/B52-1)*100</f>
        <v>-2.7010657167991003</v>
      </c>
      <c r="D53" s="58">
        <v>7403269</v>
      </c>
      <c r="E53" s="57">
        <f>(D53/D52-1)*100</f>
        <v>3.8497989459429505E-3</v>
      </c>
      <c r="F53" s="58">
        <v>3051400</v>
      </c>
      <c r="G53" s="57">
        <f>(F53/F52-1)*100</f>
        <v>4.4670392180713669</v>
      </c>
      <c r="H53" s="160">
        <v>922888.7</v>
      </c>
      <c r="I53" s="57">
        <f>(H53/H52-1)*100</f>
        <v>2.3738284520197661</v>
      </c>
      <c r="J53" s="93">
        <f>H53/F53*100</f>
        <v>30.24476305957921</v>
      </c>
    </row>
    <row r="54" spans="1:10" ht="18.75" customHeight="1">
      <c r="A54" s="56" t="s">
        <v>603</v>
      </c>
      <c r="B54" s="388">
        <v>217601</v>
      </c>
      <c r="C54" s="389">
        <f>(B54/B53-1)*100</f>
        <v>7.5050639790524176</v>
      </c>
      <c r="D54" s="388">
        <v>7497792</v>
      </c>
      <c r="E54" s="389">
        <f>(D54/D53-1)*100</f>
        <v>1.2767738143784957</v>
      </c>
      <c r="F54" s="388">
        <v>3131286</v>
      </c>
      <c r="G54" s="389">
        <f>(F54/F53-1)*100</f>
        <v>2.6180114046011616</v>
      </c>
      <c r="H54" s="390">
        <v>980280.3</v>
      </c>
      <c r="I54" s="389">
        <f>(H54/H53-1)*100</f>
        <v>6.218691376327401</v>
      </c>
      <c r="J54" s="391">
        <f>H54/F54*100</f>
        <v>31.305996960993028</v>
      </c>
    </row>
    <row r="55" spans="1:10" ht="18.75" customHeight="1">
      <c r="A55" s="56" t="s">
        <v>784</v>
      </c>
      <c r="B55" s="399">
        <v>191339</v>
      </c>
      <c r="C55" s="832">
        <f t="shared" ref="C55:C56" si="23">(B55/B54-1)*100</f>
        <v>-12.068878359934009</v>
      </c>
      <c r="D55" s="399">
        <v>7571369</v>
      </c>
      <c r="E55" s="832">
        <f t="shared" ref="E55:E56" si="24">(D55/D54-1)*100</f>
        <v>0.98131556596929848</v>
      </c>
      <c r="F55" s="399">
        <v>3021852</v>
      </c>
      <c r="G55" s="832">
        <f t="shared" ref="G55:G56" si="25">(F55/F54-1)*100</f>
        <v>-3.4948580231891957</v>
      </c>
      <c r="H55" s="833">
        <v>973416.4</v>
      </c>
      <c r="I55" s="832">
        <f t="shared" ref="I55:I56" si="26">(H55/H54-1)*100</f>
        <v>-0.70019768835505314</v>
      </c>
      <c r="J55" s="834">
        <f>H55/F55*100</f>
        <v>32.212576923026013</v>
      </c>
    </row>
    <row r="56" spans="1:10" ht="18.75" customHeight="1">
      <c r="A56" s="56" t="s">
        <v>1014</v>
      </c>
      <c r="B56" s="399">
        <v>188249</v>
      </c>
      <c r="C56" s="832">
        <f t="shared" si="23"/>
        <v>-1.6149347493192745</v>
      </c>
      <c r="D56" s="399">
        <v>7697321</v>
      </c>
      <c r="E56" s="832">
        <f t="shared" si="24"/>
        <v>1.6635300696611122</v>
      </c>
      <c r="F56" s="399">
        <v>3190358</v>
      </c>
      <c r="G56" s="832">
        <f t="shared" si="25"/>
        <v>5.576249267005795</v>
      </c>
      <c r="H56" s="833">
        <v>1034083</v>
      </c>
      <c r="I56" s="832">
        <f t="shared" si="26"/>
        <v>6.232337979923086</v>
      </c>
      <c r="J56" s="834">
        <f t="shared" ref="J56" si="27">H56/F56*100</f>
        <v>32.412757439760682</v>
      </c>
    </row>
    <row r="57" spans="1:10" ht="18.75" customHeight="1">
      <c r="A57" s="56" t="s">
        <v>1062</v>
      </c>
      <c r="B57" s="399">
        <v>185116</v>
      </c>
      <c r="C57" s="832">
        <f t="shared" ref="C57" si="28">(B57/B56-1)*100</f>
        <v>-1.6642850692433986</v>
      </c>
      <c r="D57" s="399">
        <v>7778124</v>
      </c>
      <c r="E57" s="832">
        <f t="shared" ref="E57" si="29">(D57/D56-1)*100</f>
        <v>1.0497548432759851</v>
      </c>
      <c r="F57" s="399">
        <v>3318094</v>
      </c>
      <c r="G57" s="832">
        <f t="shared" ref="G57" si="30">(F57/F56-1)*100</f>
        <v>4.0038139920347549</v>
      </c>
      <c r="H57" s="833">
        <v>1043007</v>
      </c>
      <c r="I57" s="832">
        <f t="shared" ref="I57" si="31">(H57/H56-1)*100</f>
        <v>0.86298682020689021</v>
      </c>
      <c r="J57" s="834">
        <f t="shared" ref="J57" si="32">H57/F57*100</f>
        <v>31.433919593598009</v>
      </c>
    </row>
    <row r="58" spans="1:10" ht="18.75" customHeight="1">
      <c r="A58" s="56" t="s">
        <v>1071</v>
      </c>
      <c r="B58" s="399">
        <v>181877</v>
      </c>
      <c r="C58" s="832">
        <f t="shared" ref="C58" si="33">(B58/B57-1)*100</f>
        <v>-1.7497136930357149</v>
      </c>
      <c r="D58" s="399">
        <v>7717646</v>
      </c>
      <c r="E58" s="832">
        <f t="shared" ref="E58" si="34">(D58/D57-1)*100</f>
        <v>-0.77753967409107672</v>
      </c>
      <c r="F58" s="399">
        <v>3225334</v>
      </c>
      <c r="G58" s="832">
        <f t="shared" ref="G58" si="35">(F58/F57-1)*100</f>
        <v>-2.79558083646817</v>
      </c>
      <c r="H58" s="833">
        <v>1002348</v>
      </c>
      <c r="I58" s="832">
        <f t="shared" ref="I58" si="36">(H58/H57-1)*100</f>
        <v>-3.8982480462739</v>
      </c>
      <c r="J58" s="834">
        <f t="shared" ref="J58" si="37">H58/F58*100</f>
        <v>31.077339587155933</v>
      </c>
    </row>
    <row r="59" spans="1:10" ht="18.75" customHeight="1">
      <c r="A59" s="56" t="s">
        <v>1070</v>
      </c>
      <c r="B59" s="399">
        <v>176858</v>
      </c>
      <c r="C59" s="832">
        <f>(B59/B58-1)*100</f>
        <v>-2.7595572832188831</v>
      </c>
      <c r="D59" s="399">
        <v>7465556</v>
      </c>
      <c r="E59" s="832">
        <f>(D59/D58-1)*100</f>
        <v>-3.266410509111195</v>
      </c>
      <c r="F59" s="399">
        <v>3020033</v>
      </c>
      <c r="G59" s="832">
        <f>(F59/F58-1)*100</f>
        <v>-6.3652632564565437</v>
      </c>
      <c r="H59" s="833">
        <v>1073831</v>
      </c>
      <c r="I59" s="832">
        <f>(H59/H58-1)*100</f>
        <v>7.1315551086049922</v>
      </c>
      <c r="J59" s="834">
        <f t="shared" ref="J59" si="38">H59/F59*100</f>
        <v>35.556929344811792</v>
      </c>
    </row>
    <row r="60" spans="1:10" ht="18.75" customHeight="1">
      <c r="A60" s="56" t="s">
        <v>1236</v>
      </c>
      <c r="B60" s="399">
        <v>222770</v>
      </c>
      <c r="C60" s="2059" t="s">
        <v>1839</v>
      </c>
      <c r="D60" s="399">
        <v>7714495</v>
      </c>
      <c r="E60" s="2059" t="s">
        <v>1839</v>
      </c>
      <c r="F60" s="399">
        <v>3302200</v>
      </c>
      <c r="G60" s="2059" t="s">
        <v>1839</v>
      </c>
      <c r="H60" s="833">
        <v>1066140</v>
      </c>
      <c r="I60" s="2059" t="s">
        <v>1839</v>
      </c>
      <c r="J60" s="834">
        <f t="shared" ref="J60:J61" si="39">H60/F60*100</f>
        <v>32.285748894676274</v>
      </c>
    </row>
    <row r="61" spans="1:10" ht="18.75" customHeight="1">
      <c r="A61" s="56" t="s">
        <v>1290</v>
      </c>
      <c r="B61" s="399">
        <v>223391</v>
      </c>
      <c r="C61" s="832">
        <f t="shared" ref="C61" si="40">(B61/B60-1)*100</f>
        <v>0.27876284957579767</v>
      </c>
      <c r="D61" s="399">
        <v>7751935</v>
      </c>
      <c r="E61" s="832">
        <f t="shared" ref="E61" si="41">(D61/D60-1)*100</f>
        <v>0.48532016677695911</v>
      </c>
      <c r="F61" s="399">
        <v>3617748.67</v>
      </c>
      <c r="G61" s="832">
        <f t="shared" ref="G61" si="42">(F61/F60-1)*100</f>
        <v>9.5557104354672582</v>
      </c>
      <c r="H61" s="833">
        <v>1082549.8600000001</v>
      </c>
      <c r="I61" s="832">
        <f t="shared" ref="I61" si="43">(H61/H60-1)*100</f>
        <v>1.5391843472714717</v>
      </c>
      <c r="J61" s="834">
        <f t="shared" si="39"/>
        <v>29.923301996542513</v>
      </c>
    </row>
    <row r="62" spans="1:10" ht="18.75" customHeight="1">
      <c r="A62" s="56" t="s">
        <v>1822</v>
      </c>
      <c r="B62" s="399">
        <v>222200</v>
      </c>
      <c r="C62" s="832">
        <f t="shared" ref="C62" si="44">(B62/B61-1)*100</f>
        <v>-0.53314591903881325</v>
      </c>
      <c r="D62" s="399">
        <v>7734473</v>
      </c>
      <c r="E62" s="832">
        <f t="shared" ref="E62" si="45">(D62/D61-1)*100</f>
        <v>-0.22525988672505992</v>
      </c>
      <c r="F62" s="399">
        <v>3732388.3</v>
      </c>
      <c r="G62" s="832">
        <f t="shared" ref="G62" si="46">(F62/F61-1)*100</f>
        <v>3.1688113370241355</v>
      </c>
      <c r="H62" s="833">
        <v>1109033.96</v>
      </c>
      <c r="I62" s="832">
        <f t="shared" ref="I62" si="47">(H62/H61-1)*100</f>
        <v>2.4464554454794118</v>
      </c>
      <c r="J62" s="834">
        <f t="shared" ref="J62" si="48">H62/F62*100</f>
        <v>29.713788353692998</v>
      </c>
    </row>
    <row r="63" spans="1:10" ht="18.75" customHeight="1">
      <c r="A63" s="222" t="s">
        <v>1306</v>
      </c>
      <c r="B63" s="223"/>
      <c r="C63" s="223"/>
      <c r="D63" s="222"/>
      <c r="E63" s="222"/>
      <c r="F63" s="222"/>
      <c r="G63" s="222"/>
      <c r="H63" s="223"/>
      <c r="I63" s="223"/>
      <c r="J63" s="223"/>
    </row>
    <row r="64" spans="1:10" ht="18.75" customHeight="1">
      <c r="A64" s="222" t="s">
        <v>1823</v>
      </c>
      <c r="B64" s="223"/>
      <c r="C64" s="223"/>
      <c r="D64" s="2023"/>
      <c r="E64" s="2023"/>
      <c r="F64" s="2023"/>
      <c r="G64" s="222"/>
      <c r="H64" s="223"/>
      <c r="I64" s="223"/>
      <c r="J64" s="223"/>
    </row>
    <row r="65" spans="1:10" ht="18.75" customHeight="1">
      <c r="A65" s="223" t="s">
        <v>1837</v>
      </c>
      <c r="B65" s="223"/>
      <c r="C65" s="223"/>
      <c r="D65" s="2024"/>
      <c r="E65" s="2024"/>
      <c r="F65" s="2024"/>
      <c r="G65" s="2024"/>
      <c r="H65" s="2024"/>
      <c r="I65" s="2024"/>
      <c r="J65" s="2024"/>
    </row>
    <row r="66" spans="1:10" ht="18.75" customHeight="1">
      <c r="A66" s="223" t="s">
        <v>1836</v>
      </c>
      <c r="B66" s="223"/>
      <c r="C66" s="223"/>
    </row>
  </sheetData>
  <sheetProtection algorithmName="SHA-512" hashValue="Ak4E6iWqceXyowTOm5CUCzjH8RwkcVPFmL9gBvdzSakZhposCK8TyUaR01udwfmmltJXXPDFgeZgWlZ9ohXxUQ==" saltValue="khCjiXl3h4tmdLpQhH3eeA==" spinCount="100000" sheet="1" objects="1" scenarios="1"/>
  <mergeCells count="9">
    <mergeCell ref="H6:I6"/>
    <mergeCell ref="J6:J7"/>
    <mergeCell ref="J38:J39"/>
    <mergeCell ref="A36:J36"/>
    <mergeCell ref="A4:J4"/>
    <mergeCell ref="A6:A7"/>
    <mergeCell ref="F38:G38"/>
    <mergeCell ref="H38:I38"/>
    <mergeCell ref="F6:G6"/>
  </mergeCells>
  <phoneticPr fontId="8"/>
  <hyperlinks>
    <hyperlink ref="K1" location="一覧!A1" display="一覧へ" xr:uid="{50557A17-A97D-4E5A-B8E9-4C81DA43B228}"/>
  </hyperlinks>
  <printOptions horizontalCentered="1"/>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X55"/>
  <sheetViews>
    <sheetView view="pageBreakPreview" zoomScale="85" zoomScaleNormal="115" zoomScaleSheetLayoutView="85" workbookViewId="0">
      <selection sqref="A1:F1"/>
    </sheetView>
  </sheetViews>
  <sheetFormatPr defaultColWidth="10.28515625" defaultRowHeight="12" outlineLevelCol="1"/>
  <cols>
    <col min="1" max="1" width="16.7109375" style="360" customWidth="1"/>
    <col min="2" max="2" width="4" style="360" hidden="1" customWidth="1" outlineLevel="1"/>
    <col min="3" max="3" width="16.7109375" style="360" customWidth="1" collapsed="1"/>
    <col min="4" max="4" width="16.7109375" style="360" customWidth="1"/>
    <col min="5" max="6" width="8.7109375" style="360" customWidth="1"/>
    <col min="7" max="8" width="16.7109375" style="360" customWidth="1"/>
    <col min="9" max="9" width="4.140625" style="360" hidden="1" customWidth="1" outlineLevel="1"/>
    <col min="10" max="10" width="16.7109375" style="360" customWidth="1" collapsed="1"/>
    <col min="11" max="11" width="16.7109375" style="360" customWidth="1"/>
    <col min="12" max="13" width="8.7109375" style="360" customWidth="1"/>
    <col min="14" max="14" width="12.7109375" style="371" customWidth="1"/>
    <col min="15" max="15" width="10.28515625" style="360" customWidth="1"/>
    <col min="16" max="16384" width="10.28515625" style="360"/>
  </cols>
  <sheetData>
    <row r="1" spans="1:24" ht="18.75" customHeight="1">
      <c r="A1" s="2439" t="s">
        <v>1606</v>
      </c>
      <c r="B1" s="2439"/>
      <c r="C1" s="2439"/>
      <c r="D1" s="2439"/>
      <c r="E1" s="2439"/>
      <c r="F1" s="2439"/>
      <c r="H1" s="2439" t="s">
        <v>1607</v>
      </c>
      <c r="I1" s="2439"/>
      <c r="J1" s="2439"/>
      <c r="K1" s="2439"/>
      <c r="L1" s="2439"/>
      <c r="M1" s="2439"/>
      <c r="N1" s="1544" t="s">
        <v>1532</v>
      </c>
      <c r="O1" s="273"/>
    </row>
    <row r="2" spans="1:24" ht="18.75" customHeight="1">
      <c r="E2" s="361"/>
      <c r="F2" s="361" t="s">
        <v>1436</v>
      </c>
      <c r="L2" s="361"/>
      <c r="M2" s="361" t="s">
        <v>1437</v>
      </c>
      <c r="O2" s="392"/>
    </row>
    <row r="3" spans="1:24" ht="18.75" customHeight="1">
      <c r="A3" s="362"/>
      <c r="B3" s="1289"/>
      <c r="C3" s="2449" t="s">
        <v>1438</v>
      </c>
      <c r="D3" s="2437" t="s">
        <v>1439</v>
      </c>
      <c r="E3" s="1404"/>
      <c r="F3" s="1405"/>
      <c r="H3" s="362"/>
      <c r="I3" s="1289"/>
      <c r="J3" s="2449" t="s">
        <v>1440</v>
      </c>
      <c r="K3" s="2437" t="s">
        <v>1441</v>
      </c>
      <c r="L3" s="1404"/>
      <c r="M3" s="1405"/>
      <c r="N3" s="363"/>
      <c r="O3" s="392"/>
    </row>
    <row r="4" spans="1:24" ht="30" customHeight="1">
      <c r="A4" s="364"/>
      <c r="B4" s="364"/>
      <c r="C4" s="2450"/>
      <c r="D4" s="2438"/>
      <c r="E4" s="1383" t="s">
        <v>44</v>
      </c>
      <c r="F4" s="1391" t="s">
        <v>1434</v>
      </c>
      <c r="H4" s="364"/>
      <c r="I4" s="364"/>
      <c r="J4" s="2450"/>
      <c r="K4" s="2438"/>
      <c r="L4" s="1383" t="s">
        <v>44</v>
      </c>
      <c r="M4" s="1391" t="s">
        <v>1434</v>
      </c>
      <c r="O4" s="392"/>
    </row>
    <row r="5" spans="1:24" ht="18.75" customHeight="1">
      <c r="A5" s="366" t="s">
        <v>112</v>
      </c>
      <c r="B5" s="1290">
        <v>1</v>
      </c>
      <c r="C5" s="1605">
        <v>72730</v>
      </c>
      <c r="D5" s="373">
        <v>2342</v>
      </c>
      <c r="E5" s="1606">
        <f t="shared" ref="E5:E24" si="0">D5/C5*100</f>
        <v>3.2201292451533066</v>
      </c>
      <c r="F5" s="1607">
        <f t="shared" ref="F5:F24" si="1">RANK(E5,$E$5:$E$24,0)</f>
        <v>18</v>
      </c>
      <c r="H5" s="366" t="s">
        <v>112</v>
      </c>
      <c r="I5" s="1290">
        <v>1</v>
      </c>
      <c r="J5" s="372">
        <v>872779</v>
      </c>
      <c r="K5" s="393">
        <v>36948</v>
      </c>
      <c r="L5" s="1612">
        <f t="shared" ref="L5:L24" si="2">K5/J5*100</f>
        <v>4.2333740843902063</v>
      </c>
      <c r="M5" s="1607">
        <f t="shared" ref="M5:M24" si="3">RANK(L5,$L$5:$L$24,0)</f>
        <v>18</v>
      </c>
      <c r="N5" s="380"/>
      <c r="O5" s="392"/>
      <c r="Q5" s="360" ph="1"/>
      <c r="R5" s="360" ph="1"/>
      <c r="T5" s="360" ph="1"/>
      <c r="U5" s="360" ph="1"/>
      <c r="W5" s="360" ph="1"/>
      <c r="X5" s="360" ph="1"/>
    </row>
    <row r="6" spans="1:24" ht="18.75" customHeight="1">
      <c r="A6" s="366" t="s">
        <v>113</v>
      </c>
      <c r="B6" s="1290">
        <v>2</v>
      </c>
      <c r="C6" s="372">
        <v>47321</v>
      </c>
      <c r="D6" s="373">
        <v>1317</v>
      </c>
      <c r="E6" s="1606">
        <f t="shared" si="0"/>
        <v>2.783119545233617</v>
      </c>
      <c r="F6" s="1607">
        <f t="shared" si="1"/>
        <v>19</v>
      </c>
      <c r="H6" s="366" t="s">
        <v>113</v>
      </c>
      <c r="I6" s="1290">
        <v>2</v>
      </c>
      <c r="J6" s="372">
        <v>568963</v>
      </c>
      <c r="K6" s="393">
        <v>19478</v>
      </c>
      <c r="L6" s="1612">
        <f t="shared" si="2"/>
        <v>3.4234212066513989</v>
      </c>
      <c r="M6" s="1607">
        <f t="shared" si="3"/>
        <v>19</v>
      </c>
      <c r="N6" s="380"/>
      <c r="O6" s="392"/>
      <c r="Q6" s="360" ph="1"/>
      <c r="R6" s="360" ph="1"/>
      <c r="T6" s="360" ph="1"/>
      <c r="U6" s="360" ph="1"/>
      <c r="W6" s="360" ph="1"/>
      <c r="X6" s="360" ph="1"/>
    </row>
    <row r="7" spans="1:24" ht="18.75" customHeight="1">
      <c r="A7" s="366" t="s">
        <v>116</v>
      </c>
      <c r="B7" s="1290">
        <v>3</v>
      </c>
      <c r="C7" s="372">
        <v>40233</v>
      </c>
      <c r="D7" s="373">
        <v>2312</v>
      </c>
      <c r="E7" s="1606">
        <f t="shared" si="0"/>
        <v>5.7465264832351552</v>
      </c>
      <c r="F7" s="1607">
        <f t="shared" si="1"/>
        <v>9</v>
      </c>
      <c r="H7" s="366" t="s">
        <v>116</v>
      </c>
      <c r="I7" s="1290">
        <v>3</v>
      </c>
      <c r="J7" s="372">
        <v>517261</v>
      </c>
      <c r="K7" s="393">
        <v>38018</v>
      </c>
      <c r="L7" s="1612">
        <f t="shared" si="2"/>
        <v>7.3498678616791127</v>
      </c>
      <c r="M7" s="1607">
        <f t="shared" si="3"/>
        <v>15</v>
      </c>
      <c r="N7" s="380"/>
      <c r="O7" s="392"/>
      <c r="Q7" s="360" ph="1"/>
      <c r="R7" s="360" ph="1"/>
      <c r="T7" s="360" ph="1"/>
      <c r="U7" s="360" ph="1"/>
      <c r="W7" s="360" ph="1"/>
      <c r="X7" s="360" ph="1"/>
    </row>
    <row r="8" spans="1:24" ht="18.75" customHeight="1">
      <c r="A8" s="366" t="s">
        <v>118</v>
      </c>
      <c r="B8" s="1290">
        <v>4</v>
      </c>
      <c r="C8" s="372">
        <v>27826</v>
      </c>
      <c r="D8" s="373">
        <v>1021</v>
      </c>
      <c r="E8" s="1606">
        <f t="shared" si="0"/>
        <v>3.6692302163444261</v>
      </c>
      <c r="F8" s="1607">
        <f t="shared" si="1"/>
        <v>16</v>
      </c>
      <c r="H8" s="366" t="s">
        <v>118</v>
      </c>
      <c r="I8" s="1290">
        <v>4</v>
      </c>
      <c r="J8" s="372">
        <v>411172</v>
      </c>
      <c r="K8" s="393">
        <v>27551</v>
      </c>
      <c r="L8" s="1612">
        <f t="shared" si="2"/>
        <v>6.7006021810823695</v>
      </c>
      <c r="M8" s="1607">
        <f t="shared" si="3"/>
        <v>16</v>
      </c>
      <c r="N8" s="380"/>
      <c r="O8" s="392"/>
      <c r="Q8" s="360" ph="1"/>
      <c r="R8" s="360" ph="1"/>
      <c r="T8" s="360" ph="1"/>
      <c r="U8" s="360" ph="1"/>
      <c r="W8" s="360" ph="1"/>
      <c r="X8" s="360" ph="1"/>
    </row>
    <row r="9" spans="1:24" ht="18.75" customHeight="1">
      <c r="A9" s="366" t="s">
        <v>107</v>
      </c>
      <c r="B9" s="1290">
        <v>5</v>
      </c>
      <c r="C9" s="372">
        <v>116479</v>
      </c>
      <c r="D9" s="373">
        <v>6013</v>
      </c>
      <c r="E9" s="1606">
        <f t="shared" si="0"/>
        <v>5.1623039346148234</v>
      </c>
      <c r="F9" s="1607">
        <f t="shared" si="1"/>
        <v>13</v>
      </c>
      <c r="H9" s="366" t="s">
        <v>107</v>
      </c>
      <c r="I9" s="1290">
        <v>5</v>
      </c>
      <c r="J9" s="372">
        <v>1527783</v>
      </c>
      <c r="K9" s="393">
        <v>124462</v>
      </c>
      <c r="L9" s="1612">
        <f t="shared" si="2"/>
        <v>8.1465757898863913</v>
      </c>
      <c r="M9" s="1607">
        <f t="shared" si="3"/>
        <v>14</v>
      </c>
      <c r="N9" s="380"/>
      <c r="O9" s="392"/>
      <c r="Q9" s="360" ph="1"/>
      <c r="R9" s="360" ph="1"/>
      <c r="T9" s="360" ph="1"/>
      <c r="U9" s="360" ph="1"/>
      <c r="W9" s="360" ph="1"/>
      <c r="X9" s="360" ph="1"/>
    </row>
    <row r="10" spans="1:24" ht="18.75" customHeight="1">
      <c r="A10" s="366" t="s">
        <v>103</v>
      </c>
      <c r="B10" s="1290">
        <v>6</v>
      </c>
      <c r="C10" s="372">
        <v>41223</v>
      </c>
      <c r="D10" s="373">
        <v>2838</v>
      </c>
      <c r="E10" s="1606">
        <f t="shared" si="0"/>
        <v>6.8845062222545659</v>
      </c>
      <c r="F10" s="1607">
        <f t="shared" si="1"/>
        <v>8</v>
      </c>
      <c r="H10" s="366" t="s">
        <v>103</v>
      </c>
      <c r="I10" s="1290">
        <v>6</v>
      </c>
      <c r="J10" s="372">
        <v>547471</v>
      </c>
      <c r="K10" s="393">
        <v>68560</v>
      </c>
      <c r="L10" s="1612">
        <f t="shared" si="2"/>
        <v>12.523037749944747</v>
      </c>
      <c r="M10" s="1607">
        <f t="shared" si="3"/>
        <v>6</v>
      </c>
      <c r="N10" s="380"/>
      <c r="O10" s="392"/>
      <c r="Q10" s="360" ph="1"/>
      <c r="R10" s="360" ph="1"/>
      <c r="T10" s="360" ph="1"/>
      <c r="U10" s="360" ph="1"/>
      <c r="W10" s="360" ph="1"/>
      <c r="X10" s="360" ph="1"/>
    </row>
    <row r="11" spans="1:24" ht="18.75" customHeight="1">
      <c r="A11" s="366" t="s">
        <v>114</v>
      </c>
      <c r="B11" s="1290">
        <v>7</v>
      </c>
      <c r="C11" s="372">
        <v>21586</v>
      </c>
      <c r="D11" s="373">
        <v>1836</v>
      </c>
      <c r="E11" s="1606">
        <f t="shared" si="0"/>
        <v>8.505512832391366</v>
      </c>
      <c r="F11" s="1607">
        <f t="shared" si="1"/>
        <v>5</v>
      </c>
      <c r="H11" s="366" t="s">
        <v>114</v>
      </c>
      <c r="I11" s="1290">
        <v>7</v>
      </c>
      <c r="J11" s="372">
        <v>244288</v>
      </c>
      <c r="K11" s="393">
        <v>38567</v>
      </c>
      <c r="L11" s="1612">
        <f t="shared" si="2"/>
        <v>15.787513099292639</v>
      </c>
      <c r="M11" s="1607">
        <f t="shared" si="3"/>
        <v>3</v>
      </c>
      <c r="N11" s="380"/>
      <c r="O11" s="392"/>
      <c r="Q11" s="360" ph="1"/>
      <c r="R11" s="360" ph="1"/>
      <c r="T11" s="360" ph="1"/>
      <c r="U11" s="360" ph="1"/>
      <c r="W11" s="360" ph="1"/>
      <c r="X11" s="360" ph="1"/>
    </row>
    <row r="12" spans="1:24" ht="18.75" customHeight="1">
      <c r="A12" s="366" t="s">
        <v>119</v>
      </c>
      <c r="B12" s="1290">
        <v>8</v>
      </c>
      <c r="C12" s="372">
        <v>32995</v>
      </c>
      <c r="D12" s="373">
        <v>1871</v>
      </c>
      <c r="E12" s="1606">
        <f t="shared" si="0"/>
        <v>5.6705561448704342</v>
      </c>
      <c r="F12" s="1607">
        <f t="shared" si="1"/>
        <v>11</v>
      </c>
      <c r="H12" s="366" t="s">
        <v>119</v>
      </c>
      <c r="I12" s="1290">
        <v>8</v>
      </c>
      <c r="J12" s="372">
        <v>363605</v>
      </c>
      <c r="K12" s="393">
        <v>40130</v>
      </c>
      <c r="L12" s="1612">
        <f t="shared" si="2"/>
        <v>11.036701915540217</v>
      </c>
      <c r="M12" s="1607">
        <f t="shared" si="3"/>
        <v>9</v>
      </c>
      <c r="N12" s="380"/>
      <c r="O12" s="392"/>
      <c r="Q12" s="360" ph="1"/>
      <c r="R12" s="360" ph="1"/>
      <c r="T12" s="360" ph="1"/>
      <c r="U12" s="360" ph="1"/>
      <c r="W12" s="360" ph="1"/>
      <c r="X12" s="360" ph="1"/>
    </row>
    <row r="13" spans="1:24" ht="18.75" customHeight="1">
      <c r="A13" s="366" t="s">
        <v>117</v>
      </c>
      <c r="B13" s="1290">
        <v>9</v>
      </c>
      <c r="C13" s="372">
        <v>33514</v>
      </c>
      <c r="D13" s="373">
        <v>3026</v>
      </c>
      <c r="E13" s="1606">
        <f t="shared" si="0"/>
        <v>9.0290624813510778</v>
      </c>
      <c r="F13" s="1607">
        <f t="shared" si="1"/>
        <v>4</v>
      </c>
      <c r="H13" s="366" t="s">
        <v>117</v>
      </c>
      <c r="I13" s="1290">
        <v>9</v>
      </c>
      <c r="J13" s="372">
        <v>346576</v>
      </c>
      <c r="K13" s="393">
        <v>53444</v>
      </c>
      <c r="L13" s="1612">
        <f t="shared" si="2"/>
        <v>15.420571534093533</v>
      </c>
      <c r="M13" s="1607">
        <f t="shared" si="3"/>
        <v>4</v>
      </c>
      <c r="N13" s="380"/>
      <c r="O13" s="392"/>
      <c r="Q13" s="360" ph="1"/>
      <c r="R13" s="360" ph="1"/>
      <c r="T13" s="360" ph="1"/>
      <c r="U13" s="360" ph="1"/>
      <c r="W13" s="360" ph="1"/>
      <c r="X13" s="360" ph="1"/>
    </row>
    <row r="14" spans="1:24" ht="18.75" customHeight="1">
      <c r="A14" s="366" t="s">
        <v>108</v>
      </c>
      <c r="B14" s="1290">
        <v>10</v>
      </c>
      <c r="C14" s="372">
        <v>33755</v>
      </c>
      <c r="D14" s="373">
        <v>3862</v>
      </c>
      <c r="E14" s="1606">
        <f t="shared" si="0"/>
        <v>11.441267960302177</v>
      </c>
      <c r="F14" s="1607">
        <f t="shared" si="1"/>
        <v>1</v>
      </c>
      <c r="H14" s="366" t="s">
        <v>108</v>
      </c>
      <c r="I14" s="1290">
        <v>10</v>
      </c>
      <c r="J14" s="372">
        <v>382432</v>
      </c>
      <c r="K14" s="393">
        <v>86597</v>
      </c>
      <c r="L14" s="1612">
        <f t="shared" si="2"/>
        <v>22.643764120157307</v>
      </c>
      <c r="M14" s="1607">
        <f t="shared" si="3"/>
        <v>1</v>
      </c>
      <c r="N14" s="380"/>
      <c r="O14" s="392"/>
      <c r="Q14" s="360" ph="1"/>
      <c r="R14" s="360" ph="1"/>
      <c r="T14" s="360" ph="1"/>
      <c r="U14" s="360" ph="1"/>
      <c r="W14" s="360" ph="1"/>
      <c r="X14" s="360" ph="1"/>
    </row>
    <row r="15" spans="1:24" ht="18.75" customHeight="1">
      <c r="A15" s="366" t="s">
        <v>106</v>
      </c>
      <c r="B15" s="1290">
        <v>11</v>
      </c>
      <c r="C15" s="372">
        <v>117344</v>
      </c>
      <c r="D15" s="373">
        <v>9104</v>
      </c>
      <c r="E15" s="1606">
        <f t="shared" si="0"/>
        <v>7.758385601308972</v>
      </c>
      <c r="F15" s="1607">
        <f t="shared" si="1"/>
        <v>7</v>
      </c>
      <c r="H15" s="366" t="s">
        <v>106</v>
      </c>
      <c r="I15" s="1290">
        <v>11</v>
      </c>
      <c r="J15" s="372">
        <v>1450337</v>
      </c>
      <c r="K15" s="393">
        <v>128685</v>
      </c>
      <c r="L15" s="1612">
        <f t="shared" si="2"/>
        <v>8.8727654331372641</v>
      </c>
      <c r="M15" s="1607">
        <f t="shared" si="3"/>
        <v>12</v>
      </c>
      <c r="N15" s="380"/>
      <c r="O15" s="392"/>
      <c r="Q15" s="360" ph="1"/>
      <c r="R15" s="360" ph="1"/>
      <c r="T15" s="360" ph="1"/>
      <c r="U15" s="360" ph="1"/>
      <c r="W15" s="360" ph="1"/>
      <c r="X15" s="360" ph="1"/>
    </row>
    <row r="16" spans="1:24" ht="18.75" customHeight="1">
      <c r="A16" s="374" t="s">
        <v>77</v>
      </c>
      <c r="B16" s="1291">
        <v>12</v>
      </c>
      <c r="C16" s="375">
        <v>69670</v>
      </c>
      <c r="D16" s="376">
        <v>6676</v>
      </c>
      <c r="E16" s="1616">
        <f t="shared" si="0"/>
        <v>9.5823166355676772</v>
      </c>
      <c r="F16" s="1617">
        <f t="shared" si="1"/>
        <v>3</v>
      </c>
      <c r="H16" s="374" t="s">
        <v>77</v>
      </c>
      <c r="I16" s="1291">
        <v>12</v>
      </c>
      <c r="J16" s="375">
        <v>746275</v>
      </c>
      <c r="K16" s="377">
        <v>88956</v>
      </c>
      <c r="L16" s="1618">
        <f t="shared" si="2"/>
        <v>11.920002679977221</v>
      </c>
      <c r="M16" s="1617">
        <f t="shared" si="3"/>
        <v>7</v>
      </c>
      <c r="N16" s="380"/>
      <c r="O16" s="392"/>
      <c r="Q16" s="360" ph="1"/>
      <c r="R16" s="360" ph="1"/>
      <c r="T16" s="360" ph="1"/>
      <c r="U16" s="360" ph="1"/>
      <c r="W16" s="360" ph="1"/>
      <c r="X16" s="360" ph="1"/>
    </row>
    <row r="17" spans="1:24" ht="18.75" customHeight="1">
      <c r="A17" s="366" t="s">
        <v>102</v>
      </c>
      <c r="B17" s="1290">
        <v>13</v>
      </c>
      <c r="C17" s="372">
        <v>177184</v>
      </c>
      <c r="D17" s="373">
        <v>14860</v>
      </c>
      <c r="E17" s="1606">
        <f t="shared" si="0"/>
        <v>8.3867617843597611</v>
      </c>
      <c r="F17" s="1607">
        <f t="shared" si="1"/>
        <v>6</v>
      </c>
      <c r="H17" s="366" t="s">
        <v>102</v>
      </c>
      <c r="I17" s="1290">
        <v>13</v>
      </c>
      <c r="J17" s="372">
        <v>2308581</v>
      </c>
      <c r="K17" s="393">
        <v>191643</v>
      </c>
      <c r="L17" s="1612">
        <f t="shared" si="2"/>
        <v>8.3013331566013928</v>
      </c>
      <c r="M17" s="1607">
        <f t="shared" si="3"/>
        <v>13</v>
      </c>
      <c r="N17" s="380"/>
      <c r="O17" s="392"/>
      <c r="Q17" s="360" ph="1"/>
      <c r="R17" s="360" ph="1"/>
      <c r="T17" s="360" ph="1"/>
      <c r="U17" s="360" ph="1"/>
      <c r="W17" s="360" ph="1"/>
      <c r="X17" s="360" ph="1"/>
    </row>
    <row r="18" spans="1:24" ht="18.75" customHeight="1">
      <c r="A18" s="366" t="s">
        <v>105</v>
      </c>
      <c r="B18" s="1290">
        <v>14</v>
      </c>
      <c r="C18" s="372">
        <v>27315</v>
      </c>
      <c r="D18" s="373">
        <v>2777</v>
      </c>
      <c r="E18" s="1606">
        <f t="shared" si="0"/>
        <v>10.166575141863445</v>
      </c>
      <c r="F18" s="1607">
        <f t="shared" si="1"/>
        <v>2</v>
      </c>
      <c r="H18" s="366" t="s">
        <v>105</v>
      </c>
      <c r="I18" s="1290">
        <v>14</v>
      </c>
      <c r="J18" s="372">
        <v>320831</v>
      </c>
      <c r="K18" s="393">
        <v>59241</v>
      </c>
      <c r="L18" s="1612">
        <f t="shared" si="2"/>
        <v>18.464861562629547</v>
      </c>
      <c r="M18" s="1607">
        <f t="shared" si="3"/>
        <v>2</v>
      </c>
      <c r="N18" s="380"/>
      <c r="O18" s="392"/>
      <c r="Q18" s="360" ph="1"/>
      <c r="R18" s="360" ph="1"/>
      <c r="T18" s="360" ph="1"/>
      <c r="U18" s="360" ph="1"/>
      <c r="W18" s="360" ph="1"/>
      <c r="X18" s="360" ph="1"/>
    </row>
    <row r="19" spans="1:24" ht="18.75" customHeight="1">
      <c r="A19" s="366" t="s">
        <v>101</v>
      </c>
      <c r="B19" s="1290">
        <v>15</v>
      </c>
      <c r="C19" s="372">
        <v>62228</v>
      </c>
      <c r="D19" s="373">
        <v>3550</v>
      </c>
      <c r="E19" s="1606">
        <f t="shared" si="0"/>
        <v>5.7048274088834612</v>
      </c>
      <c r="F19" s="1607">
        <f t="shared" si="1"/>
        <v>10</v>
      </c>
      <c r="H19" s="366" t="s">
        <v>101</v>
      </c>
      <c r="I19" s="1290">
        <v>15</v>
      </c>
      <c r="J19" s="372">
        <v>725828</v>
      </c>
      <c r="K19" s="393">
        <v>83388</v>
      </c>
      <c r="L19" s="1612">
        <f t="shared" si="2"/>
        <v>11.488672247419499</v>
      </c>
      <c r="M19" s="1607">
        <f t="shared" si="3"/>
        <v>8</v>
      </c>
      <c r="N19" s="380"/>
      <c r="O19" s="392"/>
      <c r="Q19" s="360" ph="1"/>
      <c r="R19" s="360" ph="1"/>
      <c r="T19" s="360" ph="1"/>
      <c r="U19" s="360" ph="1"/>
      <c r="W19" s="360" ph="1"/>
      <c r="X19" s="360" ph="1"/>
    </row>
    <row r="20" spans="1:24" ht="18.75" customHeight="1">
      <c r="A20" s="366" t="s">
        <v>111</v>
      </c>
      <c r="B20" s="1290">
        <v>16</v>
      </c>
      <c r="C20" s="372">
        <v>32683</v>
      </c>
      <c r="D20" s="373">
        <v>1760</v>
      </c>
      <c r="E20" s="1606">
        <f t="shared" si="0"/>
        <v>5.3850625707554389</v>
      </c>
      <c r="F20" s="1607">
        <f t="shared" si="1"/>
        <v>12</v>
      </c>
      <c r="H20" s="366" t="s">
        <v>111</v>
      </c>
      <c r="I20" s="1290">
        <v>16</v>
      </c>
      <c r="J20" s="372">
        <v>353376</v>
      </c>
      <c r="K20" s="393">
        <v>36320</v>
      </c>
      <c r="L20" s="1612">
        <f t="shared" si="2"/>
        <v>10.278004165534728</v>
      </c>
      <c r="M20" s="1607">
        <f t="shared" si="3"/>
        <v>10</v>
      </c>
      <c r="N20" s="380"/>
      <c r="O20" s="392"/>
      <c r="Q20" s="360" ph="1"/>
      <c r="R20" s="360" ph="1"/>
      <c r="T20" s="360" ph="1"/>
      <c r="U20" s="360" ph="1"/>
      <c r="W20" s="360" ph="1"/>
      <c r="X20" s="360" ph="1"/>
    </row>
    <row r="21" spans="1:24" ht="18.75" customHeight="1">
      <c r="A21" s="366" t="s">
        <v>110</v>
      </c>
      <c r="B21" s="1290">
        <v>17</v>
      </c>
      <c r="C21" s="372">
        <v>52401</v>
      </c>
      <c r="D21" s="373">
        <v>2393</v>
      </c>
      <c r="E21" s="1606">
        <f t="shared" si="0"/>
        <v>4.5667067422377441</v>
      </c>
      <c r="F21" s="1607">
        <f t="shared" si="1"/>
        <v>15</v>
      </c>
      <c r="H21" s="366" t="s">
        <v>110</v>
      </c>
      <c r="I21" s="1290">
        <v>17</v>
      </c>
      <c r="J21" s="372">
        <v>593108</v>
      </c>
      <c r="K21" s="393">
        <v>58872</v>
      </c>
      <c r="L21" s="1612">
        <f t="shared" si="2"/>
        <v>9.926016846847455</v>
      </c>
      <c r="M21" s="1607">
        <f t="shared" si="3"/>
        <v>11</v>
      </c>
      <c r="N21" s="380"/>
      <c r="O21" s="392"/>
      <c r="Q21" s="360" ph="1"/>
      <c r="R21" s="360" ph="1"/>
      <c r="T21" s="360" ph="1"/>
      <c r="U21" s="360" ph="1"/>
      <c r="W21" s="360" ph="1"/>
      <c r="X21" s="360" ph="1"/>
    </row>
    <row r="22" spans="1:24" ht="18.75" customHeight="1">
      <c r="A22" s="366" t="s">
        <v>115</v>
      </c>
      <c r="B22" s="1290">
        <v>18</v>
      </c>
      <c r="C22" s="372">
        <v>39995</v>
      </c>
      <c r="D22" s="373">
        <v>1976</v>
      </c>
      <c r="E22" s="1606">
        <f t="shared" si="0"/>
        <v>4.9406175771971501</v>
      </c>
      <c r="F22" s="1607">
        <f t="shared" si="1"/>
        <v>14</v>
      </c>
      <c r="H22" s="366" t="s">
        <v>115</v>
      </c>
      <c r="I22" s="1290">
        <v>18</v>
      </c>
      <c r="J22" s="372">
        <v>436472</v>
      </c>
      <c r="K22" s="393">
        <v>55331</v>
      </c>
      <c r="L22" s="1612">
        <f t="shared" si="2"/>
        <v>12.676872743268754</v>
      </c>
      <c r="M22" s="1607">
        <f t="shared" si="3"/>
        <v>5</v>
      </c>
      <c r="N22" s="380"/>
      <c r="O22" s="392"/>
      <c r="Q22" s="360" ph="1"/>
      <c r="R22" s="360" ph="1"/>
      <c r="T22" s="360" ph="1"/>
      <c r="U22" s="360" ph="1"/>
      <c r="W22" s="360" ph="1"/>
      <c r="X22" s="360" ph="1"/>
    </row>
    <row r="23" spans="1:24" s="371" customFormat="1" ht="18.75" customHeight="1">
      <c r="A23" s="366" t="s">
        <v>104</v>
      </c>
      <c r="B23" s="1290">
        <v>19</v>
      </c>
      <c r="C23" s="372">
        <v>74867</v>
      </c>
      <c r="D23" s="373">
        <v>2056</v>
      </c>
      <c r="E23" s="1606">
        <f t="shared" si="0"/>
        <v>2.7462032671270387</v>
      </c>
      <c r="F23" s="1607">
        <f t="shared" si="1"/>
        <v>20</v>
      </c>
      <c r="H23" s="366" t="s">
        <v>104</v>
      </c>
      <c r="I23" s="1290">
        <v>19</v>
      </c>
      <c r="J23" s="372">
        <v>923521</v>
      </c>
      <c r="K23" s="393">
        <v>30503</v>
      </c>
      <c r="L23" s="1612">
        <f t="shared" si="2"/>
        <v>3.3029026952283704</v>
      </c>
      <c r="M23" s="1607">
        <f t="shared" si="3"/>
        <v>20</v>
      </c>
      <c r="N23" s="380"/>
      <c r="O23" s="392"/>
      <c r="Q23" s="371" ph="1"/>
      <c r="R23" s="371" ph="1"/>
      <c r="T23" s="371" ph="1"/>
      <c r="U23" s="371" ph="1"/>
      <c r="W23" s="371" ph="1"/>
      <c r="X23" s="371" ph="1"/>
    </row>
    <row r="24" spans="1:24" ht="18.75" customHeight="1" thickBot="1">
      <c r="A24" s="378" t="s">
        <v>109</v>
      </c>
      <c r="B24" s="378">
        <v>20</v>
      </c>
      <c r="C24" s="1304">
        <v>30344</v>
      </c>
      <c r="D24" s="1305">
        <v>1055</v>
      </c>
      <c r="E24" s="1608">
        <f t="shared" si="0"/>
        <v>3.4767993672554702</v>
      </c>
      <c r="F24" s="1609">
        <f t="shared" si="1"/>
        <v>17</v>
      </c>
      <c r="H24" s="378" t="s">
        <v>109</v>
      </c>
      <c r="I24" s="378">
        <v>20</v>
      </c>
      <c r="J24" s="1304">
        <v>325935</v>
      </c>
      <c r="K24" s="1613">
        <v>19870</v>
      </c>
      <c r="L24" s="1614">
        <f t="shared" si="2"/>
        <v>6.0963075459830947</v>
      </c>
      <c r="M24" s="1609">
        <f t="shared" si="3"/>
        <v>17</v>
      </c>
      <c r="N24" s="1382"/>
      <c r="O24" s="392"/>
      <c r="Q24" s="360" ph="1"/>
      <c r="R24" s="360" ph="1"/>
      <c r="T24" s="360" ph="1"/>
      <c r="U24" s="360" ph="1"/>
      <c r="W24" s="360" ph="1"/>
      <c r="X24" s="360" ph="1"/>
    </row>
    <row r="25" spans="1:24" ht="18.75" customHeight="1" thickTop="1">
      <c r="A25" s="382" t="s">
        <v>865</v>
      </c>
      <c r="B25" s="382" t="s">
        <v>1392</v>
      </c>
      <c r="C25" s="1610">
        <v>5156063</v>
      </c>
      <c r="D25" s="1610">
        <v>412617</v>
      </c>
      <c r="E25" s="1611">
        <f t="shared" ref="E25" si="4">D25/C25*100</f>
        <v>8.0025593170603226</v>
      </c>
      <c r="F25" s="2060" t="s">
        <v>1435</v>
      </c>
      <c r="H25" s="382" t="s">
        <v>353</v>
      </c>
      <c r="I25" s="382"/>
      <c r="J25" s="1610">
        <v>57949915</v>
      </c>
      <c r="K25" s="1603">
        <v>8803643</v>
      </c>
      <c r="L25" s="1615">
        <f t="shared" ref="L25" si="5">K25/J25*100</f>
        <v>15.191813482383884</v>
      </c>
      <c r="M25" s="2060" t="s">
        <v>1435</v>
      </c>
      <c r="O25" s="4"/>
    </row>
    <row r="26" spans="1:24" ht="18.75" customHeight="1">
      <c r="A26" s="386" t="s">
        <v>1686</v>
      </c>
      <c r="B26" s="386"/>
      <c r="C26" s="617"/>
      <c r="D26" s="617"/>
      <c r="E26" s="617"/>
      <c r="F26" s="617"/>
      <c r="G26" s="617"/>
      <c r="H26" s="386" t="s">
        <v>1686</v>
      </c>
      <c r="I26" s="386"/>
      <c r="J26" s="617"/>
      <c r="K26" s="617"/>
      <c r="L26" s="617"/>
      <c r="M26" s="617"/>
      <c r="N26" s="386"/>
      <c r="O26" s="392"/>
    </row>
    <row r="27" spans="1:24" ht="18.75" customHeight="1">
      <c r="A27" s="386"/>
      <c r="B27" s="386"/>
      <c r="C27" s="617"/>
      <c r="D27" s="617"/>
      <c r="E27" s="617"/>
      <c r="F27" s="617"/>
      <c r="G27" s="617"/>
      <c r="H27" s="386"/>
      <c r="I27" s="386"/>
      <c r="J27" s="617"/>
      <c r="K27" s="617"/>
      <c r="L27" s="617"/>
      <c r="M27" s="617"/>
      <c r="N27" s="386"/>
      <c r="O27" s="392"/>
    </row>
    <row r="28" spans="1:24" ht="18.75" customHeight="1">
      <c r="O28" s="392"/>
    </row>
    <row r="29" spans="1:24" ht="18.75" customHeight="1">
      <c r="A29" s="394"/>
      <c r="B29" s="394"/>
      <c r="C29" s="394"/>
      <c r="D29" s="2381" t="s">
        <v>1608</v>
      </c>
      <c r="E29" s="2381"/>
      <c r="F29" s="2381"/>
      <c r="G29" s="2381"/>
      <c r="H29" s="2381"/>
      <c r="I29" s="835"/>
      <c r="J29" s="394"/>
      <c r="K29" s="394"/>
      <c r="L29" s="394"/>
      <c r="M29" s="394"/>
      <c r="O29" s="392"/>
    </row>
    <row r="30" spans="1:24" ht="18.75" customHeight="1">
      <c r="A30" s="4"/>
      <c r="B30" s="4"/>
      <c r="C30" s="4"/>
      <c r="D30" s="395"/>
      <c r="H30" s="395" t="s">
        <v>1177</v>
      </c>
      <c r="I30" s="488"/>
      <c r="L30" s="371"/>
      <c r="M30" s="371"/>
      <c r="N30" s="392"/>
    </row>
    <row r="31" spans="1:24" ht="18.75" customHeight="1">
      <c r="A31" s="396"/>
      <c r="B31" s="396"/>
      <c r="C31" s="396"/>
      <c r="D31" s="397"/>
      <c r="E31" s="2252" t="s">
        <v>126</v>
      </c>
      <c r="F31" s="2456"/>
      <c r="G31" s="398" t="s">
        <v>127</v>
      </c>
      <c r="H31" s="398" t="s">
        <v>128</v>
      </c>
      <c r="I31" s="1399"/>
      <c r="O31" s="392"/>
    </row>
    <row r="32" spans="1:24" ht="18.75" customHeight="1">
      <c r="A32" s="98"/>
      <c r="B32" s="98"/>
      <c r="C32" s="98"/>
      <c r="D32" s="204" t="s">
        <v>112</v>
      </c>
      <c r="E32" s="2454">
        <v>638286</v>
      </c>
      <c r="F32" s="2455"/>
      <c r="G32" s="399">
        <v>236508</v>
      </c>
      <c r="H32" s="2102">
        <f t="shared" ref="H32:H37" si="6">G32/E32*100</f>
        <v>37.053609197131067</v>
      </c>
      <c r="I32" s="1292"/>
      <c r="O32" s="392"/>
    </row>
    <row r="33" spans="1:15" ht="18.75" customHeight="1">
      <c r="A33" s="98"/>
      <c r="B33" s="98"/>
      <c r="C33" s="98"/>
      <c r="D33" s="204" t="s">
        <v>113</v>
      </c>
      <c r="E33" s="2454">
        <v>1124015</v>
      </c>
      <c r="F33" s="2455"/>
      <c r="G33" s="399">
        <v>126092</v>
      </c>
      <c r="H33" s="2102">
        <f t="shared" si="6"/>
        <v>11.217999759789683</v>
      </c>
      <c r="I33" s="1292"/>
      <c r="O33" s="392"/>
    </row>
    <row r="34" spans="1:15" ht="18.75" customHeight="1">
      <c r="A34" s="98"/>
      <c r="B34" s="98"/>
      <c r="C34" s="98"/>
      <c r="D34" s="204" t="s">
        <v>116</v>
      </c>
      <c r="E34" s="2454">
        <v>872908</v>
      </c>
      <c r="F34" s="2455"/>
      <c r="G34" s="399">
        <v>347274</v>
      </c>
      <c r="H34" s="2102">
        <f t="shared" si="6"/>
        <v>39.78357398488729</v>
      </c>
      <c r="I34" s="1292"/>
      <c r="O34" s="392"/>
    </row>
    <row r="35" spans="1:15" ht="18.75" customHeight="1">
      <c r="A35" s="98"/>
      <c r="B35" s="98"/>
      <c r="C35" s="98"/>
      <c r="D35" s="204" t="s">
        <v>118</v>
      </c>
      <c r="E35" s="2454">
        <v>1623519</v>
      </c>
      <c r="F35" s="2455"/>
      <c r="G35" s="399">
        <v>260356</v>
      </c>
      <c r="H35" s="2102">
        <f t="shared" si="6"/>
        <v>16.036523132775162</v>
      </c>
      <c r="I35" s="1292"/>
      <c r="O35" s="392"/>
    </row>
    <row r="36" spans="1:15" ht="18.75" customHeight="1">
      <c r="A36" s="98"/>
      <c r="B36" s="98"/>
      <c r="C36" s="98"/>
      <c r="D36" s="204" t="s">
        <v>107</v>
      </c>
      <c r="E36" s="2454">
        <v>4222388</v>
      </c>
      <c r="F36" s="2455"/>
      <c r="G36" s="399">
        <v>1035596</v>
      </c>
      <c r="H36" s="2102">
        <f t="shared" si="6"/>
        <v>24.526310703800789</v>
      </c>
      <c r="I36" s="1292"/>
      <c r="O36" s="392"/>
    </row>
    <row r="37" spans="1:15" ht="18.75" customHeight="1">
      <c r="A37" s="98"/>
      <c r="B37" s="98"/>
      <c r="C37" s="98"/>
      <c r="D37" s="204" t="s">
        <v>103</v>
      </c>
      <c r="E37" s="2454">
        <v>4317282</v>
      </c>
      <c r="F37" s="2455"/>
      <c r="G37" s="399">
        <v>758695</v>
      </c>
      <c r="H37" s="2102">
        <f t="shared" si="6"/>
        <v>17.573440882481155</v>
      </c>
      <c r="I37" s="1292"/>
      <c r="O37" s="392"/>
    </row>
    <row r="38" spans="1:15" ht="18.75" customHeight="1">
      <c r="A38" s="98"/>
      <c r="B38" s="98"/>
      <c r="C38" s="98"/>
      <c r="D38" s="204" t="s">
        <v>114</v>
      </c>
      <c r="E38" s="2454">
        <v>1292621</v>
      </c>
      <c r="F38" s="2455"/>
      <c r="G38" s="399">
        <v>403113</v>
      </c>
      <c r="H38" s="2102">
        <f t="shared" ref="H38:H50" si="7">G38/E38*100</f>
        <v>31.185707179443934</v>
      </c>
      <c r="I38" s="1292"/>
      <c r="O38" s="392"/>
    </row>
    <row r="39" spans="1:15" ht="18.75" customHeight="1">
      <c r="A39" s="98"/>
      <c r="B39" s="98"/>
      <c r="C39" s="98"/>
      <c r="D39" s="204" t="s">
        <v>119</v>
      </c>
      <c r="E39" s="2454">
        <v>1243236</v>
      </c>
      <c r="F39" s="2455"/>
      <c r="G39" s="399">
        <v>396478</v>
      </c>
      <c r="H39" s="2102">
        <f t="shared" ref="H39:H46" si="8">G39/E39*100</f>
        <v>31.890807537748262</v>
      </c>
      <c r="I39" s="1292"/>
      <c r="O39" s="392"/>
    </row>
    <row r="40" spans="1:15" ht="18.75" customHeight="1">
      <c r="A40" s="98"/>
      <c r="B40" s="98"/>
      <c r="C40" s="98"/>
      <c r="D40" s="204" t="s">
        <v>117</v>
      </c>
      <c r="E40" s="2454">
        <v>2496630</v>
      </c>
      <c r="F40" s="2455"/>
      <c r="G40" s="399">
        <v>877268</v>
      </c>
      <c r="H40" s="2102">
        <f t="shared" si="8"/>
        <v>35.138086140116876</v>
      </c>
      <c r="I40" s="1292"/>
      <c r="O40" s="392"/>
    </row>
    <row r="41" spans="1:15" ht="18.75" customHeight="1">
      <c r="A41" s="98"/>
      <c r="B41" s="98"/>
      <c r="C41" s="98"/>
      <c r="D41" s="204" t="s">
        <v>108</v>
      </c>
      <c r="E41" s="2454">
        <v>2373613</v>
      </c>
      <c r="F41" s="2455"/>
      <c r="G41" s="399">
        <v>856478</v>
      </c>
      <c r="H41" s="2102">
        <f t="shared" si="8"/>
        <v>36.083304228616882</v>
      </c>
      <c r="I41" s="1292"/>
      <c r="O41" s="392"/>
    </row>
    <row r="42" spans="1:15" ht="18.75" customHeight="1">
      <c r="A42" s="98"/>
      <c r="B42" s="98"/>
      <c r="C42" s="98"/>
      <c r="D42" s="204" t="s">
        <v>106</v>
      </c>
      <c r="E42" s="2454">
        <v>3549111</v>
      </c>
      <c r="F42" s="2455"/>
      <c r="G42" s="399">
        <v>1155614</v>
      </c>
      <c r="H42" s="2102">
        <f t="shared" si="8"/>
        <v>32.560660965520661</v>
      </c>
      <c r="I42" s="1292"/>
      <c r="O42" s="392"/>
    </row>
    <row r="43" spans="1:15" ht="18.75" customHeight="1">
      <c r="A43" s="98"/>
      <c r="B43" s="98"/>
      <c r="C43" s="98"/>
      <c r="D43" s="203" t="s">
        <v>77</v>
      </c>
      <c r="E43" s="2463">
        <v>2788235</v>
      </c>
      <c r="F43" s="2464"/>
      <c r="G43" s="2105">
        <v>1129565</v>
      </c>
      <c r="H43" s="2106">
        <f t="shared" si="8"/>
        <v>40.51182916791447</v>
      </c>
      <c r="I43" s="1292"/>
      <c r="O43" s="392"/>
    </row>
    <row r="44" spans="1:15" ht="18.75" customHeight="1">
      <c r="A44" s="98"/>
      <c r="B44" s="98"/>
      <c r="C44" s="98"/>
      <c r="D44" s="204" t="s">
        <v>102</v>
      </c>
      <c r="E44" s="2454">
        <v>4559649</v>
      </c>
      <c r="F44" s="2455"/>
      <c r="G44" s="399">
        <v>1579373</v>
      </c>
      <c r="H44" s="2102">
        <f t="shared" si="8"/>
        <v>34.638039024495086</v>
      </c>
      <c r="I44" s="1292"/>
      <c r="O44" s="392"/>
    </row>
    <row r="45" spans="1:15" ht="18.75" customHeight="1">
      <c r="A45" s="98"/>
      <c r="B45" s="98"/>
      <c r="C45" s="98"/>
      <c r="D45" s="204" t="s">
        <v>105</v>
      </c>
      <c r="E45" s="2454">
        <v>4497728</v>
      </c>
      <c r="F45" s="2455"/>
      <c r="G45" s="399">
        <v>1028542</v>
      </c>
      <c r="H45" s="2102">
        <f t="shared" si="8"/>
        <v>22.868034705522433</v>
      </c>
      <c r="I45" s="1292"/>
      <c r="O45" s="392"/>
    </row>
    <row r="46" spans="1:15" ht="18.75" customHeight="1">
      <c r="A46" s="98"/>
      <c r="B46" s="98"/>
      <c r="C46" s="98"/>
      <c r="D46" s="204" t="s">
        <v>101</v>
      </c>
      <c r="E46" s="2454">
        <v>3840095</v>
      </c>
      <c r="F46" s="2455"/>
      <c r="G46" s="399">
        <v>1394420</v>
      </c>
      <c r="H46" s="2102">
        <f t="shared" si="8"/>
        <v>36.312122486553065</v>
      </c>
      <c r="I46" s="1292"/>
      <c r="O46" s="392"/>
    </row>
    <row r="47" spans="1:15" ht="18.75" customHeight="1">
      <c r="A47" s="98"/>
      <c r="B47" s="98"/>
      <c r="C47" s="98"/>
      <c r="D47" s="204" t="s">
        <v>111</v>
      </c>
      <c r="E47" s="2454">
        <v>1148265</v>
      </c>
      <c r="F47" s="2455"/>
      <c r="G47" s="399">
        <v>416300</v>
      </c>
      <c r="H47" s="2102">
        <f t="shared" si="7"/>
        <v>36.254697304193719</v>
      </c>
      <c r="I47" s="1292"/>
      <c r="O47" s="392"/>
    </row>
    <row r="48" spans="1:15" ht="18.75" customHeight="1">
      <c r="A48" s="98"/>
      <c r="B48" s="98"/>
      <c r="C48" s="98"/>
      <c r="D48" s="204" t="s">
        <v>110</v>
      </c>
      <c r="E48" s="2454">
        <v>3544270</v>
      </c>
      <c r="F48" s="2455"/>
      <c r="G48" s="399">
        <v>721940</v>
      </c>
      <c r="H48" s="2102">
        <f>G48/E48*100</f>
        <v>20.369215663592222</v>
      </c>
      <c r="I48" s="1292"/>
    </row>
    <row r="49" spans="1:11" ht="18.75" customHeight="1">
      <c r="A49" s="98"/>
      <c r="B49" s="98"/>
      <c r="C49" s="98"/>
      <c r="D49" s="204" t="s">
        <v>115</v>
      </c>
      <c r="E49" s="2454">
        <v>2774496</v>
      </c>
      <c r="F49" s="2455"/>
      <c r="G49" s="399">
        <v>692671</v>
      </c>
      <c r="H49" s="2102">
        <f t="shared" si="7"/>
        <v>24.965651419212715</v>
      </c>
      <c r="I49" s="1292"/>
    </row>
    <row r="50" spans="1:11" ht="18.75" customHeight="1">
      <c r="A50" s="98"/>
      <c r="B50" s="98"/>
      <c r="C50" s="98"/>
      <c r="D50" s="204" t="s">
        <v>104</v>
      </c>
      <c r="E50" s="2454">
        <v>700159</v>
      </c>
      <c r="F50" s="2455"/>
      <c r="G50" s="399">
        <v>222477</v>
      </c>
      <c r="H50" s="2102">
        <f t="shared" si="7"/>
        <v>31.77521105920227</v>
      </c>
      <c r="I50" s="1292"/>
    </row>
    <row r="51" spans="1:11" ht="18.75" customHeight="1" thickBot="1">
      <c r="A51" s="98"/>
      <c r="B51" s="98"/>
      <c r="C51" s="98"/>
      <c r="D51" s="1282" t="s">
        <v>109</v>
      </c>
      <c r="E51" s="2461">
        <v>469450</v>
      </c>
      <c r="F51" s="2462"/>
      <c r="G51" s="2103">
        <v>170655</v>
      </c>
      <c r="H51" s="2104">
        <f>G51/E51*100</f>
        <v>36.352114176163596</v>
      </c>
      <c r="I51" s="1292"/>
    </row>
    <row r="52" spans="1:11" ht="18.75" customHeight="1" thickTop="1">
      <c r="A52" s="98"/>
      <c r="B52" s="98"/>
      <c r="C52" s="98"/>
      <c r="D52" s="382" t="s">
        <v>353</v>
      </c>
      <c r="E52" s="2459">
        <v>373238830</v>
      </c>
      <c r="F52" s="2460"/>
      <c r="G52" s="1603">
        <v>110903396</v>
      </c>
      <c r="H52" s="1604">
        <f>G52/E52*100</f>
        <v>29.713788353692994</v>
      </c>
      <c r="I52" s="1402"/>
    </row>
    <row r="53" spans="1:11" ht="18.75" customHeight="1">
      <c r="A53" s="98"/>
      <c r="B53" s="98"/>
      <c r="C53" s="98"/>
      <c r="D53" s="204" t="s">
        <v>1394</v>
      </c>
      <c r="E53" s="2457">
        <f>AVERAGE(E32:E51)</f>
        <v>2403797.7999999998</v>
      </c>
      <c r="F53" s="2458"/>
      <c r="G53" s="399">
        <f>AVERAGE(G32:G51)</f>
        <v>690470.75</v>
      </c>
      <c r="H53" s="2102">
        <f>G53/E53*100</f>
        <v>28.724160992243192</v>
      </c>
      <c r="I53" s="1403"/>
    </row>
    <row r="54" spans="1:11" ht="18.75" customHeight="1">
      <c r="A54" s="205"/>
      <c r="B54" s="205"/>
      <c r="C54" s="4"/>
      <c r="D54" s="386" t="s">
        <v>2118</v>
      </c>
      <c r="E54" s="223"/>
      <c r="F54" s="223"/>
      <c r="G54" s="617"/>
      <c r="H54" s="617"/>
      <c r="I54" s="617"/>
      <c r="J54" s="617"/>
      <c r="K54" s="1183"/>
    </row>
    <row r="55" spans="1:11" ht="18.75" customHeight="1">
      <c r="A55" s="205"/>
      <c r="B55" s="205"/>
      <c r="C55" s="4"/>
      <c r="D55" s="1946"/>
      <c r="E55" s="223"/>
      <c r="F55" s="223"/>
      <c r="G55" s="617"/>
      <c r="H55" s="617"/>
      <c r="I55" s="617"/>
      <c r="J55" s="1183"/>
      <c r="K55" s="1183"/>
    </row>
  </sheetData>
  <sheetProtection algorithmName="SHA-512" hashValue="MmVuMG47hqrHpop4mgauqPWQbZAPBhtCoJ32C8vob0pw8Ag6zmoGSyNO7INmo9SaJVEuUrL0vBpr/wdE04BCAw==" saltValue="uoQ8ydGFFDvQ7ht8BOtUJA==" spinCount="100000" sheet="1" objects="1" scenarios="1"/>
  <sortState xmlns:xlrd2="http://schemas.microsoft.com/office/spreadsheetml/2017/richdata2" ref="H5:L24">
    <sortCondition ref="I5:I24"/>
  </sortState>
  <mergeCells count="30">
    <mergeCell ref="E42:F42"/>
    <mergeCell ref="E53:F53"/>
    <mergeCell ref="E52:F52"/>
    <mergeCell ref="E51:F51"/>
    <mergeCell ref="E50:F50"/>
    <mergeCell ref="E49:F49"/>
    <mergeCell ref="E48:F48"/>
    <mergeCell ref="E47:F47"/>
    <mergeCell ref="E46:F46"/>
    <mergeCell ref="E45:F45"/>
    <mergeCell ref="E44:F44"/>
    <mergeCell ref="E43:F43"/>
    <mergeCell ref="D29:H29"/>
    <mergeCell ref="E41:F41"/>
    <mergeCell ref="E40:F40"/>
    <mergeCell ref="E39:F39"/>
    <mergeCell ref="E38:F38"/>
    <mergeCell ref="E37:F37"/>
    <mergeCell ref="E36:F36"/>
    <mergeCell ref="E35:F35"/>
    <mergeCell ref="E34:F34"/>
    <mergeCell ref="E33:F33"/>
    <mergeCell ref="E32:F32"/>
    <mergeCell ref="E31:F31"/>
    <mergeCell ref="H1:M1"/>
    <mergeCell ref="A1:F1"/>
    <mergeCell ref="K3:K4"/>
    <mergeCell ref="D3:D4"/>
    <mergeCell ref="J3:J4"/>
    <mergeCell ref="C3:C4"/>
  </mergeCells>
  <phoneticPr fontId="8"/>
  <hyperlinks>
    <hyperlink ref="N1" location="一覧!A1" display="一覧へ" xr:uid="{167FAC13-E2CD-41A3-B821-7FBC830D5D79}"/>
  </hyperlinks>
  <printOptions horizontalCentered="1"/>
  <pageMargins left="0.74803149606299213" right="0.74803149606299213" top="0.98425196850393704" bottom="0.98425196850393704" header="0.51181102362204722" footer="0.51181102362204722"/>
  <pageSetup paperSize="9" scale="6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R34"/>
  <sheetViews>
    <sheetView view="pageBreakPreview" zoomScale="90" zoomScaleNormal="100" zoomScaleSheetLayoutView="90" workbookViewId="0">
      <pane xSplit="2" ySplit="4" topLeftCell="C5" activePane="bottomRight" state="frozen"/>
      <selection pane="topRight" activeCell="C1" sqref="C1"/>
      <selection pane="bottomLeft" activeCell="A5" sqref="A5"/>
      <selection pane="bottomRight" sqref="A1:H1"/>
    </sheetView>
  </sheetViews>
  <sheetFormatPr defaultColWidth="9.140625" defaultRowHeight="18.75" customHeight="1"/>
  <cols>
    <col min="1" max="1" width="2.140625" style="4" customWidth="1"/>
    <col min="2" max="2" width="31.42578125" style="4" customWidth="1"/>
    <col min="3" max="3" width="14.7109375" style="4" customWidth="1"/>
    <col min="4" max="4" width="11.7109375" style="4" customWidth="1"/>
    <col min="5" max="5" width="14.7109375" style="4" customWidth="1"/>
    <col min="6" max="6" width="11.7109375" style="4" customWidth="1"/>
    <col min="7" max="7" width="16.7109375" style="4" customWidth="1"/>
    <col min="8" max="8" width="11.7109375" style="4" customWidth="1"/>
    <col min="9" max="9" width="9.140625" style="4"/>
    <col min="10" max="10" width="5.5703125" style="4" customWidth="1"/>
    <col min="11" max="11" width="10.42578125" style="4" customWidth="1"/>
    <col min="12" max="12" width="8.85546875" style="4" customWidth="1"/>
    <col min="13" max="13" width="12.140625" style="4" customWidth="1"/>
    <col min="14" max="14" width="10.7109375" style="4" customWidth="1"/>
    <col min="15" max="15" width="24.7109375" style="4" customWidth="1"/>
    <col min="16" max="16" width="10.7109375" style="4" customWidth="1"/>
    <col min="17" max="17" width="24.7109375" style="4" customWidth="1"/>
    <col min="18" max="18" width="10.7109375" style="4" customWidth="1"/>
    <col min="19" max="16384" width="9.140625" style="4"/>
  </cols>
  <sheetData>
    <row r="1" spans="1:18" ht="18.75" customHeight="1">
      <c r="A1" s="2467" t="s">
        <v>1609</v>
      </c>
      <c r="B1" s="2467"/>
      <c r="C1" s="2467"/>
      <c r="D1" s="2467"/>
      <c r="E1" s="2467"/>
      <c r="F1" s="2467"/>
      <c r="G1" s="2467"/>
      <c r="H1" s="2467"/>
      <c r="I1" s="1544" t="s">
        <v>1532</v>
      </c>
      <c r="M1" s="273"/>
    </row>
    <row r="2" spans="1:18" ht="18.75" customHeight="1">
      <c r="C2" s="37"/>
      <c r="D2" s="37"/>
      <c r="E2" s="37"/>
      <c r="F2" s="37"/>
      <c r="G2" s="37"/>
      <c r="H2" s="39" t="s">
        <v>1175</v>
      </c>
      <c r="I2" s="400"/>
    </row>
    <row r="3" spans="1:18" ht="18.75" customHeight="1">
      <c r="A3" s="401"/>
      <c r="B3" s="402"/>
      <c r="C3" s="2465" t="s">
        <v>4</v>
      </c>
      <c r="D3" s="2465"/>
      <c r="E3" s="2465" t="s">
        <v>129</v>
      </c>
      <c r="F3" s="2465"/>
      <c r="G3" s="2466" t="s">
        <v>130</v>
      </c>
      <c r="H3" s="2466"/>
      <c r="I3" s="403"/>
    </row>
    <row r="4" spans="1:18" ht="18.75" customHeight="1">
      <c r="A4" s="404"/>
      <c r="B4" s="405"/>
      <c r="C4" s="406" t="s">
        <v>6</v>
      </c>
      <c r="D4" s="407" t="s">
        <v>7</v>
      </c>
      <c r="E4" s="406" t="s">
        <v>6</v>
      </c>
      <c r="F4" s="407" t="s">
        <v>7</v>
      </c>
      <c r="G4" s="406" t="s">
        <v>6</v>
      </c>
      <c r="H4" s="406" t="s">
        <v>7</v>
      </c>
      <c r="I4" s="403"/>
    </row>
    <row r="5" spans="1:18" ht="18.75" customHeight="1">
      <c r="A5" s="408"/>
      <c r="B5" s="409" t="s">
        <v>818</v>
      </c>
      <c r="C5" s="2107">
        <f>C6+C17</f>
        <v>2931</v>
      </c>
      <c r="D5" s="2108">
        <f t="shared" ref="D5:D16" si="0">C5/$C$5*100</f>
        <v>100</v>
      </c>
      <c r="E5" s="2109">
        <f>E6+E17</f>
        <v>66992</v>
      </c>
      <c r="F5" s="2108">
        <f t="shared" ref="F5:F31" si="1">E5/$E$5*100</f>
        <v>100</v>
      </c>
      <c r="G5" s="2109">
        <f>G6+G17</f>
        <v>2788235</v>
      </c>
      <c r="H5" s="2108">
        <f t="shared" ref="H5:H10" si="2">G5/$G$5*100</f>
        <v>100</v>
      </c>
      <c r="I5" s="410"/>
    </row>
    <row r="6" spans="1:18" ht="18.75" customHeight="1">
      <c r="A6" s="401"/>
      <c r="B6" s="409" t="s">
        <v>131</v>
      </c>
      <c r="C6" s="2110">
        <f>SUM(C7:C16)</f>
        <v>2005</v>
      </c>
      <c r="D6" s="2108">
        <f>C6/$C$5*100</f>
        <v>68.406687137495737</v>
      </c>
      <c r="E6" s="2111">
        <f>SUM(E7:E16)</f>
        <v>27678</v>
      </c>
      <c r="F6" s="2108">
        <f>E6/$E$5*100</f>
        <v>41.315380941007888</v>
      </c>
      <c r="G6" s="2110">
        <f>SUM(G7:G16)</f>
        <v>1156924</v>
      </c>
      <c r="H6" s="2112">
        <f>G6/$G$5*100</f>
        <v>41.493059229225658</v>
      </c>
      <c r="I6" s="411"/>
    </row>
    <row r="7" spans="1:18" ht="18.75" customHeight="1">
      <c r="A7" s="265"/>
      <c r="B7" s="128" t="s">
        <v>630</v>
      </c>
      <c r="C7" s="2113">
        <v>291</v>
      </c>
      <c r="D7" s="2114">
        <f t="shared" si="0"/>
        <v>9.92835209825998</v>
      </c>
      <c r="E7" s="2115">
        <v>8046</v>
      </c>
      <c r="F7" s="2114">
        <f t="shared" si="1"/>
        <v>12.01038930021495</v>
      </c>
      <c r="G7" s="2113">
        <v>139306</v>
      </c>
      <c r="H7" s="2114">
        <f t="shared" si="2"/>
        <v>4.9962072780809361</v>
      </c>
      <c r="I7" s="412"/>
      <c r="K7" s="4">
        <f>G7/C7</f>
        <v>478.7147766323024</v>
      </c>
      <c r="L7" s="4">
        <f>RANK(K7,K7:K31,0)</f>
        <v>14</v>
      </c>
    </row>
    <row r="8" spans="1:18" ht="18.75" customHeight="1">
      <c r="A8" s="265"/>
      <c r="B8" s="128" t="s">
        <v>132</v>
      </c>
      <c r="C8" s="2113">
        <v>39</v>
      </c>
      <c r="D8" s="2114">
        <f t="shared" si="0"/>
        <v>1.3306038894575232</v>
      </c>
      <c r="E8" s="2115">
        <v>1717</v>
      </c>
      <c r="F8" s="2114">
        <f t="shared" si="1"/>
        <v>2.562992596130881</v>
      </c>
      <c r="G8" s="2113">
        <v>671806</v>
      </c>
      <c r="H8" s="2116">
        <f t="shared" si="2"/>
        <v>24.094310558471577</v>
      </c>
      <c r="I8" s="412"/>
      <c r="K8" s="4">
        <f t="shared" ref="K8:K31" si="3">G8/C8</f>
        <v>17225.794871794871</v>
      </c>
      <c r="L8" s="4">
        <f t="shared" ref="L8:L31" si="4">RANK(K8,K8:K32,0)</f>
        <v>1</v>
      </c>
    </row>
    <row r="9" spans="1:18" ht="18.75" customHeight="1">
      <c r="A9" s="265"/>
      <c r="B9" s="128" t="s">
        <v>133</v>
      </c>
      <c r="C9" s="2113">
        <v>752</v>
      </c>
      <c r="D9" s="2114">
        <f t="shared" si="0"/>
        <v>25.656772432616854</v>
      </c>
      <c r="E9" s="2115">
        <v>5659</v>
      </c>
      <c r="F9" s="2114">
        <f t="shared" si="1"/>
        <v>8.4472772868402206</v>
      </c>
      <c r="G9" s="2113">
        <v>73593</v>
      </c>
      <c r="H9" s="2114">
        <f t="shared" si="2"/>
        <v>2.6394116708240158</v>
      </c>
      <c r="I9" s="412"/>
      <c r="K9" s="4">
        <f t="shared" si="3"/>
        <v>97.863031914893611</v>
      </c>
      <c r="L9" s="4">
        <f t="shared" si="4"/>
        <v>22</v>
      </c>
    </row>
    <row r="10" spans="1:18" ht="18.75" customHeight="1">
      <c r="A10" s="265"/>
      <c r="B10" s="128" t="s">
        <v>134</v>
      </c>
      <c r="C10" s="2113">
        <v>52</v>
      </c>
      <c r="D10" s="2114">
        <f t="shared" si="0"/>
        <v>1.7741385192766974</v>
      </c>
      <c r="E10" s="2115">
        <v>385</v>
      </c>
      <c r="F10" s="2114">
        <f t="shared" si="1"/>
        <v>0.57469548602818243</v>
      </c>
      <c r="G10" s="2113">
        <v>8801</v>
      </c>
      <c r="H10" s="2114">
        <f t="shared" si="2"/>
        <v>0.31564771262106672</v>
      </c>
      <c r="I10" s="413"/>
      <c r="K10" s="4">
        <f t="shared" si="3"/>
        <v>169.25</v>
      </c>
      <c r="L10" s="4">
        <f t="shared" si="4"/>
        <v>19</v>
      </c>
    </row>
    <row r="11" spans="1:18" ht="18.75" customHeight="1">
      <c r="A11" s="265"/>
      <c r="B11" s="128" t="s">
        <v>135</v>
      </c>
      <c r="C11" s="2117">
        <v>126</v>
      </c>
      <c r="D11" s="2114">
        <f t="shared" si="0"/>
        <v>4.2988741044012286</v>
      </c>
      <c r="E11" s="2118">
        <v>962</v>
      </c>
      <c r="F11" s="2114">
        <f t="shared" si="1"/>
        <v>1.4359923572963937</v>
      </c>
      <c r="G11" s="2119">
        <v>14571</v>
      </c>
      <c r="H11" s="2116">
        <f t="shared" ref="H11:H15" si="5">G11/$G$5*100</f>
        <v>0.52258866272032312</v>
      </c>
      <c r="I11" s="413"/>
      <c r="K11" s="4">
        <f t="shared" si="3"/>
        <v>115.64285714285714</v>
      </c>
      <c r="L11" s="4">
        <f t="shared" si="4"/>
        <v>20</v>
      </c>
    </row>
    <row r="12" spans="1:18" ht="18.75" customHeight="1">
      <c r="A12" s="265"/>
      <c r="B12" s="128" t="s">
        <v>136</v>
      </c>
      <c r="C12" s="2113">
        <v>129</v>
      </c>
      <c r="D12" s="2114">
        <f t="shared" si="0"/>
        <v>4.401228249744114</v>
      </c>
      <c r="E12" s="2115">
        <v>1418</v>
      </c>
      <c r="F12" s="2114">
        <f t="shared" si="1"/>
        <v>2.1166706472414618</v>
      </c>
      <c r="G12" s="2113">
        <v>29342</v>
      </c>
      <c r="H12" s="2116">
        <f>G12/$G$5*100</f>
        <v>1.052350321977882</v>
      </c>
      <c r="I12" s="413"/>
      <c r="K12" s="4">
        <f t="shared" si="3"/>
        <v>227.45736434108528</v>
      </c>
      <c r="L12" s="4">
        <f t="shared" si="4"/>
        <v>18</v>
      </c>
      <c r="N12" s="414"/>
      <c r="O12" s="414"/>
      <c r="P12" s="414"/>
      <c r="Q12" s="414"/>
      <c r="R12" s="414"/>
    </row>
    <row r="13" spans="1:18" ht="18.75" customHeight="1">
      <c r="A13" s="265"/>
      <c r="B13" s="128" t="s">
        <v>137</v>
      </c>
      <c r="C13" s="2119">
        <v>324</v>
      </c>
      <c r="D13" s="2114">
        <f t="shared" si="0"/>
        <v>11.05424769703173</v>
      </c>
      <c r="E13" s="840">
        <v>5875</v>
      </c>
      <c r="F13" s="2114">
        <f t="shared" si="1"/>
        <v>8.7697038452352523</v>
      </c>
      <c r="G13" s="2117">
        <v>122613</v>
      </c>
      <c r="H13" s="2116">
        <f>G13/$G$5*100</f>
        <v>4.3975131221005404</v>
      </c>
      <c r="I13" s="413"/>
      <c r="K13" s="4">
        <f t="shared" si="3"/>
        <v>378.43518518518516</v>
      </c>
      <c r="L13" s="4">
        <f t="shared" si="4"/>
        <v>15</v>
      </c>
      <c r="N13" s="414"/>
      <c r="O13" s="414"/>
      <c r="P13" s="414"/>
      <c r="Q13" s="414"/>
      <c r="R13" s="414"/>
    </row>
    <row r="14" spans="1:18" ht="18.75" customHeight="1">
      <c r="A14" s="265"/>
      <c r="B14" s="128" t="s">
        <v>138</v>
      </c>
      <c r="C14" s="2113">
        <v>43</v>
      </c>
      <c r="D14" s="2114">
        <f t="shared" si="0"/>
        <v>1.4670760832480383</v>
      </c>
      <c r="E14" s="2115">
        <v>437</v>
      </c>
      <c r="F14" s="2114">
        <f t="shared" si="1"/>
        <v>0.6523166945306903</v>
      </c>
      <c r="G14" s="2113">
        <v>5300</v>
      </c>
      <c r="H14" s="2116">
        <f>G14/$G$5*100</f>
        <v>0.19008440823675193</v>
      </c>
      <c r="I14" s="413"/>
      <c r="K14" s="4">
        <f t="shared" si="3"/>
        <v>123.25581395348837</v>
      </c>
      <c r="L14" s="4">
        <f t="shared" si="4"/>
        <v>17</v>
      </c>
      <c r="N14" s="414"/>
      <c r="O14" s="414"/>
      <c r="P14" s="414"/>
      <c r="Q14" s="414"/>
      <c r="R14" s="414"/>
    </row>
    <row r="15" spans="1:18" ht="18.75" customHeight="1">
      <c r="A15" s="265"/>
      <c r="B15" s="128" t="s">
        <v>139</v>
      </c>
      <c r="C15" s="2113">
        <v>86</v>
      </c>
      <c r="D15" s="2114">
        <f t="shared" si="0"/>
        <v>2.9341521664960766</v>
      </c>
      <c r="E15" s="2115">
        <v>1100</v>
      </c>
      <c r="F15" s="2114">
        <f t="shared" si="1"/>
        <v>1.6419871029376643</v>
      </c>
      <c r="G15" s="2117">
        <v>52126</v>
      </c>
      <c r="H15" s="2116">
        <f t="shared" si="5"/>
        <v>1.8694980874997984</v>
      </c>
      <c r="I15" s="413"/>
      <c r="K15" s="4">
        <f t="shared" si="3"/>
        <v>606.11627906976742</v>
      </c>
      <c r="L15" s="4">
        <f t="shared" si="4"/>
        <v>11</v>
      </c>
      <c r="N15" s="414"/>
      <c r="O15" s="414"/>
      <c r="P15" s="414"/>
      <c r="Q15" s="414"/>
      <c r="R15" s="414"/>
    </row>
    <row r="16" spans="1:18" ht="18.75" customHeight="1">
      <c r="A16" s="404"/>
      <c r="B16" s="128" t="s">
        <v>140</v>
      </c>
      <c r="C16" s="2119">
        <v>163</v>
      </c>
      <c r="D16" s="2114">
        <f t="shared" si="0"/>
        <v>5.5612418969634936</v>
      </c>
      <c r="E16" s="840">
        <v>2079</v>
      </c>
      <c r="F16" s="2114">
        <f t="shared" si="1"/>
        <v>3.1033556245521852</v>
      </c>
      <c r="G16" s="2117">
        <v>39466</v>
      </c>
      <c r="H16" s="2116">
        <f>G16/$G$5*100</f>
        <v>1.4154474066927645</v>
      </c>
      <c r="I16" s="413"/>
      <c r="K16" s="4">
        <f t="shared" si="3"/>
        <v>242.12269938650306</v>
      </c>
      <c r="L16" s="4">
        <f t="shared" si="4"/>
        <v>15</v>
      </c>
      <c r="N16" s="414"/>
      <c r="O16" s="414"/>
      <c r="P16" s="414"/>
      <c r="Q16" s="414"/>
      <c r="R16" s="414"/>
    </row>
    <row r="17" spans="1:18" ht="18.75" customHeight="1">
      <c r="A17" s="401"/>
      <c r="B17" s="409" t="s">
        <v>141</v>
      </c>
      <c r="C17" s="2110">
        <f>SUM(C18:C31)</f>
        <v>926</v>
      </c>
      <c r="D17" s="2108">
        <f t="shared" ref="D17:D31" si="6">C17/$C$5*100</f>
        <v>31.593312862504263</v>
      </c>
      <c r="E17" s="2111">
        <f>SUM(E18:E31)</f>
        <v>39314</v>
      </c>
      <c r="F17" s="2108">
        <f>E17/$E$5*100</f>
        <v>58.684619058992112</v>
      </c>
      <c r="G17" s="2111">
        <f>SUM(G18:G31)</f>
        <v>1631311</v>
      </c>
      <c r="H17" s="2108">
        <f>G17/$G$5*100</f>
        <v>58.506940770774342</v>
      </c>
      <c r="I17" s="415"/>
      <c r="N17" s="414"/>
      <c r="O17" s="414"/>
      <c r="P17" s="414"/>
      <c r="Q17" s="414"/>
      <c r="R17" s="414"/>
    </row>
    <row r="18" spans="1:18" ht="18.75" customHeight="1">
      <c r="A18" s="265"/>
      <c r="B18" s="128" t="s">
        <v>142</v>
      </c>
      <c r="C18" s="2119">
        <v>66</v>
      </c>
      <c r="D18" s="2114">
        <f t="shared" si="6"/>
        <v>2.2517911975435005</v>
      </c>
      <c r="E18" s="840">
        <v>2285</v>
      </c>
      <c r="F18" s="2114">
        <f t="shared" si="1"/>
        <v>3.4108550274659657</v>
      </c>
      <c r="G18" s="2119">
        <v>76638</v>
      </c>
      <c r="H18" s="2116">
        <f>G18/$G$5*100</f>
        <v>2.7486205431034327</v>
      </c>
      <c r="I18" s="413"/>
      <c r="K18" s="4">
        <f t="shared" si="3"/>
        <v>1161.1818181818182</v>
      </c>
      <c r="L18" s="4">
        <f t="shared" si="4"/>
        <v>8</v>
      </c>
      <c r="N18" s="414"/>
      <c r="O18" s="414"/>
      <c r="P18" s="414"/>
      <c r="Q18" s="414"/>
      <c r="R18" s="414"/>
    </row>
    <row r="19" spans="1:18" ht="18.75" customHeight="1">
      <c r="A19" s="265"/>
      <c r="B19" s="128" t="s">
        <v>143</v>
      </c>
      <c r="C19" s="2119">
        <v>3</v>
      </c>
      <c r="D19" s="2114">
        <f t="shared" si="6"/>
        <v>0.10235414534288639</v>
      </c>
      <c r="E19" s="840">
        <v>81</v>
      </c>
      <c r="F19" s="2114">
        <f t="shared" si="1"/>
        <v>0.12090995939813709</v>
      </c>
      <c r="G19" s="2120">
        <v>1258</v>
      </c>
      <c r="H19" s="2116">
        <f t="shared" ref="H19:H22" si="7">G19/$G$5*100</f>
        <v>4.5118148219213942E-2</v>
      </c>
      <c r="I19" s="416"/>
      <c r="K19" s="4">
        <f t="shared" si="3"/>
        <v>419.33333333333331</v>
      </c>
      <c r="L19" s="4">
        <f t="shared" si="4"/>
        <v>12</v>
      </c>
      <c r="N19" s="414"/>
      <c r="O19" s="414"/>
      <c r="P19" s="414"/>
      <c r="Q19" s="414"/>
      <c r="R19" s="414"/>
    </row>
    <row r="20" spans="1:18" ht="18.75" customHeight="1">
      <c r="A20" s="265"/>
      <c r="B20" s="128" t="s">
        <v>144</v>
      </c>
      <c r="C20" s="2119">
        <v>76</v>
      </c>
      <c r="D20" s="2114">
        <f t="shared" si="6"/>
        <v>2.5929716820197886</v>
      </c>
      <c r="E20" s="840">
        <v>1567</v>
      </c>
      <c r="F20" s="2114">
        <f t="shared" si="1"/>
        <v>2.3390852639121089</v>
      </c>
      <c r="G20" s="2119">
        <v>27413</v>
      </c>
      <c r="H20" s="2116">
        <f t="shared" si="7"/>
        <v>0.98316677037624156</v>
      </c>
      <c r="I20" s="413"/>
      <c r="K20" s="4">
        <f t="shared" si="3"/>
        <v>360.69736842105266</v>
      </c>
      <c r="L20" s="4">
        <f t="shared" si="4"/>
        <v>12</v>
      </c>
      <c r="N20" s="414"/>
      <c r="O20" s="414"/>
      <c r="P20" s="414"/>
      <c r="Q20" s="414"/>
      <c r="R20" s="414"/>
    </row>
    <row r="21" spans="1:18" ht="18.75" customHeight="1">
      <c r="A21" s="265"/>
      <c r="B21" s="128" t="s">
        <v>145</v>
      </c>
      <c r="C21" s="2119">
        <v>3</v>
      </c>
      <c r="D21" s="2114">
        <f t="shared" si="6"/>
        <v>0.10235414534288639</v>
      </c>
      <c r="E21" s="840">
        <v>50</v>
      </c>
      <c r="F21" s="2114">
        <f t="shared" si="1"/>
        <v>7.4635777406257472E-2</v>
      </c>
      <c r="G21" s="2120">
        <v>1973</v>
      </c>
      <c r="H21" s="2116">
        <f t="shared" si="7"/>
        <v>7.0761610839832359E-2</v>
      </c>
      <c r="I21" s="413"/>
      <c r="K21" s="4">
        <f t="shared" si="3"/>
        <v>657.66666666666663</v>
      </c>
      <c r="L21" s="4">
        <f t="shared" si="4"/>
        <v>9</v>
      </c>
      <c r="N21" s="414" t="s">
        <v>1318</v>
      </c>
      <c r="O21" s="414"/>
      <c r="P21" s="414"/>
      <c r="Q21" s="414"/>
      <c r="R21" s="414"/>
    </row>
    <row r="22" spans="1:18" ht="18.75" customHeight="1">
      <c r="A22" s="265"/>
      <c r="B22" s="128" t="s">
        <v>146</v>
      </c>
      <c r="C22" s="2119">
        <v>13</v>
      </c>
      <c r="D22" s="2114">
        <f t="shared" si="6"/>
        <v>0.44353462981917435</v>
      </c>
      <c r="E22" s="840">
        <v>156</v>
      </c>
      <c r="F22" s="2114">
        <f t="shared" si="1"/>
        <v>0.23286362550752329</v>
      </c>
      <c r="G22" s="2119">
        <v>10058</v>
      </c>
      <c r="H22" s="2116">
        <f t="shared" si="7"/>
        <v>0.36072999585759452</v>
      </c>
      <c r="I22" s="412"/>
      <c r="K22" s="4">
        <f t="shared" si="3"/>
        <v>773.69230769230774</v>
      </c>
      <c r="L22" s="4">
        <f t="shared" si="4"/>
        <v>8</v>
      </c>
      <c r="N22" s="414"/>
      <c r="O22" s="414"/>
      <c r="P22" s="414"/>
      <c r="Q22" s="414"/>
      <c r="R22" s="414"/>
    </row>
    <row r="23" spans="1:18" ht="18.75" customHeight="1">
      <c r="A23" s="265"/>
      <c r="B23" s="128" t="s">
        <v>147</v>
      </c>
      <c r="C23" s="2119">
        <v>20</v>
      </c>
      <c r="D23" s="2114">
        <f t="shared" si="6"/>
        <v>0.68236096895257592</v>
      </c>
      <c r="E23" s="840">
        <v>1071</v>
      </c>
      <c r="F23" s="2114">
        <f t="shared" si="1"/>
        <v>1.5986983520420348</v>
      </c>
      <c r="G23" s="2119">
        <v>85780</v>
      </c>
      <c r="H23" s="2116">
        <f t="shared" ref="H23:H31" si="8">G23/$G$5*100</f>
        <v>3.0764982148204867</v>
      </c>
      <c r="I23" s="412"/>
      <c r="K23" s="4">
        <f t="shared" si="3"/>
        <v>4289</v>
      </c>
      <c r="L23" s="4">
        <f t="shared" si="4"/>
        <v>2</v>
      </c>
      <c r="N23" s="414"/>
      <c r="O23" s="414"/>
      <c r="P23" s="414"/>
      <c r="Q23" s="414"/>
      <c r="R23" s="414"/>
    </row>
    <row r="24" spans="1:18" ht="18.75" customHeight="1">
      <c r="A24" s="265"/>
      <c r="B24" s="128" t="s">
        <v>148</v>
      </c>
      <c r="C24" s="2119">
        <v>182</v>
      </c>
      <c r="D24" s="2114">
        <f t="shared" si="6"/>
        <v>6.2094848174684403</v>
      </c>
      <c r="E24" s="2121">
        <v>3797</v>
      </c>
      <c r="F24" s="2114">
        <f>E24/$E$5*100</f>
        <v>5.6678409362311912</v>
      </c>
      <c r="G24" s="2119">
        <v>84241</v>
      </c>
      <c r="H24" s="2116">
        <f t="shared" si="8"/>
        <v>3.0213020064664562</v>
      </c>
      <c r="I24" s="412"/>
      <c r="K24" s="4">
        <f t="shared" si="3"/>
        <v>462.86263736263737</v>
      </c>
      <c r="L24" s="4">
        <f t="shared" si="4"/>
        <v>8</v>
      </c>
      <c r="N24" s="414"/>
      <c r="O24" s="414"/>
      <c r="P24" s="414"/>
      <c r="Q24" s="414"/>
      <c r="R24" s="414"/>
    </row>
    <row r="25" spans="1:18" ht="18.75" customHeight="1">
      <c r="A25" s="265"/>
      <c r="B25" s="128" t="s">
        <v>149</v>
      </c>
      <c r="C25" s="2119">
        <v>35</v>
      </c>
      <c r="D25" s="2114">
        <f t="shared" si="6"/>
        <v>1.1941316956670078</v>
      </c>
      <c r="E25" s="840">
        <v>879</v>
      </c>
      <c r="F25" s="2114">
        <f>E25/$E$5*100</f>
        <v>1.3120969668020062</v>
      </c>
      <c r="G25" s="2117">
        <v>20930</v>
      </c>
      <c r="H25" s="2116">
        <f t="shared" si="8"/>
        <v>0.75065408762173924</v>
      </c>
      <c r="I25" s="412"/>
      <c r="K25" s="4">
        <f t="shared" si="3"/>
        <v>598</v>
      </c>
      <c r="L25" s="4">
        <f t="shared" si="4"/>
        <v>7</v>
      </c>
      <c r="N25" s="414"/>
      <c r="O25" s="414"/>
      <c r="P25" s="414"/>
      <c r="Q25" s="414"/>
      <c r="R25" s="414"/>
    </row>
    <row r="26" spans="1:18" ht="18.75" customHeight="1">
      <c r="A26" s="265"/>
      <c r="B26" s="128" t="s">
        <v>150</v>
      </c>
      <c r="C26" s="2119">
        <v>234</v>
      </c>
      <c r="D26" s="2114">
        <f t="shared" si="6"/>
        <v>7.9836233367451381</v>
      </c>
      <c r="E26" s="840">
        <v>7519</v>
      </c>
      <c r="F26" s="2114">
        <f>E26/$E$5*100</f>
        <v>11.223728206352998</v>
      </c>
      <c r="G26" s="2119">
        <v>284733</v>
      </c>
      <c r="H26" s="2116">
        <f t="shared" si="8"/>
        <v>10.211944115183979</v>
      </c>
      <c r="I26" s="412"/>
      <c r="K26" s="4">
        <f t="shared" si="3"/>
        <v>1216.8076923076924</v>
      </c>
      <c r="L26" s="4">
        <f t="shared" si="4"/>
        <v>6</v>
      </c>
      <c r="N26" s="414"/>
      <c r="O26" s="414"/>
      <c r="P26" s="414"/>
      <c r="Q26" s="414"/>
      <c r="R26" s="414"/>
    </row>
    <row r="27" spans="1:18" ht="18.75" customHeight="1">
      <c r="A27" s="265"/>
      <c r="B27" s="128" t="s">
        <v>151</v>
      </c>
      <c r="C27" s="2119">
        <v>98</v>
      </c>
      <c r="D27" s="2114">
        <f t="shared" si="6"/>
        <v>3.3435687478676224</v>
      </c>
      <c r="E27" s="840">
        <v>7572</v>
      </c>
      <c r="F27" s="2114">
        <f>E27/$E$5*100</f>
        <v>11.302842130403629</v>
      </c>
      <c r="G27" s="2119">
        <v>278239</v>
      </c>
      <c r="H27" s="2116">
        <f t="shared" si="8"/>
        <v>9.9790369176199274</v>
      </c>
      <c r="I27" s="412"/>
      <c r="K27" s="4">
        <f t="shared" si="3"/>
        <v>2839.1734693877552</v>
      </c>
      <c r="L27" s="4">
        <f t="shared" si="4"/>
        <v>2</v>
      </c>
      <c r="N27" s="414"/>
      <c r="O27" s="414"/>
      <c r="P27" s="414"/>
      <c r="Q27" s="414"/>
      <c r="R27" s="414"/>
    </row>
    <row r="28" spans="1:18" ht="18.75" customHeight="1">
      <c r="A28" s="265"/>
      <c r="B28" s="128" t="s">
        <v>152</v>
      </c>
      <c r="C28" s="2119">
        <v>35</v>
      </c>
      <c r="D28" s="2114">
        <f t="shared" si="6"/>
        <v>1.1941316956670078</v>
      </c>
      <c r="E28" s="840">
        <v>3515</v>
      </c>
      <c r="F28" s="2114">
        <f t="shared" si="1"/>
        <v>5.2468951516599001</v>
      </c>
      <c r="G28" s="2122">
        <v>374662</v>
      </c>
      <c r="H28" s="2116">
        <f t="shared" si="8"/>
        <v>13.437246143169423</v>
      </c>
      <c r="I28" s="412"/>
      <c r="K28" s="4">
        <f t="shared" si="3"/>
        <v>10704.628571428571</v>
      </c>
      <c r="L28" s="4">
        <f t="shared" si="4"/>
        <v>1</v>
      </c>
      <c r="N28" s="414"/>
      <c r="O28" s="414"/>
      <c r="P28" s="414"/>
      <c r="Q28" s="414"/>
      <c r="R28" s="414"/>
    </row>
    <row r="29" spans="1:18" ht="18.75" customHeight="1">
      <c r="A29" s="265"/>
      <c r="B29" s="128" t="s">
        <v>153</v>
      </c>
      <c r="C29" s="2119">
        <v>123</v>
      </c>
      <c r="D29" s="2114">
        <f t="shared" si="6"/>
        <v>4.1965199590583415</v>
      </c>
      <c r="E29" s="840">
        <v>8105</v>
      </c>
      <c r="F29" s="2114">
        <f>E29/$E$5*100</f>
        <v>12.098459517554334</v>
      </c>
      <c r="G29" s="2117">
        <v>294454</v>
      </c>
      <c r="H29" s="2116">
        <f t="shared" si="8"/>
        <v>10.560587611876331</v>
      </c>
      <c r="I29" s="412"/>
      <c r="K29" s="4">
        <f t="shared" si="3"/>
        <v>2393.9349593495936</v>
      </c>
      <c r="L29" s="4">
        <f t="shared" si="4"/>
        <v>2</v>
      </c>
    </row>
    <row r="30" spans="1:18" ht="18.75" customHeight="1">
      <c r="A30" s="265"/>
      <c r="B30" s="128" t="s">
        <v>154</v>
      </c>
      <c r="C30" s="2119">
        <v>6</v>
      </c>
      <c r="D30" s="2114">
        <f t="shared" si="6"/>
        <v>0.20470829068577279</v>
      </c>
      <c r="E30" s="2123">
        <v>308</v>
      </c>
      <c r="F30" s="2114">
        <f t="shared" si="1"/>
        <v>0.45975638882254599</v>
      </c>
      <c r="G30" s="2120">
        <v>12217</v>
      </c>
      <c r="H30" s="2116">
        <f t="shared" si="8"/>
        <v>0.43816249347705627</v>
      </c>
      <c r="I30" s="416"/>
      <c r="K30" s="4">
        <f t="shared" si="3"/>
        <v>2036.1666666666667</v>
      </c>
      <c r="L30" s="4">
        <f t="shared" si="4"/>
        <v>2</v>
      </c>
    </row>
    <row r="31" spans="1:18" ht="18.75" customHeight="1">
      <c r="A31" s="404"/>
      <c r="B31" s="128" t="s">
        <v>155</v>
      </c>
      <c r="C31" s="2119">
        <v>32</v>
      </c>
      <c r="D31" s="2114">
        <f t="shared" si="6"/>
        <v>1.0917775503241216</v>
      </c>
      <c r="E31" s="2123">
        <v>2409</v>
      </c>
      <c r="F31" s="2114">
        <f t="shared" si="1"/>
        <v>3.5959517554334846</v>
      </c>
      <c r="G31" s="2117">
        <v>78715</v>
      </c>
      <c r="H31" s="2116">
        <f t="shared" si="8"/>
        <v>2.8231121121426281</v>
      </c>
      <c r="I31" s="412"/>
      <c r="K31" s="4">
        <f t="shared" si="3"/>
        <v>2459.84375</v>
      </c>
      <c r="L31" s="4">
        <f t="shared" si="4"/>
        <v>1</v>
      </c>
    </row>
    <row r="32" spans="1:18" ht="18.75" customHeight="1">
      <c r="A32" s="847" t="s">
        <v>2119</v>
      </c>
      <c r="B32" s="223"/>
      <c r="C32" s="847"/>
      <c r="D32" s="847"/>
      <c r="E32" s="847"/>
      <c r="F32" s="847"/>
      <c r="G32" s="847"/>
      <c r="H32" s="205"/>
      <c r="I32" s="205"/>
    </row>
    <row r="33" spans="1:9" ht="18.75" customHeight="1">
      <c r="A33" s="344"/>
      <c r="B33" s="223"/>
      <c r="C33" s="23"/>
      <c r="D33" s="23"/>
      <c r="E33" s="23"/>
      <c r="F33" s="23"/>
      <c r="G33" s="209"/>
      <c r="H33" s="209"/>
      <c r="I33" s="209"/>
    </row>
    <row r="34" spans="1:9" ht="18.75" customHeight="1">
      <c r="A34" s="223"/>
      <c r="B34" s="223"/>
      <c r="C34" s="223"/>
      <c r="D34" s="223"/>
      <c r="E34" s="223"/>
    </row>
  </sheetData>
  <sheetProtection algorithmName="SHA-512" hashValue="kga30f9FqdeRN4KwoT3bwkOwQgDyNM1003FDmT09ZJaQ6M5iVUiq7YUkrmhjt4o4/AmdmNjlkC0azbrwFl5sFQ==" saltValue="oZtsxZlLLrIV1snW5ogP7w==" spinCount="100000" sheet="1" objects="1" scenarios="1"/>
  <mergeCells count="4">
    <mergeCell ref="C3:D3"/>
    <mergeCell ref="E3:F3"/>
    <mergeCell ref="G3:H3"/>
    <mergeCell ref="A1:H1"/>
  </mergeCells>
  <phoneticPr fontId="8"/>
  <hyperlinks>
    <hyperlink ref="I1" location="一覧!A1" display="一覧へ" xr:uid="{88ECB203-E5A6-4E98-B037-C49E17612DA8}"/>
  </hyperlinks>
  <printOptions horizontalCentered="1"/>
  <pageMargins left="0.74803149606299213" right="0.74803149606299213" top="0.98425196850393704" bottom="0.98425196850393704" header="0.51181102362204722" footer="0.51181102362204722"/>
  <pageSetup paperSize="9" scale="8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R62"/>
  <sheetViews>
    <sheetView view="pageBreakPreview" zoomScaleNormal="85" zoomScaleSheetLayoutView="100" workbookViewId="0">
      <selection sqref="A1:I1"/>
    </sheetView>
  </sheetViews>
  <sheetFormatPr defaultColWidth="9.140625" defaultRowHeight="18.75" customHeight="1"/>
  <cols>
    <col min="1" max="1" width="2.140625" style="223" customWidth="1"/>
    <col min="2" max="2" width="15.7109375" style="4" customWidth="1"/>
    <col min="3" max="7" width="13.7109375" style="4" customWidth="1"/>
    <col min="8" max="8" width="15.7109375" style="4" customWidth="1"/>
    <col min="9" max="10" width="13.7109375" style="4" customWidth="1"/>
    <col min="11" max="11" width="13.5703125" style="4" customWidth="1"/>
    <col min="12" max="12" width="10.7109375" style="4" bestFit="1" customWidth="1"/>
    <col min="13" max="14" width="9.140625" style="4"/>
    <col min="15" max="15" width="10.7109375" style="4" bestFit="1" customWidth="1"/>
    <col min="16" max="18" width="9.140625" style="4"/>
    <col min="19" max="19" width="16.42578125" style="4" bestFit="1" customWidth="1"/>
    <col min="20" max="32" width="9.140625" style="4" customWidth="1"/>
    <col min="33" max="16384" width="9.140625" style="4"/>
  </cols>
  <sheetData>
    <row r="1" spans="1:10" ht="18.75" customHeight="1">
      <c r="A1" s="2476" t="s">
        <v>1610</v>
      </c>
      <c r="B1" s="2476"/>
      <c r="C1" s="2476"/>
      <c r="D1" s="2476"/>
      <c r="E1" s="2476"/>
      <c r="F1" s="2476"/>
      <c r="G1" s="2476"/>
      <c r="H1" s="2476"/>
      <c r="I1" s="2476"/>
      <c r="J1" s="1544" t="s">
        <v>1532</v>
      </c>
    </row>
    <row r="2" spans="1:10" ht="18.75" customHeight="1">
      <c r="A2" s="289"/>
      <c r="I2" s="39" t="s">
        <v>1175</v>
      </c>
    </row>
    <row r="3" spans="1:10" ht="18.75" customHeight="1">
      <c r="A3" s="1166"/>
      <c r="B3" s="2290"/>
      <c r="C3" s="2291"/>
      <c r="D3" s="2477" t="s">
        <v>4</v>
      </c>
      <c r="E3" s="2435"/>
      <c r="F3" s="2477" t="s">
        <v>129</v>
      </c>
      <c r="G3" s="2435"/>
      <c r="H3" s="2293" t="s">
        <v>130</v>
      </c>
      <c r="I3" s="2293"/>
      <c r="J3" s="786"/>
    </row>
    <row r="4" spans="1:10" ht="18.75" customHeight="1">
      <c r="A4" s="1167"/>
      <c r="B4" s="2478"/>
      <c r="C4" s="2479"/>
      <c r="D4" s="1161" t="s">
        <v>6</v>
      </c>
      <c r="E4" s="1161" t="s">
        <v>7</v>
      </c>
      <c r="F4" s="1161" t="s">
        <v>6</v>
      </c>
      <c r="G4" s="1161" t="s">
        <v>7</v>
      </c>
      <c r="H4" s="1161" t="s">
        <v>6</v>
      </c>
      <c r="I4" s="1161" t="s">
        <v>7</v>
      </c>
    </row>
    <row r="5" spans="1:10" ht="18.75" customHeight="1">
      <c r="A5" s="1168"/>
      <c r="B5" s="2474" t="s">
        <v>1257</v>
      </c>
      <c r="C5" s="2475"/>
      <c r="D5" s="2124">
        <f>SUM(D6,D17)</f>
        <v>222200</v>
      </c>
      <c r="E5" s="2125">
        <v>100</v>
      </c>
      <c r="F5" s="2124">
        <f>SUM(F6,F17)</f>
        <v>7734473</v>
      </c>
      <c r="G5" s="2125">
        <v>100</v>
      </c>
      <c r="H5" s="2124">
        <f>SUM(H6,H17)</f>
        <v>373238830</v>
      </c>
      <c r="I5" s="2125">
        <v>100</v>
      </c>
    </row>
    <row r="6" spans="1:10" ht="18.75" customHeight="1">
      <c r="A6" s="1166"/>
      <c r="B6" s="2474" t="s">
        <v>1258</v>
      </c>
      <c r="C6" s="2475"/>
      <c r="D6" s="2124">
        <f>SUM(D7:D16)</f>
        <v>97214</v>
      </c>
      <c r="E6" s="2125">
        <f t="shared" ref="E6:E11" si="0">D6/$D$5*100</f>
        <v>43.750675067506748</v>
      </c>
      <c r="F6" s="2124">
        <f>SUM(F7:F16)</f>
        <v>2485000</v>
      </c>
      <c r="G6" s="2125">
        <f>F6/$F$5*100</f>
        <v>32.128885833592022</v>
      </c>
      <c r="H6" s="2124">
        <f>SUM(H7:H16)</f>
        <v>80219974</v>
      </c>
      <c r="I6" s="2125">
        <f>H6/$H$5*100</f>
        <v>21.492933626439672</v>
      </c>
    </row>
    <row r="7" spans="1:10" ht="18.75" customHeight="1">
      <c r="A7" s="2431"/>
      <c r="B7" s="2472" t="s">
        <v>1259</v>
      </c>
      <c r="C7" s="2473"/>
      <c r="D7" s="1184">
        <v>24659</v>
      </c>
      <c r="E7" s="2126">
        <f t="shared" si="0"/>
        <v>11.097659765976598</v>
      </c>
      <c r="F7" s="1184">
        <v>1122868</v>
      </c>
      <c r="G7" s="2126">
        <f t="shared" ref="G7:G25" si="1">F7/$F$5*100</f>
        <v>14.517705343337548</v>
      </c>
      <c r="H7" s="1184">
        <v>33003899</v>
      </c>
      <c r="I7" s="2126">
        <f t="shared" ref="I7:I31" si="2">H7/$H$5*100</f>
        <v>8.8425684433744483</v>
      </c>
    </row>
    <row r="8" spans="1:10" ht="18.75" customHeight="1">
      <c r="A8" s="2431"/>
      <c r="B8" s="2472" t="s">
        <v>1260</v>
      </c>
      <c r="C8" s="2473"/>
      <c r="D8" s="1184">
        <v>5137</v>
      </c>
      <c r="E8" s="2126">
        <f t="shared" si="0"/>
        <v>2.3118811881188117</v>
      </c>
      <c r="F8" s="1184">
        <v>107630</v>
      </c>
      <c r="G8" s="2126">
        <f t="shared" si="1"/>
        <v>1.3915621659032231</v>
      </c>
      <c r="H8" s="1184">
        <v>10930604</v>
      </c>
      <c r="I8" s="2126">
        <f t="shared" si="2"/>
        <v>2.9285816805287914</v>
      </c>
    </row>
    <row r="9" spans="1:10" ht="18.75" customHeight="1">
      <c r="A9" s="2431"/>
      <c r="B9" s="2472" t="s">
        <v>1261</v>
      </c>
      <c r="C9" s="2473"/>
      <c r="D9" s="1184">
        <v>13155</v>
      </c>
      <c r="E9" s="2126">
        <f t="shared" si="0"/>
        <v>5.9203420342034203</v>
      </c>
      <c r="F9" s="1184">
        <v>226969</v>
      </c>
      <c r="G9" s="2126">
        <f t="shared" si="1"/>
        <v>2.9345115045330172</v>
      </c>
      <c r="H9" s="1184">
        <v>3975020</v>
      </c>
      <c r="I9" s="2126">
        <f t="shared" si="2"/>
        <v>1.0650070894285035</v>
      </c>
    </row>
    <row r="10" spans="1:10" ht="18.75" customHeight="1">
      <c r="A10" s="2431"/>
      <c r="B10" s="2472" t="s">
        <v>1262</v>
      </c>
      <c r="C10" s="2473"/>
      <c r="D10" s="1184">
        <v>6196</v>
      </c>
      <c r="E10" s="2126">
        <f t="shared" si="0"/>
        <v>2.7884788478847886</v>
      </c>
      <c r="F10" s="1184">
        <v>91885</v>
      </c>
      <c r="G10" s="2126">
        <f t="shared" si="1"/>
        <v>1.1879930280964197</v>
      </c>
      <c r="H10" s="1184">
        <v>3439429</v>
      </c>
      <c r="I10" s="2126">
        <f t="shared" si="2"/>
        <v>0.92150889016558102</v>
      </c>
    </row>
    <row r="11" spans="1:10" ht="18.75" customHeight="1">
      <c r="A11" s="2431"/>
      <c r="B11" s="2472" t="s">
        <v>1263</v>
      </c>
      <c r="C11" s="2473"/>
      <c r="D11" s="1184">
        <v>6315</v>
      </c>
      <c r="E11" s="2126">
        <f t="shared" si="0"/>
        <v>2.8420342034203419</v>
      </c>
      <c r="F11" s="1184">
        <v>89318</v>
      </c>
      <c r="G11" s="2126">
        <f t="shared" si="1"/>
        <v>1.1548039536759647</v>
      </c>
      <c r="H11" s="1184">
        <v>2019845</v>
      </c>
      <c r="I11" s="2126">
        <f t="shared" si="2"/>
        <v>0.54116689841729493</v>
      </c>
    </row>
    <row r="12" spans="1:10" ht="18.75" customHeight="1">
      <c r="A12" s="2431"/>
      <c r="B12" s="2472" t="s">
        <v>1264</v>
      </c>
      <c r="C12" s="2473"/>
      <c r="D12" s="1184">
        <v>6033</v>
      </c>
      <c r="E12" s="2126">
        <f t="shared" ref="E12:E29" si="3">D12/$D$5*100</f>
        <v>2.7151215121512151</v>
      </c>
      <c r="F12" s="1184">
        <v>183325</v>
      </c>
      <c r="G12" s="2126">
        <f t="shared" si="1"/>
        <v>2.3702325937397415</v>
      </c>
      <c r="H12" s="1184">
        <v>8158135</v>
      </c>
      <c r="I12" s="2126">
        <f t="shared" si="2"/>
        <v>2.1857680241897661</v>
      </c>
    </row>
    <row r="13" spans="1:10" ht="18.75" customHeight="1">
      <c r="A13" s="2431"/>
      <c r="B13" s="2472" t="s">
        <v>1265</v>
      </c>
      <c r="C13" s="2473"/>
      <c r="D13" s="1184">
        <v>13371</v>
      </c>
      <c r="E13" s="2126">
        <f t="shared" ref="E13:E21" si="4">D13/$D$5*100</f>
        <v>6.0175517551755178</v>
      </c>
      <c r="F13" s="1184">
        <v>244616</v>
      </c>
      <c r="G13" s="2126">
        <f t="shared" si="1"/>
        <v>3.1626718459033989</v>
      </c>
      <c r="H13" s="1184">
        <v>5093448</v>
      </c>
      <c r="I13" s="2126">
        <f t="shared" si="2"/>
        <v>1.3646618707919538</v>
      </c>
    </row>
    <row r="14" spans="1:10" ht="18.75" customHeight="1">
      <c r="A14" s="2431"/>
      <c r="B14" s="2472" t="s">
        <v>1266</v>
      </c>
      <c r="C14" s="2473"/>
      <c r="D14" s="1184">
        <v>1255</v>
      </c>
      <c r="E14" s="2126">
        <f t="shared" si="4"/>
        <v>0.56480648064806482</v>
      </c>
      <c r="F14" s="1184">
        <v>17738</v>
      </c>
      <c r="G14" s="2126">
        <f t="shared" si="1"/>
        <v>0.22933689211921743</v>
      </c>
      <c r="H14" s="1184">
        <v>313257</v>
      </c>
      <c r="I14" s="2126">
        <f t="shared" si="2"/>
        <v>8.3929370371244608E-2</v>
      </c>
    </row>
    <row r="15" spans="1:10" ht="18.75" customHeight="1">
      <c r="A15" s="2431"/>
      <c r="B15" s="2472" t="s">
        <v>1267</v>
      </c>
      <c r="C15" s="2473"/>
      <c r="D15" s="1184">
        <v>10792</v>
      </c>
      <c r="E15" s="2126">
        <f t="shared" si="4"/>
        <v>4.8568856885688572</v>
      </c>
      <c r="F15" s="1184">
        <v>239697</v>
      </c>
      <c r="G15" s="2126">
        <f t="shared" si="1"/>
        <v>3.0990734598207275</v>
      </c>
      <c r="H15" s="1184">
        <v>8531070</v>
      </c>
      <c r="I15" s="2126">
        <f t="shared" si="2"/>
        <v>2.2856866205480282</v>
      </c>
    </row>
    <row r="16" spans="1:10" ht="18.75" customHeight="1">
      <c r="A16" s="2432"/>
      <c r="B16" s="2472" t="s">
        <v>1268</v>
      </c>
      <c r="C16" s="2473"/>
      <c r="D16" s="1184">
        <v>10301</v>
      </c>
      <c r="E16" s="2126">
        <f t="shared" si="4"/>
        <v>4.6359135913591354</v>
      </c>
      <c r="F16" s="1184">
        <v>160954</v>
      </c>
      <c r="G16" s="2126">
        <f t="shared" si="1"/>
        <v>2.0809950464627649</v>
      </c>
      <c r="H16" s="1184">
        <v>4755267</v>
      </c>
      <c r="I16" s="2126">
        <f t="shared" si="2"/>
        <v>1.2740547386240602</v>
      </c>
    </row>
    <row r="17" spans="1:9" ht="18.75" customHeight="1">
      <c r="A17" s="1166"/>
      <c r="B17" s="2474" t="s">
        <v>1269</v>
      </c>
      <c r="C17" s="2475"/>
      <c r="D17" s="2124">
        <f>SUM(D18:D31)</f>
        <v>124986</v>
      </c>
      <c r="E17" s="2125">
        <f t="shared" si="4"/>
        <v>56.249324932493252</v>
      </c>
      <c r="F17" s="2124">
        <f>SUM(F18:F31)</f>
        <v>5249473</v>
      </c>
      <c r="G17" s="2125">
        <f t="shared" ref="G17:G24" si="5">F17/$F$5*100</f>
        <v>67.871114166407978</v>
      </c>
      <c r="H17" s="2124">
        <f>SUM(H18:H31)</f>
        <v>293018856</v>
      </c>
      <c r="I17" s="2125">
        <f t="shared" si="2"/>
        <v>78.507066373560335</v>
      </c>
    </row>
    <row r="18" spans="1:9" ht="18.75" customHeight="1">
      <c r="A18" s="2431"/>
      <c r="B18" s="2472" t="s">
        <v>1270</v>
      </c>
      <c r="C18" s="2473"/>
      <c r="D18" s="1184">
        <v>5641</v>
      </c>
      <c r="E18" s="2126">
        <f t="shared" si="4"/>
        <v>2.5387038703870388</v>
      </c>
      <c r="F18" s="1184">
        <v>398040</v>
      </c>
      <c r="G18" s="2126">
        <f t="shared" si="5"/>
        <v>5.1463105501822817</v>
      </c>
      <c r="H18" s="1184">
        <v>33384560</v>
      </c>
      <c r="I18" s="2126">
        <f>H18/$H$5*100</f>
        <v>8.944557028002686</v>
      </c>
    </row>
    <row r="19" spans="1:9" ht="18.75" customHeight="1">
      <c r="A19" s="2431"/>
      <c r="B19" s="2472" t="s">
        <v>1271</v>
      </c>
      <c r="C19" s="2473"/>
      <c r="D19" s="1184">
        <v>1291</v>
      </c>
      <c r="E19" s="2126">
        <f t="shared" si="4"/>
        <v>0.58100810081008103</v>
      </c>
      <c r="F19" s="1184">
        <v>28628</v>
      </c>
      <c r="G19" s="2126">
        <f t="shared" si="5"/>
        <v>0.3701351081062666</v>
      </c>
      <c r="H19" s="1184">
        <v>17131128</v>
      </c>
      <c r="I19" s="2126">
        <f>H19/$H$5*100</f>
        <v>4.5898568484956401</v>
      </c>
    </row>
    <row r="20" spans="1:9" ht="18.75" customHeight="1">
      <c r="A20" s="2431"/>
      <c r="B20" s="2472" t="s">
        <v>1272</v>
      </c>
      <c r="C20" s="2473"/>
      <c r="D20" s="1184">
        <v>13745</v>
      </c>
      <c r="E20" s="2126">
        <f t="shared" si="4"/>
        <v>6.1858685868586862</v>
      </c>
      <c r="F20" s="1184">
        <v>449253</v>
      </c>
      <c r="G20" s="2126">
        <f t="shared" si="5"/>
        <v>5.8084500391946552</v>
      </c>
      <c r="H20" s="1184">
        <v>13545737</v>
      </c>
      <c r="I20" s="2126">
        <f>H20/$H$5*100</f>
        <v>3.6292410947703377</v>
      </c>
    </row>
    <row r="21" spans="1:9" ht="18.75" customHeight="1">
      <c r="A21" s="2431"/>
      <c r="B21" s="2472" t="s">
        <v>1273</v>
      </c>
      <c r="C21" s="2473"/>
      <c r="D21" s="1184">
        <v>2380</v>
      </c>
      <c r="E21" s="2126">
        <f t="shared" si="4"/>
        <v>1.0711071107110712</v>
      </c>
      <c r="F21" s="1184">
        <v>115169</v>
      </c>
      <c r="G21" s="2126">
        <f t="shared" si="5"/>
        <v>1.4890348702490783</v>
      </c>
      <c r="H21" s="1184">
        <v>3952981</v>
      </c>
      <c r="I21" s="2126">
        <f t="shared" si="2"/>
        <v>1.0591022911522898</v>
      </c>
    </row>
    <row r="22" spans="1:9" ht="18.75" customHeight="1">
      <c r="A22" s="2431"/>
      <c r="B22" s="2472" t="s">
        <v>146</v>
      </c>
      <c r="C22" s="2473"/>
      <c r="D22" s="1184">
        <v>5075</v>
      </c>
      <c r="E22" s="2126">
        <f t="shared" si="3"/>
        <v>2.2839783978397841</v>
      </c>
      <c r="F22" s="1184">
        <v>217804</v>
      </c>
      <c r="G22" s="2126">
        <f t="shared" si="5"/>
        <v>2.8160160362574156</v>
      </c>
      <c r="H22" s="1184">
        <v>23834580</v>
      </c>
      <c r="I22" s="2126">
        <f>H22/$H$5*100</f>
        <v>6.3858789826342566</v>
      </c>
    </row>
    <row r="23" spans="1:9" ht="18.75" customHeight="1">
      <c r="A23" s="2431"/>
      <c r="B23" s="2472" t="s">
        <v>330</v>
      </c>
      <c r="C23" s="2473"/>
      <c r="D23" s="1184">
        <v>3069</v>
      </c>
      <c r="E23" s="2126">
        <f>D23/$D$5*100</f>
        <v>1.3811881188118813</v>
      </c>
      <c r="F23" s="1184">
        <v>147873</v>
      </c>
      <c r="G23" s="2126">
        <f t="shared" si="5"/>
        <v>1.9118691085999007</v>
      </c>
      <c r="H23" s="1184">
        <v>13291458</v>
      </c>
      <c r="I23" s="2126">
        <f>H23/$H$5*100</f>
        <v>3.5611134029114817</v>
      </c>
    </row>
    <row r="24" spans="1:9" ht="18.75" customHeight="1">
      <c r="A24" s="2431"/>
      <c r="B24" s="2472" t="s">
        <v>331</v>
      </c>
      <c r="C24" s="2473"/>
      <c r="D24" s="1184">
        <v>30368</v>
      </c>
      <c r="E24" s="2126">
        <f>D24/$D$5*100</f>
        <v>13.666966696669666</v>
      </c>
      <c r="F24" s="1184">
        <v>602242</v>
      </c>
      <c r="G24" s="2126">
        <f t="shared" si="5"/>
        <v>7.7864645723115204</v>
      </c>
      <c r="H24" s="1184">
        <v>17398451</v>
      </c>
      <c r="I24" s="2126">
        <f t="shared" si="2"/>
        <v>4.6614793535817265</v>
      </c>
    </row>
    <row r="25" spans="1:9" ht="18.75" customHeight="1">
      <c r="A25" s="2431"/>
      <c r="B25" s="2472" t="s">
        <v>342</v>
      </c>
      <c r="C25" s="2473"/>
      <c r="D25" s="1184">
        <v>8082</v>
      </c>
      <c r="E25" s="2126">
        <f>D25/$D$5*100</f>
        <v>3.6372637263726375</v>
      </c>
      <c r="F25" s="1184">
        <v>317659</v>
      </c>
      <c r="G25" s="2126">
        <f t="shared" si="1"/>
        <v>4.1070542233452754</v>
      </c>
      <c r="H25" s="1184">
        <v>12887799</v>
      </c>
      <c r="I25" s="2126">
        <f>H25/$H$5*100</f>
        <v>3.4529630799667874</v>
      </c>
    </row>
    <row r="26" spans="1:9" ht="18.75" customHeight="1">
      <c r="A26" s="2431"/>
      <c r="B26" s="2472" t="s">
        <v>343</v>
      </c>
      <c r="C26" s="2473"/>
      <c r="D26" s="1184">
        <v>23407</v>
      </c>
      <c r="E26" s="2126">
        <f>D26/$D$5*100</f>
        <v>10.534203420342033</v>
      </c>
      <c r="F26" s="1184">
        <v>657818</v>
      </c>
      <c r="G26" s="2126">
        <f>F26/$F$5*100</f>
        <v>8.5050138516224703</v>
      </c>
      <c r="H26" s="1184">
        <v>24823458</v>
      </c>
      <c r="I26" s="2126">
        <f t="shared" si="2"/>
        <v>6.650824084943145</v>
      </c>
    </row>
    <row r="27" spans="1:9" ht="18.75" customHeight="1">
      <c r="A27" s="2431"/>
      <c r="B27" s="2472" t="s">
        <v>346</v>
      </c>
      <c r="C27" s="2473"/>
      <c r="D27" s="1184">
        <v>4838</v>
      </c>
      <c r="E27" s="2126">
        <f t="shared" si="3"/>
        <v>2.1773177317731771</v>
      </c>
      <c r="F27" s="1184">
        <v>220962</v>
      </c>
      <c r="G27" s="2126">
        <f>F27/$F$5*100</f>
        <v>2.8568462259807488</v>
      </c>
      <c r="H27" s="1184">
        <v>7629279</v>
      </c>
      <c r="I27" s="2126">
        <f t="shared" si="2"/>
        <v>2.0440742995577388</v>
      </c>
    </row>
    <row r="28" spans="1:9" ht="18.75" customHeight="1">
      <c r="A28" s="2431"/>
      <c r="B28" s="2472" t="s">
        <v>348</v>
      </c>
      <c r="C28" s="2473"/>
      <c r="D28" s="1184">
        <v>4504</v>
      </c>
      <c r="E28" s="2126">
        <f>D28/$D$5*100</f>
        <v>2.0270027002700268</v>
      </c>
      <c r="F28" s="1184">
        <v>419731</v>
      </c>
      <c r="G28" s="2126">
        <f t="shared" ref="G28" si="6">F28/$F$5*100</f>
        <v>5.42675628966576</v>
      </c>
      <c r="H28" s="1184">
        <v>17329126</v>
      </c>
      <c r="I28" s="2126">
        <f t="shared" si="2"/>
        <v>4.6429054554693572</v>
      </c>
    </row>
    <row r="29" spans="1:9" ht="18.75" customHeight="1">
      <c r="A29" s="2431"/>
      <c r="B29" s="2472" t="s">
        <v>349</v>
      </c>
      <c r="C29" s="2473"/>
      <c r="D29" s="1184">
        <v>10008</v>
      </c>
      <c r="E29" s="2126">
        <f t="shared" si="3"/>
        <v>4.5040504050405046</v>
      </c>
      <c r="F29" s="1184">
        <v>500578</v>
      </c>
      <c r="G29" s="2126">
        <f>F29/$F$5*100</f>
        <v>6.472037590667135</v>
      </c>
      <c r="H29" s="1184">
        <v>21783832</v>
      </c>
      <c r="I29" s="2126">
        <f t="shared" si="2"/>
        <v>5.8364323990620157</v>
      </c>
    </row>
    <row r="30" spans="1:9" ht="18.75" customHeight="1">
      <c r="A30" s="2431"/>
      <c r="B30" s="2472" t="s">
        <v>350</v>
      </c>
      <c r="C30" s="2473"/>
      <c r="D30" s="1184">
        <v>1273</v>
      </c>
      <c r="E30" s="2126">
        <f>D30/$D$5*100</f>
        <v>0.57290729072907287</v>
      </c>
      <c r="F30" s="1184">
        <v>105807</v>
      </c>
      <c r="G30" s="2126">
        <f>F30/$F$5*100</f>
        <v>1.3679923635391837</v>
      </c>
      <c r="H30" s="1184">
        <v>6184789</v>
      </c>
      <c r="I30" s="2126">
        <f t="shared" si="2"/>
        <v>1.6570593686621511</v>
      </c>
    </row>
    <row r="31" spans="1:9" ht="18.75" customHeight="1">
      <c r="A31" s="2432"/>
      <c r="B31" s="2472" t="s">
        <v>351</v>
      </c>
      <c r="C31" s="2473"/>
      <c r="D31" s="1184">
        <v>11305</v>
      </c>
      <c r="E31" s="2126">
        <f>D31/$D$5*100</f>
        <v>5.087758775877588</v>
      </c>
      <c r="F31" s="1184">
        <v>1067909</v>
      </c>
      <c r="G31" s="2126">
        <f>F31/$F$5*100</f>
        <v>13.807133336686286</v>
      </c>
      <c r="H31" s="1184">
        <v>79841678</v>
      </c>
      <c r="I31" s="2126">
        <f t="shared" si="2"/>
        <v>21.391578684350716</v>
      </c>
    </row>
    <row r="32" spans="1:9" ht="18.75" customHeight="1">
      <c r="A32" s="847" t="s">
        <v>2120</v>
      </c>
      <c r="B32" s="223"/>
      <c r="C32" s="223"/>
      <c r="D32" s="223"/>
      <c r="E32" s="223"/>
      <c r="F32" s="223"/>
      <c r="G32" s="223"/>
      <c r="H32" s="223"/>
    </row>
    <row r="33" spans="1:18" ht="18.75" customHeight="1">
      <c r="A33" s="289"/>
    </row>
    <row r="34" spans="1:18" ht="18.75" customHeight="1">
      <c r="A34" s="289"/>
    </row>
    <row r="35" spans="1:18" ht="18.75" customHeight="1">
      <c r="B35" s="2190" t="s">
        <v>1611</v>
      </c>
      <c r="C35" s="2190"/>
      <c r="D35" s="2190"/>
      <c r="E35" s="2190"/>
      <c r="F35" s="2190"/>
      <c r="G35" s="2190"/>
      <c r="H35" s="2190"/>
      <c r="I35" s="1099"/>
      <c r="K35" s="273"/>
    </row>
    <row r="36" spans="1:18" ht="18.75" customHeight="1">
      <c r="B36" s="7"/>
      <c r="C36" s="37"/>
      <c r="D36" s="37"/>
      <c r="E36" s="37"/>
      <c r="F36" s="37"/>
      <c r="G36" s="37"/>
      <c r="H36" s="39" t="s">
        <v>1179</v>
      </c>
    </row>
    <row r="37" spans="1:18" ht="18.75" customHeight="1">
      <c r="B37" s="417"/>
      <c r="C37" s="2465" t="s">
        <v>156</v>
      </c>
      <c r="D37" s="2465"/>
      <c r="E37" s="2469" t="s">
        <v>5</v>
      </c>
      <c r="F37" s="2470"/>
      <c r="G37" s="2471" t="s">
        <v>130</v>
      </c>
      <c r="H37" s="2470"/>
    </row>
    <row r="38" spans="1:18" ht="18.75" customHeight="1">
      <c r="B38" s="293"/>
      <c r="C38" s="337" t="s">
        <v>157</v>
      </c>
      <c r="D38" s="337" t="s">
        <v>158</v>
      </c>
      <c r="E38" s="337" t="s">
        <v>157</v>
      </c>
      <c r="F38" s="337" t="s">
        <v>158</v>
      </c>
      <c r="G38" s="337" t="s">
        <v>157</v>
      </c>
      <c r="H38" s="419" t="s">
        <v>159</v>
      </c>
      <c r="J38" s="420"/>
    </row>
    <row r="39" spans="1:18" ht="18.75" customHeight="1">
      <c r="B39" s="421" t="s">
        <v>160</v>
      </c>
      <c r="C39" s="2127">
        <f>SUM(C40:C45)</f>
        <v>2931</v>
      </c>
      <c r="D39" s="2128">
        <v>100</v>
      </c>
      <c r="E39" s="2127">
        <f>SUM(E40:E45)</f>
        <v>66992</v>
      </c>
      <c r="F39" s="2128">
        <v>100</v>
      </c>
      <c r="G39" s="2127">
        <f>SUM(G40:G45)</f>
        <v>2788235</v>
      </c>
      <c r="H39" s="2129">
        <v>100</v>
      </c>
      <c r="P39" s="422"/>
      <c r="Q39" s="422"/>
      <c r="R39" s="422"/>
    </row>
    <row r="40" spans="1:18" ht="18.75" customHeight="1">
      <c r="B40" s="56" t="s">
        <v>1835</v>
      </c>
      <c r="C40" s="2130">
        <v>1797</v>
      </c>
      <c r="D40" s="2131">
        <f>C40/$C$39*100</f>
        <v>61.310133060388949</v>
      </c>
      <c r="E40" s="2130">
        <v>7435</v>
      </c>
      <c r="F40" s="2131">
        <f>E40/$E$39*100</f>
        <v>11.098340100310484</v>
      </c>
      <c r="G40" s="2130">
        <v>93462</v>
      </c>
      <c r="H40" s="820">
        <f>G40/$G$39*100</f>
        <v>3.3520130118157185</v>
      </c>
      <c r="K40" s="287"/>
      <c r="L40" s="287"/>
      <c r="M40" s="287"/>
    </row>
    <row r="41" spans="1:18" ht="18.75" customHeight="1">
      <c r="B41" s="56" t="s">
        <v>161</v>
      </c>
      <c r="C41" s="2130">
        <v>522</v>
      </c>
      <c r="D41" s="2131">
        <f>C41/$C$39*100</f>
        <v>17.809621289662232</v>
      </c>
      <c r="E41" s="2130">
        <v>7084</v>
      </c>
      <c r="F41" s="2131">
        <f>E41/$E$39*100</f>
        <v>10.574396942918558</v>
      </c>
      <c r="G41" s="2130">
        <v>118420</v>
      </c>
      <c r="H41" s="820">
        <f t="shared" ref="H41:H44" si="7">G41/$G$39*100</f>
        <v>4.2471312496973894</v>
      </c>
      <c r="K41" s="287"/>
      <c r="L41" s="287"/>
      <c r="M41" s="287"/>
    </row>
    <row r="42" spans="1:18" ht="18.75" customHeight="1">
      <c r="B42" s="56" t="s">
        <v>162</v>
      </c>
      <c r="C42" s="2130">
        <v>260</v>
      </c>
      <c r="D42" s="2131">
        <f>C42/$C$39*100</f>
        <v>8.8706925963834866</v>
      </c>
      <c r="E42" s="2130">
        <v>6339</v>
      </c>
      <c r="F42" s="2131">
        <f>E42/$E$39*100</f>
        <v>9.4623238595653199</v>
      </c>
      <c r="G42" s="2130">
        <v>138082</v>
      </c>
      <c r="H42" s="820">
        <f>G42/$G$39*100</f>
        <v>4.9523085392730533</v>
      </c>
      <c r="K42" s="287"/>
      <c r="L42" s="287"/>
      <c r="M42" s="287"/>
    </row>
    <row r="43" spans="1:18" ht="18.75" customHeight="1">
      <c r="B43" s="56" t="s">
        <v>163</v>
      </c>
      <c r="C43" s="2130">
        <v>255</v>
      </c>
      <c r="D43" s="2131">
        <f>C43/$C$39*100</f>
        <v>8.7001023541453435</v>
      </c>
      <c r="E43" s="2130">
        <v>13212</v>
      </c>
      <c r="F43" s="2131">
        <f>E43/$E$39*100</f>
        <v>19.72175782182947</v>
      </c>
      <c r="G43" s="2130">
        <v>353408</v>
      </c>
      <c r="H43" s="820">
        <f>G43/$G$39*100</f>
        <v>12.674971801157364</v>
      </c>
      <c r="K43" s="287"/>
      <c r="L43" s="287"/>
      <c r="M43" s="287"/>
    </row>
    <row r="44" spans="1:18" ht="18.75" customHeight="1">
      <c r="B44" s="56" t="s">
        <v>164</v>
      </c>
      <c r="C44" s="2130">
        <v>69</v>
      </c>
      <c r="D44" s="2131">
        <f>C44/$C$39*100</f>
        <v>2.3541453428863868</v>
      </c>
      <c r="E44" s="2130">
        <v>10861</v>
      </c>
      <c r="F44" s="2131">
        <f t="shared" ref="F44" si="8">E44/$E$39*100</f>
        <v>16.212383568187246</v>
      </c>
      <c r="G44" s="2130">
        <v>376411</v>
      </c>
      <c r="H44" s="820">
        <f t="shared" si="7"/>
        <v>13.499973997887551</v>
      </c>
      <c r="K44" s="287"/>
      <c r="L44" s="287"/>
      <c r="M44" s="287"/>
    </row>
    <row r="45" spans="1:18" ht="18.75" customHeight="1">
      <c r="B45" s="56" t="s">
        <v>165</v>
      </c>
      <c r="C45" s="2130">
        <v>28</v>
      </c>
      <c r="D45" s="2131">
        <f t="shared" ref="D45" si="9">C45/$C$39*100</f>
        <v>0.95530535653360638</v>
      </c>
      <c r="E45" s="2130">
        <v>22061</v>
      </c>
      <c r="F45" s="2131">
        <f>E45/$E$39*100</f>
        <v>32.930797707188916</v>
      </c>
      <c r="G45" s="2130">
        <v>1708452</v>
      </c>
      <c r="H45" s="820">
        <f>G45/$G$39*100</f>
        <v>61.273601400168921</v>
      </c>
      <c r="K45" s="287"/>
      <c r="L45" s="287"/>
      <c r="M45" s="287"/>
    </row>
    <row r="46" spans="1:18" ht="18.75" customHeight="1">
      <c r="B46" s="847" t="s">
        <v>2119</v>
      </c>
      <c r="C46" s="223"/>
      <c r="D46" s="223"/>
      <c r="E46" s="223"/>
      <c r="F46" s="223"/>
      <c r="G46" s="223"/>
      <c r="H46" s="223"/>
      <c r="I46" s="223"/>
    </row>
    <row r="47" spans="1:18" ht="18.75" customHeight="1">
      <c r="B47" s="2468"/>
      <c r="C47" s="2468"/>
      <c r="D47" s="2468"/>
      <c r="E47" s="2468"/>
      <c r="F47" s="2468"/>
      <c r="G47" s="2468"/>
      <c r="H47" s="2468"/>
      <c r="I47" s="2468"/>
      <c r="J47" s="223"/>
      <c r="K47" s="423"/>
    </row>
    <row r="48" spans="1:18" ht="18.75" customHeight="1">
      <c r="J48" s="223"/>
      <c r="K48" s="423"/>
    </row>
    <row r="49" spans="2:15" ht="18.75" customHeight="1">
      <c r="J49" s="223"/>
      <c r="K49" s="423"/>
    </row>
    <row r="50" spans="2:15" ht="18.75" customHeight="1">
      <c r="J50" s="223"/>
      <c r="K50" s="423"/>
    </row>
    <row r="51" spans="2:15" ht="18.75" customHeight="1">
      <c r="J51" s="223"/>
      <c r="K51" s="423"/>
    </row>
    <row r="52" spans="2:15" ht="18.75" customHeight="1">
      <c r="J52" s="223"/>
      <c r="K52" s="423"/>
    </row>
    <row r="53" spans="2:15" ht="18.75" customHeight="1">
      <c r="J53" s="223"/>
      <c r="K53" s="423"/>
    </row>
    <row r="54" spans="2:15" ht="18.75" customHeight="1">
      <c r="J54" s="223"/>
      <c r="K54" s="423"/>
    </row>
    <row r="55" spans="2:15" ht="18.75" customHeight="1">
      <c r="J55" s="223"/>
      <c r="K55" s="423"/>
    </row>
    <row r="56" spans="2:15" ht="18.75" customHeight="1">
      <c r="J56" s="223"/>
      <c r="K56" s="223"/>
      <c r="L56" s="223"/>
      <c r="M56" s="223"/>
      <c r="N56" s="223"/>
      <c r="O56" s="423"/>
    </row>
    <row r="57" spans="2:15" ht="18.75" customHeight="1">
      <c r="J57" s="223"/>
      <c r="K57" s="223"/>
      <c r="L57" s="223"/>
      <c r="M57" s="223"/>
      <c r="N57" s="223"/>
      <c r="O57" s="423"/>
    </row>
    <row r="62" spans="2:15" ht="18.75" customHeight="1">
      <c r="B62" s="38"/>
      <c r="C62" s="38"/>
    </row>
  </sheetData>
  <sheetProtection algorithmName="SHA-512" hashValue="eJVjeQlsBmsKYFwvVubgPg1S9+Koaub7B1/hFisMfD/r5Vt3TgqUJWgLItMlDWgylSgJQYiWkfBNCg8oUmmEMQ==" saltValue="VaYS50Kmen68BbpAogquhQ==" spinCount="100000" sheet="1" objects="1" scenarios="1"/>
  <mergeCells count="40">
    <mergeCell ref="A1:I1"/>
    <mergeCell ref="D3:E3"/>
    <mergeCell ref="F3:G3"/>
    <mergeCell ref="B3:C3"/>
    <mergeCell ref="B4:C4"/>
    <mergeCell ref="H3:I3"/>
    <mergeCell ref="B31:C31"/>
    <mergeCell ref="A7:A16"/>
    <mergeCell ref="A18:A31"/>
    <mergeCell ref="B17:C17"/>
    <mergeCell ref="B23:C23"/>
    <mergeCell ref="B24:C24"/>
    <mergeCell ref="B25:C25"/>
    <mergeCell ref="B26:C26"/>
    <mergeCell ref="B27:C27"/>
    <mergeCell ref="B18:C18"/>
    <mergeCell ref="B19:C19"/>
    <mergeCell ref="B20:C20"/>
    <mergeCell ref="B21:C21"/>
    <mergeCell ref="B15:C15"/>
    <mergeCell ref="B16:C16"/>
    <mergeCell ref="B28:C28"/>
    <mergeCell ref="B29:C29"/>
    <mergeCell ref="B30:C30"/>
    <mergeCell ref="B7:C7"/>
    <mergeCell ref="B5:C5"/>
    <mergeCell ref="B6:C6"/>
    <mergeCell ref="B8:C8"/>
    <mergeCell ref="B9:C9"/>
    <mergeCell ref="B10:C10"/>
    <mergeCell ref="B11:C11"/>
    <mergeCell ref="B12:C12"/>
    <mergeCell ref="B22:C22"/>
    <mergeCell ref="B13:C13"/>
    <mergeCell ref="B14:C14"/>
    <mergeCell ref="B47:I47"/>
    <mergeCell ref="C37:D37"/>
    <mergeCell ref="E37:F37"/>
    <mergeCell ref="G37:H37"/>
    <mergeCell ref="B35:H35"/>
  </mergeCells>
  <phoneticPr fontId="8"/>
  <hyperlinks>
    <hyperlink ref="J1" location="一覧!A1" display="一覧へ" xr:uid="{5004A4C5-510B-459A-B7A6-4FC4066298F7}"/>
  </hyperlinks>
  <printOptions horizontalCentered="1"/>
  <pageMargins left="0.74803149606299213" right="0.74803149606299213" top="0.98425196850393704" bottom="0.98425196850393704" header="0.51181102362204722" footer="0.51181102362204722"/>
  <pageSetup paperSize="9" scale="7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AI37"/>
  <sheetViews>
    <sheetView view="pageBreakPreview" zoomScale="55" zoomScaleNormal="70" zoomScaleSheetLayoutView="55" workbookViewId="0">
      <pane xSplit="2" ySplit="5" topLeftCell="O6" activePane="bottomRight" state="frozen"/>
      <selection pane="topRight"/>
      <selection pane="bottomLeft"/>
      <selection pane="bottomRight" sqref="A1:AH1"/>
    </sheetView>
  </sheetViews>
  <sheetFormatPr defaultColWidth="9.140625" defaultRowHeight="12"/>
  <cols>
    <col min="1" max="1" width="3.7109375" style="41" customWidth="1"/>
    <col min="2" max="2" width="34.85546875" style="41" customWidth="1"/>
    <col min="3" max="3" width="16.7109375" style="41" hidden="1" customWidth="1"/>
    <col min="4" max="4" width="9.85546875" style="41" hidden="1" customWidth="1"/>
    <col min="5" max="5" width="16.7109375" style="41" hidden="1" customWidth="1"/>
    <col min="6" max="6" width="9.85546875" style="41" hidden="1" customWidth="1"/>
    <col min="7" max="7" width="16.7109375" style="41" hidden="1" customWidth="1"/>
    <col min="8" max="8" width="9.85546875" style="41" hidden="1" customWidth="1"/>
    <col min="9" max="9" width="17.7109375" style="41" hidden="1" customWidth="1"/>
    <col min="10" max="10" width="9.85546875" style="41" hidden="1" customWidth="1"/>
    <col min="11" max="11" width="17.7109375" style="41" hidden="1" customWidth="1"/>
    <col min="12" max="12" width="9.85546875" style="41" hidden="1" customWidth="1"/>
    <col min="13" max="13" width="17.7109375" style="41" hidden="1" customWidth="1"/>
    <col min="14" max="14" width="12.42578125" style="41" hidden="1" customWidth="1"/>
    <col min="15" max="15" width="17.7109375" style="41" customWidth="1"/>
    <col min="16" max="16" width="9.28515625" style="41" bestFit="1" customWidth="1"/>
    <col min="17" max="17" width="17.7109375" style="41" customWidth="1"/>
    <col min="18" max="18" width="9.28515625" style="41" bestFit="1" customWidth="1"/>
    <col min="19" max="19" width="17.7109375" style="41" customWidth="1"/>
    <col min="20" max="20" width="9.28515625" style="41" bestFit="1" customWidth="1"/>
    <col min="21" max="21" width="17.7109375" style="41" customWidth="1"/>
    <col min="22" max="22" width="9.28515625" style="41" bestFit="1" customWidth="1"/>
    <col min="23" max="23" width="17.7109375" style="41" customWidth="1"/>
    <col min="24" max="24" width="9.28515625" style="41" bestFit="1" customWidth="1"/>
    <col min="25" max="25" width="17.7109375" style="41" customWidth="1"/>
    <col min="26" max="26" width="9.28515625" style="41" bestFit="1" customWidth="1"/>
    <col min="27" max="27" width="17.7109375" style="41" customWidth="1"/>
    <col min="28" max="28" width="10.5703125" style="41" customWidth="1"/>
    <col min="29" max="29" width="17.7109375" style="41" customWidth="1"/>
    <col min="30" max="30" width="10.5703125" style="41" customWidth="1"/>
    <col min="31" max="31" width="17.7109375" style="41" customWidth="1"/>
    <col min="32" max="32" width="10.5703125" style="41" customWidth="1"/>
    <col min="33" max="33" width="17.7109375" style="41" customWidth="1"/>
    <col min="34" max="34" width="10.5703125" style="41" customWidth="1"/>
    <col min="35" max="16384" width="9.140625" style="41"/>
  </cols>
  <sheetData>
    <row r="1" spans="1:35" ht="18.75">
      <c r="A1" s="2486" t="s">
        <v>1612</v>
      </c>
      <c r="B1" s="2486"/>
      <c r="C1" s="2486"/>
      <c r="D1" s="2486"/>
      <c r="E1" s="2486"/>
      <c r="F1" s="2486"/>
      <c r="G1" s="2486"/>
      <c r="H1" s="2486"/>
      <c r="I1" s="2486"/>
      <c r="J1" s="2486"/>
      <c r="K1" s="2486"/>
      <c r="L1" s="2486"/>
      <c r="M1" s="2486"/>
      <c r="N1" s="2486"/>
      <c r="O1" s="2486"/>
      <c r="P1" s="2486"/>
      <c r="Q1" s="2486"/>
      <c r="R1" s="2486"/>
      <c r="S1" s="2486"/>
      <c r="T1" s="2486"/>
      <c r="U1" s="2486"/>
      <c r="V1" s="2486"/>
      <c r="W1" s="2486"/>
      <c r="X1" s="2486"/>
      <c r="Y1" s="2486"/>
      <c r="Z1" s="2486"/>
      <c r="AA1" s="2486"/>
      <c r="AB1" s="2486"/>
      <c r="AC1" s="2486"/>
      <c r="AD1" s="2486"/>
      <c r="AE1" s="2486"/>
      <c r="AF1" s="2486"/>
      <c r="AG1" s="2486"/>
      <c r="AH1" s="2486"/>
      <c r="AI1" s="1544" t="s">
        <v>1532</v>
      </c>
    </row>
    <row r="2" spans="1:35" ht="18.75" customHeight="1">
      <c r="A2" s="40"/>
      <c r="B2" s="40"/>
      <c r="C2" s="40"/>
      <c r="D2" s="40"/>
      <c r="E2" s="40"/>
      <c r="F2" s="40"/>
      <c r="G2" s="40"/>
      <c r="H2" s="40"/>
      <c r="I2" s="40"/>
      <c r="J2" s="42"/>
      <c r="K2" s="40"/>
      <c r="L2" s="42"/>
      <c r="M2" s="40"/>
      <c r="N2" s="42"/>
      <c r="R2" s="225"/>
      <c r="T2" s="225"/>
      <c r="V2" s="225"/>
      <c r="Y2" s="942"/>
      <c r="Z2" s="943"/>
      <c r="AA2" s="942"/>
      <c r="AC2" s="943"/>
      <c r="AD2" s="943"/>
      <c r="AE2" s="943"/>
      <c r="AF2" s="943"/>
      <c r="AG2" s="943"/>
      <c r="AH2" s="943" t="s">
        <v>1180</v>
      </c>
    </row>
    <row r="3" spans="1:35" ht="24.95" customHeight="1">
      <c r="A3" s="226"/>
      <c r="B3" s="227"/>
      <c r="C3" s="867"/>
      <c r="D3" s="240"/>
      <c r="E3" s="240"/>
      <c r="F3" s="240"/>
      <c r="G3" s="937" t="s">
        <v>166</v>
      </c>
      <c r="H3" s="937"/>
      <c r="I3" s="937" t="s">
        <v>166</v>
      </c>
      <c r="J3" s="938"/>
      <c r="K3" s="938"/>
      <c r="L3" s="938"/>
      <c r="M3" s="1938"/>
      <c r="N3" s="1939"/>
      <c r="O3" s="1938" t="s">
        <v>166</v>
      </c>
      <c r="P3" s="1939"/>
      <c r="Q3" s="1937"/>
      <c r="R3" s="1937"/>
      <c r="S3" s="1937"/>
      <c r="T3" s="1937"/>
      <c r="U3" s="1937"/>
      <c r="V3" s="1937"/>
      <c r="W3" s="1937"/>
      <c r="X3" s="1937"/>
      <c r="Y3" s="1937"/>
      <c r="Z3" s="1937"/>
      <c r="AA3" s="1937"/>
      <c r="AB3" s="1937"/>
      <c r="AC3" s="1937"/>
      <c r="AD3" s="1937"/>
      <c r="AE3" s="1937"/>
      <c r="AF3" s="1937"/>
      <c r="AG3" s="1937"/>
      <c r="AH3" s="2029"/>
    </row>
    <row r="4" spans="1:35" ht="24.95" customHeight="1">
      <c r="A4" s="228"/>
      <c r="B4" s="229"/>
      <c r="C4" s="241" t="s">
        <v>167</v>
      </c>
      <c r="D4" s="242"/>
      <c r="E4" s="241" t="s">
        <v>168</v>
      </c>
      <c r="F4" s="242"/>
      <c r="G4" s="939" t="s">
        <v>169</v>
      </c>
      <c r="H4" s="940"/>
      <c r="I4" s="939" t="s">
        <v>170</v>
      </c>
      <c r="J4" s="940"/>
      <c r="K4" s="939" t="s">
        <v>171</v>
      </c>
      <c r="L4" s="940"/>
      <c r="M4" s="939" t="s">
        <v>172</v>
      </c>
      <c r="N4" s="940"/>
      <c r="O4" s="941" t="s">
        <v>604</v>
      </c>
      <c r="P4" s="940"/>
      <c r="Q4" s="941" t="s">
        <v>603</v>
      </c>
      <c r="R4" s="940"/>
      <c r="S4" s="941" t="s">
        <v>780</v>
      </c>
      <c r="T4" s="940"/>
      <c r="U4" s="941" t="s">
        <v>863</v>
      </c>
      <c r="V4" s="940"/>
      <c r="W4" s="941" t="s">
        <v>1012</v>
      </c>
      <c r="X4" s="940"/>
      <c r="Y4" s="941" t="s">
        <v>1072</v>
      </c>
      <c r="Z4" s="940"/>
      <c r="AA4" s="941" t="s">
        <v>1070</v>
      </c>
      <c r="AB4" s="940"/>
      <c r="AC4" s="941" t="s">
        <v>1236</v>
      </c>
      <c r="AD4" s="940"/>
      <c r="AE4" s="941" t="s">
        <v>1290</v>
      </c>
      <c r="AF4" s="940"/>
      <c r="AG4" s="941" t="s">
        <v>1822</v>
      </c>
      <c r="AH4" s="940"/>
    </row>
    <row r="5" spans="1:35" ht="39.75" customHeight="1">
      <c r="A5" s="230"/>
      <c r="B5" s="231"/>
      <c r="C5" s="243"/>
      <c r="D5" s="244" t="s">
        <v>173</v>
      </c>
      <c r="E5" s="243"/>
      <c r="F5" s="244" t="s">
        <v>173</v>
      </c>
      <c r="G5" s="243"/>
      <c r="H5" s="977" t="s">
        <v>1105</v>
      </c>
      <c r="I5" s="243"/>
      <c r="J5" s="977" t="s">
        <v>1105</v>
      </c>
      <c r="K5" s="243"/>
      <c r="L5" s="977" t="s">
        <v>1105</v>
      </c>
      <c r="M5" s="243"/>
      <c r="N5" s="977" t="s">
        <v>1105</v>
      </c>
      <c r="O5" s="245"/>
      <c r="P5" s="977" t="s">
        <v>1105</v>
      </c>
      <c r="Q5" s="245"/>
      <c r="R5" s="977" t="s">
        <v>1105</v>
      </c>
      <c r="S5" s="245"/>
      <c r="T5" s="977" t="s">
        <v>1105</v>
      </c>
      <c r="U5" s="245"/>
      <c r="V5" s="977" t="s">
        <v>1105</v>
      </c>
      <c r="W5" s="245"/>
      <c r="X5" s="977" t="s">
        <v>1105</v>
      </c>
      <c r="Y5" s="245"/>
      <c r="Z5" s="977" t="s">
        <v>1105</v>
      </c>
      <c r="AA5" s="245"/>
      <c r="AB5" s="977" t="s">
        <v>1105</v>
      </c>
      <c r="AC5" s="245"/>
      <c r="AD5" s="977" t="s">
        <v>1105</v>
      </c>
      <c r="AE5" s="245"/>
      <c r="AF5" s="977" t="s">
        <v>1105</v>
      </c>
      <c r="AG5" s="245"/>
      <c r="AH5" s="977" t="s">
        <v>1105</v>
      </c>
    </row>
    <row r="6" spans="1:35" ht="35.25" customHeight="1">
      <c r="A6" s="922" t="s">
        <v>174</v>
      </c>
      <c r="B6" s="923"/>
      <c r="C6" s="232">
        <v>2448830.86</v>
      </c>
      <c r="D6" s="233">
        <v>-12.975056235447536</v>
      </c>
      <c r="E6" s="232">
        <v>2105712.2400000002</v>
      </c>
      <c r="F6" s="233">
        <v>-14.011527933783052</v>
      </c>
      <c r="G6" s="913">
        <v>2192605.23</v>
      </c>
      <c r="H6" s="914">
        <v>4.1265367769339534</v>
      </c>
      <c r="I6" s="1136">
        <v>2376042.42</v>
      </c>
      <c r="J6" s="1137">
        <v>12.837945036592458</v>
      </c>
      <c r="K6" s="1136">
        <v>2253503.77</v>
      </c>
      <c r="L6" s="1137">
        <v>-5.157258513928376</v>
      </c>
      <c r="M6" s="1136">
        <v>2014011.99</v>
      </c>
      <c r="N6" s="1137">
        <v>-10.627529591397133</v>
      </c>
      <c r="O6" s="1138">
        <v>2109247</v>
      </c>
      <c r="P6" s="1137">
        <f>(O6/M6-1)*100</f>
        <v>4.7286217993171009</v>
      </c>
      <c r="Q6" s="1139">
        <v>2513531.0699999998</v>
      </c>
      <c r="R6" s="1140">
        <f>(Q6/O6-1)*100</f>
        <v>19.167222710284747</v>
      </c>
      <c r="S6" s="1141">
        <v>2629516</v>
      </c>
      <c r="T6" s="1142">
        <f>(S6/Q6-1)*100</f>
        <v>4.6144219733078584</v>
      </c>
      <c r="U6" s="1141">
        <v>2613795</v>
      </c>
      <c r="V6" s="1142">
        <f>(U6/S6-1)*100</f>
        <v>-0.59786667964750739</v>
      </c>
      <c r="W6" s="1141">
        <v>2665301</v>
      </c>
      <c r="X6" s="1142">
        <f>(W6/U6-1)*100</f>
        <v>1.9705447443276958</v>
      </c>
      <c r="Y6" s="1141">
        <v>2462017</v>
      </c>
      <c r="Z6" s="1142">
        <f>(Y6/W6-1)*100</f>
        <v>-7.6270560060570975</v>
      </c>
      <c r="AA6" s="1141">
        <v>2142892</v>
      </c>
      <c r="AB6" s="1142">
        <f t="shared" ref="AB6:AB14" si="0">(AA6/Y6-1)*100</f>
        <v>-12.961933244165246</v>
      </c>
      <c r="AC6" s="1141">
        <v>2620720</v>
      </c>
      <c r="AD6" s="1142">
        <f>(AC6/AA6-1)*100</f>
        <v>22.298277281356228</v>
      </c>
      <c r="AE6" s="1141">
        <v>2675809</v>
      </c>
      <c r="AF6" s="1142">
        <f t="shared" ref="AF6:AF15" si="1">(AE6/AC6-1)*100</f>
        <v>2.1020559235629843</v>
      </c>
      <c r="AG6" s="1141">
        <v>2788235</v>
      </c>
      <c r="AH6" s="1142">
        <f t="shared" ref="AH6:AH15" si="2">(AG6/AE6-1)*100</f>
        <v>4.2015704409395394</v>
      </c>
    </row>
    <row r="7" spans="1:35" ht="35.25" customHeight="1">
      <c r="A7" s="924" t="s">
        <v>175</v>
      </c>
      <c r="B7" s="925"/>
      <c r="C7" s="234">
        <v>755200.59</v>
      </c>
      <c r="D7" s="235">
        <v>-26.086609670013196</v>
      </c>
      <c r="E7" s="234">
        <v>760983.06</v>
      </c>
      <c r="F7" s="235">
        <v>0.7656866369768256</v>
      </c>
      <c r="G7" s="916">
        <v>758595.27</v>
      </c>
      <c r="H7" s="917">
        <v>-0.31377702415610331</v>
      </c>
      <c r="I7" s="1109">
        <v>753138.79</v>
      </c>
      <c r="J7" s="1110">
        <v>-1.0308074400499856</v>
      </c>
      <c r="K7" s="1109">
        <v>878489.27</v>
      </c>
      <c r="L7" s="1110">
        <v>16.643742383790894</v>
      </c>
      <c r="M7" s="1109">
        <v>632095.94999999995</v>
      </c>
      <c r="N7" s="1110">
        <v>-28.047390948781882</v>
      </c>
      <c r="O7" s="1111">
        <v>618335.18999999994</v>
      </c>
      <c r="P7" s="1110">
        <f t="shared" ref="P7:P15" si="3">(O7/M7-1)*100</f>
        <v>-2.1770049309760675</v>
      </c>
      <c r="Q7" s="1112">
        <f>SUM(Q8:Q9)</f>
        <v>921577.82</v>
      </c>
      <c r="R7" s="1113">
        <f>(Q7/O7-1)*100</f>
        <v>49.041787513338853</v>
      </c>
      <c r="S7" s="1114">
        <f>SUM(S8:S9)</f>
        <v>1062711</v>
      </c>
      <c r="T7" s="1115">
        <f>(S7/Q7-1)*100</f>
        <v>15.314298688308291</v>
      </c>
      <c r="U7" s="1114">
        <f>SUM(U8:U9)</f>
        <v>907613</v>
      </c>
      <c r="V7" s="1115">
        <f>(U7/S7-1)*100</f>
        <v>-14.594560515511745</v>
      </c>
      <c r="W7" s="1114">
        <f>SUM(W8:W9)</f>
        <v>896899</v>
      </c>
      <c r="X7" s="1115">
        <f>(W7/U7-1)*100</f>
        <v>-1.1804590723138553</v>
      </c>
      <c r="Y7" s="1114">
        <f>SUM(Y8:Y9)</f>
        <v>802877</v>
      </c>
      <c r="Z7" s="1115">
        <f t="shared" ref="Z7:Z15" si="4">(Y7/W7-1)*100</f>
        <v>-10.483008677677198</v>
      </c>
      <c r="AA7" s="1114">
        <v>708838</v>
      </c>
      <c r="AB7" s="1115">
        <f t="shared" si="0"/>
        <v>-11.71275301198067</v>
      </c>
      <c r="AC7" s="1114">
        <f>SUM(AC8:AC9)</f>
        <v>771082</v>
      </c>
      <c r="AD7" s="1126" t="s">
        <v>185</v>
      </c>
      <c r="AE7" s="1114">
        <f>SUM(AE8:AE9)</f>
        <v>712445</v>
      </c>
      <c r="AF7" s="1115">
        <f t="shared" si="1"/>
        <v>-7.6045089886678685</v>
      </c>
      <c r="AG7" s="1114">
        <f>SUM(AG8:AG9)</f>
        <v>811112</v>
      </c>
      <c r="AH7" s="1115">
        <f t="shared" si="2"/>
        <v>13.849069050944273</v>
      </c>
    </row>
    <row r="8" spans="1:35" ht="35.25" customHeight="1">
      <c r="A8" s="926"/>
      <c r="B8" s="927" t="s">
        <v>176</v>
      </c>
      <c r="C8" s="234">
        <v>140230.75</v>
      </c>
      <c r="D8" s="235">
        <v>1.6761649953958457</v>
      </c>
      <c r="E8" s="234">
        <v>132290.15</v>
      </c>
      <c r="F8" s="235">
        <v>-5.6625240897592022</v>
      </c>
      <c r="G8" s="916">
        <v>134092.17000000001</v>
      </c>
      <c r="H8" s="917">
        <v>1.3621724671111224</v>
      </c>
      <c r="I8" s="1109">
        <v>135180.10999999999</v>
      </c>
      <c r="J8" s="1110">
        <v>2.1845617379676385</v>
      </c>
      <c r="K8" s="1109">
        <v>115622.03</v>
      </c>
      <c r="L8" s="1110">
        <v>-14.468163992469007</v>
      </c>
      <c r="M8" s="1109">
        <v>118437.12</v>
      </c>
      <c r="N8" s="1110">
        <v>2.4347349722193989</v>
      </c>
      <c r="O8" s="1111">
        <v>127534.37</v>
      </c>
      <c r="P8" s="1110">
        <f t="shared" si="3"/>
        <v>7.6810800532805867</v>
      </c>
      <c r="Q8" s="1116">
        <v>160224.12</v>
      </c>
      <c r="R8" s="1113">
        <f>(Q8/O8-1)*100</f>
        <v>25.632109995133078</v>
      </c>
      <c r="S8" s="1117">
        <v>138705</v>
      </c>
      <c r="T8" s="1115">
        <f>(S8/Q8-1)*100</f>
        <v>-13.430637035172976</v>
      </c>
      <c r="U8" s="1117">
        <v>142243</v>
      </c>
      <c r="V8" s="1115">
        <f>(U8/S8-1)*100</f>
        <v>2.5507371760210562</v>
      </c>
      <c r="W8" s="1117">
        <v>128897</v>
      </c>
      <c r="X8" s="1115">
        <f>(W8/U8-1)*100</f>
        <v>-9.3825355202013405</v>
      </c>
      <c r="Y8" s="1117">
        <v>138925</v>
      </c>
      <c r="Z8" s="1115">
        <f t="shared" si="4"/>
        <v>7.7798552332482451</v>
      </c>
      <c r="AA8" s="1117">
        <v>121934</v>
      </c>
      <c r="AB8" s="1115">
        <f t="shared" si="0"/>
        <v>-12.230340111570992</v>
      </c>
      <c r="AC8" s="1117">
        <v>114473</v>
      </c>
      <c r="AD8" s="1126" t="s">
        <v>185</v>
      </c>
      <c r="AE8" s="1117">
        <v>131298</v>
      </c>
      <c r="AF8" s="1115">
        <f t="shared" si="1"/>
        <v>14.697788998279071</v>
      </c>
      <c r="AG8" s="1117">
        <v>139306</v>
      </c>
      <c r="AH8" s="1115">
        <f t="shared" si="2"/>
        <v>6.0991028043077655</v>
      </c>
    </row>
    <row r="9" spans="1:35" ht="35.25" customHeight="1">
      <c r="A9" s="928"/>
      <c r="B9" s="927" t="s">
        <v>177</v>
      </c>
      <c r="C9" s="234">
        <v>614969.84</v>
      </c>
      <c r="D9" s="235">
        <v>-30.418964678911685</v>
      </c>
      <c r="E9" s="234">
        <v>628692.91</v>
      </c>
      <c r="F9" s="235">
        <v>2.2315029302900635</v>
      </c>
      <c r="G9" s="916">
        <v>624503.1</v>
      </c>
      <c r="H9" s="917">
        <v>-0.66643188325442582</v>
      </c>
      <c r="I9" s="1109">
        <v>617958.68000000005</v>
      </c>
      <c r="J9" s="1110">
        <v>-1.7073884291139874</v>
      </c>
      <c r="K9" s="1109">
        <v>762867.24</v>
      </c>
      <c r="L9" s="1110">
        <v>23.449554911988614</v>
      </c>
      <c r="M9" s="1109">
        <v>513658.83</v>
      </c>
      <c r="N9" s="1110">
        <v>-32.667336717722996</v>
      </c>
      <c r="O9" s="1111">
        <v>490800.82</v>
      </c>
      <c r="P9" s="1110">
        <f t="shared" si="3"/>
        <v>-4.4500373915503433</v>
      </c>
      <c r="Q9" s="1116">
        <v>761353.7</v>
      </c>
      <c r="R9" s="1113">
        <f t="shared" ref="R9:R15" si="5">(Q9/O9-1)*100</f>
        <v>55.12478157636329</v>
      </c>
      <c r="S9" s="1117">
        <v>924006</v>
      </c>
      <c r="T9" s="1115">
        <f t="shared" ref="T9:T15" si="6">(S9/Q9-1)*100</f>
        <v>21.363565974658052</v>
      </c>
      <c r="U9" s="1117">
        <v>765370</v>
      </c>
      <c r="V9" s="1115">
        <f t="shared" ref="V9:V15" si="7">(U9/S9-1)*100</f>
        <v>-17.168286786016541</v>
      </c>
      <c r="W9" s="1117">
        <v>768002</v>
      </c>
      <c r="X9" s="1115">
        <f>(W9/U9-1)*100</f>
        <v>0.34388596365155788</v>
      </c>
      <c r="Y9" s="1117">
        <v>663952</v>
      </c>
      <c r="Z9" s="1115">
        <f t="shared" si="4"/>
        <v>-13.548141801714053</v>
      </c>
      <c r="AA9" s="1117">
        <v>586904</v>
      </c>
      <c r="AB9" s="1115">
        <f t="shared" si="0"/>
        <v>-11.60445333397595</v>
      </c>
      <c r="AC9" s="1117">
        <v>656609</v>
      </c>
      <c r="AD9" s="1126" t="s">
        <v>185</v>
      </c>
      <c r="AE9" s="1117">
        <v>581147</v>
      </c>
      <c r="AF9" s="1115">
        <f t="shared" si="1"/>
        <v>-11.492684382943274</v>
      </c>
      <c r="AG9" s="1117">
        <v>671806</v>
      </c>
      <c r="AH9" s="1115">
        <f t="shared" si="2"/>
        <v>15.600011700998206</v>
      </c>
    </row>
    <row r="10" spans="1:35" ht="35.25" customHeight="1">
      <c r="A10" s="929" t="s">
        <v>178</v>
      </c>
      <c r="B10" s="930"/>
      <c r="C10" s="234">
        <v>100270.08</v>
      </c>
      <c r="D10" s="235">
        <v>-4.7086545703363463</v>
      </c>
      <c r="E10" s="234">
        <v>76541.429999999993</v>
      </c>
      <c r="F10" s="235">
        <v>-23.664736280254296</v>
      </c>
      <c r="G10" s="916">
        <v>72042</v>
      </c>
      <c r="H10" s="917">
        <v>-5.8784242729721603</v>
      </c>
      <c r="I10" s="1109">
        <v>87376.83</v>
      </c>
      <c r="J10" s="1110">
        <v>14.156254985045358</v>
      </c>
      <c r="K10" s="1109">
        <v>76871.56</v>
      </c>
      <c r="L10" s="1110">
        <v>-12.022947044428145</v>
      </c>
      <c r="M10" s="1109">
        <v>70131.95</v>
      </c>
      <c r="N10" s="1110">
        <v>-8.7673646794731326</v>
      </c>
      <c r="O10" s="1111">
        <v>68083.73</v>
      </c>
      <c r="P10" s="1110">
        <f t="shared" si="3"/>
        <v>-2.9205233848481393</v>
      </c>
      <c r="Q10" s="1116">
        <v>87386.78</v>
      </c>
      <c r="R10" s="1113">
        <f t="shared" si="5"/>
        <v>28.351927839441228</v>
      </c>
      <c r="S10" s="1117">
        <v>74218</v>
      </c>
      <c r="T10" s="1115">
        <f t="shared" si="6"/>
        <v>-15.069533400818747</v>
      </c>
      <c r="U10" s="1117">
        <v>71670</v>
      </c>
      <c r="V10" s="1115">
        <f t="shared" si="7"/>
        <v>-3.4331294295184445</v>
      </c>
      <c r="W10" s="1117">
        <v>63003</v>
      </c>
      <c r="X10" s="1115">
        <f t="shared" ref="X10:X15" si="8">(W10/U10-1)*100</f>
        <v>-12.092925910422769</v>
      </c>
      <c r="Y10" s="1117">
        <v>63294</v>
      </c>
      <c r="Z10" s="1115">
        <f t="shared" si="4"/>
        <v>0.46188276748726498</v>
      </c>
      <c r="AA10" s="1117">
        <v>63653</v>
      </c>
      <c r="AB10" s="1115">
        <f t="shared" si="0"/>
        <v>0.56719436281480462</v>
      </c>
      <c r="AC10" s="1117">
        <v>68616</v>
      </c>
      <c r="AD10" s="1126" t="s">
        <v>185</v>
      </c>
      <c r="AE10" s="1117">
        <v>70279</v>
      </c>
      <c r="AF10" s="1115">
        <f t="shared" si="1"/>
        <v>2.4236329719016014</v>
      </c>
      <c r="AG10" s="1117">
        <v>73593</v>
      </c>
      <c r="AH10" s="1115">
        <f t="shared" si="2"/>
        <v>4.7154911139885236</v>
      </c>
    </row>
    <row r="11" spans="1:35" ht="35.25" customHeight="1">
      <c r="A11" s="931" t="s">
        <v>179</v>
      </c>
      <c r="B11" s="927"/>
      <c r="C11" s="234">
        <v>6827.75</v>
      </c>
      <c r="D11" s="235">
        <v>-14.339070617651972</v>
      </c>
      <c r="E11" s="234">
        <v>6135.46</v>
      </c>
      <c r="F11" s="235">
        <v>-10.139357767932333</v>
      </c>
      <c r="G11" s="916">
        <v>5644.23</v>
      </c>
      <c r="H11" s="917">
        <v>-8.0064086474363805</v>
      </c>
      <c r="I11" s="1109">
        <v>5614.17</v>
      </c>
      <c r="J11" s="1110">
        <v>-8.4963474621299824</v>
      </c>
      <c r="K11" s="1109">
        <v>5613.12</v>
      </c>
      <c r="L11" s="1110">
        <v>-1.8702675551329762E-2</v>
      </c>
      <c r="M11" s="1109">
        <v>5205.58</v>
      </c>
      <c r="N11" s="1110">
        <v>-7.2604897098227035</v>
      </c>
      <c r="O11" s="1111">
        <v>5597</v>
      </c>
      <c r="P11" s="1110">
        <f t="shared" si="3"/>
        <v>7.5192389704893614</v>
      </c>
      <c r="Q11" s="1116">
        <v>6033.65</v>
      </c>
      <c r="R11" s="1113">
        <f t="shared" si="5"/>
        <v>7.8015008040021483</v>
      </c>
      <c r="S11" s="1117">
        <v>5370</v>
      </c>
      <c r="T11" s="1115">
        <f t="shared" si="6"/>
        <v>-10.999146453639163</v>
      </c>
      <c r="U11" s="1117">
        <v>4895</v>
      </c>
      <c r="V11" s="1115">
        <f t="shared" si="7"/>
        <v>-8.8454376163873416</v>
      </c>
      <c r="W11" s="1117">
        <v>7264</v>
      </c>
      <c r="X11" s="1115">
        <f t="shared" si="8"/>
        <v>48.396322778345244</v>
      </c>
      <c r="Y11" s="1117">
        <v>10360</v>
      </c>
      <c r="Z11" s="1115">
        <f t="shared" si="4"/>
        <v>42.621145374449341</v>
      </c>
      <c r="AA11" s="1117">
        <v>8686</v>
      </c>
      <c r="AB11" s="1115">
        <f t="shared" si="0"/>
        <v>-16.158301158301157</v>
      </c>
      <c r="AC11" s="1117">
        <v>10823</v>
      </c>
      <c r="AD11" s="1126" t="s">
        <v>185</v>
      </c>
      <c r="AE11" s="1117">
        <v>10401</v>
      </c>
      <c r="AF11" s="1115">
        <f t="shared" si="1"/>
        <v>-3.8991037605100254</v>
      </c>
      <c r="AG11" s="1117">
        <v>8801</v>
      </c>
      <c r="AH11" s="1115">
        <f t="shared" si="2"/>
        <v>-15.383136236900297</v>
      </c>
    </row>
    <row r="12" spans="1:35" ht="35.25" customHeight="1">
      <c r="A12" s="931" t="s">
        <v>180</v>
      </c>
      <c r="B12" s="927"/>
      <c r="C12" s="234">
        <v>13664.75</v>
      </c>
      <c r="D12" s="235">
        <v>-0.85060346916771001</v>
      </c>
      <c r="E12" s="234">
        <v>12754.64</v>
      </c>
      <c r="F12" s="235">
        <v>-6.6602755264457913</v>
      </c>
      <c r="G12" s="916">
        <v>11252.8</v>
      </c>
      <c r="H12" s="917">
        <v>-11.774852132243641</v>
      </c>
      <c r="I12" s="1109">
        <v>12443.58</v>
      </c>
      <c r="J12" s="1110">
        <v>-2.438798743045667</v>
      </c>
      <c r="K12" s="1109">
        <v>13132.81</v>
      </c>
      <c r="L12" s="1110">
        <v>5.5388401087146821</v>
      </c>
      <c r="M12" s="1109">
        <v>11415.34</v>
      </c>
      <c r="N12" s="1110">
        <v>-13.07770385774255</v>
      </c>
      <c r="O12" s="1111">
        <v>12913</v>
      </c>
      <c r="P12" s="1110">
        <f t="shared" si="3"/>
        <v>13.119714349287893</v>
      </c>
      <c r="Q12" s="1118">
        <v>11115.16</v>
      </c>
      <c r="R12" s="1113">
        <f t="shared" si="5"/>
        <v>-13.922713544490051</v>
      </c>
      <c r="S12" s="1119">
        <v>12051</v>
      </c>
      <c r="T12" s="1115">
        <f t="shared" si="6"/>
        <v>8.4194919371381118</v>
      </c>
      <c r="U12" s="1119">
        <v>11107</v>
      </c>
      <c r="V12" s="1115">
        <f t="shared" si="7"/>
        <v>-7.8333748236660838</v>
      </c>
      <c r="W12" s="1119">
        <v>11198</v>
      </c>
      <c r="X12" s="1115">
        <f t="shared" si="8"/>
        <v>0.81930314216260847</v>
      </c>
      <c r="Y12" s="1119">
        <v>13653</v>
      </c>
      <c r="Z12" s="1115">
        <f t="shared" si="4"/>
        <v>21.923557778174676</v>
      </c>
      <c r="AA12" s="1119">
        <v>11603</v>
      </c>
      <c r="AB12" s="1115">
        <f t="shared" si="0"/>
        <v>-15.01501501501501</v>
      </c>
      <c r="AC12" s="1119">
        <v>12944</v>
      </c>
      <c r="AD12" s="1126" t="s">
        <v>185</v>
      </c>
      <c r="AE12" s="1119">
        <v>14795</v>
      </c>
      <c r="AF12" s="1115">
        <f t="shared" si="1"/>
        <v>14.300061804697162</v>
      </c>
      <c r="AG12" s="1119">
        <v>14571</v>
      </c>
      <c r="AH12" s="1115">
        <f t="shared" si="2"/>
        <v>-1.5140250084488049</v>
      </c>
    </row>
    <row r="13" spans="1:35" ht="35.25" customHeight="1">
      <c r="A13" s="2484" t="s">
        <v>181</v>
      </c>
      <c r="B13" s="2485"/>
      <c r="C13" s="234">
        <v>34091.65</v>
      </c>
      <c r="D13" s="235">
        <v>-18.531618430032825</v>
      </c>
      <c r="E13" s="234">
        <v>27270.65</v>
      </c>
      <c r="F13" s="235">
        <v>-20.007831829788238</v>
      </c>
      <c r="G13" s="916">
        <v>26478.25</v>
      </c>
      <c r="H13" s="917">
        <v>-2.9056879832347282</v>
      </c>
      <c r="I13" s="1109">
        <v>31972.2</v>
      </c>
      <c r="J13" s="1110">
        <v>17.240329805120158</v>
      </c>
      <c r="K13" s="1109">
        <v>25308.84</v>
      </c>
      <c r="L13" s="1110">
        <v>-20.841105710586071</v>
      </c>
      <c r="M13" s="1109">
        <v>25126.57</v>
      </c>
      <c r="N13" s="1110">
        <v>-0.72018314549382456</v>
      </c>
      <c r="O13" s="1111">
        <v>27074</v>
      </c>
      <c r="P13" s="1110">
        <f t="shared" si="3"/>
        <v>7.7504808654742741</v>
      </c>
      <c r="Q13" s="1116">
        <v>24694.46</v>
      </c>
      <c r="R13" s="1113">
        <f t="shared" si="5"/>
        <v>-8.7890226785846242</v>
      </c>
      <c r="S13" s="1117">
        <v>26497</v>
      </c>
      <c r="T13" s="1115">
        <f t="shared" si="6"/>
        <v>7.299369980149395</v>
      </c>
      <c r="U13" s="1117">
        <v>25889</v>
      </c>
      <c r="V13" s="1115">
        <f t="shared" si="7"/>
        <v>-2.2945993886100302</v>
      </c>
      <c r="W13" s="1117">
        <v>24763</v>
      </c>
      <c r="X13" s="1115">
        <f t="shared" si="8"/>
        <v>-4.3493375564911734</v>
      </c>
      <c r="Y13" s="1117">
        <v>24967</v>
      </c>
      <c r="Z13" s="1115">
        <f t="shared" si="4"/>
        <v>0.82380971610871434</v>
      </c>
      <c r="AA13" s="1117">
        <v>23698</v>
      </c>
      <c r="AB13" s="1115">
        <f t="shared" si="0"/>
        <v>-5.0827091761124654</v>
      </c>
      <c r="AC13" s="1117">
        <v>24518</v>
      </c>
      <c r="AD13" s="1126" t="s">
        <v>185</v>
      </c>
      <c r="AE13" s="1117">
        <v>27125</v>
      </c>
      <c r="AF13" s="1115">
        <f t="shared" si="1"/>
        <v>10.633004323354278</v>
      </c>
      <c r="AG13" s="1117">
        <v>29342</v>
      </c>
      <c r="AH13" s="1115">
        <f t="shared" si="2"/>
        <v>8.1732718894009118</v>
      </c>
    </row>
    <row r="14" spans="1:35" ht="35.25" customHeight="1">
      <c r="A14" s="931" t="s">
        <v>182</v>
      </c>
      <c r="B14" s="927"/>
      <c r="C14" s="234">
        <v>269052.51</v>
      </c>
      <c r="D14" s="235">
        <v>4.1731437907016389</v>
      </c>
      <c r="E14" s="234">
        <v>281851.96000000002</v>
      </c>
      <c r="F14" s="235">
        <v>4.7572312185454102</v>
      </c>
      <c r="G14" s="916">
        <v>262596.56</v>
      </c>
      <c r="H14" s="917">
        <v>-6.8317424508951508</v>
      </c>
      <c r="I14" s="1109">
        <v>205646.12</v>
      </c>
      <c r="J14" s="1110">
        <v>-27.037541268118204</v>
      </c>
      <c r="K14" s="1109">
        <v>193037.34</v>
      </c>
      <c r="L14" s="1110">
        <v>-6.1312997298465959</v>
      </c>
      <c r="M14" s="1109">
        <v>105748.93</v>
      </c>
      <c r="N14" s="1110">
        <v>-45.218406967273793</v>
      </c>
      <c r="O14" s="1111">
        <v>104025</v>
      </c>
      <c r="P14" s="1110">
        <f t="shared" si="3"/>
        <v>-1.6302103482276342</v>
      </c>
      <c r="Q14" s="1120">
        <v>101934.5</v>
      </c>
      <c r="R14" s="1113">
        <f t="shared" si="5"/>
        <v>-2.0096130737803364</v>
      </c>
      <c r="S14" s="1121">
        <v>139206</v>
      </c>
      <c r="T14" s="1115">
        <f t="shared" si="6"/>
        <v>36.564166204768746</v>
      </c>
      <c r="U14" s="1121">
        <v>142887</v>
      </c>
      <c r="V14" s="1115">
        <f t="shared" si="7"/>
        <v>2.6442825740269793</v>
      </c>
      <c r="W14" s="1121">
        <v>137497</v>
      </c>
      <c r="X14" s="1115">
        <f t="shared" si="8"/>
        <v>-3.7722116077739787</v>
      </c>
      <c r="Y14" s="1121">
        <v>133256</v>
      </c>
      <c r="Z14" s="1115">
        <f t="shared" si="4"/>
        <v>-3.08443093303854</v>
      </c>
      <c r="AA14" s="1121">
        <v>103207</v>
      </c>
      <c r="AB14" s="1115">
        <f t="shared" si="0"/>
        <v>-22.549828900762449</v>
      </c>
      <c r="AC14" s="1121">
        <v>106587</v>
      </c>
      <c r="AD14" s="1126" t="s">
        <v>185</v>
      </c>
      <c r="AE14" s="1121">
        <v>113702</v>
      </c>
      <c r="AF14" s="1115">
        <f t="shared" si="1"/>
        <v>6.6752981132783606</v>
      </c>
      <c r="AG14" s="1121">
        <v>122613</v>
      </c>
      <c r="AH14" s="1115">
        <f t="shared" si="2"/>
        <v>7.8371532602768745</v>
      </c>
    </row>
    <row r="15" spans="1:35" ht="35.25" customHeight="1">
      <c r="A15" s="931" t="s">
        <v>183</v>
      </c>
      <c r="B15" s="927"/>
      <c r="C15" s="234">
        <v>71051.92</v>
      </c>
      <c r="D15" s="235">
        <v>-4.9575758402666921</v>
      </c>
      <c r="E15" s="234">
        <v>69956.570000000007</v>
      </c>
      <c r="F15" s="235">
        <v>-1.5416191427339188</v>
      </c>
      <c r="G15" s="916">
        <v>76404.100000000006</v>
      </c>
      <c r="H15" s="917">
        <v>9.2164753074657657</v>
      </c>
      <c r="I15" s="1109">
        <v>66756.91</v>
      </c>
      <c r="J15" s="1110">
        <v>-4.5737805612825255</v>
      </c>
      <c r="K15" s="1109">
        <v>58978.34</v>
      </c>
      <c r="L15" s="1110">
        <v>-11.6520821589855</v>
      </c>
      <c r="M15" s="1109">
        <v>64060.42</v>
      </c>
      <c r="N15" s="1110">
        <v>8.6168583245984856</v>
      </c>
      <c r="O15" s="1111">
        <v>63881</v>
      </c>
      <c r="P15" s="1110">
        <f t="shared" si="3"/>
        <v>-0.28007933760034742</v>
      </c>
      <c r="Q15" s="1118">
        <v>81614.149999999994</v>
      </c>
      <c r="R15" s="1113">
        <f t="shared" si="5"/>
        <v>27.759662497456205</v>
      </c>
      <c r="S15" s="1119">
        <v>77651</v>
      </c>
      <c r="T15" s="1115">
        <f t="shared" si="6"/>
        <v>-4.8559594139006457</v>
      </c>
      <c r="U15" s="1119">
        <v>74226</v>
      </c>
      <c r="V15" s="1115">
        <f t="shared" si="7"/>
        <v>-4.4107609689508216</v>
      </c>
      <c r="W15" s="1119">
        <v>78040</v>
      </c>
      <c r="X15" s="1115">
        <f t="shared" si="8"/>
        <v>5.1383612211354457</v>
      </c>
      <c r="Y15" s="1119">
        <v>74570</v>
      </c>
      <c r="Z15" s="1115">
        <f t="shared" si="4"/>
        <v>-4.446437724243979</v>
      </c>
      <c r="AA15" s="1119">
        <v>72792</v>
      </c>
      <c r="AB15" s="1115">
        <f t="shared" ref="AB15" si="9">(AA15/Y15-1)*100</f>
        <v>-2.3843368646908947</v>
      </c>
      <c r="AC15" s="1119">
        <v>75578</v>
      </c>
      <c r="AD15" s="1126" t="s">
        <v>185</v>
      </c>
      <c r="AE15" s="1119">
        <v>75073</v>
      </c>
      <c r="AF15" s="1115">
        <f t="shared" si="1"/>
        <v>-0.66818386302892607</v>
      </c>
      <c r="AG15" s="1119">
        <v>76638</v>
      </c>
      <c r="AH15" s="1115">
        <f t="shared" si="2"/>
        <v>2.0846376193838001</v>
      </c>
    </row>
    <row r="16" spans="1:35" ht="35.25" customHeight="1">
      <c r="A16" s="931" t="s">
        <v>184</v>
      </c>
      <c r="B16" s="927"/>
      <c r="C16" s="424" t="s">
        <v>765</v>
      </c>
      <c r="D16" s="236" t="s">
        <v>185</v>
      </c>
      <c r="E16" s="424" t="s">
        <v>765</v>
      </c>
      <c r="F16" s="236" t="s">
        <v>185</v>
      </c>
      <c r="G16" s="915" t="s">
        <v>765</v>
      </c>
      <c r="H16" s="918" t="s">
        <v>185</v>
      </c>
      <c r="I16" s="1122" t="s">
        <v>765</v>
      </c>
      <c r="J16" s="1123" t="s">
        <v>185</v>
      </c>
      <c r="K16" s="1122" t="s">
        <v>765</v>
      </c>
      <c r="L16" s="1123" t="s">
        <v>185</v>
      </c>
      <c r="M16" s="1122" t="s">
        <v>765</v>
      </c>
      <c r="N16" s="1123" t="s">
        <v>185</v>
      </c>
      <c r="O16" s="1122" t="s">
        <v>340</v>
      </c>
      <c r="P16" s="1123" t="s">
        <v>185</v>
      </c>
      <c r="Q16" s="1124" t="s">
        <v>340</v>
      </c>
      <c r="R16" s="1125" t="s">
        <v>185</v>
      </c>
      <c r="S16" s="1124" t="s">
        <v>340</v>
      </c>
      <c r="T16" s="1126" t="s">
        <v>185</v>
      </c>
      <c r="U16" s="1124" t="s">
        <v>340</v>
      </c>
      <c r="V16" s="1126" t="s">
        <v>185</v>
      </c>
      <c r="W16" s="1127" t="s">
        <v>340</v>
      </c>
      <c r="X16" s="1126" t="s">
        <v>185</v>
      </c>
      <c r="Y16" s="1127" t="s">
        <v>340</v>
      </c>
      <c r="Z16" s="1126" t="s">
        <v>185</v>
      </c>
      <c r="AA16" s="1127" t="s">
        <v>234</v>
      </c>
      <c r="AB16" s="1126" t="s">
        <v>185</v>
      </c>
      <c r="AC16" s="1127" t="s">
        <v>234</v>
      </c>
      <c r="AD16" s="1126" t="s">
        <v>185</v>
      </c>
      <c r="AE16" s="1127" t="s">
        <v>234</v>
      </c>
      <c r="AF16" s="1126" t="s">
        <v>185</v>
      </c>
      <c r="AG16" s="1127">
        <v>1258</v>
      </c>
      <c r="AH16" s="1126" t="s">
        <v>185</v>
      </c>
    </row>
    <row r="17" spans="1:34" ht="35.25" customHeight="1">
      <c r="A17" s="931" t="s">
        <v>186</v>
      </c>
      <c r="B17" s="927"/>
      <c r="C17" s="234">
        <v>32397.89</v>
      </c>
      <c r="D17" s="235">
        <v>2.6148862721796284</v>
      </c>
      <c r="E17" s="234">
        <v>28327.01</v>
      </c>
      <c r="F17" s="235">
        <v>-12.565262737789407</v>
      </c>
      <c r="G17" s="916">
        <v>30446.51</v>
      </c>
      <c r="H17" s="917">
        <v>7.4822580992487397</v>
      </c>
      <c r="I17" s="1109">
        <v>36668.089999999997</v>
      </c>
      <c r="J17" s="1110">
        <v>29.445677464723595</v>
      </c>
      <c r="K17" s="1109">
        <v>29748.76</v>
      </c>
      <c r="L17" s="1110">
        <v>-18.870167494407262</v>
      </c>
      <c r="M17" s="1109">
        <v>31612.42</v>
      </c>
      <c r="N17" s="1110">
        <v>6.2646644767714754</v>
      </c>
      <c r="O17" s="1111">
        <v>35185</v>
      </c>
      <c r="P17" s="1110">
        <f t="shared" ref="P17:P28" si="10">(O17/M17-1)*100</f>
        <v>11.301191114125398</v>
      </c>
      <c r="Q17" s="1118">
        <v>57948.47</v>
      </c>
      <c r="R17" s="1113">
        <f t="shared" ref="R17:R30" si="11">(Q17/O17-1)*100</f>
        <v>64.696518402728429</v>
      </c>
      <c r="S17" s="1119">
        <v>28142</v>
      </c>
      <c r="T17" s="1115">
        <f t="shared" ref="T17" si="12">(S17/Q17-1)*100</f>
        <v>-51.436163888364959</v>
      </c>
      <c r="U17" s="1119">
        <v>26017</v>
      </c>
      <c r="V17" s="1115">
        <f t="shared" ref="V17" si="13">(U17/S17-1)*100</f>
        <v>-7.5509914007533263</v>
      </c>
      <c r="W17" s="1119">
        <v>25370</v>
      </c>
      <c r="X17" s="1115">
        <f t="shared" ref="X17" si="14">(W17/U17-1)*100</f>
        <v>-2.4868355306145951</v>
      </c>
      <c r="Y17" s="1119">
        <v>23113</v>
      </c>
      <c r="Z17" s="1115">
        <f>(Y17/W17-1)*100</f>
        <v>-8.8963342530547944</v>
      </c>
      <c r="AA17" s="1119">
        <v>32656</v>
      </c>
      <c r="AB17" s="1115">
        <f>(AA17/Y17-1)*100</f>
        <v>41.28845238610306</v>
      </c>
      <c r="AC17" s="1119">
        <v>25836</v>
      </c>
      <c r="AD17" s="1126" t="s">
        <v>185</v>
      </c>
      <c r="AE17" s="1119">
        <v>28403</v>
      </c>
      <c r="AF17" s="1115">
        <f>(AE17/AC17-1)*100</f>
        <v>9.9357485678897675</v>
      </c>
      <c r="AG17" s="1119">
        <v>27413</v>
      </c>
      <c r="AH17" s="1115">
        <f>(AG17/AE17-1)*100</f>
        <v>-3.4855473013414073</v>
      </c>
    </row>
    <row r="18" spans="1:34" ht="35.25" customHeight="1">
      <c r="A18" s="931" t="s">
        <v>187</v>
      </c>
      <c r="B18" s="927"/>
      <c r="C18" s="234">
        <v>1546.2</v>
      </c>
      <c r="D18" s="236" t="s">
        <v>185</v>
      </c>
      <c r="E18" s="424" t="s">
        <v>765</v>
      </c>
      <c r="F18" s="236" t="s">
        <v>185</v>
      </c>
      <c r="G18" s="915" t="s">
        <v>765</v>
      </c>
      <c r="H18" s="918" t="s">
        <v>185</v>
      </c>
      <c r="I18" s="1109">
        <v>354.69</v>
      </c>
      <c r="J18" s="1123" t="s">
        <v>185</v>
      </c>
      <c r="K18" s="1109">
        <v>1234.8499999999999</v>
      </c>
      <c r="L18" s="1110">
        <v>248.14908793594404</v>
      </c>
      <c r="M18" s="1109">
        <v>1227.3399999999999</v>
      </c>
      <c r="N18" s="1110">
        <v>-0.60817103291898045</v>
      </c>
      <c r="O18" s="1111">
        <v>1262</v>
      </c>
      <c r="P18" s="1110">
        <f t="shared" si="10"/>
        <v>2.8239933514755622</v>
      </c>
      <c r="Q18" s="1124" t="s">
        <v>340</v>
      </c>
      <c r="R18" s="1125" t="s">
        <v>185</v>
      </c>
      <c r="S18" s="1124" t="s">
        <v>340</v>
      </c>
      <c r="T18" s="1126" t="s">
        <v>185</v>
      </c>
      <c r="U18" s="1124" t="s">
        <v>340</v>
      </c>
      <c r="V18" s="1126" t="s">
        <v>185</v>
      </c>
      <c r="W18" s="1127" t="s">
        <v>340</v>
      </c>
      <c r="X18" s="1126" t="s">
        <v>185</v>
      </c>
      <c r="Y18" s="1127" t="s">
        <v>340</v>
      </c>
      <c r="Z18" s="1126" t="s">
        <v>185</v>
      </c>
      <c r="AA18" s="1127" t="s">
        <v>234</v>
      </c>
      <c r="AB18" s="1126" t="s">
        <v>185</v>
      </c>
      <c r="AC18" s="1127" t="s">
        <v>234</v>
      </c>
      <c r="AD18" s="1126" t="s">
        <v>185</v>
      </c>
      <c r="AE18" s="1127" t="s">
        <v>234</v>
      </c>
      <c r="AF18" s="1126" t="s">
        <v>185</v>
      </c>
      <c r="AG18" s="1127">
        <v>1973</v>
      </c>
      <c r="AH18" s="1126" t="s">
        <v>185</v>
      </c>
    </row>
    <row r="19" spans="1:34" ht="35.25" customHeight="1">
      <c r="A19" s="2484" t="s">
        <v>1109</v>
      </c>
      <c r="B19" s="2485"/>
      <c r="C19" s="234">
        <v>5892.38</v>
      </c>
      <c r="D19" s="235">
        <v>-24.935348177137072</v>
      </c>
      <c r="E19" s="234">
        <v>6242.85</v>
      </c>
      <c r="F19" s="235">
        <v>5.9478512926864902</v>
      </c>
      <c r="G19" s="916">
        <v>6807.62</v>
      </c>
      <c r="H19" s="917">
        <v>9.0466693897818917</v>
      </c>
      <c r="I19" s="1109">
        <v>4216.6899999999996</v>
      </c>
      <c r="J19" s="1110">
        <v>-32.455689308569013</v>
      </c>
      <c r="K19" s="1109">
        <v>4690.71</v>
      </c>
      <c r="L19" s="1110">
        <v>11.241518821634999</v>
      </c>
      <c r="M19" s="1109">
        <v>4399.6400000000003</v>
      </c>
      <c r="N19" s="1110">
        <v>-6.2052439822542826</v>
      </c>
      <c r="O19" s="1111">
        <v>6416</v>
      </c>
      <c r="P19" s="1110">
        <f t="shared" si="10"/>
        <v>45.830113372912315</v>
      </c>
      <c r="Q19" s="1116">
        <v>7096.8</v>
      </c>
      <c r="R19" s="1113">
        <f t="shared" si="11"/>
        <v>10.610972568578546</v>
      </c>
      <c r="S19" s="1117">
        <v>7123</v>
      </c>
      <c r="T19" s="1115">
        <f t="shared" ref="T19:T30" si="15">(S19/Q19-1)*100</f>
        <v>0.36918047570735357</v>
      </c>
      <c r="U19" s="1117">
        <v>7268</v>
      </c>
      <c r="V19" s="1115">
        <f t="shared" ref="V19:V30" si="16">(U19/S19-1)*100</f>
        <v>2.0356591323880346</v>
      </c>
      <c r="W19" s="1117">
        <v>7417</v>
      </c>
      <c r="X19" s="1115">
        <f t="shared" ref="X19:X30" si="17">(W19/U19-1)*100</f>
        <v>2.0500825536598821</v>
      </c>
      <c r="Y19" s="1117">
        <v>7039</v>
      </c>
      <c r="Z19" s="1115">
        <f t="shared" ref="Z19:Z33" si="18">(Y19/W19-1)*100</f>
        <v>-5.0964001617904824</v>
      </c>
      <c r="AA19" s="1117">
        <v>4912</v>
      </c>
      <c r="AB19" s="1115">
        <f t="shared" ref="AB19:AB33" si="19">(AA19/Y19-1)*100</f>
        <v>-30.217360420514272</v>
      </c>
      <c r="AC19" s="1117">
        <v>5162</v>
      </c>
      <c r="AD19" s="1126" t="s">
        <v>185</v>
      </c>
      <c r="AE19" s="1117">
        <v>5768</v>
      </c>
      <c r="AF19" s="1115">
        <f t="shared" ref="AF19:AF33" si="20">(AE19/AC19-1)*100</f>
        <v>11.739635800077487</v>
      </c>
      <c r="AG19" s="1117">
        <v>5300</v>
      </c>
      <c r="AH19" s="1115">
        <f t="shared" ref="AH19:AH33" si="21">(AG19/AE19-1)*100</f>
        <v>-8.1137309292649071</v>
      </c>
    </row>
    <row r="20" spans="1:34" ht="35.25" customHeight="1">
      <c r="A20" s="932" t="s">
        <v>189</v>
      </c>
      <c r="B20" s="933"/>
      <c r="C20" s="234">
        <v>43489.97</v>
      </c>
      <c r="D20" s="235">
        <v>-2.2258528152971024</v>
      </c>
      <c r="E20" s="234">
        <v>28346.81</v>
      </c>
      <c r="F20" s="235">
        <v>-34.819890655247633</v>
      </c>
      <c r="G20" s="916">
        <v>33377.15</v>
      </c>
      <c r="H20" s="917">
        <v>17.745700486227545</v>
      </c>
      <c r="I20" s="1109">
        <v>33690.19</v>
      </c>
      <c r="J20" s="1110">
        <v>18.850022277639013</v>
      </c>
      <c r="K20" s="1109">
        <v>35191.53</v>
      </c>
      <c r="L20" s="1110">
        <v>4.4563120599794726</v>
      </c>
      <c r="M20" s="1109">
        <v>35235.39</v>
      </c>
      <c r="N20" s="1110">
        <v>0.12463226236540947</v>
      </c>
      <c r="O20" s="1111">
        <v>37752</v>
      </c>
      <c r="P20" s="1110">
        <f t="shared" si="10"/>
        <v>7.1422793958006547</v>
      </c>
      <c r="Q20" s="1120">
        <v>39120.28</v>
      </c>
      <c r="R20" s="1113">
        <f t="shared" si="11"/>
        <v>3.6243907607544035</v>
      </c>
      <c r="S20" s="1121">
        <v>40455</v>
      </c>
      <c r="T20" s="1115">
        <f t="shared" si="15"/>
        <v>3.411836520597511</v>
      </c>
      <c r="U20" s="1121">
        <v>39146</v>
      </c>
      <c r="V20" s="1115">
        <f t="shared" si="16"/>
        <v>-3.2356939809665031</v>
      </c>
      <c r="W20" s="1121">
        <v>39061</v>
      </c>
      <c r="X20" s="1115">
        <f t="shared" si="17"/>
        <v>-0.21713585040616934</v>
      </c>
      <c r="Y20" s="1121">
        <v>37137</v>
      </c>
      <c r="Z20" s="1115">
        <f t="shared" si="18"/>
        <v>-4.9256291441591387</v>
      </c>
      <c r="AA20" s="1121">
        <v>34002</v>
      </c>
      <c r="AB20" s="1115">
        <f t="shared" si="19"/>
        <v>-8.4417158090314253</v>
      </c>
      <c r="AC20" s="1121">
        <v>36563</v>
      </c>
      <c r="AD20" s="1126" t="s">
        <v>185</v>
      </c>
      <c r="AE20" s="1121">
        <v>42365</v>
      </c>
      <c r="AF20" s="1115">
        <f t="shared" si="20"/>
        <v>15.868500943576835</v>
      </c>
      <c r="AG20" s="1121">
        <v>52126</v>
      </c>
      <c r="AH20" s="1115">
        <f t="shared" si="21"/>
        <v>23.040245485660328</v>
      </c>
    </row>
    <row r="21" spans="1:34" ht="35.25" customHeight="1">
      <c r="A21" s="924" t="s">
        <v>190</v>
      </c>
      <c r="B21" s="925"/>
      <c r="C21" s="234">
        <v>122829.79</v>
      </c>
      <c r="D21" s="235">
        <v>-6.3773213059909679</v>
      </c>
      <c r="E21" s="234">
        <v>82705.47</v>
      </c>
      <c r="F21" s="235">
        <v>-32.666603109880754</v>
      </c>
      <c r="G21" s="916">
        <v>87783.82</v>
      </c>
      <c r="H21" s="917">
        <v>6.1402831034029548</v>
      </c>
      <c r="I21" s="1109">
        <v>141299.47</v>
      </c>
      <c r="J21" s="1110">
        <v>70.84658366611059</v>
      </c>
      <c r="K21" s="1109">
        <v>90944.74</v>
      </c>
      <c r="L21" s="1110">
        <v>-35.63688526220232</v>
      </c>
      <c r="M21" s="1109">
        <v>100412.71</v>
      </c>
      <c r="N21" s="1110">
        <v>10.410684554158923</v>
      </c>
      <c r="O21" s="1111">
        <v>110442.31</v>
      </c>
      <c r="P21" s="1110">
        <f t="shared" si="10"/>
        <v>9.9883769694095506</v>
      </c>
      <c r="Q21" s="1128">
        <f>SUM(Q22:Q24)</f>
        <v>107162.01999999999</v>
      </c>
      <c r="R21" s="1113">
        <f t="shared" si="11"/>
        <v>-2.9701388897063197</v>
      </c>
      <c r="S21" s="1129">
        <f>SUM(S22:S24)</f>
        <v>108437</v>
      </c>
      <c r="T21" s="1115">
        <f t="shared" si="15"/>
        <v>1.1897685392642021</v>
      </c>
      <c r="U21" s="1129">
        <f>SUM(U22:U24)</f>
        <v>138938</v>
      </c>
      <c r="V21" s="1115">
        <f t="shared" si="16"/>
        <v>28.127853039091821</v>
      </c>
      <c r="W21" s="1129">
        <f>SUM(W22:W24)</f>
        <v>144604</v>
      </c>
      <c r="X21" s="1115">
        <f t="shared" si="17"/>
        <v>4.0780779916221643</v>
      </c>
      <c r="Y21" s="1129">
        <f>SUM(Y22:Y24)</f>
        <v>138287</v>
      </c>
      <c r="Z21" s="1115">
        <f t="shared" si="18"/>
        <v>-4.3684821996625267</v>
      </c>
      <c r="AA21" s="1129">
        <v>135227</v>
      </c>
      <c r="AB21" s="1115">
        <f t="shared" si="19"/>
        <v>-2.2127893439007229</v>
      </c>
      <c r="AC21" s="1129">
        <f>SUM(AC22:AC24)</f>
        <v>176665</v>
      </c>
      <c r="AD21" s="1126" t="s">
        <v>185</v>
      </c>
      <c r="AE21" s="1129">
        <f>SUM(AE22:AE24)</f>
        <v>179542</v>
      </c>
      <c r="AF21" s="1115">
        <f t="shared" si="20"/>
        <v>1.6285059293012161</v>
      </c>
      <c r="AG21" s="1129">
        <f>SUM(AG22:AG24)</f>
        <v>180079</v>
      </c>
      <c r="AH21" s="1115">
        <f t="shared" si="21"/>
        <v>0.29909436232191666</v>
      </c>
    </row>
    <row r="22" spans="1:34" ht="35.25" customHeight="1">
      <c r="A22" s="926"/>
      <c r="B22" s="927" t="s">
        <v>146</v>
      </c>
      <c r="C22" s="234">
        <v>10902.24</v>
      </c>
      <c r="D22" s="235">
        <v>11.584263096430947</v>
      </c>
      <c r="E22" s="234">
        <v>6445.84</v>
      </c>
      <c r="F22" s="235">
        <v>-40.876003463508411</v>
      </c>
      <c r="G22" s="916">
        <v>6253.18</v>
      </c>
      <c r="H22" s="917">
        <v>-2.9889044717212987</v>
      </c>
      <c r="I22" s="1109">
        <v>11462.84</v>
      </c>
      <c r="J22" s="1110">
        <v>77.833145098233885</v>
      </c>
      <c r="K22" s="1109">
        <v>7336.87</v>
      </c>
      <c r="L22" s="1110">
        <v>-35.99430856576555</v>
      </c>
      <c r="M22" s="1109">
        <v>6851.95</v>
      </c>
      <c r="N22" s="1110">
        <v>-6.6093579414654986</v>
      </c>
      <c r="O22" s="1111">
        <v>7605.73</v>
      </c>
      <c r="P22" s="1110">
        <f t="shared" si="10"/>
        <v>11.000955932252854</v>
      </c>
      <c r="Q22" s="1118">
        <v>7045.06</v>
      </c>
      <c r="R22" s="1113">
        <f t="shared" si="11"/>
        <v>-7.3716789841343218</v>
      </c>
      <c r="S22" s="1119">
        <v>6391</v>
      </c>
      <c r="T22" s="1115">
        <f t="shared" si="15"/>
        <v>-9.2839521593854446</v>
      </c>
      <c r="U22" s="1119">
        <v>8264</v>
      </c>
      <c r="V22" s="1115">
        <f t="shared" si="16"/>
        <v>29.306837740572679</v>
      </c>
      <c r="W22" s="1119">
        <v>9524</v>
      </c>
      <c r="X22" s="1115">
        <f t="shared" si="17"/>
        <v>15.246853823814144</v>
      </c>
      <c r="Y22" s="1119">
        <v>6635</v>
      </c>
      <c r="Z22" s="1115">
        <f t="shared" si="18"/>
        <v>-30.333893322133555</v>
      </c>
      <c r="AA22" s="1119">
        <v>8183</v>
      </c>
      <c r="AB22" s="1115">
        <f t="shared" si="19"/>
        <v>23.330821401657875</v>
      </c>
      <c r="AC22" s="1119">
        <v>12594</v>
      </c>
      <c r="AD22" s="1126" t="s">
        <v>185</v>
      </c>
      <c r="AE22" s="1119">
        <v>12986</v>
      </c>
      <c r="AF22" s="1115">
        <f t="shared" si="20"/>
        <v>3.1125932983960602</v>
      </c>
      <c r="AG22" s="1119">
        <v>10058</v>
      </c>
      <c r="AH22" s="1115">
        <f t="shared" si="21"/>
        <v>-22.547358693978126</v>
      </c>
    </row>
    <row r="23" spans="1:34" ht="35.25" customHeight="1">
      <c r="A23" s="926"/>
      <c r="B23" s="927" t="s">
        <v>191</v>
      </c>
      <c r="C23" s="234">
        <v>51230.53</v>
      </c>
      <c r="D23" s="235">
        <v>-9.7798796243937396</v>
      </c>
      <c r="E23" s="234">
        <v>33041.15</v>
      </c>
      <c r="F23" s="235">
        <v>-35.504961592238061</v>
      </c>
      <c r="G23" s="916">
        <v>41999.49</v>
      </c>
      <c r="H23" s="917">
        <v>27.112676162905935</v>
      </c>
      <c r="I23" s="1109">
        <v>63396.05</v>
      </c>
      <c r="J23" s="1110">
        <v>91.869986365486668</v>
      </c>
      <c r="K23" s="1109">
        <v>38740.980000000003</v>
      </c>
      <c r="L23" s="1110">
        <v>-38.890546019823006</v>
      </c>
      <c r="M23" s="1109">
        <v>40232.67</v>
      </c>
      <c r="N23" s="1110">
        <v>3.850418858789828</v>
      </c>
      <c r="O23" s="1111">
        <v>41694.83</v>
      </c>
      <c r="P23" s="1110">
        <f t="shared" si="10"/>
        <v>3.634260415726831</v>
      </c>
      <c r="Q23" s="1118">
        <v>37534.15</v>
      </c>
      <c r="R23" s="1113">
        <f t="shared" si="11"/>
        <v>-9.9788870706512096</v>
      </c>
      <c r="S23" s="1119">
        <v>49109</v>
      </c>
      <c r="T23" s="1115">
        <f t="shared" si="15"/>
        <v>30.838183361019222</v>
      </c>
      <c r="U23" s="1119">
        <v>59477</v>
      </c>
      <c r="V23" s="1115">
        <f t="shared" si="16"/>
        <v>21.112219756052863</v>
      </c>
      <c r="W23" s="1119">
        <v>61271</v>
      </c>
      <c r="X23" s="1115">
        <f t="shared" si="17"/>
        <v>3.0162920120382575</v>
      </c>
      <c r="Y23" s="1119">
        <v>56256</v>
      </c>
      <c r="Z23" s="1115">
        <f t="shared" si="18"/>
        <v>-8.1849488338691998</v>
      </c>
      <c r="AA23" s="1119">
        <v>54364</v>
      </c>
      <c r="AB23" s="1115">
        <f t="shared" si="19"/>
        <v>-3.3631968145619973</v>
      </c>
      <c r="AC23" s="1119">
        <v>82245</v>
      </c>
      <c r="AD23" s="1126" t="s">
        <v>185</v>
      </c>
      <c r="AE23" s="1119">
        <v>80733</v>
      </c>
      <c r="AF23" s="1115">
        <f t="shared" si="20"/>
        <v>-1.8384096297647257</v>
      </c>
      <c r="AG23" s="1119">
        <v>85780</v>
      </c>
      <c r="AH23" s="1115">
        <f t="shared" si="21"/>
        <v>6.2514708978980149</v>
      </c>
    </row>
    <row r="24" spans="1:34" ht="35.25" customHeight="1">
      <c r="A24" s="928"/>
      <c r="B24" s="927" t="s">
        <v>192</v>
      </c>
      <c r="C24" s="234">
        <v>60697.02</v>
      </c>
      <c r="D24" s="235">
        <v>-6.1032191315034119</v>
      </c>
      <c r="E24" s="234">
        <v>43218.48</v>
      </c>
      <c r="F24" s="235">
        <v>-28.796372540200476</v>
      </c>
      <c r="G24" s="916">
        <v>39531.15</v>
      </c>
      <c r="H24" s="917">
        <v>-8.5318363811036413</v>
      </c>
      <c r="I24" s="1109">
        <v>66440.58</v>
      </c>
      <c r="J24" s="1110">
        <v>53.731875808681842</v>
      </c>
      <c r="K24" s="1109">
        <v>44866.89</v>
      </c>
      <c r="L24" s="1110">
        <v>-32.470652724584895</v>
      </c>
      <c r="M24" s="1109">
        <v>53328.09</v>
      </c>
      <c r="N24" s="1110">
        <v>18.858449961653221</v>
      </c>
      <c r="O24" s="1111">
        <v>61141.75</v>
      </c>
      <c r="P24" s="1110">
        <f t="shared" si="10"/>
        <v>14.652052979958597</v>
      </c>
      <c r="Q24" s="1118">
        <v>62582.81</v>
      </c>
      <c r="R24" s="1113">
        <f t="shared" si="11"/>
        <v>2.3569165095863154</v>
      </c>
      <c r="S24" s="1119">
        <v>52937</v>
      </c>
      <c r="T24" s="1115">
        <f t="shared" si="15"/>
        <v>-15.412874557725997</v>
      </c>
      <c r="U24" s="1119">
        <v>71197</v>
      </c>
      <c r="V24" s="1115">
        <f t="shared" si="16"/>
        <v>34.493832291214076</v>
      </c>
      <c r="W24" s="1119">
        <v>73809</v>
      </c>
      <c r="X24" s="1115">
        <f t="shared" si="17"/>
        <v>3.6686939056420842</v>
      </c>
      <c r="Y24" s="1119">
        <v>75396</v>
      </c>
      <c r="Z24" s="1115">
        <f t="shared" si="18"/>
        <v>2.1501442913465896</v>
      </c>
      <c r="AA24" s="1119">
        <v>72680</v>
      </c>
      <c r="AB24" s="1115">
        <f t="shared" si="19"/>
        <v>-3.6023131200594194</v>
      </c>
      <c r="AC24" s="1119">
        <v>81826</v>
      </c>
      <c r="AD24" s="1126" t="s">
        <v>185</v>
      </c>
      <c r="AE24" s="1119">
        <v>85823</v>
      </c>
      <c r="AF24" s="1115">
        <f t="shared" si="20"/>
        <v>4.8847554567007956</v>
      </c>
      <c r="AG24" s="1119">
        <v>84241</v>
      </c>
      <c r="AH24" s="1115">
        <f t="shared" si="21"/>
        <v>-1.84332871141768</v>
      </c>
    </row>
    <row r="25" spans="1:34" ht="35.25" customHeight="1">
      <c r="A25" s="2480" t="s">
        <v>776</v>
      </c>
      <c r="B25" s="2481"/>
      <c r="C25" s="237">
        <v>963311.29999999993</v>
      </c>
      <c r="D25" s="238" t="s">
        <v>31</v>
      </c>
      <c r="E25" s="237">
        <v>696658.52</v>
      </c>
      <c r="F25" s="239">
        <v>-27.680852492854591</v>
      </c>
      <c r="G25" s="919">
        <v>794694.92999999993</v>
      </c>
      <c r="H25" s="920">
        <v>14.072376520996244</v>
      </c>
      <c r="I25" s="1130">
        <v>970031.42999999993</v>
      </c>
      <c r="J25" s="1131">
        <v>22.063372167229002</v>
      </c>
      <c r="K25" s="1130">
        <v>807025</v>
      </c>
      <c r="L25" s="1131">
        <v>-16.80424210584599</v>
      </c>
      <c r="M25" s="1130">
        <v>894351.58000000007</v>
      </c>
      <c r="N25" s="1131">
        <v>10.820802329543699</v>
      </c>
      <c r="O25" s="1130">
        <v>991415.14999999991</v>
      </c>
      <c r="P25" s="1131">
        <v>10.852954494696565</v>
      </c>
      <c r="Q25" s="1132">
        <f>SUM(Q26:Q32)</f>
        <v>1035182.55</v>
      </c>
      <c r="R25" s="1113">
        <f t="shared" si="11"/>
        <v>4.4146390137370872</v>
      </c>
      <c r="S25" s="1133">
        <f>SUM(S26:S32)</f>
        <v>994825</v>
      </c>
      <c r="T25" s="1115">
        <f t="shared" si="15"/>
        <v>-3.8985925719091763</v>
      </c>
      <c r="U25" s="1133">
        <f>SUM(U26:U32)</f>
        <v>1113348</v>
      </c>
      <c r="V25" s="1115">
        <f t="shared" si="16"/>
        <v>11.913954715653507</v>
      </c>
      <c r="W25" s="1133">
        <f>SUM(W26:W32)</f>
        <v>1188586</v>
      </c>
      <c r="X25" s="1115">
        <f t="shared" si="17"/>
        <v>6.7578151665067976</v>
      </c>
      <c r="Y25" s="1133">
        <f>SUM(Y26:Y32)</f>
        <v>1095164</v>
      </c>
      <c r="Z25" s="1115">
        <f t="shared" si="18"/>
        <v>-7.8599276787712498</v>
      </c>
      <c r="AA25" s="1133">
        <v>921646</v>
      </c>
      <c r="AB25" s="1115">
        <f t="shared" si="19"/>
        <v>-15.844019708463753</v>
      </c>
      <c r="AC25" s="1133">
        <f>SUM(AC26:AC32)</f>
        <v>1278328</v>
      </c>
      <c r="AD25" s="1126" t="s">
        <v>185</v>
      </c>
      <c r="AE25" s="1133">
        <f>SUM(AE26:AE32)</f>
        <v>1353862</v>
      </c>
      <c r="AF25" s="1115">
        <f t="shared" si="20"/>
        <v>5.9088121358524592</v>
      </c>
      <c r="AG25" s="1133">
        <f>SUM(AG26:AG32)</f>
        <v>1343950</v>
      </c>
      <c r="AH25" s="1115">
        <f t="shared" si="21"/>
        <v>-0.73212779441331755</v>
      </c>
    </row>
    <row r="26" spans="1:34" ht="35.25" customHeight="1">
      <c r="A26" s="2482"/>
      <c r="B26" s="2047" t="s">
        <v>193</v>
      </c>
      <c r="C26" s="234">
        <v>23233.55</v>
      </c>
      <c r="D26" s="236" t="s">
        <v>185</v>
      </c>
      <c r="E26" s="234">
        <v>16655.62</v>
      </c>
      <c r="F26" s="235">
        <v>-28.312203688200899</v>
      </c>
      <c r="G26" s="916">
        <v>23161.96</v>
      </c>
      <c r="H26" s="917">
        <v>39.063931573847157</v>
      </c>
      <c r="I26" s="1109">
        <v>19087.509999999998</v>
      </c>
      <c r="J26" s="1110">
        <v>14.601017554435082</v>
      </c>
      <c r="K26" s="1109">
        <v>14906.21</v>
      </c>
      <c r="L26" s="1110">
        <v>-21.905947920917924</v>
      </c>
      <c r="M26" s="1109">
        <v>15560.77</v>
      </c>
      <c r="N26" s="1110">
        <v>4.3911899805517463</v>
      </c>
      <c r="O26" s="2049">
        <v>15847.35</v>
      </c>
      <c r="P26" s="1110">
        <f t="shared" si="10"/>
        <v>1.8416826416687515</v>
      </c>
      <c r="Q26" s="1120">
        <v>17610.63</v>
      </c>
      <c r="R26" s="1113">
        <f t="shared" si="11"/>
        <v>11.126655245198735</v>
      </c>
      <c r="S26" s="1121">
        <v>20623</v>
      </c>
      <c r="T26" s="1115">
        <f t="shared" si="15"/>
        <v>17.105407359077994</v>
      </c>
      <c r="U26" s="1121">
        <v>22980</v>
      </c>
      <c r="V26" s="1115">
        <f t="shared" si="16"/>
        <v>11.428987053290008</v>
      </c>
      <c r="W26" s="1121">
        <v>22640</v>
      </c>
      <c r="X26" s="1115">
        <f t="shared" si="17"/>
        <v>-1.4795474325500435</v>
      </c>
      <c r="Y26" s="1121">
        <v>13959</v>
      </c>
      <c r="Z26" s="1115">
        <f t="shared" si="18"/>
        <v>-38.343639575971736</v>
      </c>
      <c r="AA26" s="1121">
        <v>9802</v>
      </c>
      <c r="AB26" s="1115">
        <f t="shared" si="19"/>
        <v>-29.780070205602115</v>
      </c>
      <c r="AC26" s="1121">
        <v>14050</v>
      </c>
      <c r="AD26" s="1126" t="s">
        <v>185</v>
      </c>
      <c r="AE26" s="1121">
        <v>14458</v>
      </c>
      <c r="AF26" s="1115">
        <f t="shared" si="20"/>
        <v>2.9039145907473252</v>
      </c>
      <c r="AG26" s="1121">
        <v>20930</v>
      </c>
      <c r="AH26" s="1115">
        <f t="shared" si="21"/>
        <v>44.764144418315112</v>
      </c>
    </row>
    <row r="27" spans="1:34" ht="35.25" customHeight="1">
      <c r="A27" s="2482"/>
      <c r="B27" s="2047" t="s">
        <v>194</v>
      </c>
      <c r="C27" s="234">
        <v>173642.98</v>
      </c>
      <c r="D27" s="236" t="s">
        <v>185</v>
      </c>
      <c r="E27" s="234">
        <v>99600.8</v>
      </c>
      <c r="F27" s="235">
        <v>-42.640468390947916</v>
      </c>
      <c r="G27" s="916">
        <v>117841.03</v>
      </c>
      <c r="H27" s="917">
        <v>18.313336840667937</v>
      </c>
      <c r="I27" s="1109">
        <v>134081.44</v>
      </c>
      <c r="J27" s="1110">
        <v>34.618838402904387</v>
      </c>
      <c r="K27" s="1109">
        <v>131933.31</v>
      </c>
      <c r="L27" s="1110">
        <v>-1.602108390244017</v>
      </c>
      <c r="M27" s="1109">
        <v>127230.74</v>
      </c>
      <c r="N27" s="1110">
        <v>-3.5643538390721763</v>
      </c>
      <c r="O27" s="2049">
        <v>144452.60999999999</v>
      </c>
      <c r="P27" s="1110">
        <f t="shared" si="10"/>
        <v>13.53593479060169</v>
      </c>
      <c r="Q27" s="1118">
        <v>183648.13</v>
      </c>
      <c r="R27" s="1113">
        <f t="shared" si="11"/>
        <v>27.133826103938198</v>
      </c>
      <c r="S27" s="1119">
        <v>189880</v>
      </c>
      <c r="T27" s="1115">
        <f t="shared" si="15"/>
        <v>3.3933751462647654</v>
      </c>
      <c r="U27" s="1119">
        <v>213202</v>
      </c>
      <c r="V27" s="1115">
        <f t="shared" si="16"/>
        <v>12.28249420686749</v>
      </c>
      <c r="W27" s="1119">
        <v>228553</v>
      </c>
      <c r="X27" s="1115">
        <f t="shared" si="17"/>
        <v>7.2002138816709138</v>
      </c>
      <c r="Y27" s="1119">
        <v>210079</v>
      </c>
      <c r="Z27" s="1115">
        <f t="shared" si="18"/>
        <v>-8.0830266940272075</v>
      </c>
      <c r="AA27" s="1119">
        <v>213404</v>
      </c>
      <c r="AB27" s="1115">
        <f t="shared" si="19"/>
        <v>1.5827379224006233</v>
      </c>
      <c r="AC27" s="1119">
        <v>257182</v>
      </c>
      <c r="AD27" s="1126" t="s">
        <v>185</v>
      </c>
      <c r="AE27" s="1119">
        <v>269210</v>
      </c>
      <c r="AF27" s="1115">
        <f t="shared" si="20"/>
        <v>4.6768436360242971</v>
      </c>
      <c r="AG27" s="1119">
        <v>284733</v>
      </c>
      <c r="AH27" s="1115">
        <f t="shared" si="21"/>
        <v>5.7661305300694687</v>
      </c>
    </row>
    <row r="28" spans="1:34" ht="35.25" customHeight="1">
      <c r="A28" s="2482"/>
      <c r="B28" s="2047" t="s">
        <v>195</v>
      </c>
      <c r="C28" s="234">
        <v>264733.32</v>
      </c>
      <c r="D28" s="236" t="s">
        <v>196</v>
      </c>
      <c r="E28" s="234">
        <v>218075.58</v>
      </c>
      <c r="F28" s="235">
        <v>-17.624430502363666</v>
      </c>
      <c r="G28" s="916">
        <v>231150.18</v>
      </c>
      <c r="H28" s="917">
        <v>5.9954443317312256</v>
      </c>
      <c r="I28" s="1109">
        <v>266778.98</v>
      </c>
      <c r="J28" s="1110">
        <v>22.333266292356079</v>
      </c>
      <c r="K28" s="1109">
        <v>234245.21</v>
      </c>
      <c r="L28" s="1110">
        <v>-12.195027509288769</v>
      </c>
      <c r="M28" s="1109">
        <v>234372.35</v>
      </c>
      <c r="N28" s="1110">
        <v>5.427645670961212E-2</v>
      </c>
      <c r="O28" s="2049">
        <v>240956.56</v>
      </c>
      <c r="P28" s="1110">
        <f t="shared" si="10"/>
        <v>2.8092946970920352</v>
      </c>
      <c r="Q28" s="1118">
        <v>215644.69</v>
      </c>
      <c r="R28" s="1113">
        <f t="shared" si="11"/>
        <v>-10.504744091632112</v>
      </c>
      <c r="S28" s="1119">
        <v>234483</v>
      </c>
      <c r="T28" s="1115">
        <f t="shared" si="15"/>
        <v>8.7358098175290166</v>
      </c>
      <c r="U28" s="1119">
        <v>244405</v>
      </c>
      <c r="V28" s="1115">
        <f t="shared" si="16"/>
        <v>4.231436820579737</v>
      </c>
      <c r="W28" s="1119">
        <v>237198</v>
      </c>
      <c r="X28" s="1115">
        <f t="shared" si="17"/>
        <v>-2.9487940099425125</v>
      </c>
      <c r="Y28" s="1119">
        <v>245295</v>
      </c>
      <c r="Z28" s="1115">
        <f t="shared" si="18"/>
        <v>3.4136038246528111</v>
      </c>
      <c r="AA28" s="1119">
        <v>233803</v>
      </c>
      <c r="AB28" s="1115">
        <f t="shared" si="19"/>
        <v>-4.6849711571780972</v>
      </c>
      <c r="AC28" s="1119">
        <v>262109</v>
      </c>
      <c r="AD28" s="1126" t="s">
        <v>185</v>
      </c>
      <c r="AE28" s="1119">
        <v>280355</v>
      </c>
      <c r="AF28" s="1115">
        <f t="shared" si="20"/>
        <v>6.9612260548092664</v>
      </c>
      <c r="AG28" s="1119">
        <v>278239</v>
      </c>
      <c r="AH28" s="1115">
        <f t="shared" si="21"/>
        <v>-0.75475736120276249</v>
      </c>
    </row>
    <row r="29" spans="1:34" ht="34.5">
      <c r="A29" s="2482"/>
      <c r="B29" s="2048" t="s">
        <v>1110</v>
      </c>
      <c r="C29" s="234">
        <v>188799</v>
      </c>
      <c r="D29" s="236" t="s">
        <v>197</v>
      </c>
      <c r="E29" s="234">
        <v>154450.26999999999</v>
      </c>
      <c r="F29" s="235">
        <v>-18.193279625421756</v>
      </c>
      <c r="G29" s="916">
        <v>171029.91</v>
      </c>
      <c r="H29" s="917">
        <v>10.734613801581583</v>
      </c>
      <c r="I29" s="1109">
        <v>155407.94</v>
      </c>
      <c r="J29" s="1110">
        <v>0.62005071276340917</v>
      </c>
      <c r="K29" s="1109">
        <v>155306.44</v>
      </c>
      <c r="L29" s="1110">
        <v>-6.5311978268289828E-2</v>
      </c>
      <c r="M29" s="1109">
        <v>259041.69</v>
      </c>
      <c r="N29" s="1110">
        <v>66.793914019276997</v>
      </c>
      <c r="O29" s="2049">
        <v>282843.92</v>
      </c>
      <c r="P29" s="1110">
        <f t="shared" ref="P29:P30" si="22">(O29/M29-1)*100</f>
        <v>9.1885711523886258</v>
      </c>
      <c r="Q29" s="1134">
        <v>270510.43</v>
      </c>
      <c r="R29" s="1113">
        <f t="shared" si="11"/>
        <v>-4.3605285911749503</v>
      </c>
      <c r="S29" s="1135">
        <v>262031</v>
      </c>
      <c r="T29" s="1115">
        <f t="shared" si="15"/>
        <v>-3.1346037193464182</v>
      </c>
      <c r="U29" s="1135">
        <v>328757</v>
      </c>
      <c r="V29" s="1115">
        <f t="shared" si="16"/>
        <v>25.464925905713454</v>
      </c>
      <c r="W29" s="1135">
        <v>354880</v>
      </c>
      <c r="X29" s="1115">
        <f t="shared" si="17"/>
        <v>7.9459905036242562</v>
      </c>
      <c r="Y29" s="1135">
        <v>300160</v>
      </c>
      <c r="Z29" s="1115">
        <f t="shared" si="18"/>
        <v>-15.419296663660953</v>
      </c>
      <c r="AA29" s="1135">
        <v>164658</v>
      </c>
      <c r="AB29" s="1115">
        <f t="shared" si="19"/>
        <v>-45.143256929637531</v>
      </c>
      <c r="AC29" s="1135">
        <v>389879</v>
      </c>
      <c r="AD29" s="1126" t="s">
        <v>185</v>
      </c>
      <c r="AE29" s="1135">
        <v>418550</v>
      </c>
      <c r="AF29" s="1115">
        <f t="shared" si="20"/>
        <v>7.3538200313430613</v>
      </c>
      <c r="AG29" s="1135">
        <v>374662</v>
      </c>
      <c r="AH29" s="1115">
        <f t="shared" si="21"/>
        <v>-10.485724525146335</v>
      </c>
    </row>
    <row r="30" spans="1:34" ht="35.25" customHeight="1">
      <c r="A30" s="2482"/>
      <c r="B30" s="2047" t="s">
        <v>198</v>
      </c>
      <c r="C30" s="234">
        <v>160693.26999999999</v>
      </c>
      <c r="D30" s="235">
        <v>-17.94355904259255</v>
      </c>
      <c r="E30" s="234">
        <v>122019.02</v>
      </c>
      <c r="F30" s="235">
        <v>-24.067124901994951</v>
      </c>
      <c r="G30" s="916">
        <v>112056.45</v>
      </c>
      <c r="H30" s="917">
        <v>-8.1647680828775719</v>
      </c>
      <c r="I30" s="1109">
        <v>181436.41</v>
      </c>
      <c r="J30" s="1110">
        <v>48.695187029038593</v>
      </c>
      <c r="K30" s="1109">
        <v>146568.92000000001</v>
      </c>
      <c r="L30" s="1110">
        <v>-19.217471289252241</v>
      </c>
      <c r="M30" s="1109">
        <v>166570.35</v>
      </c>
      <c r="N30" s="1110">
        <v>13.646433363908251</v>
      </c>
      <c r="O30" s="2049">
        <v>184594.74</v>
      </c>
      <c r="P30" s="1110">
        <f t="shared" si="22"/>
        <v>10.820887390823142</v>
      </c>
      <c r="Q30" s="1120">
        <v>224191.35999999999</v>
      </c>
      <c r="R30" s="1113">
        <f t="shared" si="11"/>
        <v>21.450567876419434</v>
      </c>
      <c r="S30" s="1121">
        <v>172900</v>
      </c>
      <c r="T30" s="1115">
        <f t="shared" si="15"/>
        <v>-22.878383894901212</v>
      </c>
      <c r="U30" s="1121">
        <v>212420</v>
      </c>
      <c r="V30" s="1115">
        <f t="shared" si="16"/>
        <v>22.857142857142865</v>
      </c>
      <c r="W30" s="1121">
        <v>224720</v>
      </c>
      <c r="X30" s="1115">
        <f t="shared" si="17"/>
        <v>5.7904152151398103</v>
      </c>
      <c r="Y30" s="1121">
        <v>218155</v>
      </c>
      <c r="Z30" s="1115">
        <f t="shared" si="18"/>
        <v>-2.9214133143467436</v>
      </c>
      <c r="AA30" s="1121">
        <v>229989</v>
      </c>
      <c r="AB30" s="1115">
        <f t="shared" si="19"/>
        <v>5.4245834383809699</v>
      </c>
      <c r="AC30" s="1121">
        <v>278977</v>
      </c>
      <c r="AD30" s="1126" t="s">
        <v>185</v>
      </c>
      <c r="AE30" s="1121">
        <v>280297</v>
      </c>
      <c r="AF30" s="1115">
        <f t="shared" si="20"/>
        <v>0.47315728536760915</v>
      </c>
      <c r="AG30" s="1121">
        <v>294454</v>
      </c>
      <c r="AH30" s="1115">
        <f t="shared" si="21"/>
        <v>5.0507140640106751</v>
      </c>
    </row>
    <row r="31" spans="1:34" ht="35.25" customHeight="1">
      <c r="A31" s="2482"/>
      <c r="B31" s="2047" t="s">
        <v>199</v>
      </c>
      <c r="C31" s="234">
        <v>12227.08</v>
      </c>
      <c r="D31" s="235">
        <v>7.2772018793347826</v>
      </c>
      <c r="E31" s="234">
        <v>9178.32</v>
      </c>
      <c r="F31" s="235">
        <v>-24.93448967374059</v>
      </c>
      <c r="G31" s="916">
        <v>9840.39</v>
      </c>
      <c r="H31" s="917">
        <v>7.213411604738118</v>
      </c>
      <c r="I31" s="1109">
        <v>1738.35</v>
      </c>
      <c r="J31" s="1110">
        <v>-81.060259393875995</v>
      </c>
      <c r="K31" s="1122" t="s">
        <v>765</v>
      </c>
      <c r="L31" s="1123" t="s">
        <v>197</v>
      </c>
      <c r="M31" s="1122" t="s">
        <v>765</v>
      </c>
      <c r="N31" s="1123" t="s">
        <v>197</v>
      </c>
      <c r="O31" s="2050" t="s">
        <v>340</v>
      </c>
      <c r="P31" s="1123" t="s">
        <v>197</v>
      </c>
      <c r="Q31" s="1122" t="s">
        <v>340</v>
      </c>
      <c r="R31" s="1125" t="s">
        <v>185</v>
      </c>
      <c r="S31" s="1124" t="s">
        <v>340</v>
      </c>
      <c r="T31" s="1126" t="s">
        <v>185</v>
      </c>
      <c r="U31" s="1124" t="s">
        <v>340</v>
      </c>
      <c r="V31" s="1126" t="s">
        <v>185</v>
      </c>
      <c r="W31" s="1127">
        <v>11438</v>
      </c>
      <c r="X31" s="1126" t="s">
        <v>185</v>
      </c>
      <c r="Y31" s="1127">
        <v>12297</v>
      </c>
      <c r="Z31" s="1115">
        <f t="shared" si="18"/>
        <v>7.5100542052806363</v>
      </c>
      <c r="AA31" s="1127">
        <v>11889</v>
      </c>
      <c r="AB31" s="1115">
        <f t="shared" si="19"/>
        <v>-3.3178824103439863</v>
      </c>
      <c r="AC31" s="1127">
        <v>12483</v>
      </c>
      <c r="AD31" s="1126" t="s">
        <v>185</v>
      </c>
      <c r="AE31" s="1127">
        <v>12864</v>
      </c>
      <c r="AF31" s="1115">
        <f t="shared" si="20"/>
        <v>3.0521509252583456</v>
      </c>
      <c r="AG31" s="1127">
        <v>12217</v>
      </c>
      <c r="AH31" s="1115">
        <f t="shared" si="21"/>
        <v>-5.0295398009950194</v>
      </c>
    </row>
    <row r="32" spans="1:34" ht="35.25" customHeight="1">
      <c r="A32" s="2483"/>
      <c r="B32" s="2047" t="s">
        <v>200</v>
      </c>
      <c r="C32" s="234">
        <v>139982.1</v>
      </c>
      <c r="D32" s="235">
        <v>-15.551222108959239</v>
      </c>
      <c r="E32" s="234">
        <v>76678.91</v>
      </c>
      <c r="F32" s="235">
        <v>-45.222346285703672</v>
      </c>
      <c r="G32" s="916">
        <v>129615.01</v>
      </c>
      <c r="H32" s="917">
        <v>69.036062197545562</v>
      </c>
      <c r="I32" s="1109">
        <v>211500.79999999999</v>
      </c>
      <c r="J32" s="1110">
        <v>175.82656039320327</v>
      </c>
      <c r="K32" s="1109">
        <v>124064.91</v>
      </c>
      <c r="L32" s="1110">
        <v>-41.340689964293276</v>
      </c>
      <c r="M32" s="1109">
        <v>91575.679999999993</v>
      </c>
      <c r="N32" s="1110">
        <v>-26.187283737198541</v>
      </c>
      <c r="O32" s="2049">
        <v>122719.97</v>
      </c>
      <c r="P32" s="1110">
        <f t="shared" ref="P32:P33" si="23">(O32/M32-1)*100</f>
        <v>34.009346149545379</v>
      </c>
      <c r="Q32" s="1120">
        <v>123577.31</v>
      </c>
      <c r="R32" s="1113">
        <f t="shared" ref="R32:R33" si="24">(Q32/O32-1)*100</f>
        <v>0.69861490350755506</v>
      </c>
      <c r="S32" s="1121">
        <v>114908</v>
      </c>
      <c r="T32" s="1115">
        <f t="shared" ref="T32:T33" si="25">(S32/Q32-1)*100</f>
        <v>-7.0152926941037919</v>
      </c>
      <c r="U32" s="1121">
        <v>91584</v>
      </c>
      <c r="V32" s="1115">
        <f t="shared" ref="V32:V33" si="26">(U32/S32-1)*100</f>
        <v>-20.297977512444742</v>
      </c>
      <c r="W32" s="1121">
        <v>109157</v>
      </c>
      <c r="X32" s="1115">
        <f t="shared" ref="X32:X33" si="27">(W32/U32-1)*100</f>
        <v>19.187849406009793</v>
      </c>
      <c r="Y32" s="1121">
        <v>95219</v>
      </c>
      <c r="Z32" s="1115">
        <f t="shared" si="18"/>
        <v>-12.768764256987641</v>
      </c>
      <c r="AA32" s="1121">
        <v>58101</v>
      </c>
      <c r="AB32" s="1115">
        <f t="shared" si="19"/>
        <v>-38.981715834024719</v>
      </c>
      <c r="AC32" s="1121">
        <v>63648</v>
      </c>
      <c r="AD32" s="1126" t="s">
        <v>185</v>
      </c>
      <c r="AE32" s="1121">
        <v>78128</v>
      </c>
      <c r="AF32" s="1115">
        <f t="shared" si="20"/>
        <v>22.75012569130217</v>
      </c>
      <c r="AG32" s="1121">
        <v>78715</v>
      </c>
      <c r="AH32" s="1115">
        <f t="shared" si="21"/>
        <v>0.75133114888388253</v>
      </c>
    </row>
    <row r="33" spans="1:34" ht="35.25" customHeight="1">
      <c r="A33" s="931" t="s">
        <v>201</v>
      </c>
      <c r="B33" s="935"/>
      <c r="C33" s="425" t="s">
        <v>765</v>
      </c>
      <c r="D33" s="236" t="s">
        <v>197</v>
      </c>
      <c r="E33" s="234">
        <v>25650.9</v>
      </c>
      <c r="F33" s="236" t="s">
        <v>197</v>
      </c>
      <c r="G33" s="916">
        <v>24581.19</v>
      </c>
      <c r="H33" s="917">
        <v>-4.1702630317065008</v>
      </c>
      <c r="I33" s="1109">
        <v>24829.88</v>
      </c>
      <c r="J33" s="1110">
        <v>-3.200745392949178</v>
      </c>
      <c r="K33" s="1109">
        <v>22530.02</v>
      </c>
      <c r="L33" s="1110">
        <v>-9.2624692507575546</v>
      </c>
      <c r="M33" s="1109">
        <v>22048.91</v>
      </c>
      <c r="N33" s="1110">
        <v>-2.1354175451242408</v>
      </c>
      <c r="O33" s="1111">
        <v>25074</v>
      </c>
      <c r="P33" s="1110">
        <f t="shared" si="23"/>
        <v>13.719907242580254</v>
      </c>
      <c r="Q33" s="1120">
        <v>30846.17</v>
      </c>
      <c r="R33" s="1113">
        <f t="shared" si="24"/>
        <v>23.020539203956282</v>
      </c>
      <c r="S33" s="1121">
        <v>39282</v>
      </c>
      <c r="T33" s="1115">
        <f t="shared" si="25"/>
        <v>27.348062984804923</v>
      </c>
      <c r="U33" s="1121">
        <v>37355</v>
      </c>
      <c r="V33" s="1115">
        <f t="shared" si="26"/>
        <v>-4.9055547069904781</v>
      </c>
      <c r="W33" s="1121">
        <v>39197</v>
      </c>
      <c r="X33" s="1115">
        <f t="shared" si="27"/>
        <v>4.9310667915941631</v>
      </c>
      <c r="Y33" s="1121">
        <v>35234</v>
      </c>
      <c r="Z33" s="1115">
        <f t="shared" si="18"/>
        <v>-10.110467637829423</v>
      </c>
      <c r="AA33" s="1121">
        <v>17792</v>
      </c>
      <c r="AB33" s="1115">
        <f t="shared" si="19"/>
        <v>-49.503320656184371</v>
      </c>
      <c r="AC33" s="1121">
        <v>25090</v>
      </c>
      <c r="AD33" s="1126" t="s">
        <v>185</v>
      </c>
      <c r="AE33" s="1121">
        <v>39567</v>
      </c>
      <c r="AF33" s="1115">
        <f t="shared" si="20"/>
        <v>57.700278995615783</v>
      </c>
      <c r="AG33" s="1121">
        <v>39466</v>
      </c>
      <c r="AH33" s="1115">
        <f t="shared" si="21"/>
        <v>-0.25526322440417859</v>
      </c>
    </row>
    <row r="34" spans="1:34" ht="23.25" customHeight="1">
      <c r="A34" s="946" t="s">
        <v>1852</v>
      </c>
      <c r="B34" s="1185"/>
      <c r="C34" s="49"/>
      <c r="D34" s="49"/>
      <c r="E34" s="49"/>
      <c r="F34" s="49"/>
      <c r="G34" s="49"/>
      <c r="H34" s="49"/>
      <c r="I34" s="49"/>
      <c r="J34" s="49"/>
      <c r="K34" s="49"/>
      <c r="L34" s="49"/>
      <c r="M34" s="49"/>
      <c r="N34" s="49"/>
      <c r="O34" s="55"/>
      <c r="P34" s="55"/>
      <c r="Q34" s="55"/>
      <c r="R34" s="55"/>
      <c r="S34" s="55"/>
      <c r="T34" s="55"/>
      <c r="U34" s="55"/>
      <c r="V34" s="55"/>
      <c r="W34" s="55"/>
      <c r="X34" s="55"/>
      <c r="Y34" s="55"/>
      <c r="Z34" s="55"/>
      <c r="AA34" s="55"/>
      <c r="AB34" s="55"/>
    </row>
    <row r="35" spans="1:34" ht="23.25" customHeight="1">
      <c r="A35" s="945" t="s">
        <v>1178</v>
      </c>
      <c r="B35" s="921"/>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row>
    <row r="36" spans="1:34" s="40" customFormat="1" ht="23.25" customHeight="1">
      <c r="A36" s="946" t="s">
        <v>1840</v>
      </c>
      <c r="B36" s="1185"/>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row>
    <row r="37" spans="1:34">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row>
  </sheetData>
  <sheetProtection algorithmName="SHA-512" hashValue="BrXkIqbexcz6lOKEWxOmjlCmxg/IU7mG3TdCRW1Y0IyCpdvZDeIq7Vkpf0DuAiWrtWtUsjmFYKhWqXY6XmX7iw==" saltValue="m82U/xYfD0I3bCBIqhtFKA==" spinCount="100000" sheet="1" objects="1" scenarios="1"/>
  <mergeCells count="5">
    <mergeCell ref="A25:B25"/>
    <mergeCell ref="A26:A32"/>
    <mergeCell ref="A13:B13"/>
    <mergeCell ref="A19:B19"/>
    <mergeCell ref="A1:AH1"/>
  </mergeCells>
  <phoneticPr fontId="8"/>
  <hyperlinks>
    <hyperlink ref="AI1" location="一覧!A1" display="一覧へ" xr:uid="{0F9C6657-B75A-45E7-9ABD-E17D38DD4D50}"/>
  </hyperlinks>
  <printOptions horizontalCentered="1" verticalCentered="1"/>
  <pageMargins left="0.98425196850393704" right="0.98425196850393704" top="0.74803149606299213" bottom="0.74803149606299213" header="0" footer="0"/>
  <pageSetup paperSize="9" scale="4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AO77"/>
  <sheetViews>
    <sheetView view="pageBreakPreview" zoomScale="56" zoomScaleNormal="100" zoomScaleSheetLayoutView="70" workbookViewId="0">
      <pane xSplit="8" ySplit="5" topLeftCell="U6" activePane="bottomRight" state="frozen"/>
      <selection pane="topRight"/>
      <selection pane="bottomLeft"/>
      <selection pane="bottomRight" sqref="A1:AN1"/>
    </sheetView>
  </sheetViews>
  <sheetFormatPr defaultColWidth="9.140625" defaultRowHeight="12"/>
  <cols>
    <col min="1" max="1" width="3.7109375" style="41" customWidth="1"/>
    <col min="2" max="2" width="33" style="41" customWidth="1"/>
    <col min="3" max="3" width="4.5703125" style="41" hidden="1" customWidth="1"/>
    <col min="4" max="4" width="10.28515625" style="41" hidden="1" customWidth="1"/>
    <col min="5" max="5" width="14.42578125" style="41" hidden="1" customWidth="1"/>
    <col min="6" max="6" width="16.7109375" style="55" hidden="1" customWidth="1"/>
    <col min="7" max="8" width="12.140625" style="41" hidden="1" customWidth="1"/>
    <col min="9" max="9" width="16.7109375" style="41" hidden="1" customWidth="1"/>
    <col min="10" max="10" width="9.85546875" style="41" hidden="1" customWidth="1"/>
    <col min="11" max="11" width="16.7109375" style="41" hidden="1" customWidth="1"/>
    <col min="12" max="12" width="9.85546875" style="41" hidden="1" customWidth="1"/>
    <col min="13" max="13" width="14.7109375" style="41" hidden="1" customWidth="1"/>
    <col min="14" max="14" width="9.85546875" style="41" hidden="1" customWidth="1"/>
    <col min="15" max="15" width="14.85546875" style="41" hidden="1" customWidth="1"/>
    <col min="16" max="16" width="9.85546875" style="41" hidden="1" customWidth="1"/>
    <col min="17" max="17" width="14.85546875" style="41" hidden="1" customWidth="1"/>
    <col min="18" max="18" width="9.85546875" style="41" hidden="1" customWidth="1"/>
    <col min="19" max="19" width="14.85546875" style="41" hidden="1" customWidth="1"/>
    <col min="20" max="20" width="9.85546875" style="41" hidden="1" customWidth="1"/>
    <col min="21" max="21" width="14.85546875" style="41" customWidth="1"/>
    <col min="22" max="22" width="10.7109375" style="41" bestFit="1" customWidth="1"/>
    <col min="23" max="23" width="14.85546875" style="41" customWidth="1"/>
    <col min="24" max="24" width="10.7109375" style="41" customWidth="1"/>
    <col min="25" max="25" width="14.85546875" style="41" customWidth="1"/>
    <col min="26" max="26" width="10.7109375" style="41" customWidth="1"/>
    <col min="27" max="27" width="14.85546875" style="41" customWidth="1"/>
    <col min="28" max="28" width="10.7109375" style="41" customWidth="1"/>
    <col min="29" max="29" width="14.85546875" style="41" customWidth="1"/>
    <col min="30" max="30" width="10.7109375" style="41" customWidth="1"/>
    <col min="31" max="31" width="14.85546875" style="41" customWidth="1"/>
    <col min="32" max="32" width="10.7109375" style="41" customWidth="1"/>
    <col min="33" max="33" width="14.85546875" style="41" customWidth="1"/>
    <col min="34" max="34" width="10.7109375" style="41" customWidth="1"/>
    <col min="35" max="35" width="14.85546875" style="41" customWidth="1"/>
    <col min="36" max="36" width="10.7109375" style="41" customWidth="1"/>
    <col min="37" max="37" width="14.85546875" style="41" customWidth="1"/>
    <col min="38" max="38" width="10.7109375" style="41" customWidth="1"/>
    <col min="39" max="39" width="14.85546875" style="41" customWidth="1"/>
    <col min="40" max="40" width="10.7109375" style="41" customWidth="1"/>
    <col min="41" max="16384" width="9.140625" style="41"/>
  </cols>
  <sheetData>
    <row r="1" spans="1:41" ht="18.75" customHeight="1">
      <c r="A1" s="2486" t="s">
        <v>1613</v>
      </c>
      <c r="B1" s="2486"/>
      <c r="C1" s="2486"/>
      <c r="D1" s="2486"/>
      <c r="E1" s="2486"/>
      <c r="F1" s="2486"/>
      <c r="G1" s="2486"/>
      <c r="H1" s="2486"/>
      <c r="I1" s="2486"/>
      <c r="J1" s="2486"/>
      <c r="K1" s="2486"/>
      <c r="L1" s="2486"/>
      <c r="M1" s="2486"/>
      <c r="N1" s="2486"/>
      <c r="O1" s="2486"/>
      <c r="P1" s="2486"/>
      <c r="Q1" s="2486"/>
      <c r="R1" s="2486"/>
      <c r="S1" s="2486"/>
      <c r="T1" s="2486"/>
      <c r="U1" s="2486"/>
      <c r="V1" s="2486"/>
      <c r="W1" s="2486"/>
      <c r="X1" s="2486"/>
      <c r="Y1" s="2486"/>
      <c r="Z1" s="2486"/>
      <c r="AA1" s="2486"/>
      <c r="AB1" s="2486"/>
      <c r="AC1" s="2486"/>
      <c r="AD1" s="2486"/>
      <c r="AE1" s="2486"/>
      <c r="AF1" s="2486"/>
      <c r="AG1" s="2486"/>
      <c r="AH1" s="2486"/>
      <c r="AI1" s="2486"/>
      <c r="AJ1" s="2486"/>
      <c r="AK1" s="2486"/>
      <c r="AL1" s="2486"/>
      <c r="AM1" s="2486"/>
      <c r="AN1" s="2486"/>
      <c r="AO1" s="1544" t="s">
        <v>1532</v>
      </c>
    </row>
    <row r="2" spans="1:41" ht="18.75" customHeight="1">
      <c r="A2" s="40"/>
      <c r="B2" s="40"/>
      <c r="C2" s="40"/>
      <c r="D2" s="40"/>
      <c r="E2" s="40"/>
      <c r="F2" s="49"/>
      <c r="G2" s="40"/>
      <c r="H2" s="40"/>
      <c r="I2" s="40"/>
      <c r="J2" s="40"/>
      <c r="K2" s="40"/>
      <c r="L2" s="40"/>
      <c r="M2" s="40"/>
      <c r="N2" s="40"/>
      <c r="O2" s="40"/>
      <c r="P2" s="42"/>
      <c r="Q2" s="40"/>
      <c r="R2" s="42"/>
      <c r="S2" s="40"/>
      <c r="T2" s="42"/>
      <c r="X2" s="225"/>
      <c r="Z2" s="225"/>
      <c r="AB2" s="225"/>
      <c r="AE2" s="947"/>
      <c r="AF2" s="943"/>
      <c r="AG2" s="947"/>
      <c r="AH2" s="943"/>
      <c r="AI2" s="943"/>
      <c r="AJ2" s="943"/>
      <c r="AK2" s="943"/>
      <c r="AL2" s="943"/>
      <c r="AM2" s="943"/>
      <c r="AN2" s="943" t="s">
        <v>1182</v>
      </c>
    </row>
    <row r="3" spans="1:41" ht="24.95" customHeight="1">
      <c r="A3" s="226"/>
      <c r="B3" s="227"/>
      <c r="C3" s="50"/>
      <c r="D3" s="50"/>
      <c r="E3" s="43" t="s">
        <v>166</v>
      </c>
      <c r="F3" s="44" t="s">
        <v>202</v>
      </c>
      <c r="G3" s="44"/>
      <c r="H3" s="44"/>
      <c r="I3" s="240" t="s">
        <v>202</v>
      </c>
      <c r="J3" s="240"/>
      <c r="K3" s="240"/>
      <c r="L3" s="240"/>
      <c r="M3" s="937" t="s">
        <v>202</v>
      </c>
      <c r="N3" s="937"/>
      <c r="O3" s="938"/>
      <c r="P3" s="938"/>
      <c r="Q3" s="938"/>
      <c r="R3" s="938"/>
      <c r="S3" s="1938" t="s">
        <v>202</v>
      </c>
      <c r="T3" s="1939"/>
      <c r="U3" s="1938" t="s">
        <v>202</v>
      </c>
      <c r="V3" s="1939"/>
      <c r="W3" s="1939"/>
      <c r="X3" s="1939"/>
      <c r="Y3" s="1939"/>
      <c r="Z3" s="1939"/>
      <c r="AA3" s="1939"/>
      <c r="AB3" s="1939"/>
      <c r="AC3" s="1939"/>
      <c r="AD3" s="1939"/>
      <c r="AE3" s="1939"/>
      <c r="AF3" s="1939"/>
      <c r="AG3" s="1939"/>
      <c r="AH3" s="1939"/>
      <c r="AI3" s="1939"/>
      <c r="AJ3" s="1939"/>
      <c r="AK3" s="1939"/>
      <c r="AL3" s="1939"/>
      <c r="AM3" s="1939"/>
      <c r="AN3" s="2030"/>
    </row>
    <row r="4" spans="1:41" ht="24.95" customHeight="1">
      <c r="A4" s="228"/>
      <c r="B4" s="229"/>
      <c r="C4" s="51"/>
      <c r="D4" s="51"/>
      <c r="E4" s="52" t="s">
        <v>203</v>
      </c>
      <c r="F4" s="52" t="s">
        <v>204</v>
      </c>
      <c r="G4" s="52"/>
      <c r="H4" s="52"/>
      <c r="I4" s="241" t="s">
        <v>167</v>
      </c>
      <c r="J4" s="242"/>
      <c r="K4" s="241" t="s">
        <v>168</v>
      </c>
      <c r="L4" s="242"/>
      <c r="M4" s="939" t="s">
        <v>169</v>
      </c>
      <c r="N4" s="940"/>
      <c r="O4" s="939" t="s">
        <v>170</v>
      </c>
      <c r="P4" s="940"/>
      <c r="Q4" s="939" t="s">
        <v>171</v>
      </c>
      <c r="R4" s="940"/>
      <c r="S4" s="939" t="s">
        <v>172</v>
      </c>
      <c r="T4" s="940"/>
      <c r="U4" s="939" t="s">
        <v>604</v>
      </c>
      <c r="V4" s="940"/>
      <c r="W4" s="939" t="s">
        <v>603</v>
      </c>
      <c r="X4" s="940"/>
      <c r="Y4" s="939" t="s">
        <v>780</v>
      </c>
      <c r="Z4" s="940"/>
      <c r="AA4" s="939" t="s">
        <v>863</v>
      </c>
      <c r="AB4" s="940"/>
      <c r="AC4" s="939" t="s">
        <v>1012</v>
      </c>
      <c r="AD4" s="940"/>
      <c r="AE4" s="939" t="s">
        <v>1068</v>
      </c>
      <c r="AF4" s="940"/>
      <c r="AG4" s="939" t="s">
        <v>1070</v>
      </c>
      <c r="AH4" s="940"/>
      <c r="AI4" s="939" t="s">
        <v>1236</v>
      </c>
      <c r="AJ4" s="940"/>
      <c r="AK4" s="939" t="s">
        <v>1290</v>
      </c>
      <c r="AL4" s="940"/>
      <c r="AM4" s="939" t="s">
        <v>1822</v>
      </c>
      <c r="AN4" s="940"/>
    </row>
    <row r="5" spans="1:41" ht="39.75" customHeight="1">
      <c r="A5" s="230"/>
      <c r="B5" s="231"/>
      <c r="C5" s="51"/>
      <c r="D5" s="51"/>
      <c r="E5" s="45"/>
      <c r="F5" s="45"/>
      <c r="G5" s="45"/>
      <c r="H5" s="45"/>
      <c r="I5" s="246"/>
      <c r="J5" s="244" t="s">
        <v>173</v>
      </c>
      <c r="K5" s="246"/>
      <c r="L5" s="244" t="s">
        <v>173</v>
      </c>
      <c r="M5" s="246"/>
      <c r="N5" s="977" t="s">
        <v>1105</v>
      </c>
      <c r="O5" s="246"/>
      <c r="P5" s="977" t="s">
        <v>1105</v>
      </c>
      <c r="Q5" s="246"/>
      <c r="R5" s="977" t="s">
        <v>1105</v>
      </c>
      <c r="S5" s="246"/>
      <c r="T5" s="977" t="s">
        <v>1105</v>
      </c>
      <c r="U5" s="246"/>
      <c r="V5" s="977" t="s">
        <v>1105</v>
      </c>
      <c r="W5" s="246"/>
      <c r="X5" s="977" t="s">
        <v>1105</v>
      </c>
      <c r="Y5" s="246"/>
      <c r="Z5" s="977" t="s">
        <v>1105</v>
      </c>
      <c r="AA5" s="246"/>
      <c r="AB5" s="977" t="s">
        <v>1105</v>
      </c>
      <c r="AC5" s="246"/>
      <c r="AD5" s="977" t="s">
        <v>1105</v>
      </c>
      <c r="AE5" s="246"/>
      <c r="AF5" s="977" t="s">
        <v>1105</v>
      </c>
      <c r="AG5" s="246"/>
      <c r="AH5" s="977" t="s">
        <v>1105</v>
      </c>
      <c r="AI5" s="246"/>
      <c r="AJ5" s="977" t="s">
        <v>1105</v>
      </c>
      <c r="AK5" s="246"/>
      <c r="AL5" s="977" t="s">
        <v>1105</v>
      </c>
      <c r="AM5" s="246"/>
      <c r="AN5" s="977" t="s">
        <v>1105</v>
      </c>
    </row>
    <row r="6" spans="1:41" ht="34.5" customHeight="1">
      <c r="A6" s="922" t="s">
        <v>174</v>
      </c>
      <c r="B6" s="923"/>
      <c r="C6" s="53">
        <v>0</v>
      </c>
      <c r="D6" s="53" t="s">
        <v>205</v>
      </c>
      <c r="E6" s="46" t="e">
        <f>#REF!/100</f>
        <v>#REF!</v>
      </c>
      <c r="F6" s="46" t="e">
        <f>#REF!/100</f>
        <v>#REF!</v>
      </c>
      <c r="G6" s="46" t="e">
        <f>#REF!/100</f>
        <v>#REF!</v>
      </c>
      <c r="H6" s="46" t="e">
        <f>#REF!/100</f>
        <v>#REF!</v>
      </c>
      <c r="I6" s="232">
        <v>335578825.36000001</v>
      </c>
      <c r="J6" s="233">
        <v>-0.34975096192085831</v>
      </c>
      <c r="K6" s="232">
        <v>265259031.08000001</v>
      </c>
      <c r="L6" s="233">
        <v>-20.954776930446318</v>
      </c>
      <c r="M6" s="1143">
        <v>289107.68325</v>
      </c>
      <c r="N6" s="1144">
        <v>8.9907031903496026</v>
      </c>
      <c r="O6" s="1143">
        <v>284968.75297000003</v>
      </c>
      <c r="P6" s="1144">
        <v>7.4303678972783782</v>
      </c>
      <c r="Q6" s="1143">
        <v>288727.63938999997</v>
      </c>
      <c r="R6" s="1144">
        <v>-0.13145408511034962</v>
      </c>
      <c r="S6" s="1143">
        <v>292092.12982999999</v>
      </c>
      <c r="T6" s="1144">
        <v>1.165281733022927</v>
      </c>
      <c r="U6" s="1143">
        <v>305139.989</v>
      </c>
      <c r="V6" s="1144">
        <f>(U6/S6-1)*100</f>
        <v>4.4670355129369455</v>
      </c>
      <c r="W6" s="1143">
        <v>313128.56279</v>
      </c>
      <c r="X6" s="1145">
        <f>(W6/U6-1)*100</f>
        <v>2.6180029094777124</v>
      </c>
      <c r="Y6" s="1143">
        <v>302185.20400000003</v>
      </c>
      <c r="Z6" s="1146">
        <f>(Y6/W6-1)*100</f>
        <v>-3.4948452777650796</v>
      </c>
      <c r="AA6" s="1143">
        <v>319166.72499999998</v>
      </c>
      <c r="AB6" s="1146">
        <f>(AA6/Y6-1)*100</f>
        <v>5.6195739484319551</v>
      </c>
      <c r="AC6" s="1143">
        <v>331809.37699999998</v>
      </c>
      <c r="AD6" s="1146">
        <f>(AC6/AA6-1)*100</f>
        <v>3.9611435057962163</v>
      </c>
      <c r="AE6" s="1143">
        <v>322533.41800000001</v>
      </c>
      <c r="AF6" s="1142">
        <f>(AE6/AC6-1)*100</f>
        <v>-2.7955686737569097</v>
      </c>
      <c r="AG6" s="1186">
        <v>302003</v>
      </c>
      <c r="AH6" s="1142">
        <f t="shared" ref="AH6:AH33" si="0">(AG6/AE6-1)*100</f>
        <v>-6.3653614956574849</v>
      </c>
      <c r="AI6" s="1186">
        <v>330220</v>
      </c>
      <c r="AJ6" s="2061" t="s">
        <v>1839</v>
      </c>
      <c r="AK6" s="1186">
        <v>361775</v>
      </c>
      <c r="AL6" s="1142">
        <f>(AK6/AI6-1)*100</f>
        <v>9.5557507116467821</v>
      </c>
      <c r="AM6" s="1186">
        <v>373239</v>
      </c>
      <c r="AN6" s="1142">
        <f>(AM6/AK6-1)*100</f>
        <v>3.1688203994195252</v>
      </c>
    </row>
    <row r="7" spans="1:41" ht="34.5" customHeight="1">
      <c r="A7" s="924" t="s">
        <v>175</v>
      </c>
      <c r="B7" s="925"/>
      <c r="C7" s="40"/>
      <c r="D7" s="40"/>
      <c r="E7" s="47" t="e">
        <f>#REF!/100</f>
        <v>#REF!</v>
      </c>
      <c r="F7" s="47" t="e">
        <f>#REF!/100</f>
        <v>#REF!</v>
      </c>
      <c r="G7" s="47" t="e">
        <f>#REF!/100</f>
        <v>#REF!</v>
      </c>
      <c r="H7" s="47" t="e">
        <f>#REF!/100</f>
        <v>#REF!</v>
      </c>
      <c r="I7" s="234">
        <v>34853092.689999998</v>
      </c>
      <c r="J7" s="235">
        <v>1.1997957512309032</v>
      </c>
      <c r="K7" s="234">
        <v>34441420.460000001</v>
      </c>
      <c r="L7" s="235">
        <v>-1.1811641327259093</v>
      </c>
      <c r="M7" s="1147">
        <v>33727.714420000004</v>
      </c>
      <c r="N7" s="1148">
        <v>-2.0722317211884222</v>
      </c>
      <c r="O7" s="1147">
        <v>33420.341359999999</v>
      </c>
      <c r="P7" s="1148">
        <v>-2.964683472291374</v>
      </c>
      <c r="Q7" s="1147">
        <v>33917.425659999994</v>
      </c>
      <c r="R7" s="1148">
        <v>0.56247879010591362</v>
      </c>
      <c r="S7" s="1147">
        <v>34448.539320000003</v>
      </c>
      <c r="T7" s="1148">
        <v>1.5659020390405454</v>
      </c>
      <c r="U7" s="1147">
        <f>(SUM(U8:U9))</f>
        <v>35532.845000000001</v>
      </c>
      <c r="V7" s="1148">
        <f t="shared" ref="V7:V33" si="1">(U7/S7-1)*100</f>
        <v>3.1476100334114188</v>
      </c>
      <c r="W7" s="1147">
        <f>(SUM(W8:W9))</f>
        <v>38342.60454</v>
      </c>
      <c r="X7" s="1149">
        <f t="shared" ref="X7:X33" si="2">(W7/U7-1)*100</f>
        <v>7.9074994979996704</v>
      </c>
      <c r="Y7" s="1147">
        <f>(SUM(Y8:Y9))</f>
        <v>38200.054000000004</v>
      </c>
      <c r="Z7" s="1150">
        <f t="shared" ref="Z7:Z33" si="3">(Y7/W7-1)*100</f>
        <v>-0.37178105585207177</v>
      </c>
      <c r="AA7" s="1147">
        <f>(SUM(AA8:AA9))</f>
        <v>38571.445</v>
      </c>
      <c r="AB7" s="1150">
        <f t="shared" ref="AB7:AB33" si="4">(AA7/Y7-1)*100</f>
        <v>0.97222637433966863</v>
      </c>
      <c r="AC7" s="1147">
        <f>(SUM(AC8:AC9))</f>
        <v>39562.807000000001</v>
      </c>
      <c r="AD7" s="1150">
        <f t="shared" ref="AD7:AD33" si="5">(AC7/AA7-1)*100</f>
        <v>2.5701966830643741</v>
      </c>
      <c r="AE7" s="1147">
        <f>(SUM(AE8:AE9))</f>
        <v>39459.182000000001</v>
      </c>
      <c r="AF7" s="1115">
        <f t="shared" ref="AF7:AF33" si="6">(AE7/AC7-1)*100</f>
        <v>-0.26192529766656536</v>
      </c>
      <c r="AG7" s="1187">
        <v>38882</v>
      </c>
      <c r="AH7" s="1115">
        <f t="shared" si="0"/>
        <v>-1.4627317920579364</v>
      </c>
      <c r="AI7" s="1187">
        <f>SUM(AI8:AI9)</f>
        <v>39505</v>
      </c>
      <c r="AJ7" s="1154" t="s">
        <v>1839</v>
      </c>
      <c r="AK7" s="1187">
        <f>SUM(AK8:AK9)</f>
        <v>42046</v>
      </c>
      <c r="AL7" s="1115">
        <f>(AK7/AI7-1)*100</f>
        <v>6.4320972028857115</v>
      </c>
      <c r="AM7" s="1187">
        <f>SUM(AM8:AM9)</f>
        <v>43935</v>
      </c>
      <c r="AN7" s="1115">
        <f>(AM7/AK7-1)*100</f>
        <v>4.4926984731008979</v>
      </c>
    </row>
    <row r="8" spans="1:41" ht="34.5" customHeight="1">
      <c r="A8" s="926"/>
      <c r="B8" s="927" t="s">
        <v>176</v>
      </c>
      <c r="C8" s="40">
        <v>9</v>
      </c>
      <c r="D8" s="40" t="s">
        <v>176</v>
      </c>
      <c r="E8" s="47" t="e">
        <f>#REF!/100</f>
        <v>#REF!</v>
      </c>
      <c r="F8" s="47" t="e">
        <f>#REF!/100</f>
        <v>#REF!</v>
      </c>
      <c r="G8" s="47" t="e">
        <f>#REF!/100</f>
        <v>#REF!</v>
      </c>
      <c r="H8" s="47" t="e">
        <f>#REF!/100</f>
        <v>#REF!</v>
      </c>
      <c r="I8" s="234">
        <v>24941561.84</v>
      </c>
      <c r="J8" s="235">
        <v>3.0798684377065566</v>
      </c>
      <c r="K8" s="234">
        <v>24448075.84</v>
      </c>
      <c r="L8" s="235">
        <v>-1.9785689571716114</v>
      </c>
      <c r="M8" s="1147">
        <v>24114.366739999998</v>
      </c>
      <c r="N8" s="1148">
        <v>-1.3649708148156692</v>
      </c>
      <c r="O8" s="1147">
        <v>24144.890869999999</v>
      </c>
      <c r="P8" s="1148">
        <v>-1.2401179216891656</v>
      </c>
      <c r="Q8" s="1147">
        <v>24301.988789999999</v>
      </c>
      <c r="R8" s="1148">
        <v>0.77805091057514542</v>
      </c>
      <c r="S8" s="1147">
        <v>24948.09534</v>
      </c>
      <c r="T8" s="1148">
        <v>2.6586570983271329</v>
      </c>
      <c r="U8" s="1147">
        <v>25936.077000000001</v>
      </c>
      <c r="V8" s="1148">
        <f t="shared" si="1"/>
        <v>3.9601486467623959</v>
      </c>
      <c r="W8" s="1147">
        <v>28102.189600000002</v>
      </c>
      <c r="X8" s="1149">
        <f t="shared" si="2"/>
        <v>8.3517356923331185</v>
      </c>
      <c r="Y8" s="1147">
        <v>28426.447</v>
      </c>
      <c r="Z8" s="1150">
        <f t="shared" si="3"/>
        <v>1.1538510152248049</v>
      </c>
      <c r="AA8" s="1147">
        <v>29055.931</v>
      </c>
      <c r="AB8" s="1150">
        <f t="shared" si="4"/>
        <v>2.2144308080429553</v>
      </c>
      <c r="AC8" s="1147">
        <v>29781.547999999999</v>
      </c>
      <c r="AD8" s="1150">
        <f t="shared" si="5"/>
        <v>2.4973111341708432</v>
      </c>
      <c r="AE8" s="1147">
        <v>29857.187999999998</v>
      </c>
      <c r="AF8" s="1115">
        <f t="shared" si="6"/>
        <v>0.25398276812205189</v>
      </c>
      <c r="AG8" s="1187">
        <v>29606</v>
      </c>
      <c r="AH8" s="1115">
        <f t="shared" si="0"/>
        <v>-0.84129824952033916</v>
      </c>
      <c r="AI8" s="1187">
        <v>29935</v>
      </c>
      <c r="AJ8" s="1154" t="s">
        <v>1839</v>
      </c>
      <c r="AK8" s="1187">
        <v>31726</v>
      </c>
      <c r="AL8" s="1115">
        <f>(AK8/AI8-1)*100</f>
        <v>5.9829630866878203</v>
      </c>
      <c r="AM8" s="1187">
        <v>33004</v>
      </c>
      <c r="AN8" s="1115">
        <f>(AM8/AK8-1)*100</f>
        <v>4.0282418205887849</v>
      </c>
    </row>
    <row r="9" spans="1:41" ht="34.5" customHeight="1">
      <c r="A9" s="928"/>
      <c r="B9" s="927" t="s">
        <v>177</v>
      </c>
      <c r="C9" s="40">
        <v>10</v>
      </c>
      <c r="D9" s="40" t="s">
        <v>177</v>
      </c>
      <c r="E9" s="47" t="e">
        <f>#REF!/100</f>
        <v>#REF!</v>
      </c>
      <c r="F9" s="47" t="e">
        <f>#REF!/100</f>
        <v>#REF!</v>
      </c>
      <c r="G9" s="47" t="e">
        <f>#REF!/100</f>
        <v>#REF!</v>
      </c>
      <c r="H9" s="47" t="e">
        <f>#REF!/100</f>
        <v>#REF!</v>
      </c>
      <c r="I9" s="234">
        <v>9911530.8499999996</v>
      </c>
      <c r="J9" s="235">
        <v>-3.2411394695232132</v>
      </c>
      <c r="K9" s="234">
        <v>9993344.6199999992</v>
      </c>
      <c r="L9" s="235">
        <v>0.82544030017319692</v>
      </c>
      <c r="M9" s="1147">
        <v>9613.3476799999989</v>
      </c>
      <c r="N9" s="1148">
        <v>-3.8025001083170862</v>
      </c>
      <c r="O9" s="1147">
        <v>9275.4504900000011</v>
      </c>
      <c r="P9" s="1148">
        <v>-7.1837223401988393</v>
      </c>
      <c r="Q9" s="1147">
        <v>9615.4368699999995</v>
      </c>
      <c r="R9" s="1148">
        <v>2.1732179772770976E-2</v>
      </c>
      <c r="S9" s="1147">
        <v>9500.44398</v>
      </c>
      <c r="T9" s="1148">
        <v>-1.1959195567990744</v>
      </c>
      <c r="U9" s="1147">
        <v>9596.768</v>
      </c>
      <c r="V9" s="1148">
        <f t="shared" si="1"/>
        <v>1.0138896687647225</v>
      </c>
      <c r="W9" s="1147">
        <v>10240.414939999999</v>
      </c>
      <c r="X9" s="1149">
        <f t="shared" si="2"/>
        <v>6.7069136192517975</v>
      </c>
      <c r="Y9" s="1147">
        <v>9773.607</v>
      </c>
      <c r="Z9" s="1150">
        <f t="shared" si="3"/>
        <v>-4.5584865724200725</v>
      </c>
      <c r="AA9" s="1147">
        <v>9515.5139999999992</v>
      </c>
      <c r="AB9" s="1150">
        <f t="shared" si="4"/>
        <v>-2.6407139145251168</v>
      </c>
      <c r="AC9" s="1147">
        <v>9781.259</v>
      </c>
      <c r="AD9" s="1150">
        <f t="shared" si="5"/>
        <v>2.7927550734516471</v>
      </c>
      <c r="AE9" s="1147">
        <v>9601.9940000000006</v>
      </c>
      <c r="AF9" s="1115">
        <f t="shared" si="6"/>
        <v>-1.8327395277029201</v>
      </c>
      <c r="AG9" s="1187">
        <v>9276</v>
      </c>
      <c r="AH9" s="1115">
        <f t="shared" si="0"/>
        <v>-3.3950656499056375</v>
      </c>
      <c r="AI9" s="1187">
        <v>9570</v>
      </c>
      <c r="AJ9" s="1154" t="s">
        <v>1839</v>
      </c>
      <c r="AK9" s="1187">
        <v>10320</v>
      </c>
      <c r="AL9" s="1115">
        <f>(AK9/AI9-1)*100</f>
        <v>7.8369905956112929</v>
      </c>
      <c r="AM9" s="1187">
        <v>10931</v>
      </c>
      <c r="AN9" s="1115">
        <f>(AM9/AK9-1)*100</f>
        <v>5.9205426356589097</v>
      </c>
    </row>
    <row r="10" spans="1:41" ht="34.5" customHeight="1">
      <c r="A10" s="929" t="s">
        <v>178</v>
      </c>
      <c r="B10" s="930"/>
      <c r="C10" s="40"/>
      <c r="D10" s="40"/>
      <c r="E10" s="47" t="e">
        <f>#REF!/100</f>
        <v>#REF!</v>
      </c>
      <c r="F10" s="47" t="e">
        <f>#REF!/100</f>
        <v>#REF!</v>
      </c>
      <c r="G10" s="47" t="e">
        <f>#REF!/100</f>
        <v>#REF!</v>
      </c>
      <c r="H10" s="47" t="e">
        <f>#REF!/100</f>
        <v>#REF!</v>
      </c>
      <c r="I10" s="234">
        <v>4687733.4400000004</v>
      </c>
      <c r="J10" s="235">
        <v>9.1912861693963066</v>
      </c>
      <c r="K10" s="234">
        <v>3868190.11</v>
      </c>
      <c r="L10" s="235">
        <v>-17.482720391200413</v>
      </c>
      <c r="M10" s="1147">
        <v>3789.82791</v>
      </c>
      <c r="N10" s="1148">
        <v>-2.0258104635917151</v>
      </c>
      <c r="O10" s="1147">
        <v>3955.5976000000001</v>
      </c>
      <c r="P10" s="1148">
        <v>2.259648246709367</v>
      </c>
      <c r="Q10" s="1147">
        <v>3922.8213500000002</v>
      </c>
      <c r="R10" s="1148">
        <v>3.5092210822839087</v>
      </c>
      <c r="S10" s="1147">
        <v>3767.9127100000001</v>
      </c>
      <c r="T10" s="1148">
        <v>-3.9489088637696956</v>
      </c>
      <c r="U10" s="1147">
        <v>3822.3040000000001</v>
      </c>
      <c r="V10" s="1148">
        <f t="shared" si="1"/>
        <v>1.4435390144693638</v>
      </c>
      <c r="W10" s="1147">
        <v>3969.9856199999999</v>
      </c>
      <c r="X10" s="1149">
        <f t="shared" si="2"/>
        <v>3.8636806491582076</v>
      </c>
      <c r="Y10" s="1147">
        <v>3814.8539999999998</v>
      </c>
      <c r="Z10" s="1150">
        <f t="shared" si="3"/>
        <v>-3.9076116351272838</v>
      </c>
      <c r="AA10" s="1147">
        <v>3762.183</v>
      </c>
      <c r="AB10" s="1150">
        <f t="shared" si="4"/>
        <v>-1.3806819343544996</v>
      </c>
      <c r="AC10" s="1147">
        <v>3782.279</v>
      </c>
      <c r="AD10" s="1150">
        <f t="shared" si="5"/>
        <v>0.53415796094979928</v>
      </c>
      <c r="AE10" s="1147">
        <v>3694.09</v>
      </c>
      <c r="AF10" s="1115">
        <f t="shared" si="6"/>
        <v>-2.331636560920014</v>
      </c>
      <c r="AG10" s="1187">
        <v>3452</v>
      </c>
      <c r="AH10" s="1115">
        <f t="shared" si="0"/>
        <v>-6.5534407661968164</v>
      </c>
      <c r="AI10" s="1187">
        <v>3653</v>
      </c>
      <c r="AJ10" s="1154" t="s">
        <v>1839</v>
      </c>
      <c r="AK10" s="1187">
        <v>3722</v>
      </c>
      <c r="AL10" s="1115">
        <f t="shared" ref="AL10:AL20" si="7">(AK10/AI10-1)*100</f>
        <v>1.8888584724883639</v>
      </c>
      <c r="AM10" s="1187">
        <v>3975</v>
      </c>
      <c r="AN10" s="1115">
        <f t="shared" ref="AN10:AN33" si="8">(AM10/AK10-1)*100</f>
        <v>6.7974207415367971</v>
      </c>
    </row>
    <row r="11" spans="1:41" ht="34.5" customHeight="1">
      <c r="A11" s="931" t="s">
        <v>179</v>
      </c>
      <c r="B11" s="927"/>
      <c r="C11" s="40">
        <v>13</v>
      </c>
      <c r="D11" s="40" t="s">
        <v>206</v>
      </c>
      <c r="E11" s="47" t="e">
        <f>#REF!/100</f>
        <v>#REF!</v>
      </c>
      <c r="F11" s="47" t="e">
        <f>#REF!/100</f>
        <v>#REF!</v>
      </c>
      <c r="G11" s="47" t="e">
        <f>#REF!/100</f>
        <v>#REF!</v>
      </c>
      <c r="H11" s="47" t="e">
        <f>#REF!/100</f>
        <v>#REF!</v>
      </c>
      <c r="I11" s="234">
        <v>2564790.9300000002</v>
      </c>
      <c r="J11" s="235">
        <v>-5.3541946543411267</v>
      </c>
      <c r="K11" s="234">
        <v>2098249.7799999998</v>
      </c>
      <c r="L11" s="235">
        <v>-18.190221454034862</v>
      </c>
      <c r="M11" s="1147">
        <v>2134.1008199999997</v>
      </c>
      <c r="N11" s="1148">
        <v>1.7086164069560983</v>
      </c>
      <c r="O11" s="1147">
        <v>2202.0389100000002</v>
      </c>
      <c r="P11" s="1148">
        <v>4.9464620937551329</v>
      </c>
      <c r="Q11" s="1147">
        <v>2223.3028599999998</v>
      </c>
      <c r="R11" s="1148">
        <v>4.1798418876948906</v>
      </c>
      <c r="S11" s="1147">
        <v>2436.38042</v>
      </c>
      <c r="T11" s="1148">
        <v>9.5838297082026855</v>
      </c>
      <c r="U11" s="1147">
        <v>2520.04</v>
      </c>
      <c r="V11" s="1148">
        <f t="shared" si="1"/>
        <v>3.4337650768019312</v>
      </c>
      <c r="W11" s="1147">
        <v>2689.6669500000003</v>
      </c>
      <c r="X11" s="1149">
        <f t="shared" si="2"/>
        <v>6.7311213314074525</v>
      </c>
      <c r="Y11" s="1147">
        <v>2656.165</v>
      </c>
      <c r="Z11" s="1150">
        <f t="shared" si="3"/>
        <v>-1.2455798663102202</v>
      </c>
      <c r="AA11" s="1147">
        <v>2717.3049999999998</v>
      </c>
      <c r="AB11" s="1150">
        <f t="shared" si="4"/>
        <v>2.3018148345452794</v>
      </c>
      <c r="AC11" s="1147">
        <v>2756.1179999999999</v>
      </c>
      <c r="AD11" s="1150">
        <f t="shared" si="5"/>
        <v>1.4283637648331737</v>
      </c>
      <c r="AE11" s="1147">
        <v>2810.7460000000001</v>
      </c>
      <c r="AF11" s="1115">
        <f t="shared" si="6"/>
        <v>1.9820631772659913</v>
      </c>
      <c r="AG11" s="1187">
        <v>2738</v>
      </c>
      <c r="AH11" s="1115">
        <f t="shared" si="0"/>
        <v>-2.5881385226555587</v>
      </c>
      <c r="AI11" s="1187">
        <v>3246</v>
      </c>
      <c r="AJ11" s="1154" t="s">
        <v>1839</v>
      </c>
      <c r="AK11" s="1187">
        <v>3754</v>
      </c>
      <c r="AL11" s="1115">
        <f t="shared" ref="AL11:AL19" si="9">(AK11/AI11-1)*100</f>
        <v>15.650030807147264</v>
      </c>
      <c r="AM11" s="1187">
        <v>3439</v>
      </c>
      <c r="AN11" s="1115">
        <f t="shared" si="8"/>
        <v>-8.3910495471497093</v>
      </c>
    </row>
    <row r="12" spans="1:41" ht="34.5" customHeight="1">
      <c r="A12" s="931" t="s">
        <v>180</v>
      </c>
      <c r="B12" s="927"/>
      <c r="C12" s="40">
        <v>14</v>
      </c>
      <c r="D12" s="40" t="s">
        <v>180</v>
      </c>
      <c r="E12" s="47" t="e">
        <f>#REF!/100</f>
        <v>#REF!</v>
      </c>
      <c r="F12" s="47" t="e">
        <f>#REF!/100</f>
        <v>#REF!</v>
      </c>
      <c r="G12" s="47" t="e">
        <f>#REF!/100</f>
        <v>#REF!</v>
      </c>
      <c r="H12" s="47" t="e">
        <f>#REF!/100</f>
        <v>#REF!</v>
      </c>
      <c r="I12" s="234">
        <v>2041129.75</v>
      </c>
      <c r="J12" s="235">
        <v>-10.092497530674095</v>
      </c>
      <c r="K12" s="234">
        <v>1640460.06</v>
      </c>
      <c r="L12" s="235">
        <v>-19.62980011437293</v>
      </c>
      <c r="M12" s="1147">
        <v>1575.3895299999999</v>
      </c>
      <c r="N12" s="1148">
        <v>-3.9666025151505413</v>
      </c>
      <c r="O12" s="1147">
        <v>1673.9389799999999</v>
      </c>
      <c r="P12" s="1148">
        <v>2.0408250597701239</v>
      </c>
      <c r="Q12" s="1147">
        <v>1730.8509799999999</v>
      </c>
      <c r="R12" s="1148">
        <v>9.8681276623693073</v>
      </c>
      <c r="S12" s="1147">
        <v>1819.00062</v>
      </c>
      <c r="T12" s="1148">
        <v>5.0928497611042234</v>
      </c>
      <c r="U12" s="1147">
        <v>1915.0419999999999</v>
      </c>
      <c r="V12" s="1148">
        <f t="shared" si="1"/>
        <v>5.2798981453892946</v>
      </c>
      <c r="W12" s="1147">
        <v>1912.5349899999999</v>
      </c>
      <c r="X12" s="1149">
        <f t="shared" si="2"/>
        <v>-0.1309114891475005</v>
      </c>
      <c r="Y12" s="1147">
        <v>1964.9639999999999</v>
      </c>
      <c r="Z12" s="1150">
        <f t="shared" si="3"/>
        <v>2.7413359898843082</v>
      </c>
      <c r="AA12" s="1147">
        <v>1956.721</v>
      </c>
      <c r="AB12" s="1150">
        <f t="shared" si="4"/>
        <v>-0.4194987796214078</v>
      </c>
      <c r="AC12" s="1147">
        <v>1943.0360000000001</v>
      </c>
      <c r="AD12" s="1150">
        <f t="shared" si="5"/>
        <v>-0.69938432714730103</v>
      </c>
      <c r="AE12" s="1147">
        <v>1985.835</v>
      </c>
      <c r="AF12" s="1115">
        <f t="shared" si="6"/>
        <v>2.2026869291150497</v>
      </c>
      <c r="AG12" s="1187">
        <v>2000</v>
      </c>
      <c r="AH12" s="1115">
        <f t="shared" si="0"/>
        <v>0.71330196113976729</v>
      </c>
      <c r="AI12" s="1187">
        <v>2009</v>
      </c>
      <c r="AJ12" s="1154" t="s">
        <v>1839</v>
      </c>
      <c r="AK12" s="1187">
        <v>1995</v>
      </c>
      <c r="AL12" s="1115">
        <f t="shared" si="9"/>
        <v>-0.69686411149826322</v>
      </c>
      <c r="AM12" s="1187">
        <v>2020</v>
      </c>
      <c r="AN12" s="1115">
        <f t="shared" si="8"/>
        <v>1.2531328320801949</v>
      </c>
    </row>
    <row r="13" spans="1:41" ht="34.5" customHeight="1">
      <c r="A13" s="2487" t="s">
        <v>1106</v>
      </c>
      <c r="B13" s="2488"/>
      <c r="C13" s="40">
        <v>15</v>
      </c>
      <c r="D13" s="40" t="s">
        <v>181</v>
      </c>
      <c r="E13" s="47" t="e">
        <f>#REF!/100</f>
        <v>#REF!</v>
      </c>
      <c r="F13" s="47" t="e">
        <f>#REF!/100</f>
        <v>#REF!</v>
      </c>
      <c r="G13" s="47" t="e">
        <f>#REF!/100</f>
        <v>#REF!</v>
      </c>
      <c r="H13" s="47" t="e">
        <f>#REF!/100</f>
        <v>#REF!</v>
      </c>
      <c r="I13" s="234">
        <v>7794835.9400000004</v>
      </c>
      <c r="J13" s="235">
        <v>1.7602757234882471</v>
      </c>
      <c r="K13" s="234">
        <v>7068052.5700000003</v>
      </c>
      <c r="L13" s="235">
        <v>-9.3239084901124976</v>
      </c>
      <c r="M13" s="1147">
        <v>7110.7584900000002</v>
      </c>
      <c r="N13" s="1148">
        <v>0.60421055979780203</v>
      </c>
      <c r="O13" s="1147">
        <v>6856.4774400000006</v>
      </c>
      <c r="P13" s="1148">
        <v>-2.9934006277488656</v>
      </c>
      <c r="Q13" s="1147">
        <v>6814.76638</v>
      </c>
      <c r="R13" s="1148">
        <v>-4.162595458926921</v>
      </c>
      <c r="S13" s="1147">
        <v>6741.1363300000003</v>
      </c>
      <c r="T13" s="1148">
        <v>-1.0804486301407179</v>
      </c>
      <c r="U13" s="1147">
        <v>6974.3530000000001</v>
      </c>
      <c r="V13" s="1148">
        <f t="shared" si="1"/>
        <v>3.4596047102936955</v>
      </c>
      <c r="W13" s="1147">
        <v>7279.1501500000004</v>
      </c>
      <c r="X13" s="1149">
        <f t="shared" si="2"/>
        <v>4.3702569973157468</v>
      </c>
      <c r="Y13" s="1147">
        <v>7273.125</v>
      </c>
      <c r="Z13" s="1150">
        <f t="shared" si="3"/>
        <v>-8.2772712141410132E-2</v>
      </c>
      <c r="AA13" s="1147">
        <v>7383.7460000000001</v>
      </c>
      <c r="AB13" s="1150">
        <f t="shared" si="4"/>
        <v>1.520955572742122</v>
      </c>
      <c r="AC13" s="1147">
        <v>7548.4219999999996</v>
      </c>
      <c r="AD13" s="1150">
        <f t="shared" si="5"/>
        <v>2.2302500654816537</v>
      </c>
      <c r="AE13" s="1147">
        <v>7687.8689999999997</v>
      </c>
      <c r="AF13" s="1115">
        <f t="shared" si="6"/>
        <v>1.8473662442295868</v>
      </c>
      <c r="AG13" s="1187">
        <v>7096</v>
      </c>
      <c r="AH13" s="1115">
        <f t="shared" si="0"/>
        <v>-7.6987394035980543</v>
      </c>
      <c r="AI13" s="1187">
        <v>7214</v>
      </c>
      <c r="AJ13" s="1154" t="s">
        <v>1839</v>
      </c>
      <c r="AK13" s="1187">
        <v>7754</v>
      </c>
      <c r="AL13" s="1115">
        <f t="shared" si="9"/>
        <v>7.4854449681175383</v>
      </c>
      <c r="AM13" s="1187">
        <v>8158</v>
      </c>
      <c r="AN13" s="1115">
        <f t="shared" si="8"/>
        <v>5.2102140830539101</v>
      </c>
    </row>
    <row r="14" spans="1:41" ht="34.5" customHeight="1">
      <c r="A14" s="931" t="s">
        <v>182</v>
      </c>
      <c r="B14" s="927"/>
      <c r="C14" s="40">
        <v>16</v>
      </c>
      <c r="D14" s="40" t="s">
        <v>182</v>
      </c>
      <c r="E14" s="47" t="e">
        <f>#REF!/100</f>
        <v>#REF!</v>
      </c>
      <c r="F14" s="47" t="e">
        <f>#REF!/100</f>
        <v>#REF!</v>
      </c>
      <c r="G14" s="47" t="e">
        <f>#REF!/100</f>
        <v>#REF!</v>
      </c>
      <c r="H14" s="47" t="e">
        <f>#REF!/100</f>
        <v>#REF!</v>
      </c>
      <c r="I14" s="234">
        <v>6737841.6900000004</v>
      </c>
      <c r="J14" s="235">
        <v>-3.5016080550191453</v>
      </c>
      <c r="K14" s="234">
        <v>6172132.5300000003</v>
      </c>
      <c r="L14" s="235">
        <v>-8.3959995800969907</v>
      </c>
      <c r="M14" s="1147">
        <v>6044.6424200000001</v>
      </c>
      <c r="N14" s="1148">
        <v>-2.0655763527488658</v>
      </c>
      <c r="O14" s="1147">
        <v>5548.8773899999997</v>
      </c>
      <c r="P14" s="1148">
        <v>-10.097889780730295</v>
      </c>
      <c r="Q14" s="1147">
        <v>5481.6524400000008</v>
      </c>
      <c r="R14" s="1148">
        <v>-9.3138674032598896</v>
      </c>
      <c r="S14" s="1147">
        <v>5420.6858200000006</v>
      </c>
      <c r="T14" s="1148">
        <v>-1.1121941908451283</v>
      </c>
      <c r="U14" s="1147">
        <v>5415.9179999999997</v>
      </c>
      <c r="V14" s="1148">
        <f t="shared" si="1"/>
        <v>-8.7956029150582093E-2</v>
      </c>
      <c r="W14" s="1147">
        <v>5357.1065399999998</v>
      </c>
      <c r="X14" s="1149">
        <f t="shared" si="2"/>
        <v>-1.0859001188718076</v>
      </c>
      <c r="Y14" s="1147">
        <v>5107.3890000000001</v>
      </c>
      <c r="Z14" s="1150">
        <f t="shared" si="3"/>
        <v>-4.6614256807369632</v>
      </c>
      <c r="AA14" s="1147">
        <v>5076.3739999999998</v>
      </c>
      <c r="AB14" s="1150">
        <f t="shared" si="4"/>
        <v>-0.60725744602575515</v>
      </c>
      <c r="AC14" s="1147">
        <v>4828.0749999999998</v>
      </c>
      <c r="AD14" s="1150">
        <f t="shared" si="5"/>
        <v>-4.8912668767116081</v>
      </c>
      <c r="AE14" s="1147">
        <v>4845.3270000000002</v>
      </c>
      <c r="AF14" s="1115">
        <f t="shared" si="6"/>
        <v>0.35732667781673833</v>
      </c>
      <c r="AG14" s="1187">
        <v>4576</v>
      </c>
      <c r="AH14" s="1115">
        <f t="shared" si="0"/>
        <v>-5.558489654052245</v>
      </c>
      <c r="AI14" s="1187">
        <v>4856</v>
      </c>
      <c r="AJ14" s="1154" t="s">
        <v>1839</v>
      </c>
      <c r="AK14" s="1187">
        <v>5046</v>
      </c>
      <c r="AL14" s="1115">
        <f t="shared" si="9"/>
        <v>3.9126853377265292</v>
      </c>
      <c r="AM14" s="1187">
        <v>5093</v>
      </c>
      <c r="AN14" s="1115">
        <f t="shared" si="8"/>
        <v>0.93143083630597978</v>
      </c>
    </row>
    <row r="15" spans="1:41" ht="34.5" customHeight="1">
      <c r="A15" s="931" t="s">
        <v>183</v>
      </c>
      <c r="B15" s="927"/>
      <c r="C15" s="40">
        <v>17</v>
      </c>
      <c r="D15" s="40" t="s">
        <v>183</v>
      </c>
      <c r="E15" s="47" t="e">
        <f>#REF!/100</f>
        <v>#REF!</v>
      </c>
      <c r="F15" s="47" t="e">
        <f>#REF!/100</f>
        <v>#REF!</v>
      </c>
      <c r="G15" s="47" t="e">
        <f>#REF!/100</f>
        <v>#REF!</v>
      </c>
      <c r="H15" s="47" t="e">
        <f>#REF!/100</f>
        <v>#REF!</v>
      </c>
      <c r="I15" s="234">
        <v>28130702.780000001</v>
      </c>
      <c r="J15" s="235">
        <v>-0.57692436967078375</v>
      </c>
      <c r="K15" s="234">
        <v>24275692.170000002</v>
      </c>
      <c r="L15" s="235">
        <v>-13.703925707610775</v>
      </c>
      <c r="M15" s="1147">
        <v>26212.040079999999</v>
      </c>
      <c r="N15" s="1148">
        <v>7.9764889768743297</v>
      </c>
      <c r="O15" s="1147">
        <v>26351.178670000001</v>
      </c>
      <c r="P15" s="1148">
        <v>8.5496491118176809</v>
      </c>
      <c r="Q15" s="1147">
        <v>26037.9064</v>
      </c>
      <c r="R15" s="1148">
        <v>-0.66432707819970016</v>
      </c>
      <c r="S15" s="1147">
        <v>27409.230190000002</v>
      </c>
      <c r="T15" s="1148">
        <v>5.2666438266327109</v>
      </c>
      <c r="U15" s="1147">
        <v>28122.959999999999</v>
      </c>
      <c r="V15" s="1148">
        <f t="shared" si="1"/>
        <v>2.6039761242925952</v>
      </c>
      <c r="W15" s="1147">
        <v>28622.197</v>
      </c>
      <c r="X15" s="1149">
        <f t="shared" si="2"/>
        <v>1.7751936496016141</v>
      </c>
      <c r="Y15" s="1147">
        <v>27249.576000000001</v>
      </c>
      <c r="Z15" s="1150">
        <f t="shared" si="3"/>
        <v>-4.7956521297089827</v>
      </c>
      <c r="AA15" s="1147">
        <v>28724.2</v>
      </c>
      <c r="AB15" s="1150">
        <f t="shared" si="4"/>
        <v>5.4115484218910437</v>
      </c>
      <c r="AC15" s="1147">
        <v>29787.987000000001</v>
      </c>
      <c r="AD15" s="1150">
        <f t="shared" si="5"/>
        <v>3.7034521413999322</v>
      </c>
      <c r="AE15" s="1147">
        <v>29252.782999999999</v>
      </c>
      <c r="AF15" s="1115">
        <f t="shared" si="6"/>
        <v>-1.7967108687136246</v>
      </c>
      <c r="AG15" s="1187">
        <v>28603</v>
      </c>
      <c r="AH15" s="1115">
        <f t="shared" si="0"/>
        <v>-2.2212689985769862</v>
      </c>
      <c r="AI15" s="1187">
        <v>31708</v>
      </c>
      <c r="AJ15" s="1154" t="s">
        <v>1839</v>
      </c>
      <c r="AK15" s="1187">
        <v>34281</v>
      </c>
      <c r="AL15" s="1115">
        <f t="shared" si="9"/>
        <v>8.114671376308813</v>
      </c>
      <c r="AM15" s="1187">
        <v>33385</v>
      </c>
      <c r="AN15" s="1115">
        <f t="shared" si="8"/>
        <v>-2.6136927160817947</v>
      </c>
    </row>
    <row r="16" spans="1:41" ht="34.5" customHeight="1">
      <c r="A16" s="2484" t="s">
        <v>184</v>
      </c>
      <c r="B16" s="2485"/>
      <c r="C16" s="40">
        <v>18</v>
      </c>
      <c r="D16" s="40" t="s">
        <v>184</v>
      </c>
      <c r="E16" s="48" t="e">
        <f>#REF!/100</f>
        <v>#REF!</v>
      </c>
      <c r="F16" s="54" t="e">
        <f>#REF!/100</f>
        <v>#REF!</v>
      </c>
      <c r="G16" s="48" t="e">
        <f>#REF!/100</f>
        <v>#REF!</v>
      </c>
      <c r="H16" s="48" t="e">
        <f>#REF!/100</f>
        <v>#REF!</v>
      </c>
      <c r="I16" s="247">
        <v>14006133.220000001</v>
      </c>
      <c r="J16" s="235">
        <v>2.2239248514306809</v>
      </c>
      <c r="K16" s="247">
        <v>10486894.800000001</v>
      </c>
      <c r="L16" s="235">
        <v>-25.126409728665998</v>
      </c>
      <c r="M16" s="1147">
        <v>14991.70479</v>
      </c>
      <c r="N16" s="1148">
        <v>42.956566990640525</v>
      </c>
      <c r="O16" s="1147">
        <v>16545.7569</v>
      </c>
      <c r="P16" s="1148">
        <v>57.775559072071545</v>
      </c>
      <c r="Q16" s="1147">
        <v>17077.335620000002</v>
      </c>
      <c r="R16" s="1148">
        <v>13.911899008251494</v>
      </c>
      <c r="S16" s="1147">
        <v>17675.642769999999</v>
      </c>
      <c r="T16" s="1148">
        <v>3.5035157902459702</v>
      </c>
      <c r="U16" s="1147">
        <v>18659.084999999999</v>
      </c>
      <c r="V16" s="1148">
        <f t="shared" si="1"/>
        <v>5.56382725537512</v>
      </c>
      <c r="W16" s="1147">
        <v>14554.76765</v>
      </c>
      <c r="X16" s="1149">
        <f t="shared" si="2"/>
        <v>-21.99634842758903</v>
      </c>
      <c r="Y16" s="1147">
        <v>11580.380999999999</v>
      </c>
      <c r="Z16" s="1150">
        <f t="shared" si="3"/>
        <v>-20.435823652602249</v>
      </c>
      <c r="AA16" s="1147">
        <v>13286.745000000001</v>
      </c>
      <c r="AB16" s="1150">
        <f t="shared" si="4"/>
        <v>14.734955611564082</v>
      </c>
      <c r="AC16" s="1147">
        <v>15015.511</v>
      </c>
      <c r="AD16" s="1150">
        <f t="shared" si="5"/>
        <v>13.011207786406676</v>
      </c>
      <c r="AE16" s="1147">
        <v>13844.35</v>
      </c>
      <c r="AF16" s="1115">
        <f t="shared" si="6"/>
        <v>-7.7996746164682662</v>
      </c>
      <c r="AG16" s="1187">
        <v>11114</v>
      </c>
      <c r="AH16" s="1115">
        <f t="shared" si="0"/>
        <v>-19.721763751999909</v>
      </c>
      <c r="AI16" s="1187">
        <v>14433</v>
      </c>
      <c r="AJ16" s="1154" t="s">
        <v>1839</v>
      </c>
      <c r="AK16" s="1187">
        <v>18799</v>
      </c>
      <c r="AL16" s="1115">
        <f t="shared" si="9"/>
        <v>30.250121249913398</v>
      </c>
      <c r="AM16" s="1187">
        <v>17131</v>
      </c>
      <c r="AN16" s="1115">
        <f t="shared" si="8"/>
        <v>-8.8728123836374291</v>
      </c>
    </row>
    <row r="17" spans="1:40" ht="34.5" customHeight="1">
      <c r="A17" s="931" t="s">
        <v>207</v>
      </c>
      <c r="B17" s="927"/>
      <c r="C17" s="40">
        <v>19</v>
      </c>
      <c r="D17" s="40" t="s">
        <v>208</v>
      </c>
      <c r="E17" s="47" t="e">
        <f>#REF!/100</f>
        <v>#REF!</v>
      </c>
      <c r="F17" s="47" t="e">
        <f>#REF!/100</f>
        <v>#REF!</v>
      </c>
      <c r="G17" s="47" t="e">
        <f>#REF!/100</f>
        <v>#REF!</v>
      </c>
      <c r="H17" s="47" t="e">
        <f>#REF!/100</f>
        <v>#REF!</v>
      </c>
      <c r="I17" s="234">
        <v>12073506.5</v>
      </c>
      <c r="J17" s="235">
        <v>-2.6247310369048704</v>
      </c>
      <c r="K17" s="234">
        <v>10056974.26</v>
      </c>
      <c r="L17" s="235">
        <v>-16.702125766031607</v>
      </c>
      <c r="M17" s="1147">
        <v>10902.55341</v>
      </c>
      <c r="N17" s="1148">
        <v>8.4078881792822635</v>
      </c>
      <c r="O17" s="1147">
        <v>10970.474689999999</v>
      </c>
      <c r="P17" s="1148">
        <v>9.0832531374103418</v>
      </c>
      <c r="Q17" s="1147">
        <v>11106.061230000001</v>
      </c>
      <c r="R17" s="1148">
        <v>1.8666069529486462</v>
      </c>
      <c r="S17" s="1147">
        <v>11237.33592</v>
      </c>
      <c r="T17" s="1148">
        <v>1.182009420634178</v>
      </c>
      <c r="U17" s="1147">
        <v>11532.575999999999</v>
      </c>
      <c r="V17" s="1148">
        <f t="shared" si="1"/>
        <v>2.6273138233283255</v>
      </c>
      <c r="W17" s="1147">
        <v>11767.119199999999</v>
      </c>
      <c r="X17" s="1149">
        <f t="shared" si="2"/>
        <v>2.0337451060370215</v>
      </c>
      <c r="Y17" s="1147">
        <v>11764.477999999999</v>
      </c>
      <c r="Z17" s="1150">
        <f t="shared" si="3"/>
        <v>-2.244559569006821E-2</v>
      </c>
      <c r="AA17" s="1147">
        <v>12442.948</v>
      </c>
      <c r="AB17" s="1150">
        <f t="shared" si="4"/>
        <v>5.7671067088569616</v>
      </c>
      <c r="AC17" s="1147">
        <v>12985.894</v>
      </c>
      <c r="AD17" s="1150">
        <f t="shared" si="5"/>
        <v>4.3634836374788266</v>
      </c>
      <c r="AE17" s="1147">
        <v>12962.929</v>
      </c>
      <c r="AF17" s="1115">
        <f t="shared" si="6"/>
        <v>-0.17684573738242504</v>
      </c>
      <c r="AG17" s="1187">
        <v>12574</v>
      </c>
      <c r="AH17" s="1115">
        <f t="shared" si="0"/>
        <v>-3.0003172894027319</v>
      </c>
      <c r="AI17" s="1187">
        <v>13030</v>
      </c>
      <c r="AJ17" s="1154" t="s">
        <v>1839</v>
      </c>
      <c r="AK17" s="1187">
        <v>13253</v>
      </c>
      <c r="AL17" s="1115">
        <f t="shared" si="9"/>
        <v>1.7114351496546387</v>
      </c>
      <c r="AM17" s="1187">
        <v>13546</v>
      </c>
      <c r="AN17" s="1115">
        <f t="shared" si="8"/>
        <v>2.2108201916547277</v>
      </c>
    </row>
    <row r="18" spans="1:40" ht="34.5" customHeight="1">
      <c r="A18" s="931" t="s">
        <v>187</v>
      </c>
      <c r="B18" s="927"/>
      <c r="C18" s="40">
        <v>20</v>
      </c>
      <c r="D18" s="40" t="s">
        <v>187</v>
      </c>
      <c r="E18" s="47" t="e">
        <f>#REF!/100</f>
        <v>#REF!</v>
      </c>
      <c r="F18" s="48" t="e">
        <f>#REF!/100</f>
        <v>#REF!</v>
      </c>
      <c r="G18" s="47" t="e">
        <f>#REF!/100</f>
        <v>#REF!</v>
      </c>
      <c r="H18" s="47" t="e">
        <f>#REF!/100</f>
        <v>#REF!</v>
      </c>
      <c r="I18" s="234">
        <v>3487629.55</v>
      </c>
      <c r="J18" s="235">
        <v>-1.3286780456989167</v>
      </c>
      <c r="K18" s="247">
        <v>2648898.62</v>
      </c>
      <c r="L18" s="235">
        <v>-24.048739064044224</v>
      </c>
      <c r="M18" s="1147">
        <v>3028.9758099999999</v>
      </c>
      <c r="N18" s="1148">
        <v>14.348498924432217</v>
      </c>
      <c r="O18" s="1147">
        <v>3066.2696499999997</v>
      </c>
      <c r="P18" s="1148">
        <v>15.75639878584707</v>
      </c>
      <c r="Q18" s="1147">
        <v>3176.72507</v>
      </c>
      <c r="R18" s="1148">
        <v>4.8778619991686201</v>
      </c>
      <c r="S18" s="1147">
        <v>3112.8780400000001</v>
      </c>
      <c r="T18" s="1151">
        <v>-2.0098380751595757</v>
      </c>
      <c r="U18" s="1147">
        <v>3207.28</v>
      </c>
      <c r="V18" s="1151">
        <f t="shared" si="1"/>
        <v>3.0326263601384129</v>
      </c>
      <c r="W18" s="1147">
        <v>3499.3931299999999</v>
      </c>
      <c r="X18" s="1152">
        <f t="shared" si="2"/>
        <v>9.1078150332992269</v>
      </c>
      <c r="Y18" s="1147">
        <v>3113.143</v>
      </c>
      <c r="Z18" s="1153">
        <f t="shared" si="3"/>
        <v>-11.037631830751183</v>
      </c>
      <c r="AA18" s="1147">
        <v>3167.9690000000001</v>
      </c>
      <c r="AB18" s="1153">
        <f t="shared" si="4"/>
        <v>1.7611140895230415</v>
      </c>
      <c r="AC18" s="1147">
        <v>3332.6080000000002</v>
      </c>
      <c r="AD18" s="1153">
        <f t="shared" si="5"/>
        <v>5.1969889856876783</v>
      </c>
      <c r="AE18" s="1147">
        <v>3335.9119999999998</v>
      </c>
      <c r="AF18" s="1154">
        <f t="shared" si="6"/>
        <v>9.9141573206318334E-2</v>
      </c>
      <c r="AG18" s="1187">
        <v>2982</v>
      </c>
      <c r="AH18" s="1154">
        <f t="shared" si="0"/>
        <v>-10.609152759425299</v>
      </c>
      <c r="AI18" s="1187">
        <v>3376</v>
      </c>
      <c r="AJ18" s="1154" t="s">
        <v>1839</v>
      </c>
      <c r="AK18" s="1187">
        <v>3719</v>
      </c>
      <c r="AL18" s="1154">
        <f t="shared" si="9"/>
        <v>10.15995260663507</v>
      </c>
      <c r="AM18" s="1187">
        <v>3953</v>
      </c>
      <c r="AN18" s="1154">
        <f t="shared" si="8"/>
        <v>6.2920139822532972</v>
      </c>
    </row>
    <row r="19" spans="1:40" ht="34.5" customHeight="1">
      <c r="A19" s="2484" t="s">
        <v>1109</v>
      </c>
      <c r="B19" s="2485"/>
      <c r="C19" s="40">
        <v>21</v>
      </c>
      <c r="D19" s="40" t="s">
        <v>188</v>
      </c>
      <c r="E19" s="47" t="e">
        <f>#REF!/100</f>
        <v>#REF!</v>
      </c>
      <c r="F19" s="47" t="e">
        <f>#REF!/100</f>
        <v>#REF!</v>
      </c>
      <c r="G19" s="47" t="e">
        <f>#REF!/100</f>
        <v>#REF!</v>
      </c>
      <c r="H19" s="47" t="e">
        <f>#REF!/100</f>
        <v>#REF!</v>
      </c>
      <c r="I19" s="234">
        <v>469132.53</v>
      </c>
      <c r="J19" s="235">
        <v>-6.0558740754599549</v>
      </c>
      <c r="K19" s="234">
        <v>392083.92</v>
      </c>
      <c r="L19" s="235">
        <v>-16.423634063491622</v>
      </c>
      <c r="M19" s="1147">
        <v>361.56918000000002</v>
      </c>
      <c r="N19" s="1148">
        <v>-7.782706314505317</v>
      </c>
      <c r="O19" s="1147">
        <v>368.10583000000003</v>
      </c>
      <c r="P19" s="1148">
        <v>-6.1155504668490295</v>
      </c>
      <c r="Q19" s="1147">
        <v>349.51565999999997</v>
      </c>
      <c r="R19" s="1148">
        <v>-3.3336690920393264</v>
      </c>
      <c r="S19" s="1147">
        <v>350.04295000000002</v>
      </c>
      <c r="T19" s="1148">
        <v>0.15086305431923908</v>
      </c>
      <c r="U19" s="1147">
        <v>347.51799999999997</v>
      </c>
      <c r="V19" s="1148">
        <f t="shared" si="1"/>
        <v>-0.72132576873782384</v>
      </c>
      <c r="W19" s="1147">
        <v>335.67351000000002</v>
      </c>
      <c r="X19" s="1149">
        <f t="shared" si="2"/>
        <v>-3.4083097853923938</v>
      </c>
      <c r="Y19" s="1147">
        <v>346.32799999999997</v>
      </c>
      <c r="Z19" s="1150">
        <f t="shared" si="3"/>
        <v>3.1740633927294315</v>
      </c>
      <c r="AA19" s="1147">
        <v>353.77499999999998</v>
      </c>
      <c r="AB19" s="1150">
        <f t="shared" si="4"/>
        <v>2.1502737289505802</v>
      </c>
      <c r="AC19" s="1147">
        <v>332.43599999999998</v>
      </c>
      <c r="AD19" s="1150">
        <f t="shared" si="5"/>
        <v>-6.031799872800514</v>
      </c>
      <c r="AE19" s="1147">
        <v>325.61799999999999</v>
      </c>
      <c r="AF19" s="1115">
        <f t="shared" si="6"/>
        <v>-2.0509210795461308</v>
      </c>
      <c r="AG19" s="1187">
        <v>264</v>
      </c>
      <c r="AH19" s="1115">
        <f t="shared" si="0"/>
        <v>-18.923401040483022</v>
      </c>
      <c r="AI19" s="1187">
        <v>280</v>
      </c>
      <c r="AJ19" s="1154" t="s">
        <v>1839</v>
      </c>
      <c r="AK19" s="1187">
        <v>290</v>
      </c>
      <c r="AL19" s="1115">
        <f t="shared" si="9"/>
        <v>3.5714285714285809</v>
      </c>
      <c r="AM19" s="1187">
        <v>313</v>
      </c>
      <c r="AN19" s="1115">
        <f t="shared" si="8"/>
        <v>7.9310344827586254</v>
      </c>
    </row>
    <row r="20" spans="1:40" ht="34.5" customHeight="1">
      <c r="A20" s="932" t="s">
        <v>189</v>
      </c>
      <c r="B20" s="933"/>
      <c r="C20" s="40">
        <v>22</v>
      </c>
      <c r="D20" s="40" t="s">
        <v>189</v>
      </c>
      <c r="E20" s="47" t="e">
        <f>#REF!/100</f>
        <v>#REF!</v>
      </c>
      <c r="F20" s="47" t="e">
        <f>#REF!/100</f>
        <v>#REF!</v>
      </c>
      <c r="G20" s="47" t="e">
        <f>#REF!/100</f>
        <v>#REF!</v>
      </c>
      <c r="H20" s="47" t="e">
        <f>#REF!/100</f>
        <v>#REF!</v>
      </c>
      <c r="I20" s="234">
        <v>8174730.8099999996</v>
      </c>
      <c r="J20" s="235">
        <v>-3.7390852174647216</v>
      </c>
      <c r="K20" s="234">
        <v>6766718.2999999998</v>
      </c>
      <c r="L20" s="235">
        <v>-17.223961775935226</v>
      </c>
      <c r="M20" s="1147">
        <v>7101.2974699999995</v>
      </c>
      <c r="N20" s="1148">
        <v>4.9444820246174581</v>
      </c>
      <c r="O20" s="1147">
        <v>7252.6750599999996</v>
      </c>
      <c r="P20" s="1148">
        <v>7.1815721957865453</v>
      </c>
      <c r="Q20" s="1147">
        <v>6831.0660800000005</v>
      </c>
      <c r="R20" s="1148">
        <v>-3.8053805116827433</v>
      </c>
      <c r="S20" s="1147">
        <v>7056.2838899999997</v>
      </c>
      <c r="T20" s="1148">
        <v>3.2969643004829408</v>
      </c>
      <c r="U20" s="1147">
        <v>7332.1940000000004</v>
      </c>
      <c r="V20" s="1148">
        <f t="shared" si="1"/>
        <v>3.9101333549095729</v>
      </c>
      <c r="W20" s="1147">
        <v>7474.08698</v>
      </c>
      <c r="X20" s="1149">
        <f t="shared" si="2"/>
        <v>1.9352049332028054</v>
      </c>
      <c r="Y20" s="1147">
        <v>7137.3220000000001</v>
      </c>
      <c r="Z20" s="1150">
        <f t="shared" si="3"/>
        <v>-4.5057674723501755</v>
      </c>
      <c r="AA20" s="1147">
        <v>7533.1170000000002</v>
      </c>
      <c r="AB20" s="1150">
        <f t="shared" si="4"/>
        <v>5.5454272624942513</v>
      </c>
      <c r="AC20" s="1147">
        <v>7815.7349999999997</v>
      </c>
      <c r="AD20" s="1150">
        <f t="shared" si="5"/>
        <v>3.7516741078095439</v>
      </c>
      <c r="AE20" s="1147">
        <v>7653.4560000000001</v>
      </c>
      <c r="AF20" s="1115">
        <f t="shared" si="6"/>
        <v>-2.0763114409585226</v>
      </c>
      <c r="AG20" s="1187">
        <v>7558</v>
      </c>
      <c r="AH20" s="1115">
        <f t="shared" si="0"/>
        <v>-1.2472273963553215</v>
      </c>
      <c r="AI20" s="1187">
        <v>7975</v>
      </c>
      <c r="AJ20" s="1154" t="s">
        <v>1839</v>
      </c>
      <c r="AK20" s="1187">
        <v>8316</v>
      </c>
      <c r="AL20" s="1115">
        <f t="shared" si="7"/>
        <v>4.275862068965508</v>
      </c>
      <c r="AM20" s="1187">
        <v>8531</v>
      </c>
      <c r="AN20" s="1115">
        <f t="shared" si="8"/>
        <v>2.5853775853775796</v>
      </c>
    </row>
    <row r="21" spans="1:40" ht="34.5" customHeight="1">
      <c r="A21" s="924" t="s">
        <v>190</v>
      </c>
      <c r="B21" s="925"/>
      <c r="C21" s="40"/>
      <c r="D21" s="40"/>
      <c r="E21" s="47" t="e">
        <f>#REF!/100</f>
        <v>#REF!</v>
      </c>
      <c r="F21" s="47" t="e">
        <f>#REF!/100</f>
        <v>#REF!</v>
      </c>
      <c r="G21" s="47" t="e">
        <f>#REF!/100</f>
        <v>#REF!</v>
      </c>
      <c r="H21" s="47" t="e">
        <f>#REF!/100</f>
        <v>#REF!</v>
      </c>
      <c r="I21" s="234">
        <v>49961100.369999997</v>
      </c>
      <c r="J21" s="235">
        <v>5.9596898608334392</v>
      </c>
      <c r="K21" s="234">
        <v>35355009.729999997</v>
      </c>
      <c r="L21" s="235">
        <v>-29.234925835961935</v>
      </c>
      <c r="M21" s="1147">
        <v>39349.729520000001</v>
      </c>
      <c r="N21" s="1148">
        <v>11.298879057047294</v>
      </c>
      <c r="O21" s="1147">
        <v>39815.834759999998</v>
      </c>
      <c r="P21" s="1148">
        <v>12.617236041134028</v>
      </c>
      <c r="Q21" s="1147">
        <v>39795.606009999996</v>
      </c>
      <c r="R21" s="1148">
        <v>1.1331119563944503</v>
      </c>
      <c r="S21" s="1147">
        <v>39771.843229999999</v>
      </c>
      <c r="T21" s="1148">
        <v>-5.9712069704453974E-2</v>
      </c>
      <c r="U21" s="1147">
        <f>(SUM(U22:U24))</f>
        <v>42556.888999999996</v>
      </c>
      <c r="V21" s="1148">
        <f t="shared" si="1"/>
        <v>7.0025564414857966</v>
      </c>
      <c r="W21" s="1147">
        <f>(SUM(W22:W24))</f>
        <v>41827.212029999995</v>
      </c>
      <c r="X21" s="1149">
        <f t="shared" si="2"/>
        <v>-1.7145918960382645</v>
      </c>
      <c r="Y21" s="1147">
        <f>(SUM(Y22:Y24))</f>
        <v>38957.109000000004</v>
      </c>
      <c r="Z21" s="1150">
        <f t="shared" si="3"/>
        <v>-6.8618081165473077</v>
      </c>
      <c r="AA21" s="1147">
        <f>(SUM(AA22:AA24))</f>
        <v>42647.656999999992</v>
      </c>
      <c r="AB21" s="1150">
        <f t="shared" si="4"/>
        <v>9.4733621018951553</v>
      </c>
      <c r="AC21" s="1147">
        <f>(SUM(AC22:AC24))</f>
        <v>44702.716999999997</v>
      </c>
      <c r="AD21" s="1150">
        <f t="shared" si="5"/>
        <v>4.8186937913142769</v>
      </c>
      <c r="AE21" s="1147">
        <f>(SUM(AE22:AE24))</f>
        <v>43327.057999999997</v>
      </c>
      <c r="AF21" s="1115">
        <f t="shared" si="6"/>
        <v>-3.0773498622018836</v>
      </c>
      <c r="AG21" s="1187">
        <v>39516</v>
      </c>
      <c r="AH21" s="1115">
        <f t="shared" si="0"/>
        <v>-8.7960230302274294</v>
      </c>
      <c r="AI21" s="1187">
        <f>SUM(AI22:AI24)</f>
        <v>47551</v>
      </c>
      <c r="AJ21" s="1154" t="s">
        <v>1839</v>
      </c>
      <c r="AK21" s="1187">
        <f>SUM(AK22:AK24)</f>
        <v>54220</v>
      </c>
      <c r="AL21" s="1115">
        <f t="shared" ref="AL21:AL33" si="10">(AK21/AI21-1)*100</f>
        <v>14.02494164160586</v>
      </c>
      <c r="AM21" s="1187">
        <f>SUM(AM22:AM24)</f>
        <v>54524</v>
      </c>
      <c r="AN21" s="1115">
        <f t="shared" si="8"/>
        <v>0.56067871634082334</v>
      </c>
    </row>
    <row r="22" spans="1:40" ht="34.5" customHeight="1">
      <c r="A22" s="926"/>
      <c r="B22" s="927" t="s">
        <v>146</v>
      </c>
      <c r="C22" s="40">
        <v>23</v>
      </c>
      <c r="D22" s="40" t="s">
        <v>146</v>
      </c>
      <c r="E22" s="47" t="e">
        <f>#REF!/100</f>
        <v>#REF!</v>
      </c>
      <c r="F22" s="47" t="e">
        <f>#REF!/100</f>
        <v>#REF!</v>
      </c>
      <c r="G22" s="47" t="e">
        <f>#REF!/100</f>
        <v>#REF!</v>
      </c>
      <c r="H22" s="47" t="e">
        <f>#REF!/100</f>
        <v>#REF!</v>
      </c>
      <c r="I22" s="234">
        <v>24332178.010000002</v>
      </c>
      <c r="J22" s="235">
        <v>14.819634319042985</v>
      </c>
      <c r="K22" s="234">
        <v>15988357.539999999</v>
      </c>
      <c r="L22" s="235">
        <v>-34.291301282486394</v>
      </c>
      <c r="M22" s="1147">
        <v>18146.293020000001</v>
      </c>
      <c r="N22" s="1148">
        <v>13.496917832874544</v>
      </c>
      <c r="O22" s="1147">
        <v>18665.600600000002</v>
      </c>
      <c r="P22" s="1148">
        <v>16.744953653319428</v>
      </c>
      <c r="Q22" s="1147">
        <v>18012.099109999999</v>
      </c>
      <c r="R22" s="1148">
        <v>-0.73951142446613272</v>
      </c>
      <c r="S22" s="1147">
        <v>17905.27679</v>
      </c>
      <c r="T22" s="1148">
        <v>-0.59305869542264356</v>
      </c>
      <c r="U22" s="1147">
        <v>19202.162</v>
      </c>
      <c r="V22" s="1148">
        <f t="shared" si="1"/>
        <v>7.2430335772541765</v>
      </c>
      <c r="W22" s="1147">
        <v>17841.971719999998</v>
      </c>
      <c r="X22" s="1149">
        <f t="shared" si="2"/>
        <v>-7.0835267403743574</v>
      </c>
      <c r="Y22" s="1147">
        <v>15669.288</v>
      </c>
      <c r="Z22" s="1150">
        <f t="shared" si="3"/>
        <v>-12.177374530666485</v>
      </c>
      <c r="AA22" s="1147">
        <v>17686.706999999999</v>
      </c>
      <c r="AB22" s="1150">
        <f t="shared" si="4"/>
        <v>12.874988321103032</v>
      </c>
      <c r="AC22" s="1147">
        <v>18651.955999999998</v>
      </c>
      <c r="AD22" s="1150">
        <f t="shared" si="5"/>
        <v>5.457482842905681</v>
      </c>
      <c r="AE22" s="1147">
        <v>17747.598999999998</v>
      </c>
      <c r="AF22" s="1115">
        <f t="shared" si="6"/>
        <v>-4.8485906786398196</v>
      </c>
      <c r="AG22" s="1187">
        <v>15072</v>
      </c>
      <c r="AH22" s="1115">
        <f t="shared" si="0"/>
        <v>-15.075836455398829</v>
      </c>
      <c r="AI22" s="1187">
        <v>19719</v>
      </c>
      <c r="AJ22" s="1154" t="s">
        <v>1839</v>
      </c>
      <c r="AK22" s="1187">
        <v>23941</v>
      </c>
      <c r="AL22" s="1115">
        <f t="shared" si="10"/>
        <v>21.410822049799695</v>
      </c>
      <c r="AM22" s="1187">
        <v>23835</v>
      </c>
      <c r="AN22" s="1115">
        <f t="shared" si="8"/>
        <v>-0.44275510630299442</v>
      </c>
    </row>
    <row r="23" spans="1:40" ht="34.5" customHeight="1">
      <c r="A23" s="926"/>
      <c r="B23" s="927" t="s">
        <v>191</v>
      </c>
      <c r="C23" s="40">
        <v>24</v>
      </c>
      <c r="D23" s="40" t="s">
        <v>191</v>
      </c>
      <c r="E23" s="47" t="e">
        <f>#REF!/100</f>
        <v>#REF!</v>
      </c>
      <c r="F23" s="47" t="e">
        <f>#REF!/100</f>
        <v>#REF!</v>
      </c>
      <c r="G23" s="47" t="e">
        <f>#REF!/100</f>
        <v>#REF!</v>
      </c>
      <c r="H23" s="47" t="e">
        <f>#REF!/100</f>
        <v>#REF!</v>
      </c>
      <c r="I23" s="234">
        <v>10479652.390000001</v>
      </c>
      <c r="J23" s="235">
        <v>-2.7006060314580305</v>
      </c>
      <c r="K23" s="234">
        <v>6939963.3899999997</v>
      </c>
      <c r="L23" s="235">
        <v>-33.776778735310707</v>
      </c>
      <c r="M23" s="1147">
        <v>8911.3966400000008</v>
      </c>
      <c r="N23" s="1148">
        <v>28.406969017166549</v>
      </c>
      <c r="O23" s="1147">
        <v>9022.5438900000008</v>
      </c>
      <c r="P23" s="1148">
        <v>30.008522854758191</v>
      </c>
      <c r="Q23" s="1147">
        <v>8922.7848900000008</v>
      </c>
      <c r="R23" s="1148">
        <v>0.12779422193915924</v>
      </c>
      <c r="S23" s="1147">
        <v>8805.9637600000005</v>
      </c>
      <c r="T23" s="1148">
        <v>-1.3092451677382155</v>
      </c>
      <c r="U23" s="1147">
        <v>9421.9509999999991</v>
      </c>
      <c r="V23" s="1148">
        <f t="shared" si="1"/>
        <v>6.9951144109636765</v>
      </c>
      <c r="W23" s="1147">
        <v>9679.5407500000001</v>
      </c>
      <c r="X23" s="1149">
        <f t="shared" si="2"/>
        <v>2.7339321760429636</v>
      </c>
      <c r="Y23" s="1147">
        <v>8889.2070000000003</v>
      </c>
      <c r="Z23" s="1150">
        <f t="shared" si="3"/>
        <v>-8.1649922285827454</v>
      </c>
      <c r="AA23" s="1147">
        <v>9762.0059999999994</v>
      </c>
      <c r="AB23" s="1150">
        <f t="shared" si="4"/>
        <v>9.8186373655152703</v>
      </c>
      <c r="AC23" s="1147">
        <v>10229.037</v>
      </c>
      <c r="AD23" s="1150">
        <f t="shared" si="5"/>
        <v>4.7841703846525085</v>
      </c>
      <c r="AE23" s="1147">
        <v>9614.1659999999993</v>
      </c>
      <c r="AF23" s="1115">
        <f t="shared" si="6"/>
        <v>-6.011035056379221</v>
      </c>
      <c r="AG23" s="1187">
        <v>9424</v>
      </c>
      <c r="AH23" s="1115">
        <f t="shared" si="0"/>
        <v>-1.9779770809033148</v>
      </c>
      <c r="AI23" s="1187">
        <v>11951</v>
      </c>
      <c r="AJ23" s="1154" t="s">
        <v>1839</v>
      </c>
      <c r="AK23" s="1187">
        <v>13359</v>
      </c>
      <c r="AL23" s="1115">
        <f t="shared" si="10"/>
        <v>11.781440883608063</v>
      </c>
      <c r="AM23" s="1187">
        <v>13291</v>
      </c>
      <c r="AN23" s="1115">
        <f t="shared" si="8"/>
        <v>-0.50902013623774778</v>
      </c>
    </row>
    <row r="24" spans="1:40" ht="34.5" customHeight="1">
      <c r="A24" s="928"/>
      <c r="B24" s="927" t="s">
        <v>192</v>
      </c>
      <c r="C24" s="40">
        <v>25</v>
      </c>
      <c r="D24" s="40" t="s">
        <v>192</v>
      </c>
      <c r="E24" s="47" t="e">
        <f>#REF!/100</f>
        <v>#REF!</v>
      </c>
      <c r="F24" s="47" t="e">
        <f>#REF!/100</f>
        <v>#REF!</v>
      </c>
      <c r="G24" s="47" t="e">
        <f>#REF!/100</f>
        <v>#REF!</v>
      </c>
      <c r="H24" s="47" t="e">
        <f>#REF!/100</f>
        <v>#REF!</v>
      </c>
      <c r="I24" s="234">
        <v>15149269.970000001</v>
      </c>
      <c r="J24" s="235">
        <v>-0.26071755139029928</v>
      </c>
      <c r="K24" s="234">
        <v>12426688.800000001</v>
      </c>
      <c r="L24" s="235">
        <v>-17.971698803912727</v>
      </c>
      <c r="M24" s="1147">
        <v>12292.039859999999</v>
      </c>
      <c r="N24" s="1148">
        <v>-1.0835464069881673</v>
      </c>
      <c r="O24" s="1147">
        <v>12127.690269999999</v>
      </c>
      <c r="P24" s="1148">
        <v>-2.4060997648866933</v>
      </c>
      <c r="Q24" s="1147">
        <v>12860.722009999999</v>
      </c>
      <c r="R24" s="1148">
        <v>4.6264261788685701</v>
      </c>
      <c r="S24" s="1147">
        <v>13060.60268</v>
      </c>
      <c r="T24" s="1148">
        <v>1.554194778835738</v>
      </c>
      <c r="U24" s="1147">
        <v>13932.776</v>
      </c>
      <c r="V24" s="1148">
        <f t="shared" si="1"/>
        <v>6.6778948978792441</v>
      </c>
      <c r="W24" s="1147">
        <v>14305.699560000001</v>
      </c>
      <c r="X24" s="1149">
        <f t="shared" si="2"/>
        <v>2.6765919440605357</v>
      </c>
      <c r="Y24" s="1147">
        <v>14398.614</v>
      </c>
      <c r="Z24" s="1150">
        <f t="shared" si="3"/>
        <v>0.64949246005274741</v>
      </c>
      <c r="AA24" s="1147">
        <v>15198.944</v>
      </c>
      <c r="AB24" s="1150">
        <f t="shared" si="4"/>
        <v>5.5583822165105712</v>
      </c>
      <c r="AC24" s="1147">
        <v>15821.724</v>
      </c>
      <c r="AD24" s="1150">
        <f t="shared" si="5"/>
        <v>4.0975215120208297</v>
      </c>
      <c r="AE24" s="1147">
        <v>15965.293</v>
      </c>
      <c r="AF24" s="1115">
        <f t="shared" si="6"/>
        <v>0.90741691613378528</v>
      </c>
      <c r="AG24" s="1187">
        <v>15020</v>
      </c>
      <c r="AH24" s="1115">
        <f t="shared" si="0"/>
        <v>-5.920924846164743</v>
      </c>
      <c r="AI24" s="1187">
        <v>15881</v>
      </c>
      <c r="AJ24" s="1154" t="s">
        <v>1839</v>
      </c>
      <c r="AK24" s="1187">
        <v>16920</v>
      </c>
      <c r="AL24" s="1115">
        <f t="shared" si="10"/>
        <v>6.5424091681884011</v>
      </c>
      <c r="AM24" s="1187">
        <v>17398</v>
      </c>
      <c r="AN24" s="1115">
        <f t="shared" si="8"/>
        <v>2.8250591016548476</v>
      </c>
    </row>
    <row r="25" spans="1:40" ht="34.5" customHeight="1">
      <c r="A25" s="1080" t="s">
        <v>777</v>
      </c>
      <c r="B25" s="948"/>
      <c r="C25" s="40"/>
      <c r="D25" s="40"/>
      <c r="E25" s="199"/>
      <c r="F25" s="199"/>
      <c r="G25" s="199"/>
      <c r="H25" s="199"/>
      <c r="I25" s="237">
        <v>155894039.78999999</v>
      </c>
      <c r="J25" s="239">
        <v>-2.4</v>
      </c>
      <c r="K25" s="237">
        <v>116177983.03</v>
      </c>
      <c r="L25" s="239">
        <v>-25.476315074970312</v>
      </c>
      <c r="M25" s="1147">
        <v>129170.09236999998</v>
      </c>
      <c r="N25" s="1148">
        <v>11.182935872320243</v>
      </c>
      <c r="O25" s="1147">
        <v>123215.40350999999</v>
      </c>
      <c r="P25" s="1148">
        <v>-4.6099594346833417</v>
      </c>
      <c r="Q25" s="1147">
        <v>126510.04448000001</v>
      </c>
      <c r="R25" s="1148">
        <v>2.6738872544719072</v>
      </c>
      <c r="S25" s="1147">
        <v>127122.50431999999</v>
      </c>
      <c r="T25" s="1148">
        <v>0.48411953573916922</v>
      </c>
      <c r="U25" s="1147">
        <v>133267.83300000001</v>
      </c>
      <c r="V25" s="1148">
        <v>4.8341784272363242</v>
      </c>
      <c r="W25" s="1147">
        <f>(SUM(W26:W32))</f>
        <v>141431.45267999999</v>
      </c>
      <c r="X25" s="1149">
        <f t="shared" si="2"/>
        <v>6.1257240372475819</v>
      </c>
      <c r="Y25" s="1147">
        <f>(SUM(Y26:Y32))</f>
        <v>139176.74900000001</v>
      </c>
      <c r="Z25" s="1150">
        <f t="shared" si="3"/>
        <v>-1.5942024473873051</v>
      </c>
      <c r="AA25" s="1147">
        <f>(SUM(AA26:AA32))</f>
        <v>147386.889</v>
      </c>
      <c r="AB25" s="1150">
        <f t="shared" si="4"/>
        <v>5.8990744208287094</v>
      </c>
      <c r="AC25" s="1147">
        <f>(SUM(AC26:AC32))</f>
        <v>153213.9</v>
      </c>
      <c r="AD25" s="1150">
        <f t="shared" si="5"/>
        <v>3.9535477270301822</v>
      </c>
      <c r="AE25" s="1147">
        <f>(SUM(AE26:AE32))</f>
        <v>146827.359</v>
      </c>
      <c r="AF25" s="1115">
        <f t="shared" si="6"/>
        <v>-4.1683822420811705</v>
      </c>
      <c r="AG25" s="1187">
        <v>136372</v>
      </c>
      <c r="AH25" s="1115">
        <f t="shared" si="0"/>
        <v>-7.1208520477440418</v>
      </c>
      <c r="AI25" s="1187">
        <f>SUM(AI26:AI32)</f>
        <v>146867</v>
      </c>
      <c r="AJ25" s="1154" t="s">
        <v>1839</v>
      </c>
      <c r="AK25" s="1187">
        <f>SUM(AK26:AK32)</f>
        <v>159866</v>
      </c>
      <c r="AL25" s="1115">
        <f t="shared" si="10"/>
        <v>8.8508650683952084</v>
      </c>
      <c r="AM25" s="1187">
        <f>SUM(AM26:AM32)</f>
        <v>170480</v>
      </c>
      <c r="AN25" s="1115">
        <f t="shared" si="8"/>
        <v>6.639310422478828</v>
      </c>
    </row>
    <row r="26" spans="1:40" ht="34.5" customHeight="1">
      <c r="A26" s="2482"/>
      <c r="B26" s="929" t="s">
        <v>193</v>
      </c>
      <c r="C26" s="40"/>
      <c r="D26" s="40"/>
      <c r="E26" s="48" t="s">
        <v>185</v>
      </c>
      <c r="F26" s="48" t="s">
        <v>185</v>
      </c>
      <c r="G26" s="47" t="e">
        <f>#REF!/100</f>
        <v>#REF!</v>
      </c>
      <c r="H26" s="47" t="e">
        <f>#REF!/100</f>
        <v>#REF!</v>
      </c>
      <c r="I26" s="234">
        <v>12541114.779999999</v>
      </c>
      <c r="J26" s="236" t="s">
        <v>185</v>
      </c>
      <c r="K26" s="234">
        <v>9849345.5500000007</v>
      </c>
      <c r="L26" s="235">
        <v>-21.463556288414733</v>
      </c>
      <c r="M26" s="1147">
        <v>10099.83092</v>
      </c>
      <c r="N26" s="1148">
        <v>2.5431676523928859</v>
      </c>
      <c r="O26" s="1147">
        <v>10048.0021</v>
      </c>
      <c r="P26" s="1148">
        <v>2.0169517760497246</v>
      </c>
      <c r="Q26" s="1147">
        <v>10623.79074</v>
      </c>
      <c r="R26" s="1148">
        <v>5.1878078370840797</v>
      </c>
      <c r="S26" s="1147">
        <v>10230.92813</v>
      </c>
      <c r="T26" s="1148">
        <v>-3.6979513209048687</v>
      </c>
      <c r="U26" s="1147">
        <v>10103.055</v>
      </c>
      <c r="V26" s="1148">
        <f t="shared" si="1"/>
        <v>-1.2498683245075193</v>
      </c>
      <c r="W26" s="1147">
        <v>10823.09052</v>
      </c>
      <c r="X26" s="1149">
        <f t="shared" si="2"/>
        <v>7.1269088409396941</v>
      </c>
      <c r="Y26" s="1147">
        <v>11124.755999999999</v>
      </c>
      <c r="Z26" s="1150">
        <f t="shared" si="3"/>
        <v>2.7872397393568171</v>
      </c>
      <c r="AA26" s="1147">
        <v>11779.695</v>
      </c>
      <c r="AB26" s="1150">
        <f t="shared" si="4"/>
        <v>5.8872212568077842</v>
      </c>
      <c r="AC26" s="1147">
        <v>12345.195</v>
      </c>
      <c r="AD26" s="1150">
        <f t="shared" si="5"/>
        <v>4.8006336327044208</v>
      </c>
      <c r="AE26" s="1147">
        <v>12162.013000000001</v>
      </c>
      <c r="AF26" s="1115">
        <f t="shared" si="6"/>
        <v>-1.4838323736481973</v>
      </c>
      <c r="AG26" s="1187">
        <v>11424</v>
      </c>
      <c r="AH26" s="1115">
        <f t="shared" si="0"/>
        <v>-6.0681813117614674</v>
      </c>
      <c r="AI26" s="1187">
        <v>12215</v>
      </c>
      <c r="AJ26" s="1154" t="s">
        <v>1839</v>
      </c>
      <c r="AK26" s="1187">
        <v>12781</v>
      </c>
      <c r="AL26" s="1115">
        <f t="shared" si="10"/>
        <v>4.6336471551371217</v>
      </c>
      <c r="AM26" s="1187">
        <v>12888</v>
      </c>
      <c r="AN26" s="1115">
        <f t="shared" si="8"/>
        <v>0.83718018934355598</v>
      </c>
    </row>
    <row r="27" spans="1:40" ht="34.5" customHeight="1">
      <c r="A27" s="2482"/>
      <c r="B27" s="929" t="s">
        <v>194</v>
      </c>
      <c r="C27" s="40"/>
      <c r="D27" s="40"/>
      <c r="E27" s="48" t="s">
        <v>185</v>
      </c>
      <c r="F27" s="48" t="s">
        <v>185</v>
      </c>
      <c r="G27" s="47" t="e">
        <f>#REF!/100</f>
        <v>#REF!</v>
      </c>
      <c r="H27" s="47" t="e">
        <f>#REF!/100</f>
        <v>#REF!</v>
      </c>
      <c r="I27" s="234">
        <v>19132917.93</v>
      </c>
      <c r="J27" s="236" t="s">
        <v>209</v>
      </c>
      <c r="K27" s="234">
        <v>12014542.949999999</v>
      </c>
      <c r="L27" s="235">
        <v>-37.204858171886798</v>
      </c>
      <c r="M27" s="1147">
        <v>13645.90573</v>
      </c>
      <c r="N27" s="1148">
        <v>13.578234201576533</v>
      </c>
      <c r="O27" s="1147">
        <v>15556.151109999999</v>
      </c>
      <c r="P27" s="1148">
        <v>29.477676968144671</v>
      </c>
      <c r="Q27" s="1147">
        <v>15538.57526</v>
      </c>
      <c r="R27" s="1148">
        <v>13.869871062050777</v>
      </c>
      <c r="S27" s="1147">
        <v>15154.92877</v>
      </c>
      <c r="T27" s="1148">
        <v>-2.4689939944983141</v>
      </c>
      <c r="U27" s="1147">
        <v>16590.603999999999</v>
      </c>
      <c r="V27" s="1148">
        <f t="shared" si="1"/>
        <v>9.4733221896891706</v>
      </c>
      <c r="W27" s="1147">
        <v>17837.418550000002</v>
      </c>
      <c r="X27" s="1149">
        <f t="shared" si="2"/>
        <v>7.5151847997818599</v>
      </c>
      <c r="Y27" s="1147">
        <v>18106.817999999999</v>
      </c>
      <c r="Z27" s="1150">
        <f t="shared" si="3"/>
        <v>1.5103051444627091</v>
      </c>
      <c r="AA27" s="1147">
        <v>20521.076000000001</v>
      </c>
      <c r="AB27" s="1150">
        <f t="shared" si="4"/>
        <v>13.333419488725195</v>
      </c>
      <c r="AC27" s="1147">
        <v>22048.194</v>
      </c>
      <c r="AD27" s="1150">
        <f t="shared" si="5"/>
        <v>7.4417052984940835</v>
      </c>
      <c r="AE27" s="1147">
        <v>20853.325000000001</v>
      </c>
      <c r="AF27" s="1115">
        <f t="shared" si="6"/>
        <v>-5.4193509001236091</v>
      </c>
      <c r="AG27" s="1187">
        <v>19554</v>
      </c>
      <c r="AH27" s="1115">
        <f t="shared" si="0"/>
        <v>-6.2307809426074723</v>
      </c>
      <c r="AI27" s="1187">
        <v>22879</v>
      </c>
      <c r="AJ27" s="1154" t="s">
        <v>1839</v>
      </c>
      <c r="AK27" s="1187">
        <v>25147</v>
      </c>
      <c r="AL27" s="1115">
        <f t="shared" si="10"/>
        <v>9.9130206739804994</v>
      </c>
      <c r="AM27" s="1187">
        <v>24823</v>
      </c>
      <c r="AN27" s="1115">
        <f t="shared" si="8"/>
        <v>-1.2884240664890467</v>
      </c>
    </row>
    <row r="28" spans="1:40" ht="34.5" customHeight="1">
      <c r="A28" s="2482"/>
      <c r="B28" s="929" t="s">
        <v>195</v>
      </c>
      <c r="C28" s="40"/>
      <c r="D28" s="40"/>
      <c r="E28" s="48" t="s">
        <v>209</v>
      </c>
      <c r="F28" s="48" t="s">
        <v>209</v>
      </c>
      <c r="G28" s="47" t="e">
        <f>#REF!/100</f>
        <v>#REF!</v>
      </c>
      <c r="H28" s="47" t="e">
        <f>#REF!/100</f>
        <v>#REF!</v>
      </c>
      <c r="I28" s="234">
        <v>8573705.3300000001</v>
      </c>
      <c r="J28" s="236" t="s">
        <v>185</v>
      </c>
      <c r="K28" s="234">
        <v>7068140.5499999998</v>
      </c>
      <c r="L28" s="235">
        <v>-17.560258045397514</v>
      </c>
      <c r="M28" s="1147">
        <v>6872.9079499999998</v>
      </c>
      <c r="N28" s="1148">
        <v>-2.7621493746329051</v>
      </c>
      <c r="O28" s="1147">
        <v>6645.3524900000002</v>
      </c>
      <c r="P28" s="1148">
        <v>-5.9816023324550276</v>
      </c>
      <c r="Q28" s="1147">
        <v>6919.2561399999995</v>
      </c>
      <c r="R28" s="1148">
        <v>0.67436069764326145</v>
      </c>
      <c r="S28" s="1147">
        <v>6705.2293</v>
      </c>
      <c r="T28" s="1148">
        <v>-3.0932059121603794</v>
      </c>
      <c r="U28" s="1147">
        <v>7033.6310000000003</v>
      </c>
      <c r="V28" s="1148">
        <f t="shared" si="1"/>
        <v>4.8976952958193376</v>
      </c>
      <c r="W28" s="1147">
        <v>7310.9800400000004</v>
      </c>
      <c r="X28" s="1149">
        <f t="shared" si="2"/>
        <v>3.9431843950869849</v>
      </c>
      <c r="Y28" s="1147">
        <v>7129.5039999999999</v>
      </c>
      <c r="Z28" s="1150">
        <f t="shared" si="3"/>
        <v>-2.4822395767339578</v>
      </c>
      <c r="AA28" s="1147">
        <v>6927.107</v>
      </c>
      <c r="AB28" s="1150">
        <f t="shared" si="4"/>
        <v>-2.8388650879500155</v>
      </c>
      <c r="AC28" s="1147">
        <v>6887.2690000000002</v>
      </c>
      <c r="AD28" s="1150">
        <f t="shared" si="5"/>
        <v>-0.57510299754284233</v>
      </c>
      <c r="AE28" s="1147">
        <v>6753.2780000000002</v>
      </c>
      <c r="AF28" s="1115">
        <f t="shared" si="6"/>
        <v>-1.9454881172784155</v>
      </c>
      <c r="AG28" s="1187">
        <v>6387</v>
      </c>
      <c r="AH28" s="1115">
        <f t="shared" si="0"/>
        <v>-5.423706828002639</v>
      </c>
      <c r="AI28" s="1187">
        <v>6577</v>
      </c>
      <c r="AJ28" s="1154" t="s">
        <v>1839</v>
      </c>
      <c r="AK28" s="1187">
        <v>6873</v>
      </c>
      <c r="AL28" s="1115">
        <f t="shared" si="10"/>
        <v>4.5005321575186219</v>
      </c>
      <c r="AM28" s="1187">
        <v>7629</v>
      </c>
      <c r="AN28" s="1115">
        <f t="shared" si="8"/>
        <v>10.999563509384558</v>
      </c>
    </row>
    <row r="29" spans="1:40" ht="34.5">
      <c r="A29" s="2482"/>
      <c r="B29" s="936" t="s">
        <v>1243</v>
      </c>
      <c r="C29" s="40">
        <v>29</v>
      </c>
      <c r="D29" s="40" t="s">
        <v>210</v>
      </c>
      <c r="E29" s="47" t="e">
        <f>#REF!/100</f>
        <v>#REF!</v>
      </c>
      <c r="F29" s="48" t="e">
        <f>#REF!/100</f>
        <v>#REF!</v>
      </c>
      <c r="G29" s="47" t="e">
        <f>#REF!/100</f>
        <v>#REF!</v>
      </c>
      <c r="H29" s="47" t="e">
        <f>#REF!/100</f>
        <v>#REF!</v>
      </c>
      <c r="I29" s="234">
        <v>20560300.460000001</v>
      </c>
      <c r="J29" s="235">
        <v>-1.7941543618307465</v>
      </c>
      <c r="K29" s="234">
        <v>14888734.92</v>
      </c>
      <c r="L29" s="235">
        <v>-27.585032383325402</v>
      </c>
      <c r="M29" s="1147">
        <v>16633.305049999999</v>
      </c>
      <c r="N29" s="1148">
        <v>11.717383238897771</v>
      </c>
      <c r="O29" s="1147">
        <v>15642.0147</v>
      </c>
      <c r="P29" s="1148">
        <v>5.0593941261464659</v>
      </c>
      <c r="Q29" s="1147">
        <v>13337.75851</v>
      </c>
      <c r="R29" s="1148">
        <v>-19.812938740037122</v>
      </c>
      <c r="S29" s="1147">
        <v>12943.406230000001</v>
      </c>
      <c r="T29" s="1148">
        <v>-2.9566608190149335</v>
      </c>
      <c r="U29" s="1147">
        <v>13817.602000000001</v>
      </c>
      <c r="V29" s="1148">
        <f t="shared" si="1"/>
        <v>6.7539854228928053</v>
      </c>
      <c r="W29" s="1147">
        <v>14788.256029999999</v>
      </c>
      <c r="X29" s="1149">
        <f t="shared" si="2"/>
        <v>7.0247647167721139</v>
      </c>
      <c r="Y29" s="1147">
        <v>14531.555</v>
      </c>
      <c r="Z29" s="1150">
        <f t="shared" si="3"/>
        <v>-1.7358438309375002</v>
      </c>
      <c r="AA29" s="1147">
        <v>15929.531999999999</v>
      </c>
      <c r="AB29" s="1150">
        <f t="shared" si="4"/>
        <v>9.6202849591802142</v>
      </c>
      <c r="AC29" s="1147">
        <v>16142.611999999999</v>
      </c>
      <c r="AD29" s="1150">
        <f t="shared" si="5"/>
        <v>1.3376413067251347</v>
      </c>
      <c r="AE29" s="1147">
        <v>14124.032999999999</v>
      </c>
      <c r="AF29" s="1115">
        <f t="shared" si="6"/>
        <v>-12.504661575214715</v>
      </c>
      <c r="AG29" s="1187">
        <v>14593</v>
      </c>
      <c r="AH29" s="1115">
        <f t="shared" si="0"/>
        <v>3.3203476655711661</v>
      </c>
      <c r="AI29" s="1187">
        <v>16442</v>
      </c>
      <c r="AJ29" s="1154" t="s">
        <v>1839</v>
      </c>
      <c r="AK29" s="1187">
        <v>16995</v>
      </c>
      <c r="AL29" s="1115">
        <f t="shared" si="10"/>
        <v>3.3633377934557895</v>
      </c>
      <c r="AM29" s="1187">
        <v>17329</v>
      </c>
      <c r="AN29" s="1115">
        <f t="shared" si="8"/>
        <v>1.9652839070314787</v>
      </c>
    </row>
    <row r="30" spans="1:40" ht="34.5" customHeight="1">
      <c r="A30" s="2482"/>
      <c r="B30" s="929" t="s">
        <v>198</v>
      </c>
      <c r="C30" s="40">
        <v>27</v>
      </c>
      <c r="D30" s="40" t="s">
        <v>198</v>
      </c>
      <c r="E30" s="47" t="e">
        <f>#REF!/100</f>
        <v>#REF!</v>
      </c>
      <c r="F30" s="47" t="e">
        <f>#REF!/100</f>
        <v>#REF!</v>
      </c>
      <c r="G30" s="47" t="e">
        <f>#REF!/100</f>
        <v>#REF!</v>
      </c>
      <c r="H30" s="47" t="e">
        <f>#REF!/100</f>
        <v>#REF!</v>
      </c>
      <c r="I30" s="234">
        <v>16838479.449999999</v>
      </c>
      <c r="J30" s="235">
        <v>-20.066451692558871</v>
      </c>
      <c r="K30" s="234">
        <v>13713119.58</v>
      </c>
      <c r="L30" s="235">
        <v>-18.560820050767703</v>
      </c>
      <c r="M30" s="1147">
        <v>15119.68468</v>
      </c>
      <c r="N30" s="1148">
        <v>10.257076019751299</v>
      </c>
      <c r="O30" s="1147">
        <v>14667.986869999999</v>
      </c>
      <c r="P30" s="1148">
        <v>6.9631660719464028</v>
      </c>
      <c r="Q30" s="1147">
        <v>14982.66857</v>
      </c>
      <c r="R30" s="1148">
        <v>-0.90621010225987453</v>
      </c>
      <c r="S30" s="1147">
        <v>15458.145960000002</v>
      </c>
      <c r="T30" s="1148">
        <v>3.1735160380711891</v>
      </c>
      <c r="U30" s="1147">
        <v>17031.7</v>
      </c>
      <c r="V30" s="1148">
        <f t="shared" si="1"/>
        <v>10.179448713136608</v>
      </c>
      <c r="W30" s="1147">
        <v>17365.593969999998</v>
      </c>
      <c r="X30" s="1149">
        <f t="shared" si="2"/>
        <v>1.9604265575368096</v>
      </c>
      <c r="Y30" s="1147">
        <v>16388.348999999998</v>
      </c>
      <c r="Z30" s="1150">
        <f t="shared" si="3"/>
        <v>-5.627477941084214</v>
      </c>
      <c r="AA30" s="1147">
        <v>17259.38</v>
      </c>
      <c r="AB30" s="1150">
        <f t="shared" si="4"/>
        <v>5.3149405104809588</v>
      </c>
      <c r="AC30" s="1147">
        <v>18789.866000000002</v>
      </c>
      <c r="AD30" s="1150">
        <f t="shared" si="5"/>
        <v>8.8675607119143471</v>
      </c>
      <c r="AE30" s="1147">
        <v>18229.337</v>
      </c>
      <c r="AF30" s="1115">
        <f t="shared" si="6"/>
        <v>-2.9831452762888344</v>
      </c>
      <c r="AG30" s="1187">
        <v>17819</v>
      </c>
      <c r="AH30" s="1115">
        <f t="shared" si="0"/>
        <v>-2.2509705097886967</v>
      </c>
      <c r="AI30" s="1187">
        <v>19499</v>
      </c>
      <c r="AJ30" s="1154" t="s">
        <v>1839</v>
      </c>
      <c r="AK30" s="1187">
        <v>21337</v>
      </c>
      <c r="AL30" s="1115">
        <f t="shared" si="10"/>
        <v>9.4261244166367497</v>
      </c>
      <c r="AM30" s="1187">
        <v>21784</v>
      </c>
      <c r="AN30" s="1115">
        <f t="shared" si="8"/>
        <v>2.0949524300510891</v>
      </c>
    </row>
    <row r="31" spans="1:40" ht="34.5" customHeight="1">
      <c r="A31" s="2482"/>
      <c r="B31" s="934" t="s">
        <v>199</v>
      </c>
      <c r="C31" s="40">
        <v>28</v>
      </c>
      <c r="D31" s="40" t="s">
        <v>199</v>
      </c>
      <c r="E31" s="47" t="e">
        <f>#REF!/100</f>
        <v>#REF!</v>
      </c>
      <c r="F31" s="47" t="e">
        <f>#REF!/100</f>
        <v>#REF!</v>
      </c>
      <c r="G31" s="47" t="e">
        <f>#REF!/100</f>
        <v>#REF!</v>
      </c>
      <c r="H31" s="47" t="e">
        <f>#REF!/100</f>
        <v>#REF!</v>
      </c>
      <c r="I31" s="234">
        <v>14480882.83</v>
      </c>
      <c r="J31" s="235">
        <v>8.6745695649221854</v>
      </c>
      <c r="K31" s="234">
        <v>11457476.49</v>
      </c>
      <c r="L31" s="235">
        <v>-20.878605092615054</v>
      </c>
      <c r="M31" s="1147">
        <v>12584.895710000001</v>
      </c>
      <c r="N31" s="1148">
        <v>9.840030839111936</v>
      </c>
      <c r="O31" s="1147">
        <v>10068.946529999999</v>
      </c>
      <c r="P31" s="1148">
        <v>-12.11898589721654</v>
      </c>
      <c r="Q31" s="1147">
        <v>8622.1876699999993</v>
      </c>
      <c r="R31" s="1148">
        <v>-31.487809921628674</v>
      </c>
      <c r="S31" s="1147">
        <v>8426.7134999999998</v>
      </c>
      <c r="T31" s="1148">
        <v>-2.2671064175526112</v>
      </c>
      <c r="U31" s="1147">
        <v>8627.9069999999992</v>
      </c>
      <c r="V31" s="1148">
        <f t="shared" si="1"/>
        <v>2.3875678222595287</v>
      </c>
      <c r="W31" s="1147">
        <v>8652.1750199999988</v>
      </c>
      <c r="X31" s="1149">
        <f t="shared" si="2"/>
        <v>0.28127354641165336</v>
      </c>
      <c r="Y31" s="1147">
        <v>6754.9170000000004</v>
      </c>
      <c r="Z31" s="1150">
        <f t="shared" si="3"/>
        <v>-21.928104963369066</v>
      </c>
      <c r="AA31" s="1147">
        <v>6706.6109999999999</v>
      </c>
      <c r="AB31" s="1150">
        <f t="shared" si="4"/>
        <v>-0.71512351669162921</v>
      </c>
      <c r="AC31" s="1147">
        <v>6910.1229999999996</v>
      </c>
      <c r="AD31" s="1150">
        <f t="shared" si="5"/>
        <v>3.0344983479733578</v>
      </c>
      <c r="AE31" s="1147">
        <v>6711.6049999999996</v>
      </c>
      <c r="AF31" s="1115">
        <f t="shared" si="6"/>
        <v>-2.872857690087427</v>
      </c>
      <c r="AG31" s="1187">
        <v>6417</v>
      </c>
      <c r="AH31" s="1115">
        <f t="shared" si="0"/>
        <v>-4.3894865684139583</v>
      </c>
      <c r="AI31" s="1187">
        <v>6135</v>
      </c>
      <c r="AJ31" s="1154" t="s">
        <v>1839</v>
      </c>
      <c r="AK31" s="1187">
        <v>6205</v>
      </c>
      <c r="AL31" s="1115">
        <f t="shared" si="10"/>
        <v>1.140994295028519</v>
      </c>
      <c r="AM31" s="1187">
        <v>6185</v>
      </c>
      <c r="AN31" s="1115">
        <f t="shared" si="8"/>
        <v>-0.32232070910556132</v>
      </c>
    </row>
    <row r="32" spans="1:40" ht="34.5" customHeight="1">
      <c r="A32" s="2483"/>
      <c r="B32" s="929" t="s">
        <v>200</v>
      </c>
      <c r="C32" s="40">
        <v>30</v>
      </c>
      <c r="D32" s="40" t="s">
        <v>200</v>
      </c>
      <c r="E32" s="47" t="e">
        <f>#REF!/100</f>
        <v>#REF!</v>
      </c>
      <c r="F32" s="47" t="e">
        <f>#REF!/100</f>
        <v>#REF!</v>
      </c>
      <c r="G32" s="47" t="e">
        <f>#REF!/100</f>
        <v>#REF!</v>
      </c>
      <c r="H32" s="47" t="e">
        <f>#REF!/100</f>
        <v>#REF!</v>
      </c>
      <c r="I32" s="234">
        <v>63766639.009999998</v>
      </c>
      <c r="J32" s="235">
        <v>-0.22435553842374834</v>
      </c>
      <c r="K32" s="234">
        <v>47186622.990000002</v>
      </c>
      <c r="L32" s="235">
        <v>-26.001081878252808</v>
      </c>
      <c r="M32" s="1147">
        <v>54213.562330000001</v>
      </c>
      <c r="N32" s="1148">
        <v>14.891803851886532</v>
      </c>
      <c r="O32" s="1147">
        <v>50586.949710000001</v>
      </c>
      <c r="P32" s="1148">
        <v>7.2061243304497813</v>
      </c>
      <c r="Q32" s="1147">
        <v>56485.807590000004</v>
      </c>
      <c r="R32" s="1148">
        <v>4.191285653152188</v>
      </c>
      <c r="S32" s="1147">
        <v>58203.152430000002</v>
      </c>
      <c r="T32" s="1148">
        <v>3.0403120947925188</v>
      </c>
      <c r="U32" s="1147">
        <v>60063.334000000003</v>
      </c>
      <c r="V32" s="1148">
        <f t="shared" si="1"/>
        <v>3.196015150961462</v>
      </c>
      <c r="W32" s="1147">
        <v>64653.938549999999</v>
      </c>
      <c r="X32" s="1149">
        <f t="shared" si="2"/>
        <v>7.6429399506860562</v>
      </c>
      <c r="Y32" s="1147">
        <v>65140.85</v>
      </c>
      <c r="Z32" s="1150">
        <f t="shared" si="3"/>
        <v>0.75310408139088736</v>
      </c>
      <c r="AA32" s="1147">
        <v>68263.487999999998</v>
      </c>
      <c r="AB32" s="1150">
        <f t="shared" si="4"/>
        <v>4.7936709453438198</v>
      </c>
      <c r="AC32" s="1147">
        <v>70090.641000000003</v>
      </c>
      <c r="AD32" s="1150">
        <f t="shared" si="5"/>
        <v>2.6766182823825257</v>
      </c>
      <c r="AE32" s="1147">
        <v>67993.767999999996</v>
      </c>
      <c r="AF32" s="1115">
        <f t="shared" si="6"/>
        <v>-2.9916590433236356</v>
      </c>
      <c r="AG32" s="1187">
        <v>60178</v>
      </c>
      <c r="AH32" s="1115">
        <f t="shared" si="0"/>
        <v>-11.494829937943718</v>
      </c>
      <c r="AI32" s="1187">
        <v>63120</v>
      </c>
      <c r="AJ32" s="1154" t="s">
        <v>1839</v>
      </c>
      <c r="AK32" s="1187">
        <v>70528</v>
      </c>
      <c r="AL32" s="1115">
        <f t="shared" si="10"/>
        <v>11.73637515842838</v>
      </c>
      <c r="AM32" s="1187">
        <v>79842</v>
      </c>
      <c r="AN32" s="1115">
        <f t="shared" si="8"/>
        <v>13.206102540834852</v>
      </c>
    </row>
    <row r="33" spans="1:40" ht="34.5" customHeight="1">
      <c r="A33" s="931" t="s">
        <v>201</v>
      </c>
      <c r="B33" s="935"/>
      <c r="C33" s="40">
        <v>32</v>
      </c>
      <c r="D33" s="40" t="s">
        <v>201</v>
      </c>
      <c r="E33" s="48" t="e">
        <f>#REF!/100</f>
        <v>#REF!</v>
      </c>
      <c r="F33" s="47" t="e">
        <f>#REF!/100</f>
        <v>#REF!</v>
      </c>
      <c r="G33" s="47" t="e">
        <f>#REF!/100</f>
        <v>#REF!</v>
      </c>
      <c r="H33" s="47" t="e">
        <f>#REF!/100</f>
        <v>#REF!</v>
      </c>
      <c r="I33" s="247">
        <v>4702425.37</v>
      </c>
      <c r="J33" s="235">
        <v>3.4512858038427963</v>
      </c>
      <c r="K33" s="234">
        <v>3810270.74</v>
      </c>
      <c r="L33" s="235">
        <v>-18.972223050931692</v>
      </c>
      <c r="M33" s="1147">
        <v>3607.28703</v>
      </c>
      <c r="N33" s="1148">
        <v>-5.3272778721230818</v>
      </c>
      <c r="O33" s="1147">
        <v>3725.7822200000001</v>
      </c>
      <c r="P33" s="1148">
        <v>-2.2173888882237258</v>
      </c>
      <c r="Q33" s="1147">
        <v>3752.55917</v>
      </c>
      <c r="R33" s="1148">
        <v>4.0271854940248542</v>
      </c>
      <c r="S33" s="1147">
        <v>3722.7132999999999</v>
      </c>
      <c r="T33" s="1148">
        <v>-0.79534708575961233</v>
      </c>
      <c r="U33" s="1147">
        <v>3933.1509999999998</v>
      </c>
      <c r="V33" s="1148">
        <f t="shared" si="1"/>
        <v>5.652804367180253</v>
      </c>
      <c r="W33" s="1147">
        <v>4065.6118199999996</v>
      </c>
      <c r="X33" s="1149">
        <f t="shared" si="2"/>
        <v>3.3678040837994638</v>
      </c>
      <c r="Y33" s="1147">
        <v>3843.5680000000002</v>
      </c>
      <c r="Z33" s="1150">
        <f t="shared" si="3"/>
        <v>-5.4615105875995713</v>
      </c>
      <c r="AA33" s="1147">
        <v>4155.6499999999996</v>
      </c>
      <c r="AB33" s="1150">
        <f t="shared" si="4"/>
        <v>8.1195909633964938</v>
      </c>
      <c r="AC33" s="1147">
        <v>4201.8540000000003</v>
      </c>
      <c r="AD33" s="1150">
        <f t="shared" si="5"/>
        <v>1.1118356935738261</v>
      </c>
      <c r="AE33" s="1147">
        <v>4520.9040000000005</v>
      </c>
      <c r="AF33" s="1115">
        <f t="shared" si="6"/>
        <v>7.593076770397067</v>
      </c>
      <c r="AG33" s="1187">
        <v>4276</v>
      </c>
      <c r="AH33" s="1115">
        <f t="shared" si="0"/>
        <v>-5.4171466591637518</v>
      </c>
      <c r="AI33" s="1187">
        <v>4518</v>
      </c>
      <c r="AJ33" s="1154" t="s">
        <v>1839</v>
      </c>
      <c r="AK33" s="1187">
        <v>4712</v>
      </c>
      <c r="AL33" s="1115">
        <f t="shared" si="10"/>
        <v>4.2939353696325844</v>
      </c>
      <c r="AM33" s="1187">
        <v>4755</v>
      </c>
      <c r="AN33" s="1115">
        <f t="shared" si="8"/>
        <v>0.91256366723260207</v>
      </c>
    </row>
    <row r="34" spans="1:40" s="947" customFormat="1" ht="23.25" customHeight="1">
      <c r="A34" s="946" t="s">
        <v>1853</v>
      </c>
      <c r="B34" s="946"/>
      <c r="C34" s="946"/>
      <c r="D34" s="946"/>
      <c r="E34" s="949"/>
      <c r="F34" s="949"/>
      <c r="G34" s="949"/>
      <c r="H34" s="949"/>
      <c r="I34" s="949"/>
      <c r="J34" s="949"/>
      <c r="K34" s="949"/>
      <c r="L34" s="949"/>
      <c r="M34" s="949"/>
      <c r="N34" s="949"/>
      <c r="O34" s="949"/>
      <c r="P34" s="946"/>
      <c r="Q34" s="949"/>
      <c r="R34" s="946"/>
      <c r="S34" s="946"/>
      <c r="T34" s="946"/>
      <c r="U34" s="1155"/>
      <c r="V34" s="1155"/>
      <c r="W34" s="1155"/>
      <c r="X34" s="1155"/>
      <c r="Y34" s="1155"/>
      <c r="Z34" s="1155"/>
      <c r="AA34" s="1155"/>
      <c r="AB34" s="1155"/>
      <c r="AC34" s="1155"/>
      <c r="AD34" s="1155"/>
      <c r="AE34" s="1155"/>
      <c r="AF34" s="1155"/>
      <c r="AG34" s="1155"/>
      <c r="AH34" s="1155"/>
    </row>
    <row r="35" spans="1:40" s="944" customFormat="1" ht="23.25" customHeight="1">
      <c r="A35" s="2025" t="s">
        <v>1841</v>
      </c>
      <c r="B35" s="946"/>
      <c r="C35" s="946"/>
      <c r="D35" s="946"/>
      <c r="E35" s="946"/>
      <c r="F35" s="946"/>
      <c r="G35" s="946"/>
      <c r="H35" s="946"/>
      <c r="I35" s="946"/>
      <c r="J35" s="946"/>
      <c r="K35" s="946"/>
      <c r="L35" s="946"/>
      <c r="M35" s="946"/>
      <c r="N35" s="946"/>
      <c r="O35" s="946"/>
      <c r="P35" s="946"/>
      <c r="Q35" s="946"/>
      <c r="R35" s="946"/>
      <c r="S35" s="946"/>
      <c r="T35" s="946"/>
      <c r="U35" s="946"/>
      <c r="V35" s="946"/>
      <c r="W35" s="946"/>
      <c r="X35" s="946"/>
      <c r="Y35" s="946"/>
      <c r="Z35" s="946"/>
      <c r="AA35" s="946"/>
      <c r="AB35" s="946"/>
      <c r="AC35" s="946"/>
      <c r="AD35" s="946"/>
      <c r="AE35" s="946"/>
      <c r="AF35" s="946"/>
      <c r="AG35" s="946"/>
      <c r="AH35" s="946"/>
    </row>
    <row r="45" spans="1:40">
      <c r="F45" s="41"/>
    </row>
    <row r="46" spans="1:40">
      <c r="F46" s="41"/>
    </row>
    <row r="47" spans="1:40">
      <c r="F47" s="41"/>
    </row>
    <row r="48" spans="1:40">
      <c r="F48" s="41"/>
    </row>
    <row r="49" spans="6:6">
      <c r="F49" s="41"/>
    </row>
    <row r="50" spans="6:6">
      <c r="F50" s="41"/>
    </row>
    <row r="51" spans="6:6">
      <c r="F51" s="41"/>
    </row>
    <row r="52" spans="6:6">
      <c r="F52" s="41"/>
    </row>
    <row r="53" spans="6:6">
      <c r="F53" s="41"/>
    </row>
    <row r="54" spans="6:6">
      <c r="F54" s="41"/>
    </row>
    <row r="55" spans="6:6">
      <c r="F55" s="41"/>
    </row>
    <row r="56" spans="6:6">
      <c r="F56" s="41"/>
    </row>
    <row r="57" spans="6:6">
      <c r="F57" s="41"/>
    </row>
    <row r="58" spans="6:6">
      <c r="F58" s="41"/>
    </row>
    <row r="59" spans="6:6">
      <c r="F59" s="41"/>
    </row>
    <row r="60" spans="6:6">
      <c r="F60" s="41"/>
    </row>
    <row r="61" spans="6:6">
      <c r="F61" s="41"/>
    </row>
    <row r="62" spans="6:6">
      <c r="F62" s="41"/>
    </row>
    <row r="63" spans="6:6">
      <c r="F63" s="41"/>
    </row>
    <row r="64" spans="6:6">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row r="74" spans="6:6">
      <c r="F74" s="41"/>
    </row>
    <row r="75" spans="6:6">
      <c r="F75" s="41"/>
    </row>
    <row r="76" spans="6:6">
      <c r="F76" s="41"/>
    </row>
    <row r="77" spans="6:6">
      <c r="F77" s="41"/>
    </row>
  </sheetData>
  <sheetProtection algorithmName="SHA-512" hashValue="1pwnzETGp5Wjw8W7LnBO1phYKlTr7M9Yf6SU4whPZov8PcsCqpFtUn0zV/AJTfNvXFAReVuaFnD0p4P/UCmWhA==" saltValue="3bt1PQaW0KBIHiTdKdAKYQ==" spinCount="100000" sheet="1" objects="1" scenarios="1"/>
  <mergeCells count="5">
    <mergeCell ref="A26:A32"/>
    <mergeCell ref="A13:B13"/>
    <mergeCell ref="A16:B16"/>
    <mergeCell ref="A19:B19"/>
    <mergeCell ref="A1:AN1"/>
  </mergeCells>
  <phoneticPr fontId="8"/>
  <hyperlinks>
    <hyperlink ref="AO1" location="一覧!A1" display="一覧へ" xr:uid="{5EF4063A-09CF-4FF2-AD21-99722B59DC58}"/>
  </hyperlinks>
  <printOptions horizontalCentered="1" verticalCentered="1"/>
  <pageMargins left="0.98425196850393704" right="0.98425196850393704" top="0.74803149606299213" bottom="0.74803149606299213" header="0" footer="0"/>
  <pageSetup paperSize="9" scale="4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F9B5A-EBE4-4BDF-B475-62742B6AA157}">
  <sheetPr codeName="Sheet19">
    <pageSetUpPr fitToPage="1"/>
  </sheetPr>
  <dimension ref="A1:O60"/>
  <sheetViews>
    <sheetView view="pageBreakPreview" zoomScaleNormal="100" zoomScaleSheetLayoutView="100" workbookViewId="0"/>
  </sheetViews>
  <sheetFormatPr defaultColWidth="9.140625" defaultRowHeight="18.75" customHeight="1" outlineLevelRow="1"/>
  <cols>
    <col min="1" max="1" width="2.7109375" style="4" customWidth="1"/>
    <col min="2" max="2" width="10.7109375" style="4" customWidth="1"/>
    <col min="3" max="10" width="12.7109375" style="4" customWidth="1"/>
    <col min="11" max="16384" width="9.140625" style="4"/>
  </cols>
  <sheetData>
    <row r="1" spans="1:15" ht="18.75" customHeight="1">
      <c r="A1" s="215" t="s">
        <v>796</v>
      </c>
      <c r="B1" s="95"/>
      <c r="K1" s="1544" t="s">
        <v>1532</v>
      </c>
    </row>
    <row r="2" spans="1:15" ht="18.75" customHeight="1">
      <c r="A2" s="95"/>
      <c r="B2" s="95"/>
    </row>
    <row r="3" spans="1:15" ht="11.25" customHeight="1">
      <c r="A3" s="2491"/>
      <c r="B3" s="2491"/>
      <c r="C3" s="2491"/>
      <c r="D3" s="2491"/>
      <c r="E3" s="2491"/>
      <c r="F3" s="2491"/>
      <c r="G3" s="2491"/>
      <c r="H3" s="2491"/>
      <c r="I3" s="2491"/>
      <c r="J3" s="2491"/>
    </row>
    <row r="4" spans="1:15" ht="18.75" customHeight="1">
      <c r="A4" s="215" t="s">
        <v>797</v>
      </c>
      <c r="B4" s="215"/>
    </row>
    <row r="5" spans="1:15" ht="18.75" customHeight="1">
      <c r="A5" s="95"/>
    </row>
    <row r="6" spans="1:15" ht="18.75" customHeight="1">
      <c r="A6" s="2492" t="s">
        <v>1614</v>
      </c>
      <c r="B6" s="2492"/>
      <c r="C6" s="2492"/>
      <c r="D6" s="2492"/>
      <c r="E6" s="2492"/>
      <c r="F6" s="2492"/>
      <c r="G6" s="2492"/>
      <c r="H6" s="2492"/>
      <c r="I6" s="2492"/>
      <c r="J6" s="2492"/>
      <c r="O6" s="273"/>
    </row>
    <row r="7" spans="1:15" ht="18.75" customHeight="1">
      <c r="A7" s="426" t="s">
        <v>211</v>
      </c>
      <c r="B7" s="427"/>
      <c r="E7" s="428"/>
      <c r="F7" s="428"/>
      <c r="J7" s="5" t="s">
        <v>1174</v>
      </c>
    </row>
    <row r="8" spans="1:15" ht="18.75" customHeight="1">
      <c r="A8" s="2493"/>
      <c r="B8" s="2494"/>
      <c r="C8" s="334" t="s">
        <v>156</v>
      </c>
      <c r="D8" s="335"/>
      <c r="E8" s="334" t="s">
        <v>354</v>
      </c>
      <c r="F8" s="335"/>
      <c r="G8" s="2384" t="s">
        <v>125</v>
      </c>
      <c r="H8" s="2385"/>
      <c r="I8" s="2384" t="s">
        <v>121</v>
      </c>
      <c r="J8" s="2385"/>
    </row>
    <row r="9" spans="1:15" ht="18.75" customHeight="1">
      <c r="A9" s="2495"/>
      <c r="B9" s="2479"/>
      <c r="C9" s="1375"/>
      <c r="D9" s="974" t="s">
        <v>1104</v>
      </c>
      <c r="E9" s="1375"/>
      <c r="F9" s="974" t="s">
        <v>1104</v>
      </c>
      <c r="G9" s="387"/>
      <c r="H9" s="974" t="s">
        <v>1104</v>
      </c>
      <c r="I9" s="387"/>
      <c r="J9" s="974" t="s">
        <v>1104</v>
      </c>
    </row>
    <row r="10" spans="1:15" ht="18.75" hidden="1" customHeight="1" outlineLevel="1">
      <c r="A10" s="2489" t="s">
        <v>212</v>
      </c>
      <c r="B10" s="2490"/>
      <c r="C10" s="206">
        <v>433</v>
      </c>
      <c r="D10" s="429"/>
      <c r="E10" s="208">
        <v>12087</v>
      </c>
      <c r="F10" s="429"/>
      <c r="G10" s="208">
        <v>468833</v>
      </c>
      <c r="H10" s="429"/>
      <c r="I10" s="208">
        <v>177333</v>
      </c>
      <c r="J10" s="429"/>
    </row>
    <row r="11" spans="1:15" ht="18.75" hidden="1" customHeight="1" outlineLevel="1">
      <c r="A11" s="2489" t="s">
        <v>213</v>
      </c>
      <c r="B11" s="2490"/>
      <c r="C11" s="206">
        <v>410</v>
      </c>
      <c r="D11" s="207">
        <f>(C11/C10-1)*100</f>
        <v>-5.3117782909930744</v>
      </c>
      <c r="E11" s="208">
        <v>11697</v>
      </c>
      <c r="F11" s="207">
        <f>(E11/E10-1)*100</f>
        <v>-3.2266070985356166</v>
      </c>
      <c r="G11" s="208">
        <v>468208</v>
      </c>
      <c r="H11" s="207">
        <f>(G11/G10-1)*100</f>
        <v>-0.13330972862405366</v>
      </c>
      <c r="I11" s="208">
        <v>174232</v>
      </c>
      <c r="J11" s="207">
        <f>(I11/I10-1)*100</f>
        <v>-1.7486874975328859</v>
      </c>
    </row>
    <row r="12" spans="1:15" ht="18.75" hidden="1" customHeight="1" outlineLevel="1">
      <c r="A12" s="2489" t="s">
        <v>214</v>
      </c>
      <c r="B12" s="2490"/>
      <c r="C12" s="206">
        <v>420</v>
      </c>
      <c r="D12" s="207">
        <f t="shared" ref="D12:F27" si="0">(C12/C11-1)*100</f>
        <v>2.4390243902439046</v>
      </c>
      <c r="E12" s="206">
        <v>11365</v>
      </c>
      <c r="F12" s="207">
        <f t="shared" si="0"/>
        <v>-2.8383346157134337</v>
      </c>
      <c r="G12" s="208">
        <v>543188</v>
      </c>
      <c r="H12" s="207">
        <f t="shared" ref="H12:J15" si="1">(G12/G11-1)*100</f>
        <v>16.014250076888903</v>
      </c>
      <c r="I12" s="208">
        <v>191566</v>
      </c>
      <c r="J12" s="207">
        <f t="shared" si="1"/>
        <v>9.9488038936590186</v>
      </c>
    </row>
    <row r="13" spans="1:15" ht="18.75" hidden="1" customHeight="1" outlineLevel="1">
      <c r="A13" s="2489" t="s">
        <v>215</v>
      </c>
      <c r="B13" s="2490"/>
      <c r="C13" s="206">
        <v>399</v>
      </c>
      <c r="D13" s="207">
        <f t="shared" si="0"/>
        <v>-5.0000000000000044</v>
      </c>
      <c r="E13" s="206">
        <v>11280</v>
      </c>
      <c r="F13" s="207">
        <f t="shared" si="0"/>
        <v>-0.74791025076991202</v>
      </c>
      <c r="G13" s="208">
        <v>619739</v>
      </c>
      <c r="H13" s="207">
        <f t="shared" si="1"/>
        <v>14.092910741768971</v>
      </c>
      <c r="I13" s="208">
        <v>207697</v>
      </c>
      <c r="J13" s="207">
        <f t="shared" si="1"/>
        <v>8.420596556800275</v>
      </c>
    </row>
    <row r="14" spans="1:15" ht="18.75" hidden="1" customHeight="1" outlineLevel="1">
      <c r="A14" s="2489" t="s">
        <v>216</v>
      </c>
      <c r="B14" s="2490"/>
      <c r="C14" s="206">
        <v>405</v>
      </c>
      <c r="D14" s="207">
        <f t="shared" si="0"/>
        <v>1.5037593984962516</v>
      </c>
      <c r="E14" s="206">
        <v>11220</v>
      </c>
      <c r="F14" s="207">
        <f t="shared" si="0"/>
        <v>-0.53191489361702482</v>
      </c>
      <c r="G14" s="208">
        <v>600431</v>
      </c>
      <c r="H14" s="207">
        <f t="shared" si="1"/>
        <v>-3.1155050755237279</v>
      </c>
      <c r="I14" s="208">
        <v>187236</v>
      </c>
      <c r="J14" s="207">
        <f t="shared" si="1"/>
        <v>-9.8513700246031455</v>
      </c>
    </row>
    <row r="15" spans="1:15" ht="18.75" hidden="1" customHeight="1" collapsed="1">
      <c r="A15" s="2489" t="s">
        <v>217</v>
      </c>
      <c r="B15" s="2490"/>
      <c r="C15" s="206">
        <v>380</v>
      </c>
      <c r="D15" s="207">
        <f t="shared" si="0"/>
        <v>-6.1728395061728447</v>
      </c>
      <c r="E15" s="206">
        <v>11033</v>
      </c>
      <c r="F15" s="207">
        <f t="shared" si="0"/>
        <v>-1.6666666666666718</v>
      </c>
      <c r="G15" s="208">
        <v>599640</v>
      </c>
      <c r="H15" s="207">
        <f t="shared" si="1"/>
        <v>-0.1317387010330906</v>
      </c>
      <c r="I15" s="208">
        <v>212331</v>
      </c>
      <c r="J15" s="207">
        <f t="shared" si="1"/>
        <v>13.402871242709736</v>
      </c>
    </row>
    <row r="16" spans="1:15" ht="18.75" hidden="1" customHeight="1">
      <c r="A16" s="2489" t="s">
        <v>218</v>
      </c>
      <c r="B16" s="2490"/>
      <c r="C16" s="206">
        <v>397</v>
      </c>
      <c r="D16" s="207">
        <f t="shared" si="0"/>
        <v>4.4736842105263186</v>
      </c>
      <c r="E16" s="206">
        <v>11064</v>
      </c>
      <c r="F16" s="207">
        <f t="shared" si="0"/>
        <v>0.28097525605004225</v>
      </c>
      <c r="G16" s="208">
        <v>1021737</v>
      </c>
      <c r="H16" s="430" t="s">
        <v>32</v>
      </c>
      <c r="I16" s="208">
        <v>372927</v>
      </c>
      <c r="J16" s="430" t="s">
        <v>32</v>
      </c>
    </row>
    <row r="17" spans="1:10" ht="18.75" hidden="1" customHeight="1">
      <c r="A17" s="2489" t="s">
        <v>219</v>
      </c>
      <c r="B17" s="2490"/>
      <c r="C17" s="206">
        <v>382</v>
      </c>
      <c r="D17" s="207">
        <f t="shared" si="0"/>
        <v>-3.7783375314861423</v>
      </c>
      <c r="E17" s="206">
        <v>10950</v>
      </c>
      <c r="F17" s="207">
        <f t="shared" si="0"/>
        <v>-1.0303687635574876</v>
      </c>
      <c r="G17" s="208">
        <v>755200.59</v>
      </c>
      <c r="H17" s="207">
        <f t="shared" ref="H17:J29" si="2">(G17/G16-1)*100</f>
        <v>-26.086596648648332</v>
      </c>
      <c r="I17" s="208">
        <v>232587</v>
      </c>
      <c r="J17" s="207">
        <f t="shared" si="2"/>
        <v>-37.632029861072006</v>
      </c>
    </row>
    <row r="18" spans="1:10" ht="18.75" hidden="1" customHeight="1">
      <c r="A18" s="2489" t="s">
        <v>220</v>
      </c>
      <c r="B18" s="2490"/>
      <c r="C18" s="206">
        <v>382</v>
      </c>
      <c r="D18" s="207">
        <f t="shared" si="0"/>
        <v>0</v>
      </c>
      <c r="E18" s="206">
        <v>10686</v>
      </c>
      <c r="F18" s="207">
        <f t="shared" si="0"/>
        <v>-2.4109589041095836</v>
      </c>
      <c r="G18" s="208">
        <v>760983</v>
      </c>
      <c r="H18" s="207">
        <f t="shared" si="2"/>
        <v>0.76567869206776162</v>
      </c>
      <c r="I18" s="208">
        <v>230551</v>
      </c>
      <c r="J18" s="207">
        <f t="shared" si="2"/>
        <v>-0.87537136641342439</v>
      </c>
    </row>
    <row r="19" spans="1:10" ht="18.75" hidden="1" customHeight="1">
      <c r="A19" s="2489" t="s">
        <v>221</v>
      </c>
      <c r="B19" s="2490"/>
      <c r="C19" s="206">
        <v>365</v>
      </c>
      <c r="D19" s="207">
        <f t="shared" si="0"/>
        <v>-4.4502617801047144</v>
      </c>
      <c r="E19" s="208">
        <v>10778</v>
      </c>
      <c r="F19" s="207">
        <f t="shared" si="0"/>
        <v>0.860939547070938</v>
      </c>
      <c r="G19" s="208">
        <v>758595</v>
      </c>
      <c r="H19" s="207">
        <f t="shared" si="2"/>
        <v>-0.31380464478181214</v>
      </c>
      <c r="I19" s="208">
        <v>221054</v>
      </c>
      <c r="J19" s="207">
        <f t="shared" si="2"/>
        <v>-4.1192621155406002</v>
      </c>
    </row>
    <row r="20" spans="1:10" ht="18.75" customHeight="1">
      <c r="A20" s="2489" t="s">
        <v>94</v>
      </c>
      <c r="B20" s="2490"/>
      <c r="C20" s="206">
        <v>354</v>
      </c>
      <c r="D20" s="207">
        <f t="shared" si="0"/>
        <v>-3.013698630136985</v>
      </c>
      <c r="E20" s="208">
        <v>10080</v>
      </c>
      <c r="F20" s="207">
        <f>(E20/E19-1)*100</f>
        <v>-6.4761551308220477</v>
      </c>
      <c r="G20" s="208">
        <v>753139</v>
      </c>
      <c r="H20" s="207">
        <f t="shared" si="2"/>
        <v>-0.71922435555203945</v>
      </c>
      <c r="I20" s="208">
        <v>114691</v>
      </c>
      <c r="J20" s="207">
        <f t="shared" si="2"/>
        <v>-48.116297375301961</v>
      </c>
    </row>
    <row r="21" spans="1:10" ht="18.75" customHeight="1">
      <c r="A21" s="2489" t="s">
        <v>93</v>
      </c>
      <c r="B21" s="2490"/>
      <c r="C21" s="206">
        <v>326</v>
      </c>
      <c r="D21" s="207">
        <f t="shared" si="0"/>
        <v>-7.9096045197740157</v>
      </c>
      <c r="E21" s="208">
        <v>9661</v>
      </c>
      <c r="F21" s="207">
        <f t="shared" si="0"/>
        <v>-4.1567460317460281</v>
      </c>
      <c r="G21" s="208">
        <v>878489.27</v>
      </c>
      <c r="H21" s="207">
        <f t="shared" si="2"/>
        <v>16.643709859667343</v>
      </c>
      <c r="I21" s="208">
        <v>277344.95</v>
      </c>
      <c r="J21" s="207">
        <f t="shared" si="2"/>
        <v>141.8192796296135</v>
      </c>
    </row>
    <row r="22" spans="1:10" ht="18.75" customHeight="1">
      <c r="A22" s="2489" t="s">
        <v>92</v>
      </c>
      <c r="B22" s="2490"/>
      <c r="C22" s="206">
        <v>317</v>
      </c>
      <c r="D22" s="207">
        <f t="shared" si="0"/>
        <v>-2.7607361963190136</v>
      </c>
      <c r="E22" s="208">
        <v>9810</v>
      </c>
      <c r="F22" s="207">
        <f t="shared" si="0"/>
        <v>1.542283407514744</v>
      </c>
      <c r="G22" s="208">
        <v>632095.94999999995</v>
      </c>
      <c r="H22" s="207">
        <f t="shared" si="2"/>
        <v>-28.047390948781882</v>
      </c>
      <c r="I22" s="208">
        <v>200702.21</v>
      </c>
      <c r="J22" s="207">
        <f t="shared" si="2"/>
        <v>-27.634445840820256</v>
      </c>
    </row>
    <row r="23" spans="1:10" ht="18.75" customHeight="1">
      <c r="A23" s="2489" t="s">
        <v>604</v>
      </c>
      <c r="B23" s="2490"/>
      <c r="C23" s="206">
        <v>315</v>
      </c>
      <c r="D23" s="207">
        <f t="shared" si="0"/>
        <v>-0.63091482649841879</v>
      </c>
      <c r="E23" s="208">
        <v>10313</v>
      </c>
      <c r="F23" s="207">
        <f t="shared" si="0"/>
        <v>5.1274209989806252</v>
      </c>
      <c r="G23" s="208">
        <v>618335</v>
      </c>
      <c r="H23" s="207">
        <f t="shared" si="2"/>
        <v>-2.1770349897036967</v>
      </c>
      <c r="I23" s="208">
        <v>191441</v>
      </c>
      <c r="J23" s="207">
        <f t="shared" si="2"/>
        <v>-4.6144035982463745</v>
      </c>
    </row>
    <row r="24" spans="1:10" ht="18.75" customHeight="1">
      <c r="A24" s="2496" t="s">
        <v>603</v>
      </c>
      <c r="B24" s="2497"/>
      <c r="C24" s="431">
        <v>348</v>
      </c>
      <c r="D24" s="432">
        <f>(C24/C23-1)*100</f>
        <v>10.476190476190483</v>
      </c>
      <c r="E24" s="249">
        <v>10120</v>
      </c>
      <c r="F24" s="433">
        <f t="shared" si="0"/>
        <v>-1.871424415785905</v>
      </c>
      <c r="G24" s="94">
        <v>921577.82</v>
      </c>
      <c r="H24" s="432">
        <f t="shared" si="2"/>
        <v>49.041833310422334</v>
      </c>
      <c r="I24" s="434">
        <v>287611.44</v>
      </c>
      <c r="J24" s="432">
        <f t="shared" si="2"/>
        <v>50.235028024299908</v>
      </c>
    </row>
    <row r="25" spans="1:10" ht="18.75" customHeight="1">
      <c r="A25" s="2496" t="s">
        <v>780</v>
      </c>
      <c r="B25" s="2497"/>
      <c r="C25" s="836">
        <v>326</v>
      </c>
      <c r="D25" s="837">
        <f t="shared" ref="D25" si="3">(C25/C24-1)*100</f>
        <v>-6.3218390804597675</v>
      </c>
      <c r="E25" s="838">
        <v>11329</v>
      </c>
      <c r="F25" s="839">
        <f t="shared" si="0"/>
        <v>11.946640316205537</v>
      </c>
      <c r="G25" s="807">
        <v>1062711</v>
      </c>
      <c r="H25" s="837">
        <f t="shared" si="2"/>
        <v>15.314298688308291</v>
      </c>
      <c r="I25" s="840">
        <v>277583</v>
      </c>
      <c r="J25" s="837">
        <f>(I25/I24-1)*100</f>
        <v>-3.4868014985773854</v>
      </c>
    </row>
    <row r="26" spans="1:10" ht="18.75" customHeight="1">
      <c r="A26" s="2496" t="s">
        <v>863</v>
      </c>
      <c r="B26" s="2497"/>
      <c r="C26" s="836">
        <v>312</v>
      </c>
      <c r="D26" s="837">
        <f>(C26/C25-1)*100</f>
        <v>-4.2944785276073594</v>
      </c>
      <c r="E26" s="838">
        <v>10752</v>
      </c>
      <c r="F26" s="839">
        <f t="shared" si="0"/>
        <v>-5.0931238414687936</v>
      </c>
      <c r="G26" s="807">
        <v>907613</v>
      </c>
      <c r="H26" s="837">
        <f t="shared" si="2"/>
        <v>-14.594560515511745</v>
      </c>
      <c r="I26" s="840">
        <v>242959</v>
      </c>
      <c r="J26" s="837">
        <f t="shared" ref="J26:J29" si="4">(I26/I25-1)*100</f>
        <v>-12.473386338500559</v>
      </c>
    </row>
    <row r="27" spans="1:10" ht="18.75" customHeight="1">
      <c r="A27" s="2496" t="s">
        <v>1012</v>
      </c>
      <c r="B27" s="2497"/>
      <c r="C27" s="836">
        <v>305</v>
      </c>
      <c r="D27" s="837">
        <f>(C27/C26-1)*100</f>
        <v>-2.2435897435897467</v>
      </c>
      <c r="E27" s="838">
        <v>9926</v>
      </c>
      <c r="F27" s="839">
        <f t="shared" si="0"/>
        <v>-7.6822916666666625</v>
      </c>
      <c r="G27" s="807">
        <v>896899</v>
      </c>
      <c r="H27" s="837">
        <f t="shared" si="2"/>
        <v>-1.1804590723138553</v>
      </c>
      <c r="I27" s="840">
        <v>236161</v>
      </c>
      <c r="J27" s="837">
        <f t="shared" si="4"/>
        <v>-2.798002955231127</v>
      </c>
    </row>
    <row r="28" spans="1:10" ht="18.75" customHeight="1">
      <c r="A28" s="2496" t="s">
        <v>1068</v>
      </c>
      <c r="B28" s="2497"/>
      <c r="C28" s="836">
        <v>321</v>
      </c>
      <c r="D28" s="837">
        <f>(C28/C27-1)*100</f>
        <v>5.2459016393442637</v>
      </c>
      <c r="E28" s="838">
        <v>10272</v>
      </c>
      <c r="F28" s="839">
        <f t="shared" ref="F28:F29" si="5">(E28/E27-1)*100</f>
        <v>3.4857948821277462</v>
      </c>
      <c r="G28" s="807">
        <v>802877</v>
      </c>
      <c r="H28" s="837">
        <f t="shared" si="2"/>
        <v>-10.483008677677198</v>
      </c>
      <c r="I28" s="840">
        <v>210340</v>
      </c>
      <c r="J28" s="837">
        <f t="shared" si="4"/>
        <v>-10.933642726783843</v>
      </c>
    </row>
    <row r="29" spans="1:10" ht="18.75" customHeight="1">
      <c r="A29" s="2496" t="s">
        <v>1070</v>
      </c>
      <c r="B29" s="2497"/>
      <c r="C29" s="836">
        <v>282</v>
      </c>
      <c r="D29" s="837">
        <f>(C29/C28-1)*100</f>
        <v>-12.149532710280376</v>
      </c>
      <c r="E29" s="838">
        <v>9172</v>
      </c>
      <c r="F29" s="839">
        <f t="shared" si="5"/>
        <v>-10.708722741433018</v>
      </c>
      <c r="G29" s="807">
        <v>708838</v>
      </c>
      <c r="H29" s="837">
        <f t="shared" si="2"/>
        <v>-11.71275301198067</v>
      </c>
      <c r="I29" s="840">
        <v>179770</v>
      </c>
      <c r="J29" s="837">
        <f t="shared" si="4"/>
        <v>-14.533612246838457</v>
      </c>
    </row>
    <row r="30" spans="1:10" ht="18.75" customHeight="1">
      <c r="A30" s="2496" t="s">
        <v>1236</v>
      </c>
      <c r="B30" s="2497"/>
      <c r="C30" s="836">
        <v>328</v>
      </c>
      <c r="D30" s="2056" t="s">
        <v>1839</v>
      </c>
      <c r="E30" s="838">
        <v>9116</v>
      </c>
      <c r="F30" s="2056" t="s">
        <v>1839</v>
      </c>
      <c r="G30" s="807">
        <v>771082</v>
      </c>
      <c r="H30" s="2056" t="s">
        <v>1839</v>
      </c>
      <c r="I30" s="840">
        <v>192243</v>
      </c>
      <c r="J30" s="2056" t="s">
        <v>1839</v>
      </c>
    </row>
    <row r="31" spans="1:10" ht="18.75" customHeight="1">
      <c r="A31" s="2496" t="s">
        <v>1290</v>
      </c>
      <c r="B31" s="2497"/>
      <c r="C31" s="836">
        <v>331</v>
      </c>
      <c r="D31" s="837">
        <f t="shared" ref="D31" si="6">(C31/C30-1)*100</f>
        <v>0.91463414634145312</v>
      </c>
      <c r="E31" s="838">
        <v>9737</v>
      </c>
      <c r="F31" s="839">
        <f t="shared" ref="F31" si="7">(E31/E30-1)*100</f>
        <v>6.8121983326020263</v>
      </c>
      <c r="G31" s="807">
        <v>712445</v>
      </c>
      <c r="H31" s="837">
        <f t="shared" ref="H31" si="8">(G31/G30-1)*100</f>
        <v>-7.6045089886678685</v>
      </c>
      <c r="I31" s="840">
        <v>172967</v>
      </c>
      <c r="J31" s="837">
        <f t="shared" ref="J31" si="9">(I31/I30-1)*100</f>
        <v>-10.02689304682095</v>
      </c>
    </row>
    <row r="32" spans="1:10" ht="18.75" customHeight="1">
      <c r="A32" s="2496" t="s">
        <v>1822</v>
      </c>
      <c r="B32" s="2497"/>
      <c r="C32" s="836">
        <v>330</v>
      </c>
      <c r="D32" s="837">
        <f t="shared" ref="D32" si="10">(C32/C31-1)*100</f>
        <v>-0.30211480362537513</v>
      </c>
      <c r="E32" s="838">
        <v>9763</v>
      </c>
      <c r="F32" s="839">
        <f t="shared" ref="F32" si="11">(E32/E31-1)*100</f>
        <v>0.26702269692924219</v>
      </c>
      <c r="G32" s="807">
        <v>811112</v>
      </c>
      <c r="H32" s="837">
        <f t="shared" ref="H32" si="12">(G32/G31-1)*100</f>
        <v>13.849069050944273</v>
      </c>
      <c r="I32" s="840">
        <v>200882</v>
      </c>
      <c r="J32" s="837">
        <f t="shared" ref="J32" si="13">(I32/I31-1)*100</f>
        <v>16.138916671966321</v>
      </c>
    </row>
    <row r="33" spans="1:10" ht="18.75" customHeight="1">
      <c r="A33" s="40" t="s">
        <v>1183</v>
      </c>
      <c r="B33" s="209"/>
      <c r="C33" s="209"/>
      <c r="D33" s="209"/>
      <c r="E33" s="209"/>
      <c r="F33" s="209"/>
      <c r="G33" s="209"/>
      <c r="H33" s="209"/>
    </row>
    <row r="34" spans="1:10" s="223" customFormat="1" ht="18.75" customHeight="1">
      <c r="A34" s="222" t="s">
        <v>1845</v>
      </c>
    </row>
    <row r="35" spans="1:10" s="223" customFormat="1" ht="18.75" customHeight="1">
      <c r="A35" s="223" t="s">
        <v>1842</v>
      </c>
    </row>
    <row r="36" spans="1:10" s="223" customFormat="1" ht="18.75" customHeight="1">
      <c r="A36" s="223" t="s">
        <v>1843</v>
      </c>
    </row>
    <row r="38" spans="1:10" ht="18.75" customHeight="1">
      <c r="A38" s="2498" t="s">
        <v>1615</v>
      </c>
      <c r="B38" s="2498"/>
      <c r="C38" s="2498"/>
      <c r="D38" s="2498"/>
      <c r="E38" s="2498"/>
      <c r="F38" s="2498"/>
      <c r="G38" s="2498"/>
      <c r="H38" s="2498"/>
      <c r="I38" s="2498"/>
      <c r="J38" s="2498"/>
    </row>
    <row r="39" spans="1:10" ht="18.75" customHeight="1">
      <c r="A39" s="435" t="s">
        <v>222</v>
      </c>
      <c r="B39" s="435"/>
      <c r="C39" s="435"/>
      <c r="E39" s="209"/>
      <c r="F39" s="209"/>
      <c r="G39" s="209"/>
      <c r="H39" s="209"/>
      <c r="I39" s="436"/>
      <c r="J39" s="436" t="s">
        <v>1184</v>
      </c>
    </row>
    <row r="40" spans="1:10" ht="18.75" customHeight="1">
      <c r="A40" s="1353"/>
      <c r="B40" s="1354"/>
      <c r="C40" s="1354"/>
      <c r="D40" s="1355"/>
      <c r="E40" s="1255" t="s">
        <v>223</v>
      </c>
      <c r="F40" s="1376"/>
      <c r="G40" s="1255" t="s">
        <v>224</v>
      </c>
      <c r="H40" s="1376"/>
      <c r="I40" s="2499" t="s">
        <v>685</v>
      </c>
      <c r="J40" s="2500"/>
    </row>
    <row r="41" spans="1:10" ht="18.75" customHeight="1">
      <c r="A41" s="437"/>
      <c r="B41" s="1356"/>
      <c r="C41" s="1356"/>
      <c r="D41" s="1357"/>
      <c r="E41" s="1358"/>
      <c r="F41" s="1359" t="s">
        <v>7</v>
      </c>
      <c r="G41" s="1358"/>
      <c r="H41" s="1359" t="s">
        <v>7</v>
      </c>
      <c r="I41" s="1360"/>
      <c r="J41" s="1359" t="s">
        <v>7</v>
      </c>
    </row>
    <row r="42" spans="1:10" ht="18.75" customHeight="1">
      <c r="A42" s="439" t="s">
        <v>225</v>
      </c>
      <c r="B42" s="1361"/>
      <c r="C42" s="1361"/>
      <c r="D42" s="1362"/>
      <c r="E42" s="1619">
        <f>E43+E54</f>
        <v>331</v>
      </c>
      <c r="F42" s="1620">
        <f t="shared" ref="F42:F57" si="14">E42/$E$42*100</f>
        <v>100</v>
      </c>
      <c r="G42" s="1619">
        <f>G43+G54</f>
        <v>9282</v>
      </c>
      <c r="H42" s="1620">
        <f t="shared" ref="H42:H57" si="15">G42/$G$42*100</f>
        <v>100</v>
      </c>
      <c r="I42" s="1619">
        <v>709929</v>
      </c>
      <c r="J42" s="1620">
        <f>I42/$I$42*100</f>
        <v>100</v>
      </c>
    </row>
    <row r="43" spans="1:10" ht="18.75" customHeight="1">
      <c r="A43" s="2501" t="s">
        <v>226</v>
      </c>
      <c r="B43" s="2502"/>
      <c r="C43" s="2502"/>
      <c r="D43" s="2503"/>
      <c r="E43" s="2507">
        <v>293</v>
      </c>
      <c r="F43" s="2509">
        <f t="shared" si="14"/>
        <v>88.51963746223565</v>
      </c>
      <c r="G43" s="2507">
        <v>7654</v>
      </c>
      <c r="H43" s="2509">
        <f t="shared" si="15"/>
        <v>82.460676578323628</v>
      </c>
      <c r="I43" s="2507">
        <v>122667</v>
      </c>
      <c r="J43" s="2509">
        <f>I43/$I$42*100</f>
        <v>17.278770130534181</v>
      </c>
    </row>
    <row r="44" spans="1:10" ht="15" customHeight="1">
      <c r="A44" s="2517" t="s">
        <v>1429</v>
      </c>
      <c r="B44" s="2518"/>
      <c r="C44" s="2518"/>
      <c r="D44" s="2519"/>
      <c r="E44" s="2508"/>
      <c r="F44" s="2510"/>
      <c r="G44" s="2508"/>
      <c r="H44" s="2510"/>
      <c r="I44" s="2508"/>
      <c r="J44" s="2510"/>
    </row>
    <row r="45" spans="1:10" ht="18.75" customHeight="1">
      <c r="A45" s="1363"/>
      <c r="B45" s="2504" t="s">
        <v>229</v>
      </c>
      <c r="C45" s="2505"/>
      <c r="D45" s="2506"/>
      <c r="E45" s="1621">
        <v>46</v>
      </c>
      <c r="F45" s="1622">
        <f t="shared" si="14"/>
        <v>13.897280966767372</v>
      </c>
      <c r="G45" s="1621">
        <v>972</v>
      </c>
      <c r="H45" s="1622">
        <f t="shared" si="15"/>
        <v>10.471881060116354</v>
      </c>
      <c r="I45" s="1621">
        <v>17190.740000000002</v>
      </c>
      <c r="J45" s="1622">
        <f>I45/$I$42*100</f>
        <v>2.4214731332288162</v>
      </c>
    </row>
    <row r="46" spans="1:10" ht="18.75" customHeight="1">
      <c r="A46" s="1363"/>
      <c r="B46" s="2520" t="s">
        <v>227</v>
      </c>
      <c r="C46" s="2521"/>
      <c r="D46" s="2522"/>
      <c r="E46" s="1621">
        <v>58</v>
      </c>
      <c r="F46" s="1622">
        <f t="shared" si="14"/>
        <v>17.522658610271904</v>
      </c>
      <c r="G46" s="1621">
        <v>1644</v>
      </c>
      <c r="H46" s="1622">
        <f t="shared" si="15"/>
        <v>17.711700064641242</v>
      </c>
      <c r="I46" s="1621">
        <v>16534.09</v>
      </c>
      <c r="J46" s="1622">
        <f>I46/$I$42*100</f>
        <v>2.3289779682193572</v>
      </c>
    </row>
    <row r="47" spans="1:10" ht="18.75" customHeight="1">
      <c r="A47" s="1363"/>
      <c r="B47" s="2511" t="s">
        <v>1361</v>
      </c>
      <c r="C47" s="2512"/>
      <c r="D47" s="2513"/>
      <c r="E47" s="1621">
        <v>6</v>
      </c>
      <c r="F47" s="1622">
        <f t="shared" si="14"/>
        <v>1.8126888217522661</v>
      </c>
      <c r="G47" s="1621">
        <v>223</v>
      </c>
      <c r="H47" s="1622">
        <f t="shared" si="15"/>
        <v>2.4024994613229911</v>
      </c>
      <c r="I47" s="1621">
        <v>14140.81</v>
      </c>
      <c r="J47" s="1622">
        <f>I47/$I$42*100</f>
        <v>1.9918625665383438</v>
      </c>
    </row>
    <row r="48" spans="1:10" ht="18.75" customHeight="1">
      <c r="A48" s="1363"/>
      <c r="B48" s="2520" t="s">
        <v>230</v>
      </c>
      <c r="C48" s="2521"/>
      <c r="D48" s="2522"/>
      <c r="E48" s="1621">
        <v>17</v>
      </c>
      <c r="F48" s="1622">
        <f t="shared" si="14"/>
        <v>5.1359516616314203</v>
      </c>
      <c r="G48" s="1621">
        <v>587</v>
      </c>
      <c r="H48" s="1622">
        <f t="shared" si="15"/>
        <v>6.3240680887739709</v>
      </c>
      <c r="I48" s="1621">
        <v>7181.13</v>
      </c>
      <c r="J48" s="1622">
        <f t="shared" ref="J48:J50" si="16">I48/$I$42*100</f>
        <v>1.0115279133547157</v>
      </c>
    </row>
    <row r="49" spans="1:10" ht="18.75" customHeight="1">
      <c r="A49" s="1363"/>
      <c r="B49" s="2523" t="s">
        <v>228</v>
      </c>
      <c r="C49" s="2524"/>
      <c r="D49" s="2525"/>
      <c r="E49" s="1621">
        <v>11</v>
      </c>
      <c r="F49" s="1622">
        <f t="shared" si="14"/>
        <v>3.3232628398791544</v>
      </c>
      <c r="G49" s="1621">
        <v>415</v>
      </c>
      <c r="H49" s="1622">
        <f t="shared" si="15"/>
        <v>4.4710191769015299</v>
      </c>
      <c r="I49" s="1621">
        <v>6789.89</v>
      </c>
      <c r="J49" s="1622">
        <f>I49/$I$42*100</f>
        <v>0.95641817702897047</v>
      </c>
    </row>
    <row r="50" spans="1:10" ht="18.75" customHeight="1">
      <c r="A50" s="1363"/>
      <c r="B50" s="2511" t="s">
        <v>1362</v>
      </c>
      <c r="C50" s="2512"/>
      <c r="D50" s="2513"/>
      <c r="E50" s="1621">
        <v>9</v>
      </c>
      <c r="F50" s="1622">
        <f t="shared" si="14"/>
        <v>2.7190332326283988</v>
      </c>
      <c r="G50" s="1621">
        <v>321</v>
      </c>
      <c r="H50" s="1622">
        <f t="shared" si="15"/>
        <v>3.4583063994828702</v>
      </c>
      <c r="I50" s="1621">
        <v>5746.62</v>
      </c>
      <c r="J50" s="1622">
        <f t="shared" si="16"/>
        <v>0.80946404499604896</v>
      </c>
    </row>
    <row r="51" spans="1:10" ht="18.75" customHeight="1">
      <c r="A51" s="1363"/>
      <c r="B51" s="2520" t="s">
        <v>231</v>
      </c>
      <c r="C51" s="2521"/>
      <c r="D51" s="2522"/>
      <c r="E51" s="1621">
        <v>13</v>
      </c>
      <c r="F51" s="1622">
        <f t="shared" si="14"/>
        <v>3.9274924471299091</v>
      </c>
      <c r="G51" s="1621">
        <v>355</v>
      </c>
      <c r="H51" s="1622">
        <f t="shared" si="15"/>
        <v>3.8246067657832366</v>
      </c>
      <c r="I51" s="1621">
        <v>5206.3599999999997</v>
      </c>
      <c r="J51" s="1622">
        <f>I51/$I$42*100</f>
        <v>0.73336347719278971</v>
      </c>
    </row>
    <row r="52" spans="1:10" ht="27.75" customHeight="1">
      <c r="A52" s="1363"/>
      <c r="B52" s="2526" t="s">
        <v>1364</v>
      </c>
      <c r="C52" s="2527"/>
      <c r="D52" s="2528"/>
      <c r="E52" s="1621">
        <v>14</v>
      </c>
      <c r="F52" s="1622">
        <f t="shared" si="14"/>
        <v>4.2296072507552873</v>
      </c>
      <c r="G52" s="1621">
        <v>408</v>
      </c>
      <c r="H52" s="1622">
        <f t="shared" si="15"/>
        <v>4.395604395604396</v>
      </c>
      <c r="I52" s="1621">
        <v>5078.21</v>
      </c>
      <c r="J52" s="1622">
        <f>I52/$I$42*100</f>
        <v>0.71531237630805333</v>
      </c>
    </row>
    <row r="53" spans="1:10" ht="18.75" customHeight="1">
      <c r="A53" s="1363"/>
      <c r="B53" s="2511" t="s">
        <v>1363</v>
      </c>
      <c r="C53" s="2512"/>
      <c r="D53" s="2513"/>
      <c r="E53" s="1621">
        <v>2</v>
      </c>
      <c r="F53" s="1622">
        <f t="shared" si="14"/>
        <v>0.60422960725075525</v>
      </c>
      <c r="G53" s="1621">
        <v>246</v>
      </c>
      <c r="H53" s="1622">
        <f t="shared" si="15"/>
        <v>2.6502908855850031</v>
      </c>
      <c r="I53" s="1623" t="s">
        <v>234</v>
      </c>
      <c r="J53" s="1624" t="s">
        <v>1505</v>
      </c>
    </row>
    <row r="54" spans="1:10" ht="18.75" customHeight="1">
      <c r="A54" s="1558" t="s">
        <v>232</v>
      </c>
      <c r="B54" s="1559"/>
      <c r="C54" s="440"/>
      <c r="D54" s="1398"/>
      <c r="E54" s="2507">
        <v>38</v>
      </c>
      <c r="F54" s="2509">
        <f t="shared" si="14"/>
        <v>11.48036253776435</v>
      </c>
      <c r="G54" s="2507">
        <v>1628</v>
      </c>
      <c r="H54" s="2509">
        <f t="shared" si="15"/>
        <v>17.539323421676361</v>
      </c>
      <c r="I54" s="2507">
        <v>587262</v>
      </c>
      <c r="J54" s="2509">
        <f>I54/$I$42*100</f>
        <v>82.721229869465816</v>
      </c>
    </row>
    <row r="55" spans="1:10" ht="15" customHeight="1">
      <c r="A55" s="2517" t="s">
        <v>1429</v>
      </c>
      <c r="B55" s="2518"/>
      <c r="C55" s="2518"/>
      <c r="D55" s="2519"/>
      <c r="E55" s="2508"/>
      <c r="F55" s="2510"/>
      <c r="G55" s="2508"/>
      <c r="H55" s="2510"/>
      <c r="I55" s="2508"/>
      <c r="J55" s="2510"/>
    </row>
    <row r="56" spans="1:10" ht="18.75" customHeight="1">
      <c r="A56" s="1363"/>
      <c r="B56" s="2514" t="s">
        <v>1365</v>
      </c>
      <c r="C56" s="2515"/>
      <c r="D56" s="2516"/>
      <c r="E56" s="1174">
        <v>1</v>
      </c>
      <c r="F56" s="1622">
        <f t="shared" si="14"/>
        <v>0.30211480362537763</v>
      </c>
      <c r="G56" s="1174">
        <v>354</v>
      </c>
      <c r="H56" s="1622">
        <f t="shared" si="15"/>
        <v>3.8138332255979317</v>
      </c>
      <c r="I56" s="1590" t="s">
        <v>234</v>
      </c>
      <c r="J56" s="1624" t="s">
        <v>234</v>
      </c>
    </row>
    <row r="57" spans="1:10" ht="18.75" customHeight="1">
      <c r="A57" s="1364"/>
      <c r="B57" s="2514" t="s">
        <v>233</v>
      </c>
      <c r="C57" s="2515"/>
      <c r="D57" s="2516"/>
      <c r="E57" s="1174">
        <v>19</v>
      </c>
      <c r="F57" s="1625">
        <f t="shared" si="14"/>
        <v>5.7401812688821749</v>
      </c>
      <c r="G57" s="1174">
        <v>703</v>
      </c>
      <c r="H57" s="1625">
        <f t="shared" si="15"/>
        <v>7.5737987502693382</v>
      </c>
      <c r="I57" s="1174">
        <v>46987.13</v>
      </c>
      <c r="J57" s="1625">
        <f t="shared" ref="J57" si="17">I57/$I$42*100</f>
        <v>6.6185674905518717</v>
      </c>
    </row>
    <row r="58" spans="1:10" ht="18.75" customHeight="1">
      <c r="A58" s="23" t="s">
        <v>1687</v>
      </c>
      <c r="B58" s="23"/>
      <c r="C58" s="23"/>
      <c r="D58" s="223"/>
      <c r="E58" s="223"/>
      <c r="F58" s="223"/>
      <c r="G58" s="223"/>
      <c r="H58" s="223"/>
    </row>
    <row r="59" spans="1:10" ht="18.75" customHeight="1">
      <c r="A59" s="209" t="s">
        <v>1185</v>
      </c>
      <c r="B59" s="209"/>
      <c r="C59" s="209"/>
    </row>
    <row r="60" spans="1:10" ht="18.75" customHeight="1">
      <c r="A60" s="209"/>
      <c r="B60" s="209"/>
    </row>
  </sheetData>
  <sheetProtection algorithmName="SHA-512" hashValue="ik7Xg0wXRGWgcCObmikntmwrJpbw7RVzTiIP4SJ1qT5mAGv6W9UJcMgHZiSPzQ/OZkZ8GQqkm0LqgS5dao7Gtg==" saltValue="Dxal+o0Q31hfIX9BWCZ9+A==" spinCount="100000" sheet="1" objects="1" scenarios="1"/>
  <mergeCells count="56">
    <mergeCell ref="J54:J55"/>
    <mergeCell ref="I54:I55"/>
    <mergeCell ref="H54:H55"/>
    <mergeCell ref="G54:G55"/>
    <mergeCell ref="F54:F55"/>
    <mergeCell ref="E54:E55"/>
    <mergeCell ref="B53:D53"/>
    <mergeCell ref="B56:D56"/>
    <mergeCell ref="B57:D57"/>
    <mergeCell ref="A44:D44"/>
    <mergeCell ref="A55:D55"/>
    <mergeCell ref="B47:D47"/>
    <mergeCell ref="B48:D48"/>
    <mergeCell ref="B49:D49"/>
    <mergeCell ref="B50:D50"/>
    <mergeCell ref="B51:D51"/>
    <mergeCell ref="B52:D52"/>
    <mergeCell ref="B46:D46"/>
    <mergeCell ref="A29:B29"/>
    <mergeCell ref="A38:J38"/>
    <mergeCell ref="I40:J40"/>
    <mergeCell ref="A43:D43"/>
    <mergeCell ref="B45:D45"/>
    <mergeCell ref="E43:E44"/>
    <mergeCell ref="J43:J44"/>
    <mergeCell ref="I43:I44"/>
    <mergeCell ref="H43:H44"/>
    <mergeCell ref="G43:G44"/>
    <mergeCell ref="F43:F44"/>
    <mergeCell ref="A30:B30"/>
    <mergeCell ref="A31:B31"/>
    <mergeCell ref="A32:B32"/>
    <mergeCell ref="A28:B28"/>
    <mergeCell ref="A17:B17"/>
    <mergeCell ref="A18:B18"/>
    <mergeCell ref="A19:B19"/>
    <mergeCell ref="A20:B20"/>
    <mergeCell ref="A21:B21"/>
    <mergeCell ref="A22:B22"/>
    <mergeCell ref="A23:B23"/>
    <mergeCell ref="A24:B24"/>
    <mergeCell ref="A25:B25"/>
    <mergeCell ref="A26:B26"/>
    <mergeCell ref="A27:B27"/>
    <mergeCell ref="A16:B16"/>
    <mergeCell ref="A3:J3"/>
    <mergeCell ref="A6:J6"/>
    <mergeCell ref="A8:B9"/>
    <mergeCell ref="G8:H8"/>
    <mergeCell ref="I8:J8"/>
    <mergeCell ref="A10:B10"/>
    <mergeCell ref="A11:B11"/>
    <mergeCell ref="A12:B12"/>
    <mergeCell ref="A13:B13"/>
    <mergeCell ref="A14:B14"/>
    <mergeCell ref="A15:B15"/>
  </mergeCells>
  <phoneticPr fontId="8"/>
  <hyperlinks>
    <hyperlink ref="K1" location="一覧!A1" display="一覧へ" xr:uid="{62C59586-9534-403D-9BCA-D8CF0C5A15C6}"/>
  </hyperlinks>
  <printOptions horizontalCentered="1"/>
  <pageMargins left="0.74803149606299213" right="0.74803149606299213" top="0.98425196850393704" bottom="0.98425196850393704" header="0.51181102362204722" footer="0.51181102362204722"/>
  <pageSetup paperSize="9" scale="8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59"/>
  <sheetViews>
    <sheetView view="pageBreakPreview" zoomScale="85" zoomScaleNormal="85" zoomScaleSheetLayoutView="85" workbookViewId="0"/>
  </sheetViews>
  <sheetFormatPr defaultColWidth="9.140625" defaultRowHeight="18.75" customHeight="1" outlineLevelRow="2" outlineLevelCol="1"/>
  <cols>
    <col min="1" max="1" width="4.7109375" style="4" customWidth="1"/>
    <col min="2" max="2" width="14.28515625" style="4" customWidth="1"/>
    <col min="3" max="3" width="4.5703125" style="4" hidden="1" customWidth="1" outlineLevel="1"/>
    <col min="4" max="4" width="14.28515625" style="4" customWidth="1" collapsed="1"/>
    <col min="5" max="5" width="14.28515625" style="4" bestFit="1" customWidth="1"/>
    <col min="6" max="7" width="7.42578125" style="4" customWidth="1"/>
    <col min="8" max="9" width="14.28515625" style="4" customWidth="1"/>
    <col min="10" max="11" width="7.42578125" style="4" customWidth="1"/>
    <col min="12" max="13" width="6.7109375" style="4" customWidth="1"/>
    <col min="14" max="14" width="4.7109375" style="4" customWidth="1"/>
    <col min="15" max="16384" width="9.140625" style="4"/>
  </cols>
  <sheetData>
    <row r="1" spans="1:15" ht="20.100000000000001" customHeight="1">
      <c r="A1" s="215" t="s">
        <v>610</v>
      </c>
      <c r="L1" s="223"/>
      <c r="O1" s="1544" t="s">
        <v>1532</v>
      </c>
    </row>
    <row r="2" spans="1:15" ht="20.100000000000001" customHeight="1">
      <c r="A2" s="215" t="s">
        <v>785</v>
      </c>
      <c r="L2" s="223"/>
    </row>
    <row r="3" spans="1:15" ht="20.100000000000001" customHeight="1">
      <c r="A3" s="215" t="s">
        <v>822</v>
      </c>
      <c r="L3" s="223"/>
    </row>
    <row r="4" spans="1:15" ht="20.100000000000001" customHeight="1">
      <c r="L4" s="223"/>
    </row>
    <row r="5" spans="1:15" ht="20.100000000000001" customHeight="1">
      <c r="A5" s="250"/>
      <c r="B5" s="2190" t="s">
        <v>1596</v>
      </c>
      <c r="C5" s="2190"/>
      <c r="D5" s="2190"/>
      <c r="E5" s="2190"/>
      <c r="F5" s="2190"/>
      <c r="G5" s="2190"/>
      <c r="H5" s="2190"/>
      <c r="I5" s="2190"/>
      <c r="J5" s="2190"/>
      <c r="K5" s="2190"/>
      <c r="L5" s="2190"/>
      <c r="M5" s="2190"/>
    </row>
    <row r="6" spans="1:15" ht="20.100000000000001" customHeight="1">
      <c r="A6" s="250"/>
      <c r="B6" s="251"/>
      <c r="C6" s="251"/>
      <c r="D6" s="251"/>
      <c r="E6" s="251"/>
      <c r="F6" s="251"/>
      <c r="G6" s="251"/>
      <c r="H6" s="252"/>
      <c r="I6" s="252"/>
      <c r="J6" s="250"/>
      <c r="L6" s="223"/>
    </row>
    <row r="7" spans="1:15" ht="18.75" customHeight="1">
      <c r="A7" s="2197"/>
      <c r="B7" s="2200" t="s">
        <v>0</v>
      </c>
      <c r="C7" s="556"/>
      <c r="D7" s="2202" t="s">
        <v>1</v>
      </c>
      <c r="E7" s="2203"/>
      <c r="F7" s="2205" t="s">
        <v>1137</v>
      </c>
      <c r="G7" s="2206"/>
      <c r="H7" s="2207"/>
      <c r="I7" s="2198" t="s">
        <v>42</v>
      </c>
      <c r="J7" s="2045"/>
      <c r="K7" s="2046"/>
      <c r="L7" s="2214" t="s">
        <v>29</v>
      </c>
      <c r="M7" s="2215"/>
      <c r="O7" s="223"/>
    </row>
    <row r="8" spans="1:15" ht="30" customHeight="1">
      <c r="A8" s="2197"/>
      <c r="B8" s="2201"/>
      <c r="C8" s="1306"/>
      <c r="D8" s="751" t="s">
        <v>51</v>
      </c>
      <c r="E8" s="751" t="s">
        <v>2082</v>
      </c>
      <c r="F8" s="2208" t="s">
        <v>51</v>
      </c>
      <c r="G8" s="2209"/>
      <c r="H8" s="751" t="s">
        <v>2082</v>
      </c>
      <c r="I8" s="2199"/>
      <c r="J8" s="2191" t="s">
        <v>2082</v>
      </c>
      <c r="K8" s="2192"/>
      <c r="L8" s="2215"/>
      <c r="M8" s="2215"/>
      <c r="O8" s="223"/>
    </row>
    <row r="9" spans="1:15" ht="18.75" hidden="1" customHeight="1" outlineLevel="2">
      <c r="A9" s="103"/>
      <c r="B9" s="752" t="s">
        <v>667</v>
      </c>
      <c r="C9" s="1171"/>
      <c r="D9" s="753">
        <v>5951013</v>
      </c>
      <c r="E9" s="754" t="s">
        <v>666</v>
      </c>
      <c r="F9" s="753">
        <v>5678320</v>
      </c>
      <c r="G9" s="1221"/>
      <c r="H9" s="754" t="s">
        <v>666</v>
      </c>
      <c r="I9" s="755">
        <v>4103776</v>
      </c>
      <c r="J9" s="755"/>
      <c r="K9" s="755"/>
      <c r="L9" s="1106">
        <v>2794</v>
      </c>
      <c r="M9" s="1317"/>
      <c r="O9" s="223"/>
    </row>
    <row r="10" spans="1:15" ht="18.75" hidden="1" customHeight="1" outlineLevel="2">
      <c r="A10" s="103"/>
      <c r="B10" s="752" t="s">
        <v>668</v>
      </c>
      <c r="C10" s="1171"/>
      <c r="D10" s="753">
        <v>6008954</v>
      </c>
      <c r="E10" s="754">
        <f>(D10-D9)/D9*100</f>
        <v>0.9736325563395678</v>
      </c>
      <c r="F10" s="753">
        <v>5824861</v>
      </c>
      <c r="G10" s="1221"/>
      <c r="H10" s="754">
        <f>(F10-F9)/F9*100</f>
        <v>2.5807104918356134</v>
      </c>
      <c r="I10" s="755">
        <v>4211464</v>
      </c>
      <c r="J10" s="755"/>
      <c r="K10" s="755"/>
      <c r="L10" s="1106">
        <v>2867</v>
      </c>
      <c r="M10" s="1317"/>
      <c r="O10" s="223"/>
    </row>
    <row r="11" spans="1:15" ht="18.75" hidden="1" customHeight="1" outlineLevel="2">
      <c r="A11" s="103"/>
      <c r="B11" s="752" t="s">
        <v>639</v>
      </c>
      <c r="C11" s="1171"/>
      <c r="D11" s="753">
        <v>6106051</v>
      </c>
      <c r="E11" s="754">
        <f t="shared" ref="E11:E13" si="0">(D11-D10)/D10*100</f>
        <v>1.6158719138139515</v>
      </c>
      <c r="F11" s="753">
        <v>6003193</v>
      </c>
      <c r="G11" s="1221"/>
      <c r="H11" s="754">
        <f t="shared" ref="H11:H13" si="1">(F11-F10)/F10*100</f>
        <v>3.0615666193579556</v>
      </c>
      <c r="I11" s="755">
        <v>4358065</v>
      </c>
      <c r="J11" s="755"/>
      <c r="K11" s="755"/>
      <c r="L11" s="1106">
        <v>2967</v>
      </c>
      <c r="M11" s="1317"/>
      <c r="O11" s="223"/>
    </row>
    <row r="12" spans="1:15" ht="18.75" hidden="1" customHeight="1" outlineLevel="2">
      <c r="A12" s="103"/>
      <c r="B12" s="752" t="s">
        <v>640</v>
      </c>
      <c r="C12" s="1171"/>
      <c r="D12" s="753">
        <v>6198190</v>
      </c>
      <c r="E12" s="754">
        <f t="shared" si="0"/>
        <v>1.5089785525866064</v>
      </c>
      <c r="F12" s="753">
        <v>6147952</v>
      </c>
      <c r="G12" s="1221"/>
      <c r="H12" s="754">
        <f t="shared" si="1"/>
        <v>2.4113667509940129</v>
      </c>
      <c r="I12" s="755">
        <v>4471128</v>
      </c>
      <c r="J12" s="755"/>
      <c r="K12" s="755"/>
      <c r="L12" s="1106">
        <v>3045</v>
      </c>
      <c r="M12" s="1317"/>
      <c r="O12" s="223"/>
    </row>
    <row r="13" spans="1:15" ht="20.100000000000001" hidden="1" customHeight="1" outlineLevel="1">
      <c r="A13" s="103"/>
      <c r="B13" s="752" t="s">
        <v>27</v>
      </c>
      <c r="C13" s="1171"/>
      <c r="D13" s="793">
        <v>5922964.4443745259</v>
      </c>
      <c r="E13" s="754">
        <f t="shared" si="0"/>
        <v>-4.4404181805571321</v>
      </c>
      <c r="F13" s="793">
        <v>5731196.9215085395</v>
      </c>
      <c r="G13" s="1316"/>
      <c r="H13" s="754">
        <f t="shared" si="1"/>
        <v>-6.7787627244236868</v>
      </c>
      <c r="I13" s="794">
        <v>4209641.7143502254</v>
      </c>
      <c r="J13" s="794"/>
      <c r="K13" s="794"/>
      <c r="L13" s="1318">
        <v>2855</v>
      </c>
      <c r="M13" s="1317"/>
      <c r="O13" s="223"/>
    </row>
    <row r="14" spans="1:15" ht="26.25" hidden="1" customHeight="1" collapsed="1">
      <c r="A14" s="103"/>
      <c r="B14" s="752" t="s">
        <v>28</v>
      </c>
      <c r="C14" s="1171"/>
      <c r="D14" s="793">
        <v>6607553.9538019141</v>
      </c>
      <c r="E14" s="801">
        <f>(D14-D13)/D13*100</f>
        <v>11.558224194264632</v>
      </c>
      <c r="F14" s="793">
        <v>6406199.9540479267</v>
      </c>
      <c r="G14" s="1316"/>
      <c r="H14" s="801">
        <f t="shared" ref="H14" si="2">(F14-F13)/F13*100</f>
        <v>11.777697430115802</v>
      </c>
      <c r="I14" s="794">
        <v>4641330.768783886</v>
      </c>
      <c r="J14" s="794"/>
      <c r="K14" s="794"/>
      <c r="L14" s="1318">
        <v>3151</v>
      </c>
      <c r="M14" s="1317"/>
      <c r="O14" s="223"/>
    </row>
    <row r="15" spans="1:15" ht="20.100000000000001" hidden="1" customHeight="1">
      <c r="A15" s="103"/>
      <c r="B15" s="752" t="s">
        <v>33</v>
      </c>
      <c r="C15" s="1171"/>
      <c r="D15" s="793">
        <v>6347458</v>
      </c>
      <c r="E15" s="846">
        <f>(D15-D14)/D14*100</f>
        <v>-3.9363424895268202</v>
      </c>
      <c r="F15" s="793">
        <v>6146118</v>
      </c>
      <c r="G15" s="1316"/>
      <c r="H15" s="846">
        <f>(F15-F14)/F14*100</f>
        <v>-4.0598475838017993</v>
      </c>
      <c r="I15" s="794">
        <v>4276483</v>
      </c>
      <c r="J15" s="794"/>
      <c r="K15" s="794"/>
      <c r="L15" s="1318">
        <v>2902</v>
      </c>
      <c r="M15" s="1317"/>
      <c r="O15" s="223"/>
    </row>
    <row r="16" spans="1:15" ht="20.100000000000001" hidden="1" customHeight="1">
      <c r="A16" s="103"/>
      <c r="B16" s="752" t="s">
        <v>34</v>
      </c>
      <c r="C16" s="1171"/>
      <c r="D16" s="972">
        <v>6071458</v>
      </c>
      <c r="E16" s="846">
        <f t="shared" ref="E16:E17" si="3">(D16-D15)/D15*100</f>
        <v>-4.3481973413609039</v>
      </c>
      <c r="F16" s="972">
        <v>5930377</v>
      </c>
      <c r="G16" s="1244"/>
      <c r="H16" s="846">
        <f t="shared" ref="H16:H17" si="4">(F16-F15)/F15*100</f>
        <v>-3.5101994462195489</v>
      </c>
      <c r="I16" s="755">
        <v>4123819</v>
      </c>
      <c r="J16" s="755"/>
      <c r="K16" s="755"/>
      <c r="L16" s="1107">
        <v>2797</v>
      </c>
      <c r="M16" s="1317"/>
      <c r="O16" s="223"/>
    </row>
    <row r="17" spans="1:15" ht="20.100000000000001" hidden="1" customHeight="1">
      <c r="A17" s="103"/>
      <c r="B17" s="752" t="s">
        <v>641</v>
      </c>
      <c r="C17" s="1171"/>
      <c r="D17" s="972">
        <v>6109018</v>
      </c>
      <c r="E17" s="846">
        <f t="shared" si="3"/>
        <v>0.61863229557052024</v>
      </c>
      <c r="F17" s="972">
        <v>6044432</v>
      </c>
      <c r="G17" s="1244"/>
      <c r="H17" s="846">
        <f t="shared" si="4"/>
        <v>1.9232335482213019</v>
      </c>
      <c r="I17" s="755">
        <v>4244292</v>
      </c>
      <c r="J17" s="755"/>
      <c r="K17" s="755"/>
      <c r="L17" s="1107">
        <v>2879</v>
      </c>
      <c r="M17" s="1317"/>
      <c r="O17" s="223"/>
    </row>
    <row r="18" spans="1:15" ht="20.100000000000001" customHeight="1">
      <c r="A18" s="103"/>
      <c r="B18" s="752" t="s">
        <v>642</v>
      </c>
      <c r="C18" s="1171"/>
      <c r="D18" s="2081">
        <v>6063276</v>
      </c>
      <c r="E18" s="2082" t="s">
        <v>1249</v>
      </c>
      <c r="F18" s="2212">
        <v>6218745</v>
      </c>
      <c r="G18" s="2213"/>
      <c r="H18" s="2082" t="s">
        <v>32</v>
      </c>
      <c r="I18" s="1184">
        <v>4153100</v>
      </c>
      <c r="J18" s="2195" t="s">
        <v>31</v>
      </c>
      <c r="K18" s="2195"/>
      <c r="L18" s="2196">
        <v>2816</v>
      </c>
      <c r="M18" s="2196"/>
    </row>
    <row r="19" spans="1:15" ht="20.100000000000001" customHeight="1">
      <c r="A19" s="103"/>
      <c r="B19" s="752" t="s">
        <v>643</v>
      </c>
      <c r="C19" s="1171"/>
      <c r="D19" s="2083">
        <v>6081282</v>
      </c>
      <c r="E19" s="2082">
        <f>(D19-D18)/D18*100</f>
        <v>0.29696817364078426</v>
      </c>
      <c r="F19" s="2212">
        <v>6262906</v>
      </c>
      <c r="G19" s="2213"/>
      <c r="H19" s="2082">
        <f>(F19-F18)/F18*100</f>
        <v>0.71012720412237518</v>
      </c>
      <c r="I19" s="1184">
        <v>4153117</v>
      </c>
      <c r="J19" s="2193">
        <f t="shared" ref="J19:J29" si="5">(I19-I18)/I18*100</f>
        <v>4.0933278755628331E-4</v>
      </c>
      <c r="K19" s="2193"/>
      <c r="L19" s="2196">
        <v>2815</v>
      </c>
      <c r="M19" s="2196"/>
    </row>
    <row r="20" spans="1:15" ht="20.100000000000001" customHeight="1">
      <c r="A20" s="103"/>
      <c r="B20" s="752" t="s">
        <v>644</v>
      </c>
      <c r="C20" s="1171"/>
      <c r="D20" s="2083">
        <v>5976486</v>
      </c>
      <c r="E20" s="2082">
        <f t="shared" ref="E20:E29" si="6">(D20-D19)/D19*100</f>
        <v>-1.7232550636526969</v>
      </c>
      <c r="F20" s="2212">
        <v>6154980</v>
      </c>
      <c r="G20" s="2213"/>
      <c r="H20" s="2082">
        <f t="shared" ref="H20:H21" si="7">(F20-F19)/F19*100</f>
        <v>-1.7232575421058531</v>
      </c>
      <c r="I20" s="1184">
        <v>4209660</v>
      </c>
      <c r="J20" s="2193">
        <f t="shared" si="5"/>
        <v>1.3614593569119291</v>
      </c>
      <c r="K20" s="2193"/>
      <c r="L20" s="2196">
        <v>2855</v>
      </c>
      <c r="M20" s="2196"/>
    </row>
    <row r="21" spans="1:15" ht="20.100000000000001" customHeight="1">
      <c r="A21" s="103"/>
      <c r="B21" s="752" t="s">
        <v>606</v>
      </c>
      <c r="C21" s="1171"/>
      <c r="D21" s="2083">
        <v>6017754</v>
      </c>
      <c r="E21" s="2082">
        <f t="shared" si="6"/>
        <v>0.69050609337995605</v>
      </c>
      <c r="F21" s="2212">
        <v>6078539</v>
      </c>
      <c r="G21" s="2213"/>
      <c r="H21" s="2082">
        <f t="shared" si="7"/>
        <v>-1.2419374230298068</v>
      </c>
      <c r="I21" s="1184">
        <v>4286114</v>
      </c>
      <c r="J21" s="2193">
        <f t="shared" si="5"/>
        <v>1.816156174132828</v>
      </c>
      <c r="K21" s="2193"/>
      <c r="L21" s="2196">
        <v>2907</v>
      </c>
      <c r="M21" s="2196"/>
    </row>
    <row r="22" spans="1:15" ht="20.100000000000001" customHeight="1">
      <c r="A22" s="103"/>
      <c r="B22" s="752" t="s">
        <v>608</v>
      </c>
      <c r="C22" s="1171"/>
      <c r="D22" s="2083">
        <v>6394658</v>
      </c>
      <c r="E22" s="2082">
        <f t="shared" si="6"/>
        <v>6.2632005229858176</v>
      </c>
      <c r="F22" s="2212">
        <v>6400250</v>
      </c>
      <c r="G22" s="2213"/>
      <c r="H22" s="2082">
        <f t="shared" ref="H22:H29" si="8">(F22-F21)/F21*100</f>
        <v>5.292571126055126</v>
      </c>
      <c r="I22" s="1184">
        <v>4510782</v>
      </c>
      <c r="J22" s="2193">
        <f t="shared" si="5"/>
        <v>5.241764451435496</v>
      </c>
      <c r="K22" s="2193"/>
      <c r="L22" s="2196">
        <v>3058</v>
      </c>
      <c r="M22" s="2196"/>
    </row>
    <row r="23" spans="1:15" ht="20.100000000000001" customHeight="1">
      <c r="A23" s="255"/>
      <c r="B23" s="752" t="s">
        <v>783</v>
      </c>
      <c r="C23" s="1171"/>
      <c r="D23" s="2083">
        <v>6541357</v>
      </c>
      <c r="E23" s="2082">
        <f t="shared" si="6"/>
        <v>2.2940867205095254</v>
      </c>
      <c r="F23" s="2212">
        <v>6534822</v>
      </c>
      <c r="G23" s="2213"/>
      <c r="H23" s="2082">
        <f t="shared" si="8"/>
        <v>2.1026053669778522</v>
      </c>
      <c r="I23" s="1184">
        <v>4551459</v>
      </c>
      <c r="J23" s="2193">
        <f t="shared" si="5"/>
        <v>0.90177268597773064</v>
      </c>
      <c r="K23" s="2193"/>
      <c r="L23" s="2196">
        <v>3084</v>
      </c>
      <c r="M23" s="2196"/>
    </row>
    <row r="24" spans="1:15" ht="20.100000000000001" customHeight="1">
      <c r="A24" s="255"/>
      <c r="B24" s="752" t="s">
        <v>914</v>
      </c>
      <c r="C24" s="1171"/>
      <c r="D24" s="2083">
        <v>6613226</v>
      </c>
      <c r="E24" s="2082">
        <f t="shared" si="6"/>
        <v>1.0986864040595856</v>
      </c>
      <c r="F24" s="2212">
        <v>6600026</v>
      </c>
      <c r="G24" s="2213"/>
      <c r="H24" s="2082">
        <f t="shared" si="8"/>
        <v>0.99779305388884354</v>
      </c>
      <c r="I24" s="1184">
        <v>4614090</v>
      </c>
      <c r="J24" s="2193">
        <f t="shared" si="5"/>
        <v>1.3760642466514583</v>
      </c>
      <c r="K24" s="2193"/>
      <c r="L24" s="2196">
        <v>3130</v>
      </c>
      <c r="M24" s="2196"/>
    </row>
    <row r="25" spans="1:15" ht="20.100000000000001" customHeight="1">
      <c r="A25" s="255"/>
      <c r="B25" s="752" t="s">
        <v>1016</v>
      </c>
      <c r="C25" s="1171"/>
      <c r="D25" s="2083">
        <v>6611323</v>
      </c>
      <c r="E25" s="2082">
        <f t="shared" si="6"/>
        <v>-2.8775668637363975E-2</v>
      </c>
      <c r="F25" s="2212">
        <v>6578431</v>
      </c>
      <c r="G25" s="2213"/>
      <c r="H25" s="2082">
        <f t="shared" si="8"/>
        <v>-0.32719568074428801</v>
      </c>
      <c r="I25" s="1184">
        <v>4599085</v>
      </c>
      <c r="J25" s="2194">
        <f t="shared" si="5"/>
        <v>-0.32519955180761539</v>
      </c>
      <c r="K25" s="2194"/>
      <c r="L25" s="2196">
        <v>3123</v>
      </c>
      <c r="M25" s="2196"/>
    </row>
    <row r="26" spans="1:15" ht="20.100000000000001" customHeight="1">
      <c r="A26" s="255"/>
      <c r="B26" s="1171" t="s">
        <v>1248</v>
      </c>
      <c r="C26" s="1171"/>
      <c r="D26" s="2083">
        <v>6555136</v>
      </c>
      <c r="E26" s="1708">
        <f t="shared" si="6"/>
        <v>-0.8498601565828805</v>
      </c>
      <c r="F26" s="2212">
        <v>6496666</v>
      </c>
      <c r="G26" s="2213"/>
      <c r="H26" s="1708">
        <f t="shared" si="8"/>
        <v>-1.2429255547409404</v>
      </c>
      <c r="I26" s="1184">
        <v>4609412</v>
      </c>
      <c r="J26" s="2194">
        <f t="shared" si="5"/>
        <v>0.22454466486268465</v>
      </c>
      <c r="K26" s="2194"/>
      <c r="L26" s="2196">
        <v>3134</v>
      </c>
      <c r="M26" s="2196"/>
      <c r="N26" s="223"/>
    </row>
    <row r="27" spans="1:15" ht="20.100000000000001" customHeight="1">
      <c r="A27" s="255"/>
      <c r="B27" s="1171" t="s">
        <v>1289</v>
      </c>
      <c r="C27" s="1591"/>
      <c r="D27" s="2083">
        <v>6192196</v>
      </c>
      <c r="E27" s="1708">
        <f t="shared" si="6"/>
        <v>-5.536727231898773</v>
      </c>
      <c r="F27" s="2212">
        <v>6106702</v>
      </c>
      <c r="G27" s="2213"/>
      <c r="H27" s="1708">
        <f t="shared" si="8"/>
        <v>-6.0025249874320155</v>
      </c>
      <c r="I27" s="1184">
        <v>4236437</v>
      </c>
      <c r="J27" s="2194">
        <f t="shared" si="5"/>
        <v>-8.0915960647475202</v>
      </c>
      <c r="K27" s="2194"/>
      <c r="L27" s="2196">
        <v>2894</v>
      </c>
      <c r="M27" s="2196"/>
      <c r="N27" s="223"/>
    </row>
    <row r="28" spans="1:15" ht="20.100000000000001" customHeight="1">
      <c r="A28" s="255"/>
      <c r="B28" s="1171" t="s">
        <v>1838</v>
      </c>
      <c r="C28" s="1591"/>
      <c r="D28" s="2083">
        <v>6609451</v>
      </c>
      <c r="E28" s="1708">
        <f t="shared" si="6"/>
        <v>6.7384010454449443</v>
      </c>
      <c r="F28" s="2212">
        <v>6479854</v>
      </c>
      <c r="G28" s="2213"/>
      <c r="H28" s="1708">
        <f t="shared" si="8"/>
        <v>6.1105323298893577</v>
      </c>
      <c r="I28" s="1184">
        <v>4574034</v>
      </c>
      <c r="J28" s="2193">
        <f t="shared" si="5"/>
        <v>7.9688898949754243</v>
      </c>
      <c r="K28" s="2193"/>
      <c r="L28" s="2196">
        <v>3146</v>
      </c>
      <c r="M28" s="2196"/>
      <c r="N28" s="223"/>
    </row>
    <row r="29" spans="1:15" ht="20.100000000000001" customHeight="1">
      <c r="A29" s="255"/>
      <c r="B29" s="1171" t="s">
        <v>1865</v>
      </c>
      <c r="C29" s="1591"/>
      <c r="D29" s="2083">
        <v>6769221</v>
      </c>
      <c r="E29" s="1708">
        <f t="shared" si="6"/>
        <v>2.4172960810209498</v>
      </c>
      <c r="F29" s="2212">
        <v>6552973</v>
      </c>
      <c r="G29" s="2213"/>
      <c r="H29" s="1708">
        <f t="shared" si="8"/>
        <v>1.1284050535706514</v>
      </c>
      <c r="I29" s="1184">
        <v>4712525</v>
      </c>
      <c r="J29" s="2193">
        <f t="shared" si="5"/>
        <v>3.0277649881920423</v>
      </c>
      <c r="K29" s="2193"/>
      <c r="L29" s="2196">
        <v>3252</v>
      </c>
      <c r="M29" s="2196"/>
      <c r="N29" s="223"/>
    </row>
    <row r="30" spans="1:15" ht="20.100000000000001" customHeight="1">
      <c r="A30" s="288"/>
      <c r="B30" s="2210" t="s">
        <v>2110</v>
      </c>
      <c r="C30" s="2211"/>
      <c r="D30" s="2210"/>
      <c r="E30" s="2210"/>
      <c r="F30" s="2210"/>
      <c r="G30" s="2210"/>
      <c r="H30" s="2210"/>
      <c r="I30" s="2210"/>
      <c r="L30" s="223"/>
    </row>
    <row r="31" spans="1:15" ht="20.100000000000001" customHeight="1">
      <c r="A31" s="255"/>
      <c r="B31" s="255"/>
      <c r="C31" s="255"/>
      <c r="D31" s="256"/>
      <c r="E31" s="209"/>
      <c r="F31" s="209"/>
      <c r="L31" s="223"/>
    </row>
    <row r="32" spans="1:15" ht="20.100000000000001" customHeight="1">
      <c r="A32" s="255"/>
      <c r="D32" s="256"/>
      <c r="E32" s="209"/>
      <c r="F32" s="209"/>
      <c r="L32" s="223"/>
    </row>
    <row r="33" spans="1:20" ht="20.100000000000001" customHeight="1">
      <c r="A33" s="1401"/>
      <c r="B33" s="2204" t="s">
        <v>1597</v>
      </c>
      <c r="C33" s="2204"/>
      <c r="D33" s="2204"/>
      <c r="E33" s="2204"/>
      <c r="F33" s="2204"/>
      <c r="G33" s="2204"/>
      <c r="H33" s="2204"/>
      <c r="I33" s="2204"/>
      <c r="J33" s="2204"/>
      <c r="K33" s="2204"/>
      <c r="L33" s="223"/>
    </row>
    <row r="34" spans="1:20" ht="20.100000000000001" customHeight="1">
      <c r="A34" s="257"/>
      <c r="B34" s="257"/>
      <c r="C34" s="257"/>
      <c r="D34" s="257"/>
      <c r="E34" s="257"/>
      <c r="F34" s="257"/>
      <c r="G34" s="257"/>
      <c r="H34" s="257"/>
      <c r="I34" s="257"/>
      <c r="J34" s="257"/>
      <c r="L34" s="223"/>
    </row>
    <row r="35" spans="1:20" ht="20.100000000000001" customHeight="1">
      <c r="A35" s="2216"/>
      <c r="B35" s="2217"/>
      <c r="C35" s="1313"/>
      <c r="D35" s="2219" t="s">
        <v>1508</v>
      </c>
      <c r="E35" s="1307"/>
      <c r="F35" s="1307"/>
      <c r="G35" s="757"/>
      <c r="H35" s="2221" t="s">
        <v>42</v>
      </c>
      <c r="I35" s="2223" t="s">
        <v>29</v>
      </c>
      <c r="J35" s="1308"/>
      <c r="K35" s="758"/>
      <c r="M35" s="223"/>
    </row>
    <row r="36" spans="1:20" ht="30" customHeight="1">
      <c r="A36" s="2216"/>
      <c r="B36" s="2218"/>
      <c r="C36" s="1314"/>
      <c r="D36" s="2220"/>
      <c r="E36" s="1309" t="s">
        <v>2083</v>
      </c>
      <c r="F36" s="1311" t="s">
        <v>2139</v>
      </c>
      <c r="G36" s="1310" t="s">
        <v>832</v>
      </c>
      <c r="H36" s="2222"/>
      <c r="I36" s="2224"/>
      <c r="J36" s="1311" t="s">
        <v>2139</v>
      </c>
      <c r="K36" s="1311" t="s">
        <v>832</v>
      </c>
      <c r="M36" s="223"/>
    </row>
    <row r="37" spans="1:20" ht="18.75" customHeight="1">
      <c r="A37" s="288"/>
      <c r="B37" s="1312" t="s">
        <v>1022</v>
      </c>
      <c r="C37" s="1315">
        <v>1</v>
      </c>
      <c r="D37" s="1951">
        <v>7466110</v>
      </c>
      <c r="E37" s="1952">
        <v>2.8649661636286572E-2</v>
      </c>
      <c r="F37" s="1953">
        <v>5</v>
      </c>
      <c r="G37" s="1954">
        <v>5</v>
      </c>
      <c r="H37" s="1955">
        <v>5524683</v>
      </c>
      <c r="I37" s="1956">
        <v>2800</v>
      </c>
      <c r="J37" s="1184">
        <v>16</v>
      </c>
      <c r="K37" s="1184">
        <v>15</v>
      </c>
      <c r="M37" s="223"/>
    </row>
    <row r="38" spans="1:20" ht="20.100000000000001" customHeight="1">
      <c r="A38" s="288"/>
      <c r="B38" s="1312" t="s">
        <v>1026</v>
      </c>
      <c r="C38" s="1312">
        <v>2</v>
      </c>
      <c r="D38" s="1592">
        <v>5054546</v>
      </c>
      <c r="E38" s="1952">
        <v>5.5868300260382142E-3</v>
      </c>
      <c r="F38" s="1953">
        <v>10</v>
      </c>
      <c r="G38" s="1954">
        <v>10</v>
      </c>
      <c r="H38" s="1955">
        <v>3371334</v>
      </c>
      <c r="I38" s="1956">
        <v>3073</v>
      </c>
      <c r="J38" s="1184">
        <v>12</v>
      </c>
      <c r="K38" s="1184">
        <v>8</v>
      </c>
      <c r="M38" s="289"/>
      <c r="N38" s="771"/>
      <c r="O38" s="771"/>
      <c r="P38" s="771"/>
      <c r="Q38" s="771"/>
      <c r="R38" s="771"/>
      <c r="S38" s="771"/>
      <c r="T38" s="771"/>
    </row>
    <row r="39" spans="1:20" ht="20.100000000000001" customHeight="1">
      <c r="A39" s="288"/>
      <c r="B39" s="1312" t="s">
        <v>1403</v>
      </c>
      <c r="C39" s="1312">
        <v>3</v>
      </c>
      <c r="D39" s="1320"/>
      <c r="E39" s="1321"/>
      <c r="F39" s="1322"/>
      <c r="G39" s="1323"/>
      <c r="H39" s="1324"/>
      <c r="I39" s="1325"/>
      <c r="J39" s="1326"/>
      <c r="K39" s="1326"/>
      <c r="M39" s="289"/>
      <c r="N39" s="771"/>
      <c r="O39" s="771"/>
      <c r="P39" s="771"/>
      <c r="Q39" s="771"/>
      <c r="R39" s="771"/>
      <c r="S39" s="771"/>
      <c r="T39" s="771"/>
    </row>
    <row r="40" spans="1:20" ht="20.100000000000001" customHeight="1">
      <c r="A40" s="288"/>
      <c r="B40" s="1312" t="s">
        <v>1027</v>
      </c>
      <c r="C40" s="1312">
        <v>4</v>
      </c>
      <c r="D40" s="1592">
        <v>4241908</v>
      </c>
      <c r="E40" s="1952">
        <v>2.917240564441248E-2</v>
      </c>
      <c r="F40" s="1953">
        <v>11</v>
      </c>
      <c r="G40" s="1954">
        <v>11</v>
      </c>
      <c r="H40" s="1955">
        <v>3149042</v>
      </c>
      <c r="I40" s="1956">
        <v>3221</v>
      </c>
      <c r="J40" s="1184">
        <v>8</v>
      </c>
      <c r="K40" s="1184">
        <v>7</v>
      </c>
      <c r="M40" s="800"/>
      <c r="N40" s="778"/>
      <c r="O40" s="779"/>
      <c r="P40" s="780"/>
      <c r="Q40" s="270"/>
      <c r="R40" s="270"/>
      <c r="S40" s="270"/>
      <c r="T40" s="270"/>
    </row>
    <row r="41" spans="1:20" ht="20.100000000000001" customHeight="1">
      <c r="A41" s="288"/>
      <c r="B41" s="1312" t="s">
        <v>1019</v>
      </c>
      <c r="C41" s="1312">
        <v>5</v>
      </c>
      <c r="D41" s="1592">
        <v>14645270</v>
      </c>
      <c r="E41" s="1952">
        <v>3.3004101821785037E-2</v>
      </c>
      <c r="F41" s="1953">
        <v>2</v>
      </c>
      <c r="G41" s="1954">
        <v>2</v>
      </c>
      <c r="H41" s="1955">
        <v>12655116</v>
      </c>
      <c r="I41" s="1956">
        <v>3347</v>
      </c>
      <c r="J41" s="1184">
        <v>4</v>
      </c>
      <c r="K41" s="1184">
        <v>4</v>
      </c>
      <c r="M41" s="289"/>
      <c r="N41" s="771"/>
      <c r="O41" s="771"/>
      <c r="P41" s="771"/>
      <c r="Q41" s="771"/>
      <c r="R41" s="771"/>
      <c r="S41" s="771"/>
      <c r="T41" s="771"/>
    </row>
    <row r="42" spans="1:20" ht="20.100000000000001" customHeight="1">
      <c r="A42" s="288"/>
      <c r="B42" s="1169" t="s">
        <v>1024</v>
      </c>
      <c r="C42" s="1169">
        <v>6</v>
      </c>
      <c r="D42" s="1957">
        <v>6170115</v>
      </c>
      <c r="E42" s="1958">
        <v>4.5580360784283069E-3</v>
      </c>
      <c r="F42" s="1959">
        <v>8</v>
      </c>
      <c r="G42" s="1960">
        <v>7</v>
      </c>
      <c r="H42" s="1961">
        <v>5370691</v>
      </c>
      <c r="I42" s="1962">
        <v>3487</v>
      </c>
      <c r="J42" s="1963">
        <v>3</v>
      </c>
      <c r="K42" s="1963">
        <v>3</v>
      </c>
      <c r="M42" s="289"/>
      <c r="N42" s="771"/>
      <c r="O42" s="771"/>
      <c r="P42" s="771"/>
      <c r="Q42" s="771"/>
      <c r="R42" s="771"/>
      <c r="S42" s="771"/>
      <c r="T42" s="771"/>
    </row>
    <row r="43" spans="1:20" ht="20.100000000000001" customHeight="1">
      <c r="A43" s="288"/>
      <c r="B43" s="1169" t="s">
        <v>1404</v>
      </c>
      <c r="C43" s="1169">
        <v>7</v>
      </c>
      <c r="D43" s="1327"/>
      <c r="E43" s="1328"/>
      <c r="F43" s="1329"/>
      <c r="G43" s="1330"/>
      <c r="H43" s="1331"/>
      <c r="I43" s="1332"/>
      <c r="J43" s="1333"/>
      <c r="K43" s="1333"/>
      <c r="M43" s="289"/>
      <c r="N43" s="771"/>
      <c r="O43" s="771"/>
      <c r="P43" s="771"/>
      <c r="Q43" s="771"/>
      <c r="R43" s="771"/>
      <c r="S43" s="771"/>
      <c r="T43" s="771"/>
    </row>
    <row r="44" spans="1:20" ht="20.100000000000001" customHeight="1">
      <c r="A44" s="288"/>
      <c r="B44" s="1169" t="s">
        <v>1031</v>
      </c>
      <c r="C44" s="1169">
        <v>8</v>
      </c>
      <c r="D44" s="1965">
        <v>3198364</v>
      </c>
      <c r="E44" s="1958">
        <v>2.6425029597021643E-2</v>
      </c>
      <c r="F44" s="1959">
        <v>15</v>
      </c>
      <c r="G44" s="1960">
        <v>15</v>
      </c>
      <c r="H44" s="1961">
        <v>2374589</v>
      </c>
      <c r="I44" s="1964">
        <v>3028</v>
      </c>
      <c r="J44" s="1963">
        <v>14</v>
      </c>
      <c r="K44" s="1963">
        <v>13</v>
      </c>
      <c r="M44" s="289"/>
      <c r="N44" s="771"/>
      <c r="O44" s="771"/>
      <c r="P44" s="771"/>
      <c r="Q44" s="771"/>
      <c r="R44" s="771"/>
      <c r="S44" s="771"/>
      <c r="T44" s="771"/>
    </row>
    <row r="45" spans="1:20" ht="20.100000000000001" customHeight="1">
      <c r="A45" s="288"/>
      <c r="B45" s="1312" t="s">
        <v>1405</v>
      </c>
      <c r="C45" s="1312">
        <v>9</v>
      </c>
      <c r="D45" s="1320"/>
      <c r="E45" s="1334"/>
      <c r="F45" s="1335"/>
      <c r="G45" s="1336"/>
      <c r="H45" s="1324"/>
      <c r="I45" s="1325"/>
      <c r="J45" s="1326"/>
      <c r="K45" s="1326"/>
      <c r="M45" s="289"/>
      <c r="N45" s="771"/>
      <c r="O45" s="771"/>
      <c r="P45" s="771"/>
      <c r="Q45" s="771"/>
      <c r="R45" s="771"/>
      <c r="S45" s="771"/>
      <c r="T45" s="771"/>
    </row>
    <row r="46" spans="1:20" ht="20.100000000000001" customHeight="1">
      <c r="A46" s="288"/>
      <c r="B46" s="1312" t="s">
        <v>1030</v>
      </c>
      <c r="C46" s="1312">
        <v>10</v>
      </c>
      <c r="D46" s="1966">
        <v>3258485</v>
      </c>
      <c r="E46" s="1967">
        <v>3.3329591321576979E-2</v>
      </c>
      <c r="F46" s="1968">
        <v>14</v>
      </c>
      <c r="G46" s="1969">
        <v>14</v>
      </c>
      <c r="H46" s="1955">
        <v>2559900</v>
      </c>
      <c r="I46" s="1956">
        <v>3254</v>
      </c>
      <c r="J46" s="1184">
        <v>6</v>
      </c>
      <c r="K46" s="1184">
        <v>11</v>
      </c>
      <c r="M46" s="800"/>
      <c r="N46" s="781"/>
      <c r="O46" s="779"/>
      <c r="P46" s="780"/>
      <c r="Q46" s="270"/>
      <c r="R46" s="270"/>
      <c r="S46" s="270"/>
      <c r="T46" s="270"/>
    </row>
    <row r="47" spans="1:20" ht="20.100000000000001" customHeight="1">
      <c r="A47" s="288"/>
      <c r="B47" s="865" t="s">
        <v>1020</v>
      </c>
      <c r="C47" s="865">
        <v>11</v>
      </c>
      <c r="D47" s="1970">
        <v>13936286</v>
      </c>
      <c r="E47" s="1952">
        <v>4.1386725625560894E-2</v>
      </c>
      <c r="F47" s="1953">
        <v>3</v>
      </c>
      <c r="G47" s="1971">
        <v>3</v>
      </c>
      <c r="H47" s="1972">
        <v>9176538</v>
      </c>
      <c r="I47" s="1973">
        <v>3945</v>
      </c>
      <c r="J47" s="1974">
        <v>2</v>
      </c>
      <c r="K47" s="1974">
        <v>2</v>
      </c>
      <c r="M47" s="289"/>
      <c r="N47" s="771"/>
      <c r="O47" s="771"/>
      <c r="P47" s="771"/>
      <c r="Q47" s="771"/>
      <c r="R47" s="771"/>
      <c r="S47" s="771"/>
      <c r="T47" s="771"/>
    </row>
    <row r="48" spans="1:20" ht="20.100000000000001" customHeight="1">
      <c r="A48" s="288"/>
      <c r="B48" s="865" t="s">
        <v>1023</v>
      </c>
      <c r="C48" s="865">
        <v>12</v>
      </c>
      <c r="D48" s="1975">
        <v>6647553</v>
      </c>
      <c r="E48" s="1952">
        <v>8.4423335266438082E-2</v>
      </c>
      <c r="F48" s="1953">
        <v>7</v>
      </c>
      <c r="G48" s="1971">
        <v>8</v>
      </c>
      <c r="H48" s="1972">
        <v>4591267</v>
      </c>
      <c r="I48" s="1973">
        <v>3158</v>
      </c>
      <c r="J48" s="1974">
        <v>10</v>
      </c>
      <c r="K48" s="1974">
        <v>14</v>
      </c>
      <c r="M48" s="289"/>
      <c r="N48" s="771"/>
      <c r="O48" s="771"/>
      <c r="P48" s="771"/>
      <c r="Q48" s="771"/>
      <c r="R48" s="771"/>
      <c r="S48" s="771"/>
      <c r="T48" s="771"/>
    </row>
    <row r="49" spans="1:21" ht="20.100000000000001" customHeight="1">
      <c r="A49" s="288"/>
      <c r="B49" s="1312" t="s">
        <v>1018</v>
      </c>
      <c r="C49" s="1312">
        <v>13</v>
      </c>
      <c r="D49" s="1976">
        <v>20157650</v>
      </c>
      <c r="E49" s="1967">
        <v>5.0878072932037721E-2</v>
      </c>
      <c r="F49" s="1968">
        <v>1</v>
      </c>
      <c r="G49" s="1977">
        <v>1</v>
      </c>
      <c r="H49" s="1955">
        <v>11098568</v>
      </c>
      <c r="I49" s="1978">
        <v>4035</v>
      </c>
      <c r="J49" s="1184">
        <v>1</v>
      </c>
      <c r="K49" s="1184">
        <v>1</v>
      </c>
      <c r="M49" s="289"/>
      <c r="N49" s="771"/>
      <c r="O49" s="771"/>
      <c r="P49" s="771"/>
      <c r="Q49" s="771"/>
      <c r="R49" s="771"/>
      <c r="S49" s="771"/>
      <c r="T49" s="771"/>
    </row>
    <row r="50" spans="1:21" ht="20.100000000000001" customHeight="1">
      <c r="A50" s="288"/>
      <c r="B50" s="1312" t="s">
        <v>1029</v>
      </c>
      <c r="C50" s="1312">
        <v>14</v>
      </c>
      <c r="D50" s="1592">
        <v>3646379</v>
      </c>
      <c r="E50" s="1952">
        <v>6.8513426236867625E-2</v>
      </c>
      <c r="F50" s="1953">
        <v>13</v>
      </c>
      <c r="G50" s="1971">
        <v>13</v>
      </c>
      <c r="H50" s="1955">
        <v>2651064</v>
      </c>
      <c r="I50" s="1956">
        <v>3227</v>
      </c>
      <c r="J50" s="1184">
        <v>7</v>
      </c>
      <c r="K50" s="1184">
        <v>12</v>
      </c>
      <c r="M50" s="289"/>
      <c r="N50" s="771"/>
      <c r="O50" s="771"/>
      <c r="P50" s="771"/>
      <c r="Q50" s="771"/>
      <c r="R50" s="771"/>
      <c r="S50" s="771"/>
      <c r="T50" s="771"/>
    </row>
    <row r="51" spans="1:21" ht="20.100000000000001" customHeight="1">
      <c r="A51" s="288"/>
      <c r="B51" s="1312" t="s">
        <v>1275</v>
      </c>
      <c r="C51" s="1312">
        <v>15</v>
      </c>
      <c r="D51" s="1592">
        <v>7058674.71</v>
      </c>
      <c r="E51" s="1952">
        <v>1.1370507673535313E-2</v>
      </c>
      <c r="F51" s="1953">
        <v>6</v>
      </c>
      <c r="G51" s="1954">
        <v>6</v>
      </c>
      <c r="H51" s="1955">
        <v>4627477</v>
      </c>
      <c r="I51" s="1979">
        <v>3050</v>
      </c>
      <c r="J51" s="1184">
        <v>13</v>
      </c>
      <c r="K51" s="1184">
        <v>10</v>
      </c>
      <c r="M51" s="289"/>
      <c r="N51" s="771"/>
      <c r="O51" s="771"/>
      <c r="P51" s="771"/>
      <c r="Q51" s="771"/>
      <c r="R51" s="771"/>
      <c r="S51" s="771"/>
      <c r="T51" s="771"/>
    </row>
    <row r="52" spans="1:21" ht="20.100000000000001" customHeight="1">
      <c r="A52" s="288"/>
      <c r="B52" s="1312" t="s">
        <v>1402</v>
      </c>
      <c r="C52" s="1312">
        <v>16</v>
      </c>
      <c r="D52" s="1592">
        <v>2979152</v>
      </c>
      <c r="E52" s="1952">
        <v>2.8795479746816621E-2</v>
      </c>
      <c r="F52" s="1953">
        <v>16</v>
      </c>
      <c r="G52" s="1954">
        <v>16</v>
      </c>
      <c r="H52" s="1955">
        <v>2390848</v>
      </c>
      <c r="I52" s="272">
        <v>3312</v>
      </c>
      <c r="J52" s="1184">
        <v>5</v>
      </c>
      <c r="K52" s="1184">
        <v>6</v>
      </c>
      <c r="M52" s="289"/>
      <c r="N52" s="771"/>
      <c r="O52" s="771"/>
      <c r="P52" s="771"/>
      <c r="Q52" s="771"/>
      <c r="R52" s="771"/>
      <c r="S52" s="771"/>
      <c r="T52" s="771"/>
    </row>
    <row r="53" spans="1:21" ht="20.100000000000001" customHeight="1">
      <c r="A53" s="288"/>
      <c r="B53" s="1312" t="s">
        <v>1025</v>
      </c>
      <c r="C53" s="1312">
        <v>17</v>
      </c>
      <c r="D53" s="1592">
        <v>5183612</v>
      </c>
      <c r="E53" s="1952">
        <v>-2.7762371338597713E-3</v>
      </c>
      <c r="F53" s="1953">
        <v>9</v>
      </c>
      <c r="G53" s="1969">
        <v>9</v>
      </c>
      <c r="H53" s="1955">
        <v>3793816</v>
      </c>
      <c r="I53" s="1956">
        <v>3171</v>
      </c>
      <c r="J53" s="1184">
        <v>9</v>
      </c>
      <c r="K53" s="1184">
        <v>5</v>
      </c>
      <c r="M53" s="800"/>
      <c r="N53" s="781"/>
      <c r="O53" s="779"/>
      <c r="P53" s="780"/>
      <c r="Q53" s="270"/>
      <c r="R53" s="270"/>
      <c r="S53" s="270"/>
      <c r="T53" s="270"/>
      <c r="U53" s="771"/>
    </row>
    <row r="54" spans="1:21" ht="20.100000000000001" customHeight="1">
      <c r="A54" s="288"/>
      <c r="B54" s="1312" t="s">
        <v>1028</v>
      </c>
      <c r="C54" s="1312">
        <v>18</v>
      </c>
      <c r="D54" s="1966">
        <v>3957899.2850000001</v>
      </c>
      <c r="E54" s="1952">
        <v>8.4099993178870847E-2</v>
      </c>
      <c r="F54" s="1953">
        <v>12</v>
      </c>
      <c r="G54" s="1969">
        <v>12</v>
      </c>
      <c r="H54" s="1955">
        <v>2709128</v>
      </c>
      <c r="I54" s="1980">
        <v>2908</v>
      </c>
      <c r="J54" s="1184">
        <v>15</v>
      </c>
      <c r="K54" s="1184">
        <v>16</v>
      </c>
      <c r="M54" s="289"/>
      <c r="N54" s="771"/>
      <c r="O54" s="771"/>
      <c r="P54" s="771"/>
      <c r="Q54" s="771"/>
      <c r="R54" s="771"/>
      <c r="S54" s="771"/>
      <c r="T54" s="771"/>
      <c r="U54" s="771"/>
    </row>
    <row r="55" spans="1:21" ht="20.100000000000001" customHeight="1">
      <c r="A55" s="288"/>
      <c r="B55" s="1312" t="s">
        <v>1021</v>
      </c>
      <c r="C55" s="1312">
        <v>19</v>
      </c>
      <c r="D55" s="1592">
        <v>7827731</v>
      </c>
      <c r="E55" s="1967">
        <v>4.0432589201751634E-2</v>
      </c>
      <c r="F55" s="1968">
        <v>4</v>
      </c>
      <c r="G55" s="1977">
        <v>4</v>
      </c>
      <c r="H55" s="1955">
        <v>5079815</v>
      </c>
      <c r="I55" s="1956">
        <v>3136</v>
      </c>
      <c r="J55" s="1184">
        <v>11</v>
      </c>
      <c r="K55" s="1184">
        <v>9</v>
      </c>
      <c r="M55" s="289"/>
      <c r="N55" s="771"/>
      <c r="O55" s="771"/>
      <c r="P55" s="771"/>
      <c r="Q55" s="771"/>
      <c r="R55" s="771"/>
      <c r="S55" s="771"/>
      <c r="T55" s="771"/>
      <c r="U55" s="771"/>
    </row>
    <row r="56" spans="1:21" ht="20.100000000000001" customHeight="1">
      <c r="A56" s="288"/>
      <c r="B56" s="1312" t="s">
        <v>1401</v>
      </c>
      <c r="C56" s="1312">
        <v>20</v>
      </c>
      <c r="D56" s="1320"/>
      <c r="E56" s="1334"/>
      <c r="F56" s="1335"/>
      <c r="G56" s="1337"/>
      <c r="H56" s="1324"/>
      <c r="I56" s="1325"/>
      <c r="J56" s="1326"/>
      <c r="K56" s="1326"/>
      <c r="M56" s="289"/>
      <c r="N56" s="771"/>
      <c r="O56" s="771"/>
      <c r="P56" s="771"/>
      <c r="Q56" s="771"/>
      <c r="R56" s="771"/>
      <c r="S56" s="771"/>
      <c r="T56" s="771"/>
      <c r="U56" s="771"/>
    </row>
    <row r="57" spans="1:21" ht="20.100000000000001" customHeight="1">
      <c r="B57" s="288" t="s">
        <v>1850</v>
      </c>
      <c r="C57" s="288"/>
      <c r="D57" s="288"/>
      <c r="E57" s="288"/>
      <c r="F57" s="1319"/>
      <c r="G57" s="1319"/>
      <c r="H57" s="1319"/>
      <c r="I57" s="1319"/>
      <c r="J57" s="1319"/>
    </row>
    <row r="58" spans="1:21" s="802" customFormat="1" ht="20.100000000000001" customHeight="1">
      <c r="A58" s="223"/>
      <c r="B58" s="223" t="s">
        <v>1866</v>
      </c>
      <c r="C58" s="223"/>
      <c r="D58" s="223"/>
      <c r="E58" s="223"/>
      <c r="F58" s="223"/>
      <c r="G58" s="223"/>
      <c r="H58" s="223"/>
      <c r="I58" s="223"/>
      <c r="J58" s="223"/>
      <c r="K58" s="223"/>
      <c r="L58" s="223"/>
      <c r="M58" s="223"/>
      <c r="N58" s="223"/>
    </row>
    <row r="59" spans="1:21" ht="20.100000000000001" customHeight="1"/>
  </sheetData>
  <sheetProtection algorithmName="SHA-512" hashValue="wOfoS4qXQTCBn+fyqm8wHHnrGR3WZeEa4ynkxa0Uk085Xo+SVK6PhUZX83TGcfP3LmnjtmObsE2KgjILLUWxIw==" saltValue="v/I4s27VsKVRxxm6m4LGcw==" spinCount="100000" sheet="1" objects="1" scenarios="1"/>
  <sortState xmlns:xlrd2="http://schemas.microsoft.com/office/spreadsheetml/2017/richdata2" ref="B37:K55">
    <sortCondition ref="C37:C55"/>
  </sortState>
  <mergeCells count="52">
    <mergeCell ref="A35:A36"/>
    <mergeCell ref="B35:B36"/>
    <mergeCell ref="D35:D36"/>
    <mergeCell ref="H35:H36"/>
    <mergeCell ref="I35:I36"/>
    <mergeCell ref="F29:G29"/>
    <mergeCell ref="L7:M8"/>
    <mergeCell ref="F21:G21"/>
    <mergeCell ref="F20:G20"/>
    <mergeCell ref="F28:G28"/>
    <mergeCell ref="L28:M28"/>
    <mergeCell ref="L20:M20"/>
    <mergeCell ref="L19:M19"/>
    <mergeCell ref="L18:M18"/>
    <mergeCell ref="L21:M21"/>
    <mergeCell ref="L29:M29"/>
    <mergeCell ref="L25:M25"/>
    <mergeCell ref="L24:M24"/>
    <mergeCell ref="L23:M23"/>
    <mergeCell ref="L22:M22"/>
    <mergeCell ref="A7:A8"/>
    <mergeCell ref="I7:I8"/>
    <mergeCell ref="B7:B8"/>
    <mergeCell ref="D7:E7"/>
    <mergeCell ref="B33:K33"/>
    <mergeCell ref="F7:H7"/>
    <mergeCell ref="F8:G8"/>
    <mergeCell ref="B30:I30"/>
    <mergeCell ref="F27:G27"/>
    <mergeCell ref="F18:G18"/>
    <mergeCell ref="F26:G26"/>
    <mergeCell ref="F25:G25"/>
    <mergeCell ref="F24:G24"/>
    <mergeCell ref="F23:G23"/>
    <mergeCell ref="F22:G22"/>
    <mergeCell ref="F19:G19"/>
    <mergeCell ref="B5:M5"/>
    <mergeCell ref="J8:K8"/>
    <mergeCell ref="J29:K29"/>
    <mergeCell ref="J28:K28"/>
    <mergeCell ref="J27:K27"/>
    <mergeCell ref="J26:K26"/>
    <mergeCell ref="J25:K25"/>
    <mergeCell ref="J24:K24"/>
    <mergeCell ref="J23:K23"/>
    <mergeCell ref="J22:K22"/>
    <mergeCell ref="J21:K21"/>
    <mergeCell ref="J20:K20"/>
    <mergeCell ref="J19:K19"/>
    <mergeCell ref="J18:K18"/>
    <mergeCell ref="L27:M27"/>
    <mergeCell ref="L26:M26"/>
  </mergeCells>
  <phoneticPr fontId="8"/>
  <hyperlinks>
    <hyperlink ref="O1" location="一覧!A1" display="一覧へ" xr:uid="{A73444C0-678C-4826-A036-A3E9E88E4A08}"/>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Z76"/>
  <sheetViews>
    <sheetView view="pageBreakPreview" zoomScale="85" zoomScaleNormal="85" zoomScaleSheetLayoutView="85" workbookViewId="0"/>
  </sheetViews>
  <sheetFormatPr defaultColWidth="9.140625" defaultRowHeight="18.75" customHeight="1" outlineLevelCol="1"/>
  <cols>
    <col min="1" max="1" width="12.7109375" style="4" customWidth="1"/>
    <col min="2" max="6" width="12.7109375" style="4" hidden="1" customWidth="1" outlineLevel="1"/>
    <col min="7" max="7" width="7.5703125" style="4" hidden="1" customWidth="1" collapsed="1"/>
    <col min="8" max="8" width="7" style="4" hidden="1" customWidth="1"/>
    <col min="9" max="9" width="7.140625" style="4" hidden="1" customWidth="1"/>
    <col min="10" max="10" width="12.5703125" style="4" hidden="1" customWidth="1"/>
    <col min="11" max="14" width="12.7109375" style="4" hidden="1" customWidth="1"/>
    <col min="15" max="21" width="12.7109375" style="4" customWidth="1"/>
    <col min="22" max="22" width="10.28515625" style="4" bestFit="1" customWidth="1"/>
    <col min="23" max="16384" width="9.140625" style="4"/>
  </cols>
  <sheetData>
    <row r="1" spans="1:25" ht="18.75" customHeight="1">
      <c r="A1" s="215" t="s">
        <v>798</v>
      </c>
      <c r="W1" s="1544" t="s">
        <v>1532</v>
      </c>
    </row>
    <row r="2" spans="1:25" ht="17.25" customHeight="1">
      <c r="A2" s="95"/>
    </row>
    <row r="3" spans="1:25" ht="17.25" customHeight="1">
      <c r="A3" s="441"/>
      <c r="B3" s="441"/>
      <c r="C3" s="441"/>
      <c r="D3" s="441"/>
      <c r="E3" s="441"/>
      <c r="F3" s="441"/>
      <c r="G3" s="441"/>
      <c r="H3" s="441"/>
      <c r="I3" s="441"/>
      <c r="J3" s="441"/>
      <c r="K3" s="441"/>
      <c r="L3" s="441"/>
      <c r="M3" s="796"/>
      <c r="N3" s="770"/>
      <c r="O3" s="866"/>
      <c r="P3" s="804"/>
      <c r="Q3" s="1081"/>
      <c r="R3" s="441"/>
      <c r="S3" s="1936"/>
      <c r="T3" s="2026"/>
      <c r="U3" s="2026"/>
    </row>
    <row r="4" spans="1:25" ht="17.25" customHeight="1">
      <c r="A4" s="441"/>
      <c r="B4" s="441"/>
      <c r="C4" s="441"/>
      <c r="D4" s="441"/>
      <c r="E4" s="441"/>
      <c r="F4" s="441"/>
      <c r="G4" s="441"/>
      <c r="H4" s="441"/>
      <c r="I4" s="441"/>
      <c r="J4" s="441"/>
      <c r="K4" s="441"/>
      <c r="L4" s="441"/>
      <c r="M4" s="796"/>
      <c r="N4" s="770"/>
      <c r="O4" s="866"/>
      <c r="P4" s="804"/>
      <c r="Q4" s="1081"/>
      <c r="R4" s="441"/>
      <c r="S4" s="1936"/>
      <c r="T4" s="2026"/>
      <c r="U4" s="2026"/>
    </row>
    <row r="5" spans="1:25" ht="17.25" customHeight="1"/>
    <row r="6" spans="1:25" ht="17.25" customHeight="1"/>
    <row r="7" spans="1:25" ht="18.75" customHeight="1">
      <c r="A7" s="2529" t="s">
        <v>1616</v>
      </c>
      <c r="B7" s="2529"/>
      <c r="C7" s="2529"/>
      <c r="D7" s="2529"/>
      <c r="E7" s="2529"/>
      <c r="F7" s="2529"/>
      <c r="G7" s="2529"/>
      <c r="H7" s="2529"/>
      <c r="I7" s="2529"/>
      <c r="J7" s="2529"/>
      <c r="K7" s="2529"/>
      <c r="L7" s="2529"/>
      <c r="M7" s="2529"/>
      <c r="N7" s="2529"/>
      <c r="O7" s="2529"/>
      <c r="P7" s="2529"/>
      <c r="Q7" s="2529"/>
      <c r="R7" s="2529"/>
      <c r="S7" s="2529"/>
      <c r="T7" s="2529"/>
      <c r="U7" s="2529"/>
      <c r="V7" s="2529"/>
      <c r="W7" s="273"/>
    </row>
    <row r="8" spans="1:25" ht="18.75" customHeight="1" thickBot="1">
      <c r="A8" s="981"/>
      <c r="B8" s="981"/>
      <c r="C8" s="982"/>
      <c r="D8" s="982"/>
      <c r="E8" s="982"/>
      <c r="F8" s="982"/>
      <c r="G8" s="982"/>
      <c r="H8" s="983"/>
      <c r="I8" s="983"/>
      <c r="J8" s="983"/>
      <c r="K8" s="983"/>
      <c r="L8" s="983"/>
      <c r="M8" s="983"/>
      <c r="N8" s="983" t="s">
        <v>1860</v>
      </c>
      <c r="O8" s="983"/>
      <c r="P8" s="983"/>
      <c r="Q8" s="983"/>
      <c r="R8" s="984"/>
      <c r="S8" s="984"/>
      <c r="T8" s="984"/>
      <c r="U8" s="984"/>
      <c r="V8" s="317" t="s">
        <v>1310</v>
      </c>
    </row>
    <row r="9" spans="1:25" ht="18.75" customHeight="1">
      <c r="A9" s="985"/>
      <c r="B9" s="986" t="s">
        <v>235</v>
      </c>
      <c r="C9" s="986" t="s">
        <v>236</v>
      </c>
      <c r="D9" s="986" t="s">
        <v>237</v>
      </c>
      <c r="E9" s="986" t="s">
        <v>238</v>
      </c>
      <c r="F9" s="986" t="s">
        <v>239</v>
      </c>
      <c r="G9" s="986" t="s">
        <v>240</v>
      </c>
      <c r="H9" s="986" t="s">
        <v>241</v>
      </c>
      <c r="I9" s="986" t="s">
        <v>242</v>
      </c>
      <c r="J9" s="987" t="s">
        <v>243</v>
      </c>
      <c r="K9" s="1192" t="s">
        <v>1308</v>
      </c>
      <c r="L9" s="988" t="s">
        <v>608</v>
      </c>
      <c r="M9" s="989"/>
      <c r="N9" s="989" t="s">
        <v>783</v>
      </c>
      <c r="O9" s="986" t="s">
        <v>1013</v>
      </c>
      <c r="P9" s="990" t="s">
        <v>1059</v>
      </c>
      <c r="Q9" s="986" t="s">
        <v>1073</v>
      </c>
      <c r="R9" s="986" t="s">
        <v>1244</v>
      </c>
      <c r="S9" s="990" t="s">
        <v>1307</v>
      </c>
      <c r="T9" s="2031" t="s">
        <v>1293</v>
      </c>
      <c r="U9" s="2132" t="s">
        <v>1826</v>
      </c>
      <c r="V9" s="2133" t="s">
        <v>1324</v>
      </c>
    </row>
    <row r="10" spans="1:25" ht="18.75" customHeight="1">
      <c r="A10" s="2530" t="s">
        <v>244</v>
      </c>
      <c r="B10" s="991">
        <v>729686</v>
      </c>
      <c r="C10" s="991">
        <v>700369</v>
      </c>
      <c r="D10" s="991">
        <v>675944</v>
      </c>
      <c r="E10" s="991">
        <v>652980</v>
      </c>
      <c r="F10" s="991">
        <v>616210</v>
      </c>
      <c r="G10" s="991">
        <v>602656</v>
      </c>
      <c r="H10" s="991">
        <v>602987</v>
      </c>
      <c r="I10" s="991">
        <v>582952</v>
      </c>
      <c r="J10" s="992">
        <v>587411</v>
      </c>
      <c r="K10" s="1193">
        <v>554804</v>
      </c>
      <c r="L10" s="993">
        <v>553989</v>
      </c>
      <c r="M10" s="994"/>
      <c r="N10" s="994">
        <v>538025</v>
      </c>
      <c r="O10" s="995">
        <v>525349</v>
      </c>
      <c r="P10" s="996">
        <v>487234</v>
      </c>
      <c r="Q10" s="995">
        <v>457470</v>
      </c>
      <c r="R10" s="995">
        <v>414211</v>
      </c>
      <c r="S10" s="996">
        <v>399340</v>
      </c>
      <c r="T10" s="2032">
        <v>407049</v>
      </c>
      <c r="U10" s="2138">
        <v>387100</v>
      </c>
      <c r="V10" s="2534">
        <f>(U10/T10-1)*100</f>
        <v>-4.9008841687364413</v>
      </c>
    </row>
    <row r="11" spans="1:25" ht="18.75" customHeight="1">
      <c r="A11" s="2531"/>
      <c r="B11" s="997">
        <v>100</v>
      </c>
      <c r="C11" s="997">
        <v>100</v>
      </c>
      <c r="D11" s="997">
        <v>100</v>
      </c>
      <c r="E11" s="997">
        <v>100</v>
      </c>
      <c r="F11" s="997">
        <v>100</v>
      </c>
      <c r="G11" s="997">
        <v>100</v>
      </c>
      <c r="H11" s="997">
        <f t="shared" ref="H11:I11" si="0">H10/H$10*100</f>
        <v>100</v>
      </c>
      <c r="I11" s="997">
        <f t="shared" si="0"/>
        <v>100</v>
      </c>
      <c r="J11" s="998">
        <f t="shared" ref="J11" si="1">J10/J$10*100</f>
        <v>100</v>
      </c>
      <c r="K11" s="998">
        <v>100</v>
      </c>
      <c r="L11" s="999">
        <f t="shared" ref="L11" si="2">L10/L$10*100</f>
        <v>100</v>
      </c>
      <c r="M11" s="1000"/>
      <c r="N11" s="1000">
        <f t="shared" ref="N11:R11" si="3">N10/N$10*100</f>
        <v>100</v>
      </c>
      <c r="O11" s="1001">
        <f t="shared" si="3"/>
        <v>100</v>
      </c>
      <c r="P11" s="1002">
        <f t="shared" si="3"/>
        <v>100</v>
      </c>
      <c r="Q11" s="1001">
        <f t="shared" si="3"/>
        <v>100</v>
      </c>
      <c r="R11" s="1001">
        <f t="shared" si="3"/>
        <v>100</v>
      </c>
      <c r="S11" s="1940">
        <f>S10/S$10*100</f>
        <v>100</v>
      </c>
      <c r="T11" s="2033">
        <f>T10/T$10*100</f>
        <v>100</v>
      </c>
      <c r="U11" s="2139">
        <f>U10/U$10*100</f>
        <v>100</v>
      </c>
      <c r="V11" s="2535"/>
    </row>
    <row r="12" spans="1:25" ht="18.75" customHeight="1">
      <c r="A12" s="2532" t="s">
        <v>245</v>
      </c>
      <c r="B12" s="1003">
        <v>343829</v>
      </c>
      <c r="C12" s="1004">
        <v>313684</v>
      </c>
      <c r="D12" s="1004">
        <v>320514</v>
      </c>
      <c r="E12" s="1004">
        <v>313122</v>
      </c>
      <c r="F12" s="1004">
        <v>304032</v>
      </c>
      <c r="G12" s="1004">
        <v>291417</v>
      </c>
      <c r="H12" s="1004">
        <v>288469</v>
      </c>
      <c r="I12" s="1004">
        <v>276383</v>
      </c>
      <c r="J12" s="1005">
        <v>275176</v>
      </c>
      <c r="K12" s="1194">
        <v>256048</v>
      </c>
      <c r="L12" s="1005">
        <v>254779</v>
      </c>
      <c r="M12" s="1006"/>
      <c r="N12" s="1006">
        <v>247812</v>
      </c>
      <c r="O12" s="1007">
        <v>239832</v>
      </c>
      <c r="P12" s="1007">
        <v>217631</v>
      </c>
      <c r="Q12" s="1188">
        <v>204797</v>
      </c>
      <c r="R12" s="1190">
        <v>191827</v>
      </c>
      <c r="S12" s="1941">
        <v>180887</v>
      </c>
      <c r="T12" s="2034">
        <v>181262</v>
      </c>
      <c r="U12" s="2140">
        <v>166645</v>
      </c>
      <c r="V12" s="2534">
        <f>(U12/T12-1)*100</f>
        <v>-8.0640178305436354</v>
      </c>
    </row>
    <row r="13" spans="1:25" ht="18.75" customHeight="1">
      <c r="A13" s="2533"/>
      <c r="B13" s="1008">
        <v>47.120131124894812</v>
      </c>
      <c r="C13" s="1008">
        <v>44.78839012006528</v>
      </c>
      <c r="D13" s="1008">
        <v>47.417241664990001</v>
      </c>
      <c r="E13" s="1008">
        <v>47.95277037581549</v>
      </c>
      <c r="F13" s="1008">
        <v>49.339024034014379</v>
      </c>
      <c r="G13" s="1008">
        <v>48.355446556576219</v>
      </c>
      <c r="H13" s="1008">
        <f t="shared" ref="H13" si="4">H12/H$10*100</f>
        <v>47.840003184148252</v>
      </c>
      <c r="I13" s="1008">
        <f>I12/I$10*100</f>
        <v>47.410936063346554</v>
      </c>
      <c r="J13" s="1009">
        <f>J12/J$10*100</f>
        <v>46.845564689799815</v>
      </c>
      <c r="K13" s="1195">
        <v>46.2</v>
      </c>
      <c r="L13" s="999">
        <f>L12/L$10*100</f>
        <v>45.989902326580491</v>
      </c>
      <c r="M13" s="1000"/>
      <c r="N13" s="1000">
        <f t="shared" ref="N13:U13" si="5">N12/N$10*100</f>
        <v>46.059569722596535</v>
      </c>
      <c r="O13" s="1001">
        <f t="shared" si="5"/>
        <v>45.65193804499485</v>
      </c>
      <c r="P13" s="1002">
        <f t="shared" si="5"/>
        <v>44.66662835516405</v>
      </c>
      <c r="Q13" s="1001">
        <f t="shared" si="5"/>
        <v>44.767307145823771</v>
      </c>
      <c r="R13" s="1001">
        <f t="shared" si="5"/>
        <v>46.311420990751088</v>
      </c>
      <c r="S13" s="1940">
        <f t="shared" si="5"/>
        <v>45.296489207191861</v>
      </c>
      <c r="T13" s="2033">
        <f t="shared" si="5"/>
        <v>44.530756739360619</v>
      </c>
      <c r="U13" s="2139">
        <f t="shared" si="5"/>
        <v>43.049599586670112</v>
      </c>
      <c r="V13" s="2535"/>
    </row>
    <row r="14" spans="1:25" ht="18.75" customHeight="1">
      <c r="A14" s="2530" t="s">
        <v>246</v>
      </c>
      <c r="B14" s="1010">
        <v>114702</v>
      </c>
      <c r="C14" s="1010">
        <v>111596</v>
      </c>
      <c r="D14" s="1010">
        <v>109335</v>
      </c>
      <c r="E14" s="1010">
        <v>106898</v>
      </c>
      <c r="F14" s="1010">
        <v>102838</v>
      </c>
      <c r="G14" s="1010">
        <v>101535</v>
      </c>
      <c r="H14" s="1010">
        <v>100939</v>
      </c>
      <c r="I14" s="1010">
        <v>99905</v>
      </c>
      <c r="J14" s="1011">
        <v>103095</v>
      </c>
      <c r="K14" s="1196">
        <v>98155</v>
      </c>
      <c r="L14" s="1011">
        <v>99700</v>
      </c>
      <c r="M14" s="1012"/>
      <c r="N14" s="1012">
        <v>98074</v>
      </c>
      <c r="O14" s="1013">
        <v>95733</v>
      </c>
      <c r="P14" s="1014">
        <v>90232</v>
      </c>
      <c r="Q14" s="1013">
        <v>85437</v>
      </c>
      <c r="R14" s="1013">
        <v>79724</v>
      </c>
      <c r="S14" s="1014">
        <v>73992</v>
      </c>
      <c r="T14" s="2035">
        <v>75330</v>
      </c>
      <c r="U14" s="2141">
        <v>66113</v>
      </c>
      <c r="V14" s="2534">
        <f>(U14/T14-1)*100</f>
        <v>-12.235497145891417</v>
      </c>
    </row>
    <row r="15" spans="1:25" ht="18.75" customHeight="1">
      <c r="A15" s="2531"/>
      <c r="B15" s="1008">
        <v>15.719364219678052</v>
      </c>
      <c r="C15" s="997">
        <v>15.9338862799467</v>
      </c>
      <c r="D15" s="997">
        <v>16.175156521842045</v>
      </c>
      <c r="E15" s="997">
        <v>16.370792367300684</v>
      </c>
      <c r="F15" s="997">
        <v>16.688791158858184</v>
      </c>
      <c r="G15" s="997">
        <v>16.847919874688046</v>
      </c>
      <c r="H15" s="997">
        <f t="shared" ref="H15:L15" si="6">H14/H$10*100</f>
        <v>16.739830211928282</v>
      </c>
      <c r="I15" s="997">
        <f>I14/I$10*100</f>
        <v>17.137774636676774</v>
      </c>
      <c r="J15" s="998">
        <f t="shared" si="6"/>
        <v>17.55074385736733</v>
      </c>
      <c r="K15" s="998">
        <v>17.7</v>
      </c>
      <c r="L15" s="999">
        <f t="shared" si="6"/>
        <v>17.996747227833044</v>
      </c>
      <c r="M15" s="1000"/>
      <c r="N15" s="1000">
        <f t="shared" ref="N15:R15" si="7">N14/N$10*100</f>
        <v>18.228520979508385</v>
      </c>
      <c r="O15" s="1001">
        <f t="shared" si="7"/>
        <v>18.222743357272975</v>
      </c>
      <c r="P15" s="1002">
        <f t="shared" si="7"/>
        <v>18.519233058448304</v>
      </c>
      <c r="Q15" s="1001">
        <f t="shared" si="7"/>
        <v>18.675978752705095</v>
      </c>
      <c r="R15" s="1001">
        <f t="shared" si="7"/>
        <v>19.24719527004353</v>
      </c>
      <c r="S15" s="1940">
        <f>S14/S$10*100</f>
        <v>18.528572144037661</v>
      </c>
      <c r="T15" s="2033">
        <f>T14/T$10*100</f>
        <v>18.506371468791226</v>
      </c>
      <c r="U15" s="2139">
        <f>U14/U$10*100</f>
        <v>17.079049341255491</v>
      </c>
      <c r="V15" s="2535"/>
      <c r="X15" s="771"/>
      <c r="Y15" s="771"/>
    </row>
    <row r="16" spans="1:25" ht="18.75" customHeight="1">
      <c r="A16" s="2530" t="s">
        <v>247</v>
      </c>
      <c r="B16" s="1011">
        <v>215172</v>
      </c>
      <c r="C16" s="1015">
        <v>206667</v>
      </c>
      <c r="D16" s="1015">
        <v>198882</v>
      </c>
      <c r="E16" s="1015">
        <v>194874</v>
      </c>
      <c r="F16" s="1015">
        <v>190483</v>
      </c>
      <c r="G16" s="1015">
        <v>179907</v>
      </c>
      <c r="H16" s="1015">
        <v>177925</v>
      </c>
      <c r="I16" s="1015">
        <v>167282</v>
      </c>
      <c r="J16" s="1016">
        <v>162732</v>
      </c>
      <c r="K16" s="1197">
        <v>148786</v>
      </c>
      <c r="L16" s="1016">
        <v>145748</v>
      </c>
      <c r="M16" s="1017"/>
      <c r="N16" s="1017">
        <v>140502</v>
      </c>
      <c r="O16" s="1018">
        <v>135209</v>
      </c>
      <c r="P16" s="1018">
        <v>119055</v>
      </c>
      <c r="Q16" s="1189">
        <v>111532</v>
      </c>
      <c r="R16" s="1013">
        <v>105939</v>
      </c>
      <c r="S16" s="1014">
        <v>100731</v>
      </c>
      <c r="T16" s="2036">
        <v>99159</v>
      </c>
      <c r="U16" s="2142">
        <v>93807</v>
      </c>
      <c r="V16" s="2534">
        <f>(U16/T16-1)*100</f>
        <v>-5.3973920672858782</v>
      </c>
      <c r="X16" s="771"/>
      <c r="Y16" s="771"/>
    </row>
    <row r="17" spans="1:25" ht="18.75" customHeight="1" thickBot="1">
      <c r="A17" s="2531"/>
      <c r="B17" s="998">
        <v>29.488300447041603</v>
      </c>
      <c r="C17" s="997">
        <v>29.508302052203909</v>
      </c>
      <c r="D17" s="997">
        <v>29.422851597173732</v>
      </c>
      <c r="E17" s="997">
        <v>29.843793071763301</v>
      </c>
      <c r="F17" s="997">
        <v>30.912026744129435</v>
      </c>
      <c r="G17" s="997">
        <v>29.852353581479317</v>
      </c>
      <c r="H17" s="997">
        <f t="shared" ref="H17:I17" si="8">H16/H$10*100</f>
        <v>29.507269642629115</v>
      </c>
      <c r="I17" s="997">
        <f t="shared" si="8"/>
        <v>28.695673057129916</v>
      </c>
      <c r="J17" s="998">
        <f t="shared" ref="J17:L17" si="9">J16/J$10*100</f>
        <v>27.70326057904942</v>
      </c>
      <c r="K17" s="998">
        <v>26.8</v>
      </c>
      <c r="L17" s="999">
        <f t="shared" si="9"/>
        <v>26.308825626501608</v>
      </c>
      <c r="M17" s="1000"/>
      <c r="N17" s="1000">
        <f t="shared" ref="N17:Q17" si="10">N16/N$10*100</f>
        <v>26.114399888481017</v>
      </c>
      <c r="O17" s="1001">
        <f t="shared" si="10"/>
        <v>25.736986270079509</v>
      </c>
      <c r="P17" s="1002">
        <f t="shared" si="10"/>
        <v>24.434871129683067</v>
      </c>
      <c r="Q17" s="1001">
        <f t="shared" si="10"/>
        <v>24.380177935165147</v>
      </c>
      <c r="R17" s="1001">
        <f>R16/R$10*100</f>
        <v>25.57609527511341</v>
      </c>
      <c r="S17" s="1940">
        <f>S16/S$10*100</f>
        <v>25.224370210847901</v>
      </c>
      <c r="T17" s="2033">
        <f>T16/T$10*100</f>
        <v>24.360457831858081</v>
      </c>
      <c r="U17" s="2143">
        <f>U16/U$10*100</f>
        <v>24.233273056057865</v>
      </c>
      <c r="V17" s="2536"/>
      <c r="X17" s="771"/>
      <c r="Y17" s="771"/>
    </row>
    <row r="18" spans="1:25" ht="18.75" customHeight="1">
      <c r="A18" s="1019" t="s">
        <v>248</v>
      </c>
      <c r="B18" s="983"/>
      <c r="C18" s="981"/>
      <c r="D18" s="981"/>
      <c r="E18" s="981"/>
      <c r="F18" s="981"/>
      <c r="G18" s="981"/>
      <c r="H18" s="981"/>
      <c r="I18" s="981"/>
      <c r="J18" s="981"/>
      <c r="K18" s="983"/>
      <c r="L18" s="983"/>
      <c r="M18" s="983"/>
      <c r="N18" s="983"/>
      <c r="O18" s="983"/>
      <c r="P18" s="983"/>
      <c r="Q18" s="983"/>
      <c r="R18" s="983"/>
      <c r="S18" s="983"/>
      <c r="T18" s="983"/>
      <c r="U18" s="983"/>
    </row>
    <row r="19" spans="1:25" ht="18.75" customHeight="1">
      <c r="A19" s="1019" t="s">
        <v>249</v>
      </c>
      <c r="B19" s="983"/>
      <c r="C19" s="981"/>
      <c r="D19" s="981"/>
      <c r="E19" s="981"/>
      <c r="F19" s="981"/>
      <c r="G19" s="981"/>
      <c r="H19" s="981"/>
      <c r="I19" s="981"/>
      <c r="J19" s="981"/>
      <c r="K19" s="983"/>
      <c r="L19" s="983"/>
      <c r="M19" s="983"/>
      <c r="N19" s="983"/>
      <c r="O19" s="983"/>
      <c r="P19" s="983"/>
      <c r="Q19" s="983"/>
      <c r="R19" s="983"/>
      <c r="S19" s="983"/>
      <c r="T19" s="983"/>
      <c r="U19" s="983"/>
    </row>
    <row r="20" spans="1:25" ht="18.75" customHeight="1">
      <c r="A20" s="358"/>
      <c r="B20" s="523"/>
      <c r="C20" s="7"/>
      <c r="D20" s="7"/>
      <c r="E20" s="7"/>
      <c r="F20" s="7"/>
      <c r="G20" s="7"/>
      <c r="H20" s="7"/>
      <c r="I20" s="7"/>
      <c r="J20" s="7"/>
      <c r="K20" s="523"/>
      <c r="L20" s="523"/>
      <c r="M20" s="523"/>
      <c r="N20" s="523"/>
      <c r="O20" s="523"/>
      <c r="P20" s="523"/>
      <c r="Q20" s="523"/>
      <c r="R20" s="523"/>
      <c r="S20" s="523"/>
      <c r="T20" s="523"/>
      <c r="U20" s="523"/>
    </row>
    <row r="21" spans="1:25" ht="18.75" customHeight="1">
      <c r="A21" s="205"/>
      <c r="C21" s="209"/>
      <c r="D21" s="209"/>
      <c r="E21" s="209"/>
      <c r="F21" s="209"/>
      <c r="G21" s="209"/>
      <c r="H21" s="209"/>
      <c r="I21" s="209"/>
      <c r="J21" s="209"/>
    </row>
    <row r="22" spans="1:25" ht="18.75" customHeight="1">
      <c r="A22" s="2381" t="s">
        <v>1617</v>
      </c>
      <c r="B22" s="2381"/>
      <c r="C22" s="2381"/>
      <c r="D22" s="2381"/>
      <c r="E22" s="2381"/>
      <c r="F22" s="2381"/>
      <c r="G22" s="2381"/>
      <c r="H22" s="2381"/>
      <c r="I22" s="2381"/>
      <c r="J22" s="2381"/>
      <c r="K22" s="2381"/>
      <c r="L22" s="2381"/>
      <c r="M22" s="2381"/>
      <c r="N22" s="2381"/>
      <c r="O22" s="2381"/>
      <c r="P22" s="2381"/>
      <c r="Q22" s="2381"/>
      <c r="R22" s="2381"/>
      <c r="S22" s="2381"/>
      <c r="T22" s="2381"/>
      <c r="U22" s="2381"/>
      <c r="V22" s="2381"/>
      <c r="W22" s="273"/>
    </row>
    <row r="23" spans="1:25" ht="18.75" customHeight="1" thickBot="1">
      <c r="A23" s="981"/>
      <c r="B23" s="1020"/>
      <c r="C23" s="1020"/>
      <c r="D23" s="1020"/>
      <c r="E23" s="1020"/>
      <c r="F23" s="1020"/>
      <c r="G23" s="983"/>
      <c r="H23" s="983"/>
      <c r="I23" s="983"/>
      <c r="J23" s="1021"/>
      <c r="K23" s="983"/>
      <c r="L23" s="983"/>
      <c r="M23" s="983"/>
      <c r="N23" s="983"/>
      <c r="O23" s="983"/>
      <c r="P23" s="983"/>
      <c r="Q23" s="983"/>
      <c r="R23" s="984"/>
      <c r="S23" s="984"/>
      <c r="T23" s="984"/>
      <c r="U23" s="984"/>
      <c r="V23" s="317" t="s">
        <v>1311</v>
      </c>
    </row>
    <row r="24" spans="1:25" ht="18.75" customHeight="1">
      <c r="A24" s="1022"/>
      <c r="B24" s="1023"/>
      <c r="C24" s="1023"/>
      <c r="D24" s="1024"/>
      <c r="E24" s="1024"/>
      <c r="F24" s="1024"/>
      <c r="G24" s="1024"/>
      <c r="H24" s="1024"/>
      <c r="I24" s="1024"/>
      <c r="J24" s="1024" t="s">
        <v>91</v>
      </c>
      <c r="K24" s="1025" t="s">
        <v>603</v>
      </c>
      <c r="L24" s="1026" t="s">
        <v>780</v>
      </c>
      <c r="M24" s="1027" t="s">
        <v>1014</v>
      </c>
      <c r="N24" s="1027" t="s">
        <v>1010</v>
      </c>
      <c r="O24" s="1028" t="s">
        <v>1058</v>
      </c>
      <c r="P24" s="1027" t="s">
        <v>1070</v>
      </c>
      <c r="Q24" s="1027" t="s">
        <v>1236</v>
      </c>
      <c r="R24" s="2037" t="s">
        <v>1309</v>
      </c>
      <c r="S24" s="2037" t="s">
        <v>1824</v>
      </c>
      <c r="T24" s="2134" t="s">
        <v>1858</v>
      </c>
      <c r="U24" s="2135" t="s">
        <v>1861</v>
      </c>
      <c r="V24" s="2136" t="s">
        <v>1325</v>
      </c>
    </row>
    <row r="25" spans="1:25" ht="18.75" customHeight="1">
      <c r="A25" s="1029" t="s">
        <v>250</v>
      </c>
      <c r="B25" s="1030"/>
      <c r="C25" s="1030"/>
      <c r="D25" s="1031"/>
      <c r="E25" s="1031"/>
      <c r="F25" s="1031"/>
      <c r="G25" s="1031"/>
      <c r="H25" s="1031"/>
      <c r="I25" s="1031"/>
      <c r="J25" s="1032">
        <v>35532</v>
      </c>
      <c r="K25" s="1033">
        <v>38838</v>
      </c>
      <c r="L25" s="1034">
        <v>30939</v>
      </c>
      <c r="M25" s="1035">
        <v>32808</v>
      </c>
      <c r="N25" s="1035">
        <v>32749</v>
      </c>
      <c r="O25" s="1036">
        <v>34410</v>
      </c>
      <c r="P25" s="1035">
        <v>30700</v>
      </c>
      <c r="Q25" s="1035">
        <v>33201</v>
      </c>
      <c r="R25" s="2038">
        <v>37298</v>
      </c>
      <c r="S25" s="2038">
        <v>34506</v>
      </c>
      <c r="T25" s="2144">
        <v>23113</v>
      </c>
      <c r="U25" s="2145">
        <v>31823</v>
      </c>
      <c r="V25" s="2146">
        <f t="shared" ref="V25:V33" si="11">(U25/T25-1)*100</f>
        <v>37.684420023363472</v>
      </c>
    </row>
    <row r="26" spans="1:25" ht="18.75" customHeight="1">
      <c r="A26" s="1037" t="s">
        <v>251</v>
      </c>
      <c r="B26" s="1038"/>
      <c r="C26" s="1038"/>
      <c r="D26" s="1039"/>
      <c r="E26" s="1039"/>
      <c r="F26" s="1039"/>
      <c r="G26" s="1039"/>
      <c r="H26" s="1039"/>
      <c r="I26" s="1039"/>
      <c r="J26" s="1040">
        <v>6442</v>
      </c>
      <c r="K26" s="1041">
        <v>7218</v>
      </c>
      <c r="L26" s="1042">
        <v>5032</v>
      </c>
      <c r="M26" s="1043">
        <v>4673</v>
      </c>
      <c r="N26" s="1043">
        <v>4704</v>
      </c>
      <c r="O26" s="1044">
        <v>4236</v>
      </c>
      <c r="P26" s="1043">
        <v>4824</v>
      </c>
      <c r="Q26" s="1043">
        <v>5450</v>
      </c>
      <c r="R26" s="2039">
        <v>4826</v>
      </c>
      <c r="S26" s="2039">
        <v>3784</v>
      </c>
      <c r="T26" s="2147">
        <v>2903</v>
      </c>
      <c r="U26" s="2148">
        <v>3746</v>
      </c>
      <c r="V26" s="2149">
        <f t="shared" si="11"/>
        <v>29.038925249741652</v>
      </c>
    </row>
    <row r="27" spans="1:25" ht="18.75" customHeight="1">
      <c r="A27" s="1037" t="s">
        <v>252</v>
      </c>
      <c r="B27" s="1038"/>
      <c r="C27" s="1038"/>
      <c r="D27" s="1039"/>
      <c r="E27" s="1039"/>
      <c r="F27" s="1039"/>
      <c r="G27" s="1039"/>
      <c r="H27" s="1039"/>
      <c r="I27" s="1039"/>
      <c r="J27" s="1040">
        <v>4124</v>
      </c>
      <c r="K27" s="1041">
        <v>4073</v>
      </c>
      <c r="L27" s="1042">
        <v>3500</v>
      </c>
      <c r="M27" s="1043">
        <v>2792</v>
      </c>
      <c r="N27" s="1043">
        <v>4977</v>
      </c>
      <c r="O27" s="1044">
        <v>7547</v>
      </c>
      <c r="P27" s="1043">
        <v>2968</v>
      </c>
      <c r="Q27" s="1043">
        <v>3614</v>
      </c>
      <c r="R27" s="2039">
        <v>4607</v>
      </c>
      <c r="S27" s="2039">
        <v>3173</v>
      </c>
      <c r="T27" s="2147">
        <v>2379</v>
      </c>
      <c r="U27" s="2148">
        <v>4982</v>
      </c>
      <c r="V27" s="2149">
        <f t="shared" si="11"/>
        <v>109.41572089113075</v>
      </c>
    </row>
    <row r="28" spans="1:25" ht="18.75" customHeight="1">
      <c r="A28" s="1037" t="s">
        <v>253</v>
      </c>
      <c r="B28" s="1038"/>
      <c r="C28" s="1038"/>
      <c r="D28" s="1039"/>
      <c r="E28" s="1039"/>
      <c r="F28" s="1039"/>
      <c r="G28" s="1039"/>
      <c r="H28" s="1039"/>
      <c r="I28" s="1039"/>
      <c r="J28" s="1040">
        <v>12659</v>
      </c>
      <c r="K28" s="1041">
        <v>12649</v>
      </c>
      <c r="L28" s="1042">
        <v>11398</v>
      </c>
      <c r="M28" s="1043">
        <v>13014</v>
      </c>
      <c r="N28" s="1043">
        <v>9362</v>
      </c>
      <c r="O28" s="1044">
        <v>9521</v>
      </c>
      <c r="P28" s="1043">
        <v>8402</v>
      </c>
      <c r="Q28" s="1043">
        <v>10151</v>
      </c>
      <c r="R28" s="2039">
        <v>10871</v>
      </c>
      <c r="S28" s="2039">
        <v>9326</v>
      </c>
      <c r="T28" s="2147">
        <v>7482</v>
      </c>
      <c r="U28" s="2148">
        <v>9057</v>
      </c>
      <c r="V28" s="2149">
        <f t="shared" si="11"/>
        <v>21.050521251002397</v>
      </c>
    </row>
    <row r="29" spans="1:25" ht="18.75" customHeight="1">
      <c r="A29" s="1037" t="s">
        <v>254</v>
      </c>
      <c r="B29" s="1038"/>
      <c r="C29" s="1038"/>
      <c r="D29" s="1039"/>
      <c r="E29" s="1039"/>
      <c r="F29" s="1039"/>
      <c r="G29" s="1039"/>
      <c r="H29" s="1039"/>
      <c r="I29" s="1039"/>
      <c r="J29" s="1040">
        <v>1014</v>
      </c>
      <c r="K29" s="1041">
        <v>570</v>
      </c>
      <c r="L29" s="1042">
        <v>986</v>
      </c>
      <c r="M29" s="1043">
        <v>408</v>
      </c>
      <c r="N29" s="1043">
        <v>2252</v>
      </c>
      <c r="O29" s="1044">
        <v>1179</v>
      </c>
      <c r="P29" s="1043">
        <v>1109</v>
      </c>
      <c r="Q29" s="1043">
        <v>2376</v>
      </c>
      <c r="R29" s="2039">
        <v>1825</v>
      </c>
      <c r="S29" s="2039">
        <v>2188</v>
      </c>
      <c r="T29" s="2147">
        <v>1352</v>
      </c>
      <c r="U29" s="2148">
        <v>1993</v>
      </c>
      <c r="V29" s="2149">
        <f t="shared" si="11"/>
        <v>47.411242603550299</v>
      </c>
    </row>
    <row r="30" spans="1:25" ht="18.75" customHeight="1">
      <c r="A30" s="1045" t="s">
        <v>255</v>
      </c>
      <c r="B30" s="1046"/>
      <c r="C30" s="1046"/>
      <c r="D30" s="1047"/>
      <c r="E30" s="1047"/>
      <c r="F30" s="1047"/>
      <c r="G30" s="1047"/>
      <c r="H30" s="1047"/>
      <c r="I30" s="1047"/>
      <c r="J30" s="1048">
        <v>3245</v>
      </c>
      <c r="K30" s="1049">
        <v>5407</v>
      </c>
      <c r="L30" s="1050">
        <v>2212</v>
      </c>
      <c r="M30" s="1051">
        <v>2370</v>
      </c>
      <c r="N30" s="1051">
        <v>2404</v>
      </c>
      <c r="O30" s="1052">
        <v>4056</v>
      </c>
      <c r="P30" s="1051">
        <v>2283</v>
      </c>
      <c r="Q30" s="1051">
        <v>1954</v>
      </c>
      <c r="R30" s="1627">
        <v>5575</v>
      </c>
      <c r="S30" s="1627">
        <v>3377</v>
      </c>
      <c r="T30" s="2150">
        <v>2331</v>
      </c>
      <c r="U30" s="2151">
        <v>1966</v>
      </c>
      <c r="V30" s="2149">
        <f t="shared" si="11"/>
        <v>-15.658515658515659</v>
      </c>
    </row>
    <row r="31" spans="1:25" ht="18.75" customHeight="1">
      <c r="A31" s="1045" t="s">
        <v>256</v>
      </c>
      <c r="B31" s="1046"/>
      <c r="C31" s="1046"/>
      <c r="D31" s="1047"/>
      <c r="E31" s="1047"/>
      <c r="F31" s="1047"/>
      <c r="G31" s="1047"/>
      <c r="H31" s="1047"/>
      <c r="I31" s="1047"/>
      <c r="J31" s="1048">
        <v>5668</v>
      </c>
      <c r="K31" s="1049">
        <v>6680</v>
      </c>
      <c r="L31" s="1050">
        <v>5539</v>
      </c>
      <c r="M31" s="1051">
        <v>6547</v>
      </c>
      <c r="N31" s="1051">
        <v>6239</v>
      </c>
      <c r="O31" s="1052">
        <v>5550</v>
      </c>
      <c r="P31" s="1051">
        <v>6098</v>
      </c>
      <c r="Q31" s="1051">
        <v>4991</v>
      </c>
      <c r="R31" s="1627">
        <v>4907</v>
      </c>
      <c r="S31" s="1627">
        <v>8072</v>
      </c>
      <c r="T31" s="2150">
        <v>3065</v>
      </c>
      <c r="U31" s="2151">
        <v>3938</v>
      </c>
      <c r="V31" s="2149">
        <f t="shared" si="11"/>
        <v>28.482871125611741</v>
      </c>
    </row>
    <row r="32" spans="1:25" ht="18.75" customHeight="1">
      <c r="A32" s="1626" t="s">
        <v>1330</v>
      </c>
      <c r="B32" s="1156"/>
      <c r="C32" s="1156"/>
      <c r="D32" s="1240"/>
      <c r="E32" s="1240"/>
      <c r="F32" s="1240"/>
      <c r="G32" s="1240"/>
      <c r="H32" s="1240"/>
      <c r="I32" s="1240"/>
      <c r="J32" s="1240"/>
      <c r="K32" s="1240"/>
      <c r="L32" s="1627">
        <v>1486</v>
      </c>
      <c r="M32" s="1051">
        <v>1841</v>
      </c>
      <c r="N32" s="1051">
        <v>1765</v>
      </c>
      <c r="O32" s="1051">
        <v>1302</v>
      </c>
      <c r="P32" s="1051">
        <v>2288</v>
      </c>
      <c r="Q32" s="1051">
        <v>3383</v>
      </c>
      <c r="R32" s="1627">
        <v>3759</v>
      </c>
      <c r="S32" s="1627">
        <v>2465</v>
      </c>
      <c r="T32" s="2150">
        <v>2449</v>
      </c>
      <c r="U32" s="2152">
        <v>4776</v>
      </c>
      <c r="V32" s="2149">
        <f t="shared" si="11"/>
        <v>95.01837484687627</v>
      </c>
    </row>
    <row r="33" spans="1:22" ht="18.75" customHeight="1" thickBot="1">
      <c r="A33" s="1045" t="s">
        <v>1329</v>
      </c>
      <c r="B33" s="1241"/>
      <c r="C33" s="1241"/>
      <c r="D33" s="1242"/>
      <c r="E33" s="1242"/>
      <c r="F33" s="1242"/>
      <c r="G33" s="1242"/>
      <c r="H33" s="1242"/>
      <c r="I33" s="1242"/>
      <c r="J33" s="1242">
        <v>2379</v>
      </c>
      <c r="K33" s="1243">
        <v>2240</v>
      </c>
      <c r="L33" s="1050">
        <v>787</v>
      </c>
      <c r="M33" s="1051">
        <v>1163</v>
      </c>
      <c r="N33" s="1051">
        <v>1045</v>
      </c>
      <c r="O33" s="1052">
        <v>1020</v>
      </c>
      <c r="P33" s="1051">
        <v>2728</v>
      </c>
      <c r="Q33" s="1051">
        <v>1283</v>
      </c>
      <c r="R33" s="1627">
        <v>928</v>
      </c>
      <c r="S33" s="1627">
        <v>2119</v>
      </c>
      <c r="T33" s="2150">
        <v>1152</v>
      </c>
      <c r="U33" s="2153">
        <v>1365</v>
      </c>
      <c r="V33" s="2154">
        <f t="shared" si="11"/>
        <v>18.489583333333325</v>
      </c>
    </row>
    <row r="34" spans="1:22" ht="18.75" customHeight="1">
      <c r="A34" s="1628" t="s">
        <v>1688</v>
      </c>
      <c r="B34" s="1053"/>
      <c r="C34" s="1053"/>
      <c r="D34" s="1053"/>
      <c r="E34" s="1053"/>
      <c r="F34" s="1053"/>
      <c r="G34" s="1053"/>
      <c r="H34" s="1053"/>
      <c r="I34" s="1053"/>
      <c r="J34" s="1053"/>
      <c r="K34" s="1053"/>
      <c r="L34" s="1053"/>
      <c r="M34" s="1053"/>
      <c r="N34" s="1053"/>
      <c r="O34" s="1053"/>
      <c r="P34" s="1053"/>
      <c r="Q34" s="1053"/>
      <c r="R34" s="1053"/>
      <c r="S34" s="1053"/>
      <c r="T34" s="1053"/>
      <c r="U34" s="1053"/>
      <c r="V34" s="223"/>
    </row>
    <row r="35" spans="1:22" ht="18.75" customHeight="1">
      <c r="A35" s="23"/>
      <c r="B35" s="223"/>
      <c r="C35" s="223"/>
      <c r="D35" s="223"/>
      <c r="E35" s="223"/>
      <c r="F35" s="223"/>
      <c r="G35" s="223"/>
      <c r="H35" s="223"/>
      <c r="I35" s="223"/>
      <c r="J35" s="223"/>
      <c r="K35" s="223"/>
      <c r="L35" s="223"/>
      <c r="M35" s="223"/>
      <c r="N35" s="223"/>
      <c r="O35" s="223"/>
      <c r="P35" s="223"/>
      <c r="Q35" s="223"/>
      <c r="R35" s="223"/>
      <c r="S35" s="223"/>
      <c r="T35" s="223"/>
      <c r="U35" s="223"/>
      <c r="V35" s="223"/>
    </row>
    <row r="36" spans="1:22" ht="18.75" customHeight="1">
      <c r="A36" s="810"/>
      <c r="B36" s="289"/>
      <c r="C36" s="289"/>
      <c r="D36" s="289"/>
      <c r="E36" s="289"/>
      <c r="F36" s="289"/>
      <c r="G36" s="289"/>
      <c r="H36" s="289"/>
      <c r="I36" s="289"/>
      <c r="J36" s="289"/>
      <c r="K36" s="289"/>
      <c r="L36" s="289"/>
      <c r="M36" s="289"/>
      <c r="N36" s="289"/>
      <c r="O36" s="289"/>
      <c r="P36" s="289"/>
      <c r="Q36" s="289"/>
      <c r="R36" s="289"/>
      <c r="S36" s="289"/>
      <c r="T36" s="289"/>
      <c r="U36" s="289"/>
    </row>
    <row r="37" spans="1:22" ht="18.75" customHeight="1">
      <c r="A37" s="2190" t="s">
        <v>1618</v>
      </c>
      <c r="B37" s="2190"/>
      <c r="C37" s="2190"/>
      <c r="D37" s="2190"/>
      <c r="E37" s="2190"/>
      <c r="F37" s="2190"/>
      <c r="G37" s="2190"/>
      <c r="H37" s="2190"/>
      <c r="I37" s="2190"/>
      <c r="J37" s="2190"/>
      <c r="K37" s="2190"/>
      <c r="L37" s="2190"/>
      <c r="M37" s="2190"/>
      <c r="N37" s="2190"/>
      <c r="O37" s="2190"/>
      <c r="P37" s="2190"/>
      <c r="Q37" s="2190"/>
      <c r="R37" s="2190"/>
      <c r="S37" s="2190"/>
      <c r="T37" s="2190"/>
      <c r="U37" s="2190"/>
      <c r="V37" s="2190"/>
    </row>
    <row r="38" spans="1:22" ht="18.75" customHeight="1" thickBot="1">
      <c r="A38" s="981"/>
      <c r="B38" s="1020"/>
      <c r="C38" s="1020"/>
      <c r="D38" s="1020"/>
      <c r="E38" s="1020"/>
      <c r="F38" s="1020"/>
      <c r="G38" s="983"/>
      <c r="H38" s="983"/>
      <c r="I38" s="983"/>
      <c r="J38" s="1021"/>
      <c r="K38" s="983"/>
      <c r="L38" s="983"/>
      <c r="M38" s="983"/>
      <c r="N38" s="983"/>
      <c r="O38" s="983"/>
      <c r="P38" s="983"/>
      <c r="Q38" s="983"/>
      <c r="R38" s="984"/>
      <c r="S38" s="984"/>
      <c r="T38" s="984"/>
      <c r="U38" s="984"/>
      <c r="V38" s="317" t="s">
        <v>1311</v>
      </c>
    </row>
    <row r="39" spans="1:22" ht="18.75" customHeight="1">
      <c r="A39" s="1022"/>
      <c r="B39" s="1023"/>
      <c r="C39" s="1023"/>
      <c r="D39" s="1024" t="s">
        <v>219</v>
      </c>
      <c r="E39" s="1024" t="s">
        <v>220</v>
      </c>
      <c r="F39" s="1024" t="s">
        <v>221</v>
      </c>
      <c r="G39" s="1024" t="s">
        <v>94</v>
      </c>
      <c r="H39" s="1024" t="s">
        <v>93</v>
      </c>
      <c r="I39" s="1024" t="s">
        <v>92</v>
      </c>
      <c r="J39" s="1024" t="s">
        <v>91</v>
      </c>
      <c r="K39" s="1025" t="s">
        <v>603</v>
      </c>
      <c r="L39" s="1026" t="s">
        <v>780</v>
      </c>
      <c r="M39" s="1027" t="s">
        <v>1014</v>
      </c>
      <c r="N39" s="1027" t="s">
        <v>1010</v>
      </c>
      <c r="O39" s="1028" t="s">
        <v>1058</v>
      </c>
      <c r="P39" s="1027" t="s">
        <v>1070</v>
      </c>
      <c r="Q39" s="1027" t="s">
        <v>1236</v>
      </c>
      <c r="R39" s="2037" t="s">
        <v>1312</v>
      </c>
      <c r="S39" s="2037" t="s">
        <v>1822</v>
      </c>
      <c r="T39" s="2137" t="s">
        <v>1858</v>
      </c>
      <c r="U39" s="2135" t="s">
        <v>1861</v>
      </c>
      <c r="V39" s="2136" t="s">
        <v>1325</v>
      </c>
    </row>
    <row r="40" spans="1:22" ht="18.75" customHeight="1">
      <c r="A40" s="1029" t="s">
        <v>250</v>
      </c>
      <c r="B40" s="1030"/>
      <c r="C40" s="1030"/>
      <c r="D40" s="1031">
        <v>39340</v>
      </c>
      <c r="E40" s="1031">
        <v>37955</v>
      </c>
      <c r="F40" s="1031">
        <v>38046</v>
      </c>
      <c r="G40" s="1031">
        <v>36577</v>
      </c>
      <c r="H40" s="1031">
        <v>35968</v>
      </c>
      <c r="I40" s="1031">
        <v>36086</v>
      </c>
      <c r="J40" s="1031">
        <v>36845</v>
      </c>
      <c r="K40" s="1054">
        <v>36261</v>
      </c>
      <c r="L40" s="1034">
        <v>36230</v>
      </c>
      <c r="M40" s="1035">
        <v>35896</v>
      </c>
      <c r="N40" s="1035">
        <v>34430</v>
      </c>
      <c r="O40" s="1036">
        <v>35366</v>
      </c>
      <c r="P40" s="1035">
        <v>38400</v>
      </c>
      <c r="Q40" s="1035">
        <v>39077</v>
      </c>
      <c r="R40" s="2038">
        <v>38419</v>
      </c>
      <c r="S40" s="2038">
        <v>37313</v>
      </c>
      <c r="T40" s="2155">
        <v>37114</v>
      </c>
      <c r="U40" s="2145">
        <v>37452</v>
      </c>
      <c r="V40" s="2146">
        <f t="shared" ref="V40:V48" si="12">(U40/T40-1)*100</f>
        <v>0.91070754971169787</v>
      </c>
    </row>
    <row r="41" spans="1:22" ht="18.75" customHeight="1">
      <c r="A41" s="1037" t="s">
        <v>251</v>
      </c>
      <c r="B41" s="1038"/>
      <c r="C41" s="1038"/>
      <c r="D41" s="1039">
        <v>6051</v>
      </c>
      <c r="E41" s="1039">
        <v>5813</v>
      </c>
      <c r="F41" s="1039">
        <v>5700</v>
      </c>
      <c r="G41" s="1039">
        <v>5508</v>
      </c>
      <c r="H41" s="1039">
        <v>5234</v>
      </c>
      <c r="I41" s="1039">
        <v>5429</v>
      </c>
      <c r="J41" s="1039">
        <v>5567</v>
      </c>
      <c r="K41" s="1056">
        <v>5254</v>
      </c>
      <c r="L41" s="1042">
        <v>5341</v>
      </c>
      <c r="M41" s="1043">
        <v>5218</v>
      </c>
      <c r="N41" s="1043">
        <v>4904</v>
      </c>
      <c r="O41" s="1044">
        <v>4947</v>
      </c>
      <c r="P41" s="1043">
        <v>4746</v>
      </c>
      <c r="Q41" s="1043">
        <v>5117</v>
      </c>
      <c r="R41" s="2039">
        <v>4661</v>
      </c>
      <c r="S41" s="2039">
        <v>4565</v>
      </c>
      <c r="T41" s="2156">
        <v>4555</v>
      </c>
      <c r="U41" s="2148">
        <v>4539</v>
      </c>
      <c r="V41" s="2149">
        <f t="shared" si="12"/>
        <v>-0.35126234906696086</v>
      </c>
    </row>
    <row r="42" spans="1:22" ht="18.75" customHeight="1">
      <c r="A42" s="1037" t="s">
        <v>252</v>
      </c>
      <c r="B42" s="1038"/>
      <c r="C42" s="1038"/>
      <c r="D42" s="1039">
        <v>6441</v>
      </c>
      <c r="E42" s="1039">
        <v>6212</v>
      </c>
      <c r="F42" s="1039">
        <v>6439</v>
      </c>
      <c r="G42" s="1039">
        <v>6065</v>
      </c>
      <c r="H42" s="1039">
        <v>5708</v>
      </c>
      <c r="I42" s="1039">
        <v>5860</v>
      </c>
      <c r="J42" s="1039">
        <v>5867</v>
      </c>
      <c r="K42" s="1056">
        <v>5827</v>
      </c>
      <c r="L42" s="1042">
        <v>5711</v>
      </c>
      <c r="M42" s="1043">
        <v>5654</v>
      </c>
      <c r="N42" s="1043">
        <v>5282</v>
      </c>
      <c r="O42" s="1044">
        <v>5234</v>
      </c>
      <c r="P42" s="1043">
        <v>5573</v>
      </c>
      <c r="Q42" s="1043">
        <v>5827</v>
      </c>
      <c r="R42" s="2039">
        <v>5384</v>
      </c>
      <c r="S42" s="2039">
        <v>5153</v>
      </c>
      <c r="T42" s="2156">
        <v>4673</v>
      </c>
      <c r="U42" s="2148">
        <v>4612</v>
      </c>
      <c r="V42" s="2149">
        <f t="shared" si="12"/>
        <v>-1.305371281831802</v>
      </c>
    </row>
    <row r="43" spans="1:22" ht="18.75" customHeight="1">
      <c r="A43" s="1037" t="s">
        <v>253</v>
      </c>
      <c r="B43" s="1038"/>
      <c r="C43" s="1038"/>
      <c r="D43" s="1039">
        <v>14725</v>
      </c>
      <c r="E43" s="1039">
        <v>13142</v>
      </c>
      <c r="F43" s="1039">
        <v>12626</v>
      </c>
      <c r="G43" s="1039">
        <v>11553</v>
      </c>
      <c r="H43" s="1039">
        <v>10886</v>
      </c>
      <c r="I43" s="1039">
        <v>10419</v>
      </c>
      <c r="J43" s="1039">
        <v>10463</v>
      </c>
      <c r="K43" s="1056">
        <v>9900</v>
      </c>
      <c r="L43" s="1042">
        <v>9772</v>
      </c>
      <c r="M43" s="1043">
        <v>9974</v>
      </c>
      <c r="N43" s="1043">
        <v>9407</v>
      </c>
      <c r="O43" s="1044">
        <v>9223</v>
      </c>
      <c r="P43" s="1043">
        <v>9597</v>
      </c>
      <c r="Q43" s="1043">
        <v>9772</v>
      </c>
      <c r="R43" s="2039">
        <v>10475</v>
      </c>
      <c r="S43" s="2039">
        <v>10042</v>
      </c>
      <c r="T43" s="2156">
        <v>10605</v>
      </c>
      <c r="U43" s="2148">
        <v>10964</v>
      </c>
      <c r="V43" s="2149">
        <f t="shared" si="12"/>
        <v>3.3851956624233903</v>
      </c>
    </row>
    <row r="44" spans="1:22" ht="18.75" customHeight="1">
      <c r="A44" s="1037" t="s">
        <v>254</v>
      </c>
      <c r="B44" s="1038"/>
      <c r="C44" s="1038"/>
      <c r="D44" s="1039">
        <v>1020</v>
      </c>
      <c r="E44" s="1039">
        <v>1119</v>
      </c>
      <c r="F44" s="1039">
        <v>1153</v>
      </c>
      <c r="G44" s="1039">
        <v>1023</v>
      </c>
      <c r="H44" s="1039">
        <v>1326</v>
      </c>
      <c r="I44" s="1039">
        <v>1242</v>
      </c>
      <c r="J44" s="1039">
        <v>1255</v>
      </c>
      <c r="K44" s="1056">
        <v>1664</v>
      </c>
      <c r="L44" s="1042">
        <v>1534</v>
      </c>
      <c r="M44" s="1043">
        <v>1556</v>
      </c>
      <c r="N44" s="1043">
        <v>1563</v>
      </c>
      <c r="O44" s="1044">
        <v>1514</v>
      </c>
      <c r="P44" s="1043">
        <v>2023</v>
      </c>
      <c r="Q44" s="1043">
        <v>2021</v>
      </c>
      <c r="R44" s="2039">
        <v>2018</v>
      </c>
      <c r="S44" s="2039">
        <v>2429</v>
      </c>
      <c r="T44" s="2156">
        <v>2509</v>
      </c>
      <c r="U44" s="2148">
        <v>2637</v>
      </c>
      <c r="V44" s="2149">
        <f t="shared" si="12"/>
        <v>5.1016341171781665</v>
      </c>
    </row>
    <row r="45" spans="1:22" ht="18.75" customHeight="1">
      <c r="A45" s="1045" t="s">
        <v>255</v>
      </c>
      <c r="B45" s="1046"/>
      <c r="C45" s="1046"/>
      <c r="D45" s="1047">
        <v>2075</v>
      </c>
      <c r="E45" s="1047">
        <v>2226</v>
      </c>
      <c r="F45" s="1047">
        <v>2267</v>
      </c>
      <c r="G45" s="1047">
        <v>2413</v>
      </c>
      <c r="H45" s="1047">
        <v>2588</v>
      </c>
      <c r="I45" s="1047">
        <v>2866</v>
      </c>
      <c r="J45" s="1047">
        <v>2948</v>
      </c>
      <c r="K45" s="1058">
        <v>3049</v>
      </c>
      <c r="L45" s="1050">
        <v>2888</v>
      </c>
      <c r="M45" s="1051">
        <v>2718</v>
      </c>
      <c r="N45" s="1051">
        <v>2985</v>
      </c>
      <c r="O45" s="1052">
        <v>2971</v>
      </c>
      <c r="P45" s="1051">
        <v>3113</v>
      </c>
      <c r="Q45" s="1051">
        <v>3194</v>
      </c>
      <c r="R45" s="1627">
        <v>3240</v>
      </c>
      <c r="S45" s="1627">
        <v>2641</v>
      </c>
      <c r="T45" s="2157">
        <v>2836</v>
      </c>
      <c r="U45" s="2151">
        <v>2864</v>
      </c>
      <c r="V45" s="2149">
        <f t="shared" si="12"/>
        <v>0.9873060648801113</v>
      </c>
    </row>
    <row r="46" spans="1:22" ht="18.75" customHeight="1">
      <c r="A46" s="1045" t="s">
        <v>256</v>
      </c>
      <c r="B46" s="1046"/>
      <c r="C46" s="1046"/>
      <c r="D46" s="1047">
        <v>5278</v>
      </c>
      <c r="E46" s="1047">
        <v>5106</v>
      </c>
      <c r="F46" s="1047">
        <v>7361</v>
      </c>
      <c r="G46" s="1047">
        <v>7477</v>
      </c>
      <c r="H46" s="1047">
        <v>7758</v>
      </c>
      <c r="I46" s="1047">
        <v>7770</v>
      </c>
      <c r="J46" s="1047">
        <v>7994</v>
      </c>
      <c r="K46" s="1058">
        <v>7570</v>
      </c>
      <c r="L46" s="1050">
        <v>7725</v>
      </c>
      <c r="M46" s="1051">
        <v>7433</v>
      </c>
      <c r="N46" s="1051">
        <v>6770</v>
      </c>
      <c r="O46" s="1052">
        <v>7155</v>
      </c>
      <c r="P46" s="1051">
        <v>8121</v>
      </c>
      <c r="Q46" s="1051">
        <v>7444</v>
      </c>
      <c r="R46" s="1627">
        <v>7420</v>
      </c>
      <c r="S46" s="1627">
        <v>7028</v>
      </c>
      <c r="T46" s="2157">
        <v>6258</v>
      </c>
      <c r="U46" s="2151">
        <v>5839</v>
      </c>
      <c r="V46" s="2149">
        <f t="shared" si="12"/>
        <v>-6.6954298497922675</v>
      </c>
    </row>
    <row r="47" spans="1:22" ht="18.75" customHeight="1">
      <c r="A47" s="1626" t="s">
        <v>1330</v>
      </c>
      <c r="B47" s="1156"/>
      <c r="C47" s="1156"/>
      <c r="D47" s="1240"/>
      <c r="E47" s="1240"/>
      <c r="F47" s="1240"/>
      <c r="G47" s="1240"/>
      <c r="H47" s="1240"/>
      <c r="I47" s="1240"/>
      <c r="J47" s="1240"/>
      <c r="K47" s="1240"/>
      <c r="L47" s="1627">
        <v>2399</v>
      </c>
      <c r="M47" s="1051">
        <v>2516</v>
      </c>
      <c r="N47" s="1051">
        <v>2718</v>
      </c>
      <c r="O47" s="1051">
        <v>3329</v>
      </c>
      <c r="P47" s="1051">
        <v>4050</v>
      </c>
      <c r="Q47" s="1051">
        <v>4493</v>
      </c>
      <c r="R47" s="1627">
        <v>4150</v>
      </c>
      <c r="S47" s="1627">
        <v>4227</v>
      </c>
      <c r="T47" s="2157">
        <v>4517</v>
      </c>
      <c r="U47" s="2152">
        <v>4881</v>
      </c>
      <c r="V47" s="2149">
        <f t="shared" si="12"/>
        <v>8.058445871153431</v>
      </c>
    </row>
    <row r="48" spans="1:22" ht="18.75" customHeight="1" thickBot="1">
      <c r="A48" s="1045" t="s">
        <v>257</v>
      </c>
      <c r="B48" s="1046"/>
      <c r="C48" s="1046"/>
      <c r="D48" s="1048">
        <v>3750</v>
      </c>
      <c r="E48" s="1048">
        <v>4337</v>
      </c>
      <c r="F48" s="1048">
        <v>2500</v>
      </c>
      <c r="G48" s="1048">
        <v>2538</v>
      </c>
      <c r="H48" s="1048">
        <v>2467</v>
      </c>
      <c r="I48" s="1048">
        <v>2500</v>
      </c>
      <c r="J48" s="1048">
        <v>2751</v>
      </c>
      <c r="K48" s="1049">
        <v>2998</v>
      </c>
      <c r="L48" s="1050">
        <v>860</v>
      </c>
      <c r="M48" s="1051">
        <v>826</v>
      </c>
      <c r="N48" s="1051">
        <v>801</v>
      </c>
      <c r="O48" s="1052">
        <v>992</v>
      </c>
      <c r="P48" s="1051">
        <v>1178</v>
      </c>
      <c r="Q48" s="1051">
        <v>1209</v>
      </c>
      <c r="R48" s="1627">
        <v>1072</v>
      </c>
      <c r="S48" s="1627">
        <v>1227</v>
      </c>
      <c r="T48" s="2157">
        <v>1161</v>
      </c>
      <c r="U48" s="2153">
        <v>1116</v>
      </c>
      <c r="V48" s="2154">
        <f t="shared" si="12"/>
        <v>-3.8759689922480578</v>
      </c>
    </row>
    <row r="49" spans="1:22" ht="18.75" customHeight="1">
      <c r="A49" s="1628" t="s">
        <v>1313</v>
      </c>
      <c r="B49" s="1053"/>
      <c r="C49" s="1053"/>
      <c r="D49" s="1053"/>
      <c r="E49" s="1053"/>
      <c r="F49" s="1053"/>
      <c r="G49" s="1053"/>
      <c r="H49" s="1053"/>
      <c r="I49" s="1053"/>
      <c r="J49" s="1053"/>
      <c r="K49" s="1053"/>
      <c r="L49" s="1053"/>
      <c r="M49" s="1053"/>
      <c r="N49" s="1053"/>
      <c r="O49" s="1053"/>
      <c r="P49" s="1053"/>
      <c r="Q49" s="1053"/>
      <c r="R49" s="1053"/>
      <c r="S49" s="1053"/>
      <c r="T49" s="1053"/>
      <c r="U49" s="1053"/>
      <c r="V49" s="223"/>
    </row>
    <row r="50" spans="1:22" ht="18.75" customHeight="1">
      <c r="A50" s="289"/>
      <c r="B50" s="875"/>
      <c r="C50" s="875"/>
      <c r="D50" s="875"/>
      <c r="E50" s="875"/>
      <c r="F50" s="875"/>
      <c r="G50" s="875"/>
      <c r="H50" s="289"/>
      <c r="I50" s="289"/>
      <c r="J50" s="873"/>
      <c r="K50" s="289"/>
      <c r="L50" s="873"/>
      <c r="M50" s="876"/>
      <c r="N50" s="874"/>
      <c r="O50" s="874"/>
      <c r="P50" s="289"/>
      <c r="Q50" s="289"/>
      <c r="R50" s="289"/>
      <c r="S50" s="289"/>
      <c r="T50" s="289"/>
      <c r="U50" s="289"/>
    </row>
    <row r="51" spans="1:22" ht="18.75" customHeight="1">
      <c r="A51" s="289"/>
      <c r="B51" s="875"/>
      <c r="C51" s="875"/>
      <c r="D51" s="875"/>
      <c r="E51" s="875"/>
      <c r="F51" s="875"/>
      <c r="G51" s="875"/>
      <c r="H51" s="289"/>
      <c r="I51" s="289"/>
      <c r="J51" s="873"/>
      <c r="K51" s="289"/>
      <c r="L51" s="873"/>
      <c r="M51" s="876"/>
      <c r="N51" s="874"/>
      <c r="O51" s="874"/>
      <c r="P51" s="289"/>
      <c r="Q51" s="289"/>
      <c r="R51" s="289"/>
      <c r="S51" s="289"/>
      <c r="T51" s="289"/>
      <c r="U51" s="289"/>
    </row>
    <row r="52" spans="1:22" ht="18.75" customHeight="1">
      <c r="A52" s="289"/>
      <c r="B52" s="875"/>
      <c r="C52" s="875"/>
      <c r="D52" s="875"/>
      <c r="E52" s="875"/>
      <c r="F52" s="875"/>
      <c r="G52" s="875"/>
      <c r="H52" s="289"/>
      <c r="I52" s="289"/>
      <c r="J52" s="873"/>
      <c r="K52" s="289"/>
      <c r="L52" s="873"/>
      <c r="M52" s="876"/>
      <c r="N52" s="874"/>
      <c r="O52" s="874"/>
      <c r="P52" s="289"/>
      <c r="Q52" s="289"/>
      <c r="R52" s="289"/>
      <c r="S52" s="289"/>
      <c r="T52" s="289"/>
      <c r="U52" s="289"/>
    </row>
    <row r="53" spans="1:22" ht="18.75" customHeight="1">
      <c r="A53" s="289"/>
      <c r="B53" s="875"/>
      <c r="C53" s="875"/>
      <c r="D53" s="875"/>
      <c r="E53" s="875"/>
      <c r="F53" s="875"/>
      <c r="G53" s="875"/>
      <c r="H53" s="289"/>
      <c r="I53" s="289"/>
      <c r="J53" s="873"/>
      <c r="K53" s="289"/>
      <c r="L53" s="873"/>
      <c r="M53" s="876"/>
      <c r="N53" s="874"/>
      <c r="O53" s="874"/>
      <c r="P53" s="289"/>
      <c r="Q53" s="289"/>
      <c r="R53" s="289"/>
      <c r="S53" s="289"/>
      <c r="T53" s="289"/>
      <c r="U53" s="289"/>
    </row>
    <row r="54" spans="1:22" ht="18.75" customHeight="1">
      <c r="A54" s="289"/>
      <c r="B54" s="875"/>
      <c r="C54" s="875"/>
      <c r="D54" s="875"/>
      <c r="E54" s="875"/>
      <c r="F54" s="875"/>
      <c r="G54" s="875"/>
      <c r="H54" s="289"/>
      <c r="I54" s="289"/>
      <c r="J54" s="873"/>
      <c r="K54" s="289"/>
      <c r="L54" s="873"/>
      <c r="M54" s="876"/>
      <c r="N54" s="874"/>
      <c r="O54" s="874"/>
      <c r="P54" s="289"/>
      <c r="Q54" s="289"/>
      <c r="R54" s="289"/>
      <c r="S54" s="289"/>
      <c r="T54" s="289"/>
      <c r="U54" s="289"/>
    </row>
    <row r="55" spans="1:22" ht="18.75" customHeight="1">
      <c r="A55" s="289"/>
      <c r="B55" s="875"/>
      <c r="C55" s="875"/>
      <c r="D55" s="875"/>
      <c r="E55" s="875"/>
      <c r="F55" s="875"/>
      <c r="G55" s="875"/>
      <c r="H55" s="289"/>
      <c r="I55" s="289"/>
      <c r="J55" s="396"/>
      <c r="K55" s="289"/>
      <c r="L55" s="873"/>
      <c r="M55" s="876"/>
      <c r="N55" s="874"/>
      <c r="O55" s="874"/>
      <c r="P55" s="289"/>
      <c r="Q55" s="289"/>
      <c r="R55" s="289"/>
      <c r="S55" s="289"/>
      <c r="T55" s="289"/>
      <c r="U55" s="289"/>
    </row>
    <row r="56" spans="1:22" ht="18.75" customHeight="1">
      <c r="A56" s="289"/>
      <c r="B56" s="875"/>
      <c r="C56" s="875"/>
      <c r="D56" s="875"/>
      <c r="E56" s="875"/>
      <c r="F56" s="875"/>
      <c r="G56" s="875"/>
      <c r="H56" s="289"/>
      <c r="I56" s="289"/>
      <c r="J56" s="396"/>
      <c r="K56" s="289"/>
      <c r="L56" s="873"/>
      <c r="M56" s="876"/>
      <c r="N56" s="874"/>
      <c r="O56" s="815"/>
      <c r="P56" s="289"/>
      <c r="Q56" s="289"/>
      <c r="R56" s="289"/>
      <c r="S56" s="289"/>
      <c r="T56" s="289"/>
      <c r="U56" s="289"/>
    </row>
    <row r="57" spans="1:22" ht="18.75" customHeight="1">
      <c r="A57" s="289"/>
      <c r="B57" s="875"/>
      <c r="C57" s="875"/>
      <c r="D57" s="875"/>
      <c r="E57" s="875"/>
      <c r="F57" s="875"/>
      <c r="G57" s="875"/>
      <c r="H57" s="289"/>
      <c r="I57" s="289"/>
      <c r="J57" s="396"/>
      <c r="K57" s="289"/>
      <c r="L57" s="873"/>
      <c r="M57" s="876"/>
      <c r="N57" s="874"/>
      <c r="O57" s="815"/>
      <c r="P57" s="289"/>
      <c r="Q57" s="289"/>
      <c r="R57" s="289"/>
      <c r="S57" s="289"/>
      <c r="T57" s="289"/>
      <c r="U57" s="289"/>
    </row>
    <row r="58" spans="1:22" ht="18.75" customHeight="1">
      <c r="A58" s="289"/>
      <c r="B58" s="875"/>
      <c r="C58" s="875"/>
      <c r="D58" s="875"/>
      <c r="E58" s="875"/>
      <c r="F58" s="875"/>
      <c r="G58" s="875"/>
      <c r="H58" s="289"/>
      <c r="I58" s="289"/>
      <c r="J58" s="396"/>
      <c r="K58" s="289"/>
      <c r="L58" s="873"/>
      <c r="M58" s="876"/>
      <c r="N58" s="874"/>
      <c r="O58" s="815"/>
      <c r="P58" s="289"/>
      <c r="Q58" s="289"/>
      <c r="R58" s="289"/>
      <c r="S58" s="289"/>
      <c r="T58" s="289"/>
      <c r="U58" s="289"/>
    </row>
    <row r="59" spans="1:22" ht="18.75" customHeight="1">
      <c r="A59" s="875"/>
      <c r="B59" s="875"/>
      <c r="C59" s="875"/>
      <c r="D59" s="875"/>
      <c r="E59" s="875"/>
      <c r="F59" s="110"/>
      <c r="G59" s="289"/>
      <c r="H59" s="344"/>
      <c r="I59" s="289"/>
      <c r="J59" s="850"/>
      <c r="K59" s="289"/>
      <c r="L59" s="97"/>
      <c r="M59" s="97"/>
      <c r="N59" s="289"/>
      <c r="O59" s="289"/>
      <c r="P59" s="289"/>
      <c r="Q59" s="289"/>
      <c r="R59" s="289"/>
      <c r="S59" s="289"/>
      <c r="T59" s="289"/>
      <c r="U59" s="289"/>
    </row>
    <row r="60" spans="1:22" ht="18.75" customHeight="1">
      <c r="A60" s="875"/>
      <c r="B60" s="875"/>
      <c r="C60" s="875"/>
      <c r="D60" s="875"/>
      <c r="E60" s="875"/>
      <c r="F60" s="110"/>
      <c r="G60" s="289"/>
      <c r="H60" s="344"/>
      <c r="I60" s="289"/>
      <c r="J60" s="850"/>
      <c r="K60" s="289"/>
      <c r="L60" s="97"/>
      <c r="M60" s="97"/>
      <c r="N60" s="289"/>
      <c r="O60" s="289"/>
      <c r="P60" s="289"/>
      <c r="Q60" s="289"/>
      <c r="R60" s="289"/>
      <c r="S60" s="289"/>
      <c r="T60" s="289"/>
      <c r="U60" s="289"/>
    </row>
    <row r="61" spans="1:22" ht="18.75" customHeight="1">
      <c r="A61" s="875"/>
      <c r="B61" s="875"/>
      <c r="C61" s="875"/>
      <c r="D61" s="875"/>
      <c r="E61" s="875"/>
      <c r="F61" s="110"/>
      <c r="G61" s="289"/>
      <c r="H61" s="289"/>
      <c r="I61" s="289"/>
      <c r="J61" s="850"/>
      <c r="K61" s="289"/>
      <c r="L61" s="97"/>
      <c r="M61" s="97"/>
      <c r="N61" s="289"/>
      <c r="O61" s="289"/>
      <c r="P61" s="289"/>
      <c r="Q61" s="289"/>
      <c r="R61" s="289"/>
      <c r="S61" s="289"/>
      <c r="T61" s="289"/>
      <c r="U61" s="289"/>
    </row>
    <row r="62" spans="1:22" ht="18.75" customHeight="1">
      <c r="A62" s="875"/>
      <c r="B62" s="875"/>
      <c r="C62" s="875"/>
      <c r="D62" s="875"/>
      <c r="E62" s="875"/>
      <c r="F62" s="875"/>
      <c r="G62" s="289"/>
      <c r="H62" s="289"/>
      <c r="I62" s="289"/>
      <c r="J62" s="289"/>
      <c r="K62" s="289"/>
      <c r="L62" s="289"/>
      <c r="M62" s="289"/>
      <c r="N62" s="289"/>
      <c r="O62" s="289"/>
      <c r="P62" s="289"/>
      <c r="Q62" s="289"/>
      <c r="R62" s="289"/>
      <c r="S62" s="289"/>
      <c r="T62" s="289"/>
      <c r="U62" s="289"/>
    </row>
    <row r="63" spans="1:22" ht="18.75" customHeight="1">
      <c r="A63" s="885"/>
      <c r="B63" s="885"/>
      <c r="C63" s="885"/>
      <c r="D63" s="885"/>
      <c r="E63" s="885"/>
      <c r="F63" s="885"/>
      <c r="G63" s="885"/>
      <c r="H63" s="885"/>
      <c r="I63" s="885"/>
      <c r="J63" s="885"/>
      <c r="K63" s="885"/>
      <c r="L63" s="885"/>
      <c r="M63" s="885"/>
      <c r="N63" s="885"/>
      <c r="O63" s="885"/>
      <c r="P63" s="885"/>
      <c r="Q63" s="885"/>
      <c r="R63" s="885"/>
      <c r="S63" s="885"/>
      <c r="T63" s="885"/>
      <c r="U63" s="885"/>
    </row>
    <row r="64" spans="1:22" ht="18.75" customHeight="1">
      <c r="A64" s="110"/>
      <c r="B64" s="878"/>
      <c r="C64" s="878"/>
      <c r="D64" s="878"/>
      <c r="E64" s="812"/>
      <c r="F64" s="812"/>
      <c r="G64" s="812"/>
      <c r="H64" s="812"/>
      <c r="I64" s="877"/>
      <c r="J64" s="812"/>
      <c r="K64" s="812"/>
      <c r="L64" s="812"/>
      <c r="M64" s="812"/>
      <c r="N64" s="812"/>
      <c r="O64" s="812"/>
      <c r="P64" s="812"/>
      <c r="Q64" s="812"/>
      <c r="R64" s="877"/>
      <c r="S64" s="877"/>
      <c r="T64" s="877"/>
      <c r="U64" s="877"/>
    </row>
    <row r="65" spans="1:26" ht="18.75" customHeight="1">
      <c r="A65" s="110"/>
      <c r="B65" s="110"/>
      <c r="C65" s="110"/>
      <c r="D65" s="110"/>
      <c r="E65" s="871"/>
      <c r="F65" s="871"/>
      <c r="G65" s="871"/>
      <c r="H65" s="871"/>
      <c r="I65" s="871"/>
      <c r="J65" s="871"/>
      <c r="K65" s="871"/>
      <c r="L65" s="871"/>
      <c r="M65" s="871"/>
      <c r="N65" s="871"/>
      <c r="O65" s="871"/>
      <c r="P65" s="871"/>
      <c r="Q65" s="1078"/>
      <c r="R65" s="879"/>
      <c r="S65" s="879"/>
      <c r="T65" s="879"/>
      <c r="U65" s="879"/>
    </row>
    <row r="66" spans="1:26" ht="18.75" customHeight="1">
      <c r="A66" s="880"/>
      <c r="B66" s="880"/>
      <c r="C66" s="880"/>
      <c r="D66" s="880"/>
      <c r="E66" s="881"/>
      <c r="F66" s="881"/>
      <c r="G66" s="881"/>
      <c r="H66" s="881"/>
      <c r="I66" s="881"/>
      <c r="J66" s="881"/>
      <c r="K66" s="881"/>
      <c r="L66" s="881"/>
      <c r="M66" s="881"/>
      <c r="N66" s="881"/>
      <c r="O66" s="881"/>
      <c r="P66" s="881"/>
      <c r="Q66" s="881"/>
      <c r="R66" s="882"/>
      <c r="S66" s="882"/>
      <c r="T66" s="882"/>
      <c r="U66" s="882"/>
    </row>
    <row r="67" spans="1:26" ht="18.75" customHeight="1">
      <c r="A67" s="813"/>
      <c r="B67" s="813"/>
      <c r="C67" s="813"/>
      <c r="D67" s="813"/>
      <c r="E67" s="883"/>
      <c r="F67" s="883"/>
      <c r="G67" s="883"/>
      <c r="H67" s="883"/>
      <c r="I67" s="883"/>
      <c r="J67" s="883"/>
      <c r="K67" s="883"/>
      <c r="L67" s="883"/>
      <c r="M67" s="883"/>
      <c r="N67" s="883"/>
      <c r="O67" s="883"/>
      <c r="P67" s="883"/>
      <c r="Q67" s="883"/>
      <c r="R67" s="884"/>
      <c r="S67" s="884"/>
      <c r="T67" s="884"/>
      <c r="U67" s="884"/>
    </row>
    <row r="68" spans="1:26" ht="18.75" customHeight="1">
      <c r="A68" s="813"/>
      <c r="B68" s="813"/>
      <c r="C68" s="813"/>
      <c r="D68" s="813"/>
      <c r="E68" s="883"/>
      <c r="F68" s="883"/>
      <c r="G68" s="883"/>
      <c r="H68" s="883"/>
      <c r="I68" s="883"/>
      <c r="J68" s="883"/>
      <c r="K68" s="883"/>
      <c r="L68" s="883"/>
      <c r="M68" s="883"/>
      <c r="N68" s="883"/>
      <c r="O68" s="883"/>
      <c r="P68" s="883"/>
      <c r="Q68" s="883"/>
      <c r="R68" s="884"/>
      <c r="S68" s="884"/>
      <c r="T68" s="884"/>
      <c r="U68" s="884"/>
    </row>
    <row r="69" spans="1:26" ht="18.75" customHeight="1">
      <c r="A69" s="813"/>
      <c r="B69" s="813"/>
      <c r="C69" s="813"/>
      <c r="D69" s="813"/>
      <c r="E69" s="883"/>
      <c r="F69" s="883"/>
      <c r="G69" s="883"/>
      <c r="H69" s="883"/>
      <c r="I69" s="883"/>
      <c r="J69" s="883"/>
      <c r="K69" s="883"/>
      <c r="L69" s="883"/>
      <c r="M69" s="883"/>
      <c r="N69" s="883"/>
      <c r="O69" s="883"/>
      <c r="P69" s="883"/>
      <c r="Q69" s="883"/>
      <c r="R69" s="884"/>
      <c r="S69" s="884"/>
      <c r="T69" s="884"/>
      <c r="U69" s="884"/>
      <c r="Y69" s="771"/>
      <c r="Z69" s="771"/>
    </row>
    <row r="70" spans="1:26" ht="18.75" customHeight="1">
      <c r="A70" s="813"/>
      <c r="B70" s="813"/>
      <c r="C70" s="813"/>
      <c r="D70" s="813"/>
      <c r="E70" s="883"/>
      <c r="F70" s="883"/>
      <c r="G70" s="883"/>
      <c r="H70" s="883"/>
      <c r="I70" s="883"/>
      <c r="J70" s="883"/>
      <c r="K70" s="883"/>
      <c r="L70" s="883"/>
      <c r="M70" s="883"/>
      <c r="N70" s="883"/>
      <c r="O70" s="883"/>
      <c r="P70" s="883"/>
      <c r="Q70" s="883"/>
      <c r="R70" s="884"/>
      <c r="S70" s="884"/>
      <c r="T70" s="884"/>
      <c r="U70" s="884"/>
      <c r="Y70" s="771"/>
      <c r="Z70" s="771"/>
    </row>
    <row r="71" spans="1:26" ht="18.75" customHeight="1">
      <c r="A71" s="879"/>
      <c r="B71" s="813"/>
      <c r="C71" s="813"/>
      <c r="D71" s="813"/>
      <c r="E71" s="883"/>
      <c r="F71" s="883"/>
      <c r="G71" s="883"/>
      <c r="H71" s="883"/>
      <c r="I71" s="883"/>
      <c r="J71" s="883"/>
      <c r="K71" s="883"/>
      <c r="L71" s="883"/>
      <c r="M71" s="883"/>
      <c r="N71" s="883"/>
      <c r="O71" s="883"/>
      <c r="P71" s="883"/>
      <c r="Q71" s="883"/>
      <c r="R71" s="884"/>
      <c r="S71" s="884"/>
      <c r="T71" s="884"/>
      <c r="U71" s="884"/>
    </row>
    <row r="72" spans="1:26" ht="18.75" customHeight="1">
      <c r="A72" s="879"/>
      <c r="B72" s="813"/>
      <c r="C72" s="813"/>
      <c r="D72" s="813"/>
      <c r="E72" s="883"/>
      <c r="F72" s="883"/>
      <c r="G72" s="883"/>
      <c r="H72" s="883"/>
      <c r="I72" s="883"/>
      <c r="J72" s="883"/>
      <c r="K72" s="883"/>
      <c r="L72" s="883"/>
      <c r="M72" s="883"/>
      <c r="N72" s="883"/>
      <c r="O72" s="883"/>
      <c r="P72" s="883"/>
      <c r="Q72" s="883"/>
      <c r="R72" s="884"/>
      <c r="S72" s="884"/>
      <c r="T72" s="884"/>
      <c r="U72" s="884"/>
    </row>
    <row r="73" spans="1:26" ht="18.75" customHeight="1">
      <c r="A73" s="879"/>
      <c r="B73" s="813"/>
      <c r="C73" s="813"/>
      <c r="D73" s="813"/>
      <c r="E73" s="883"/>
      <c r="F73" s="883"/>
      <c r="G73" s="883"/>
      <c r="H73" s="883"/>
      <c r="I73" s="883"/>
      <c r="J73" s="883"/>
      <c r="K73" s="883"/>
      <c r="L73" s="883"/>
      <c r="M73" s="883"/>
      <c r="N73" s="883"/>
      <c r="O73" s="883"/>
      <c r="P73" s="883"/>
      <c r="Q73" s="883"/>
      <c r="R73" s="884"/>
      <c r="S73" s="884"/>
      <c r="T73" s="884"/>
      <c r="U73" s="884"/>
    </row>
    <row r="74" spans="1:26" ht="18.75" customHeight="1">
      <c r="A74" s="879"/>
      <c r="B74" s="813"/>
      <c r="C74" s="813"/>
      <c r="D74" s="813"/>
      <c r="E74" s="883"/>
      <c r="F74" s="883"/>
      <c r="G74" s="883"/>
      <c r="H74" s="883"/>
      <c r="I74" s="883"/>
      <c r="J74" s="883"/>
      <c r="K74" s="883"/>
      <c r="L74" s="883"/>
      <c r="M74" s="883"/>
      <c r="N74" s="883"/>
      <c r="O74" s="883"/>
      <c r="P74" s="883"/>
      <c r="Q74" s="883"/>
      <c r="R74" s="884"/>
      <c r="S74" s="884"/>
      <c r="T74" s="884"/>
      <c r="U74" s="884"/>
    </row>
    <row r="75" spans="1:26" ht="18.75" customHeight="1">
      <c r="A75" s="813"/>
      <c r="B75" s="813"/>
      <c r="C75" s="813"/>
      <c r="D75" s="813"/>
      <c r="E75" s="883"/>
      <c r="F75" s="883"/>
      <c r="G75" s="883"/>
      <c r="H75" s="883"/>
      <c r="I75" s="883"/>
      <c r="J75" s="883"/>
      <c r="K75" s="883"/>
      <c r="L75" s="883"/>
      <c r="M75" s="883"/>
      <c r="N75" s="883"/>
      <c r="O75" s="883"/>
      <c r="P75" s="883"/>
      <c r="Q75" s="883"/>
      <c r="R75" s="884"/>
      <c r="S75" s="884"/>
      <c r="T75" s="884"/>
      <c r="U75" s="884"/>
    </row>
    <row r="76" spans="1:26" ht="18.75" customHeight="1">
      <c r="A76" s="110"/>
      <c r="B76" s="812"/>
      <c r="C76" s="812"/>
      <c r="D76" s="812"/>
      <c r="E76" s="812"/>
      <c r="F76" s="812"/>
      <c r="G76" s="812"/>
      <c r="H76" s="812"/>
      <c r="I76" s="812"/>
      <c r="J76" s="812"/>
      <c r="K76" s="812"/>
      <c r="L76" s="812"/>
      <c r="M76" s="812"/>
      <c r="N76" s="812"/>
      <c r="O76" s="812"/>
      <c r="P76" s="812"/>
      <c r="Q76" s="812"/>
      <c r="R76" s="812"/>
      <c r="S76" s="812"/>
      <c r="T76" s="812"/>
      <c r="U76" s="812"/>
    </row>
  </sheetData>
  <sheetProtection algorithmName="SHA-512" hashValue="jRhHlswn/iZD4KXbXLK+hlysmSS+PngTbEWmS03bn5EtUOG28vsN2eFrCiZYi9NNaxJtgmdgDWQSBR6lxiDugw==" saltValue="dM0yjuhrQ+ClJTnWJTaz3g==" spinCount="100000" sheet="1" objects="1" scenarios="1"/>
  <mergeCells count="11">
    <mergeCell ref="A7:V7"/>
    <mergeCell ref="A22:V22"/>
    <mergeCell ref="A37:V37"/>
    <mergeCell ref="A16:A17"/>
    <mergeCell ref="A10:A11"/>
    <mergeCell ref="A12:A13"/>
    <mergeCell ref="A14:A15"/>
    <mergeCell ref="V10:V11"/>
    <mergeCell ref="V12:V13"/>
    <mergeCell ref="V14:V15"/>
    <mergeCell ref="V16:V17"/>
  </mergeCells>
  <phoneticPr fontId="8"/>
  <hyperlinks>
    <hyperlink ref="W1" location="一覧!A1" display="一覧へ" xr:uid="{CFA83F2A-0065-4D4F-85BB-23BB1CF0948D}"/>
  </hyperlinks>
  <printOptions horizontalCentered="1"/>
  <pageMargins left="0.74803149606299213" right="0.74803149606299213" top="0.98425196850393704" bottom="0.98425196850393704" header="0.51181102362204722" footer="0.51181102362204722"/>
  <pageSetup paperSize="9" scale="8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3890-EE2A-4899-BFED-E6F4A23A7A00}">
  <sheetPr codeName="Sheet21">
    <pageSetUpPr fitToPage="1"/>
  </sheetPr>
  <dimension ref="A1:AA61"/>
  <sheetViews>
    <sheetView view="pageBreakPreview" zoomScale="85" zoomScaleNormal="85" zoomScaleSheetLayoutView="85" workbookViewId="0"/>
  </sheetViews>
  <sheetFormatPr defaultColWidth="9.140625" defaultRowHeight="18.75" customHeight="1" outlineLevelRow="1" outlineLevelCol="1"/>
  <cols>
    <col min="1" max="1" width="12.7109375" style="4" customWidth="1"/>
    <col min="2" max="6" width="12.7109375" style="4" hidden="1" customWidth="1" outlineLevel="1"/>
    <col min="7" max="7" width="12.7109375" style="4" hidden="1" customWidth="1" collapsed="1"/>
    <col min="8" max="14" width="12.7109375" style="4" hidden="1" customWidth="1"/>
    <col min="15" max="22" width="12.7109375" style="4" customWidth="1"/>
    <col min="23" max="16384" width="9.140625" style="4"/>
  </cols>
  <sheetData>
    <row r="1" spans="1:24" ht="18.75" customHeight="1">
      <c r="A1" s="215" t="s">
        <v>799</v>
      </c>
      <c r="W1" s="1544" t="s">
        <v>1532</v>
      </c>
    </row>
    <row r="2" spans="1:24" ht="18.75" customHeight="1">
      <c r="A2" s="2529" t="s">
        <v>1619</v>
      </c>
      <c r="B2" s="2529"/>
      <c r="C2" s="2529"/>
      <c r="D2" s="2529"/>
      <c r="E2" s="2529"/>
      <c r="F2" s="2529"/>
      <c r="G2" s="2529"/>
      <c r="H2" s="2529"/>
      <c r="I2" s="2529"/>
      <c r="J2" s="2529"/>
      <c r="K2" s="2529"/>
      <c r="L2" s="2529"/>
      <c r="M2" s="2529"/>
      <c r="N2" s="2529"/>
      <c r="O2" s="2529"/>
      <c r="P2" s="2529"/>
      <c r="Q2" s="2529"/>
      <c r="R2" s="2529"/>
      <c r="S2" s="2529"/>
      <c r="T2" s="2529"/>
      <c r="U2" s="2529"/>
      <c r="V2" s="2529"/>
    </row>
    <row r="3" spans="1:24" ht="18.75" customHeight="1">
      <c r="A3" s="872"/>
      <c r="B3" s="872"/>
      <c r="C3" s="872"/>
      <c r="D3" s="872"/>
      <c r="E3" s="872"/>
      <c r="F3" s="872"/>
      <c r="I3" s="523"/>
      <c r="J3" s="523"/>
      <c r="M3" s="1059"/>
      <c r="N3" s="983"/>
      <c r="O3" s="1059"/>
      <c r="P3" s="983"/>
      <c r="Q3" s="1059"/>
      <c r="S3" s="1059" t="s">
        <v>1187</v>
      </c>
    </row>
    <row r="4" spans="1:24" ht="18.75" customHeight="1">
      <c r="B4" s="872"/>
      <c r="C4" s="872"/>
      <c r="D4" s="872"/>
      <c r="E4" s="872"/>
      <c r="F4" s="872"/>
      <c r="G4" s="872"/>
      <c r="J4" s="2537"/>
      <c r="K4" s="1082"/>
      <c r="M4" s="1917"/>
      <c r="N4" s="771"/>
      <c r="O4" s="1917"/>
      <c r="P4" s="870"/>
      <c r="Q4" s="2027"/>
      <c r="R4" s="1060" t="s">
        <v>682</v>
      </c>
      <c r="S4" s="1061"/>
      <c r="T4" s="110"/>
      <c r="U4" s="223"/>
      <c r="V4" s="223"/>
      <c r="W4" s="223"/>
      <c r="X4" s="223"/>
    </row>
    <row r="5" spans="1:24" ht="18.75" customHeight="1">
      <c r="B5" s="872"/>
      <c r="C5" s="872"/>
      <c r="D5" s="872"/>
      <c r="E5" s="872"/>
      <c r="F5" s="872"/>
      <c r="G5" s="872"/>
      <c r="J5" s="2537"/>
      <c r="K5" s="1082"/>
      <c r="M5" s="1917"/>
      <c r="N5" s="771"/>
      <c r="O5" s="1917"/>
      <c r="P5" s="870"/>
      <c r="Q5" s="2028"/>
      <c r="R5" s="1062"/>
      <c r="S5" s="1063" t="s">
        <v>1104</v>
      </c>
      <c r="T5" s="814"/>
      <c r="U5" s="223"/>
      <c r="V5" s="223"/>
      <c r="W5" s="223"/>
      <c r="X5" s="223"/>
    </row>
    <row r="6" spans="1:24" ht="18.75" hidden="1" customHeight="1" outlineLevel="1">
      <c r="B6" s="872"/>
      <c r="C6" s="872"/>
      <c r="D6" s="872"/>
      <c r="E6" s="872"/>
      <c r="F6" s="872"/>
      <c r="G6" s="872"/>
      <c r="J6" s="868"/>
      <c r="K6" s="868"/>
      <c r="M6" s="873"/>
      <c r="N6" s="771"/>
      <c r="O6" s="873"/>
      <c r="P6" s="870"/>
      <c r="Q6" s="1064" t="s">
        <v>258</v>
      </c>
      <c r="R6" s="1065">
        <v>27138.29</v>
      </c>
      <c r="S6" s="1066"/>
      <c r="T6" s="815"/>
      <c r="U6" s="223"/>
      <c r="V6" s="223"/>
      <c r="W6" s="223"/>
      <c r="X6" s="223"/>
    </row>
    <row r="7" spans="1:24" ht="18.75" hidden="1" customHeight="1" outlineLevel="1">
      <c r="B7" s="872"/>
      <c r="C7" s="872"/>
      <c r="D7" s="872"/>
      <c r="E7" s="872"/>
      <c r="F7" s="872"/>
      <c r="G7" s="872"/>
      <c r="J7" s="868"/>
      <c r="K7" s="868"/>
      <c r="M7" s="873"/>
      <c r="N7" s="771"/>
      <c r="O7" s="873"/>
      <c r="P7" s="870"/>
      <c r="Q7" s="1064" t="s">
        <v>213</v>
      </c>
      <c r="R7" s="1067">
        <v>24700.89</v>
      </c>
      <c r="S7" s="1068">
        <f t="shared" ref="S7:S9" si="0">R7/R6*100-100</f>
        <v>-8.9814059765740666</v>
      </c>
      <c r="T7" s="815"/>
      <c r="U7" s="223"/>
      <c r="V7" s="223"/>
      <c r="W7" s="223"/>
      <c r="X7" s="223"/>
    </row>
    <row r="8" spans="1:24" ht="18.75" hidden="1" customHeight="1" outlineLevel="1">
      <c r="B8" s="872"/>
      <c r="C8" s="872"/>
      <c r="D8" s="872"/>
      <c r="E8" s="872"/>
      <c r="F8" s="872"/>
      <c r="G8" s="872"/>
      <c r="J8" s="868"/>
      <c r="K8" s="868"/>
      <c r="M8" s="873"/>
      <c r="N8" s="771"/>
      <c r="O8" s="873"/>
      <c r="P8" s="870"/>
      <c r="Q8" s="1064" t="s">
        <v>214</v>
      </c>
      <c r="R8" s="1067">
        <v>26183.07</v>
      </c>
      <c r="S8" s="1068">
        <f t="shared" si="0"/>
        <v>6.0005125321395383</v>
      </c>
      <c r="T8" s="815"/>
      <c r="U8" s="223"/>
      <c r="V8" s="223"/>
      <c r="W8" s="223"/>
      <c r="X8" s="223"/>
    </row>
    <row r="9" spans="1:24" ht="18.75" hidden="1" customHeight="1" outlineLevel="1">
      <c r="B9" s="872"/>
      <c r="C9" s="872"/>
      <c r="D9" s="872"/>
      <c r="E9" s="872"/>
      <c r="F9" s="872"/>
      <c r="G9" s="872"/>
      <c r="J9" s="868"/>
      <c r="K9" s="868"/>
      <c r="M9" s="873"/>
      <c r="N9" s="771"/>
      <c r="O9" s="873"/>
      <c r="P9" s="870"/>
      <c r="Q9" s="1064" t="s">
        <v>215</v>
      </c>
      <c r="R9" s="1067">
        <v>26200.22</v>
      </c>
      <c r="S9" s="1068">
        <f t="shared" si="0"/>
        <v>6.5500340487204767E-2</v>
      </c>
      <c r="T9" s="815"/>
      <c r="U9" s="223"/>
      <c r="V9" s="223"/>
      <c r="W9" s="223"/>
      <c r="X9" s="223"/>
    </row>
    <row r="10" spans="1:24" ht="18.75" hidden="1" customHeight="1" collapsed="1">
      <c r="B10" s="872"/>
      <c r="C10" s="872"/>
      <c r="D10" s="872"/>
      <c r="E10" s="872"/>
      <c r="F10" s="872"/>
      <c r="G10" s="872"/>
      <c r="J10" s="868"/>
      <c r="K10" s="868"/>
      <c r="M10" s="873"/>
      <c r="N10" s="771"/>
      <c r="O10" s="873"/>
      <c r="P10" s="870"/>
      <c r="Q10" s="1064" t="s">
        <v>217</v>
      </c>
      <c r="R10" s="1067">
        <v>31355.23</v>
      </c>
      <c r="S10" s="1068">
        <v>9.8418716034833835</v>
      </c>
      <c r="T10" s="815"/>
      <c r="U10" s="223"/>
      <c r="V10" s="223"/>
      <c r="W10" s="223"/>
      <c r="X10" s="223"/>
    </row>
    <row r="11" spans="1:24" ht="18.75" hidden="1" customHeight="1">
      <c r="B11" s="872"/>
      <c r="C11" s="872"/>
      <c r="D11" s="872"/>
      <c r="E11" s="872"/>
      <c r="F11" s="872"/>
      <c r="G11" s="872"/>
      <c r="J11" s="868"/>
      <c r="K11" s="868"/>
      <c r="M11" s="873"/>
      <c r="N11" s="771"/>
      <c r="O11" s="873"/>
      <c r="P11" s="870"/>
      <c r="Q11" s="1064" t="s">
        <v>218</v>
      </c>
      <c r="R11" s="1067">
        <v>28773.73</v>
      </c>
      <c r="S11" s="1068">
        <v>-8.2330762682971965</v>
      </c>
      <c r="T11" s="815"/>
      <c r="U11" s="223"/>
      <c r="V11" s="223"/>
      <c r="W11" s="223"/>
      <c r="X11" s="223"/>
    </row>
    <row r="12" spans="1:24" ht="18.75" hidden="1" customHeight="1">
      <c r="B12" s="872"/>
      <c r="C12" s="872"/>
      <c r="D12" s="872"/>
      <c r="E12" s="872"/>
      <c r="F12" s="872"/>
      <c r="G12" s="872"/>
      <c r="J12" s="868"/>
      <c r="K12" s="868"/>
      <c r="M12" s="873"/>
      <c r="N12" s="771"/>
      <c r="O12" s="873"/>
      <c r="P12" s="870"/>
      <c r="Q12" s="1064" t="s">
        <v>219</v>
      </c>
      <c r="R12" s="1067">
        <v>34061.089999999997</v>
      </c>
      <c r="S12" s="1069" t="s">
        <v>31</v>
      </c>
      <c r="T12" s="798"/>
    </row>
    <row r="13" spans="1:24" ht="18.75" hidden="1" customHeight="1">
      <c r="B13" s="872"/>
      <c r="C13" s="872"/>
      <c r="D13" s="872"/>
      <c r="E13" s="872"/>
      <c r="F13" s="872"/>
      <c r="G13" s="872"/>
      <c r="J13" s="868"/>
      <c r="K13" s="868"/>
      <c r="M13" s="873"/>
      <c r="N13" s="771"/>
      <c r="O13" s="873"/>
      <c r="P13" s="870"/>
      <c r="Q13" s="1064" t="s">
        <v>220</v>
      </c>
      <c r="R13" s="1067">
        <v>33291.97</v>
      </c>
      <c r="S13" s="1069">
        <f>R13/R12*100-100</f>
        <v>-2.2580604437497271</v>
      </c>
      <c r="T13" s="798"/>
    </row>
    <row r="14" spans="1:24" ht="18.75" hidden="1" customHeight="1">
      <c r="B14" s="872"/>
      <c r="C14" s="872"/>
      <c r="D14" s="872"/>
      <c r="E14" s="872"/>
      <c r="F14" s="872"/>
      <c r="G14" s="872"/>
      <c r="J14" s="868"/>
      <c r="K14" s="868"/>
      <c r="M14" s="873"/>
      <c r="N14" s="771"/>
      <c r="O14" s="873"/>
      <c r="P14" s="870"/>
      <c r="Q14" s="1064" t="s">
        <v>221</v>
      </c>
      <c r="R14" s="1067">
        <v>33200.07</v>
      </c>
      <c r="S14" s="1069">
        <f t="shared" ref="S14:S23" si="1">R14/R13*100-100</f>
        <v>-0.27604254118936922</v>
      </c>
      <c r="T14" s="798"/>
    </row>
    <row r="15" spans="1:24" ht="18.75" customHeight="1">
      <c r="B15" s="872"/>
      <c r="C15" s="872"/>
      <c r="D15" s="872"/>
      <c r="E15" s="872"/>
      <c r="F15" s="872"/>
      <c r="G15" s="872"/>
      <c r="J15" s="868"/>
      <c r="K15" s="868"/>
      <c r="M15" s="873"/>
      <c r="N15" s="771"/>
      <c r="O15" s="873"/>
      <c r="P15" s="870"/>
      <c r="Q15" s="1064" t="s">
        <v>94</v>
      </c>
      <c r="R15" s="1067">
        <v>26215.96</v>
      </c>
      <c r="S15" s="1069">
        <f t="shared" si="1"/>
        <v>-21.036431549692509</v>
      </c>
      <c r="T15" s="798"/>
    </row>
    <row r="16" spans="1:24" ht="18.75" customHeight="1">
      <c r="B16" s="872"/>
      <c r="C16" s="872"/>
      <c r="D16" s="872"/>
      <c r="E16" s="872"/>
      <c r="F16" s="872"/>
      <c r="G16" s="872"/>
      <c r="J16" s="868"/>
      <c r="K16" s="868"/>
      <c r="M16" s="873"/>
      <c r="N16" s="771"/>
      <c r="O16" s="873"/>
      <c r="P16" s="870"/>
      <c r="Q16" s="1064" t="s">
        <v>93</v>
      </c>
      <c r="R16" s="1067">
        <v>32631.9</v>
      </c>
      <c r="S16" s="1069">
        <f t="shared" si="1"/>
        <v>24.473412379329247</v>
      </c>
      <c r="T16" s="798"/>
    </row>
    <row r="17" spans="1:22" ht="18.75" customHeight="1">
      <c r="B17" s="872"/>
      <c r="C17" s="872"/>
      <c r="D17" s="872"/>
      <c r="E17" s="872"/>
      <c r="F17" s="872"/>
      <c r="G17" s="872"/>
      <c r="J17" s="868"/>
      <c r="K17" s="868"/>
      <c r="M17" s="873"/>
      <c r="N17" s="771"/>
      <c r="O17" s="873"/>
      <c r="P17" s="870"/>
      <c r="Q17" s="1064" t="s">
        <v>92</v>
      </c>
      <c r="R17" s="1067">
        <v>33348.03</v>
      </c>
      <c r="S17" s="1069">
        <f t="shared" si="1"/>
        <v>2.1945703437433792</v>
      </c>
      <c r="T17" s="798"/>
    </row>
    <row r="18" spans="1:22" ht="18.75" customHeight="1">
      <c r="B18" s="872"/>
      <c r="C18" s="872"/>
      <c r="D18" s="872"/>
      <c r="E18" s="872"/>
      <c r="F18" s="872"/>
      <c r="G18" s="872"/>
      <c r="J18" s="868"/>
      <c r="K18" s="868"/>
      <c r="M18" s="873"/>
      <c r="N18" s="771"/>
      <c r="O18" s="873"/>
      <c r="P18" s="870"/>
      <c r="Q18" s="1064" t="s">
        <v>604</v>
      </c>
      <c r="R18" s="1067">
        <v>34965</v>
      </c>
      <c r="S18" s="1069">
        <f t="shared" si="1"/>
        <v>4.8487721763474525</v>
      </c>
      <c r="T18" s="798"/>
    </row>
    <row r="19" spans="1:22" ht="18.75" customHeight="1">
      <c r="B19" s="872"/>
      <c r="C19" s="872"/>
      <c r="D19" s="872"/>
      <c r="E19" s="872"/>
      <c r="F19" s="872"/>
      <c r="G19" s="872"/>
      <c r="J19" s="869"/>
      <c r="K19" s="869"/>
      <c r="M19" s="396"/>
      <c r="N19" s="771"/>
      <c r="O19" s="396"/>
      <c r="P19" s="870"/>
      <c r="Q19" s="1064" t="s">
        <v>1007</v>
      </c>
      <c r="R19" s="1067">
        <v>34343</v>
      </c>
      <c r="S19" s="1069">
        <f t="shared" si="1"/>
        <v>-1.7789217789217844</v>
      </c>
      <c r="T19" s="798"/>
    </row>
    <row r="20" spans="1:22" ht="18.75" customHeight="1">
      <c r="B20" s="872"/>
      <c r="C20" s="872"/>
      <c r="D20" s="872"/>
      <c r="E20" s="872"/>
      <c r="F20" s="872"/>
      <c r="G20" s="872"/>
      <c r="J20" s="869"/>
      <c r="K20" s="869"/>
      <c r="M20" s="396"/>
      <c r="N20" s="771"/>
      <c r="O20" s="396"/>
      <c r="P20" s="870"/>
      <c r="Q20" s="1064" t="s">
        <v>1064</v>
      </c>
      <c r="R20" s="1070">
        <v>35112</v>
      </c>
      <c r="S20" s="1069">
        <f t="shared" si="1"/>
        <v>2.239175377806248</v>
      </c>
      <c r="T20" s="797"/>
    </row>
    <row r="21" spans="1:22" ht="18.75" customHeight="1">
      <c r="B21" s="872"/>
      <c r="C21" s="872"/>
      <c r="D21" s="872"/>
      <c r="E21" s="872"/>
      <c r="F21" s="872"/>
      <c r="G21" s="872"/>
      <c r="J21" s="869"/>
      <c r="K21" s="869"/>
      <c r="M21" s="396"/>
      <c r="N21" s="771"/>
      <c r="O21" s="396"/>
      <c r="P21" s="870"/>
      <c r="Q21" s="1064" t="s">
        <v>1065</v>
      </c>
      <c r="R21" s="1070">
        <v>29163</v>
      </c>
      <c r="S21" s="1069">
        <f t="shared" si="1"/>
        <v>-16.942925495557077</v>
      </c>
      <c r="T21" s="797"/>
    </row>
    <row r="22" spans="1:22" ht="18.75" customHeight="1">
      <c r="B22" s="872"/>
      <c r="C22" s="872"/>
      <c r="D22" s="872"/>
      <c r="E22" s="872"/>
      <c r="F22" s="872"/>
      <c r="G22" s="872"/>
      <c r="J22" s="869"/>
      <c r="K22" s="869"/>
      <c r="M22" s="396"/>
      <c r="N22" s="771"/>
      <c r="O22" s="396"/>
      <c r="P22" s="870"/>
      <c r="Q22" s="1064" t="s">
        <v>1074</v>
      </c>
      <c r="R22" s="1070">
        <v>29604</v>
      </c>
      <c r="S22" s="1071">
        <f t="shared" si="1"/>
        <v>1.5121901038987744</v>
      </c>
      <c r="T22" s="797"/>
    </row>
    <row r="23" spans="1:22" ht="18.75" customHeight="1">
      <c r="B23" s="1081"/>
      <c r="C23" s="1081"/>
      <c r="D23" s="1081"/>
      <c r="E23" s="1081"/>
      <c r="F23" s="1081"/>
      <c r="G23" s="1081"/>
      <c r="J23" s="869"/>
      <c r="K23" s="869"/>
      <c r="M23" s="396"/>
      <c r="N23" s="771"/>
      <c r="O23" s="396"/>
      <c r="P23" s="771"/>
      <c r="Q23" s="1064" t="s">
        <v>1245</v>
      </c>
      <c r="R23" s="1198">
        <v>30485</v>
      </c>
      <c r="S23" s="1199">
        <f t="shared" si="1"/>
        <v>2.9759491960546001</v>
      </c>
      <c r="T23" s="797"/>
    </row>
    <row r="24" spans="1:22" ht="18.75" customHeight="1">
      <c r="B24" s="1191"/>
      <c r="C24" s="1191"/>
      <c r="D24" s="1191"/>
      <c r="E24" s="1191"/>
      <c r="F24" s="1191"/>
      <c r="G24" s="1191"/>
      <c r="J24" s="869"/>
      <c r="K24" s="869"/>
      <c r="M24" s="396"/>
      <c r="N24" s="771"/>
      <c r="O24" s="396"/>
      <c r="P24" s="771"/>
      <c r="Q24" s="1064" t="s">
        <v>1070</v>
      </c>
      <c r="R24" s="1198">
        <v>16534</v>
      </c>
      <c r="S24" s="1199" t="s">
        <v>32</v>
      </c>
      <c r="T24" s="797"/>
    </row>
    <row r="25" spans="1:22" ht="18.75" customHeight="1">
      <c r="A25" s="872"/>
      <c r="B25" s="872"/>
      <c r="C25" s="872"/>
      <c r="D25" s="872"/>
      <c r="E25" s="872"/>
      <c r="F25" s="7"/>
      <c r="H25" s="209"/>
      <c r="M25" s="1072"/>
      <c r="N25" s="1073"/>
      <c r="O25" s="1072" t="s">
        <v>1246</v>
      </c>
      <c r="P25" s="1073"/>
      <c r="Q25" s="1053"/>
      <c r="R25" s="1053"/>
      <c r="S25" s="1053"/>
      <c r="T25" s="1053"/>
      <c r="U25" s="983"/>
      <c r="V25" s="983"/>
    </row>
    <row r="26" spans="1:22" ht="18.75" customHeight="1">
      <c r="A26" s="872"/>
      <c r="B26" s="872"/>
      <c r="C26" s="872"/>
      <c r="D26" s="872"/>
      <c r="E26" s="872"/>
      <c r="F26" s="7"/>
      <c r="H26" s="209"/>
      <c r="M26" s="1072"/>
      <c r="N26" s="1073"/>
      <c r="O26" s="1072" t="s">
        <v>1066</v>
      </c>
      <c r="P26" s="1073"/>
      <c r="Q26" s="1053"/>
      <c r="R26" s="1053"/>
      <c r="S26" s="1053"/>
      <c r="T26" s="1053"/>
      <c r="U26" s="983"/>
      <c r="V26" s="983"/>
    </row>
    <row r="27" spans="1:22" ht="18.75" customHeight="1">
      <c r="A27" s="1081"/>
      <c r="B27" s="1081"/>
      <c r="C27" s="1081"/>
      <c r="D27" s="1081"/>
      <c r="E27" s="1081"/>
      <c r="F27" s="7"/>
      <c r="H27" s="209"/>
      <c r="M27" s="1072"/>
      <c r="N27" s="1073"/>
      <c r="O27" s="1072" t="s">
        <v>1425</v>
      </c>
      <c r="P27" s="1073"/>
      <c r="Q27" s="1053"/>
      <c r="R27" s="1053"/>
      <c r="S27" s="1053"/>
      <c r="T27" s="1053"/>
      <c r="U27" s="983"/>
      <c r="V27" s="983"/>
    </row>
    <row r="28" spans="1:22" ht="18.75" customHeight="1">
      <c r="A28" s="872"/>
      <c r="B28" s="872"/>
      <c r="C28" s="872"/>
      <c r="D28" s="872"/>
      <c r="E28" s="872"/>
      <c r="F28" s="872"/>
      <c r="M28" s="1053"/>
      <c r="N28" s="223"/>
      <c r="O28" s="1053" t="s">
        <v>1525</v>
      </c>
      <c r="P28" s="223"/>
      <c r="Q28" s="223"/>
      <c r="R28" s="223"/>
      <c r="S28" s="223"/>
      <c r="T28" s="223"/>
      <c r="U28" s="223"/>
      <c r="V28" s="223"/>
    </row>
    <row r="29" spans="1:22" ht="18.75" customHeight="1">
      <c r="A29" s="872"/>
      <c r="B29" s="872"/>
      <c r="C29" s="872"/>
      <c r="D29" s="872"/>
      <c r="E29" s="872"/>
      <c r="F29" s="872"/>
    </row>
    <row r="30" spans="1:22" ht="18.75" customHeight="1">
      <c r="A30" s="2381" t="s">
        <v>1620</v>
      </c>
      <c r="B30" s="2381"/>
      <c r="C30" s="2381"/>
      <c r="D30" s="2381"/>
      <c r="E30" s="2381"/>
      <c r="F30" s="2381"/>
      <c r="G30" s="2381"/>
      <c r="H30" s="2381"/>
      <c r="I30" s="2381"/>
      <c r="J30" s="2381"/>
      <c r="K30" s="2381"/>
      <c r="L30" s="2381"/>
      <c r="M30" s="2381"/>
      <c r="N30" s="2381"/>
      <c r="O30" s="2381"/>
      <c r="P30" s="2381"/>
      <c r="Q30" s="2381"/>
      <c r="R30" s="2381"/>
      <c r="S30" s="2381"/>
      <c r="T30" s="2381"/>
      <c r="U30" s="2381"/>
      <c r="V30" s="2381"/>
    </row>
    <row r="31" spans="1:22" ht="18.75" customHeight="1" thickBot="1">
      <c r="A31" s="981"/>
      <c r="B31" s="1020"/>
      <c r="C31" s="1020"/>
      <c r="D31" s="1020"/>
      <c r="E31" s="983"/>
      <c r="F31" s="983"/>
      <c r="G31" s="983"/>
      <c r="H31" s="983"/>
      <c r="I31" s="1021"/>
      <c r="J31" s="983"/>
      <c r="K31" s="983"/>
      <c r="L31" s="983"/>
      <c r="M31" s="983"/>
      <c r="N31" s="983"/>
      <c r="O31" s="983"/>
      <c r="P31" s="983"/>
      <c r="Q31" s="983"/>
      <c r="R31" s="983"/>
      <c r="S31" s="983"/>
      <c r="T31" s="983"/>
      <c r="U31" s="983"/>
      <c r="V31" s="984" t="s">
        <v>1186</v>
      </c>
    </row>
    <row r="32" spans="1:22" ht="18.75" customHeight="1">
      <c r="A32" s="1022"/>
      <c r="B32" s="1023"/>
      <c r="C32" s="1023"/>
      <c r="D32" s="1023"/>
      <c r="E32" s="1024" t="s">
        <v>220</v>
      </c>
      <c r="F32" s="1024" t="s">
        <v>221</v>
      </c>
      <c r="G32" s="1024" t="s">
        <v>94</v>
      </c>
      <c r="H32" s="1024" t="s">
        <v>93</v>
      </c>
      <c r="I32" s="1024" t="s">
        <v>92</v>
      </c>
      <c r="J32" s="1024" t="s">
        <v>91</v>
      </c>
      <c r="K32" s="1024" t="s">
        <v>603</v>
      </c>
      <c r="L32" s="1026" t="s">
        <v>780</v>
      </c>
      <c r="M32" s="1025" t="s">
        <v>862</v>
      </c>
      <c r="N32" s="1074" t="s">
        <v>1015</v>
      </c>
      <c r="O32" s="1075" t="s">
        <v>1058</v>
      </c>
      <c r="P32" s="1027" t="s">
        <v>1070</v>
      </c>
      <c r="Q32" s="1027" t="s">
        <v>1236</v>
      </c>
      <c r="R32" s="1942" t="s">
        <v>1314</v>
      </c>
      <c r="S32" s="2037" t="s">
        <v>1825</v>
      </c>
      <c r="T32" s="2137" t="s">
        <v>1858</v>
      </c>
      <c r="U32" s="2158" t="s">
        <v>1861</v>
      </c>
      <c r="V32" s="2133" t="s">
        <v>1326</v>
      </c>
    </row>
    <row r="33" spans="1:27" ht="18.75" customHeight="1">
      <c r="A33" s="1029" t="s">
        <v>665</v>
      </c>
      <c r="B33" s="1030"/>
      <c r="C33" s="1030"/>
      <c r="D33" s="1030"/>
      <c r="E33" s="1031">
        <v>67818</v>
      </c>
      <c r="F33" s="1031">
        <v>66412</v>
      </c>
      <c r="G33" s="1031">
        <v>65335</v>
      </c>
      <c r="H33" s="1031">
        <v>65843</v>
      </c>
      <c r="I33" s="1031">
        <v>67168</v>
      </c>
      <c r="J33" s="1032">
        <v>78743</v>
      </c>
      <c r="K33" s="1032">
        <v>72781</v>
      </c>
      <c r="L33" s="1034">
        <v>82960</v>
      </c>
      <c r="M33" s="1033">
        <v>71551</v>
      </c>
      <c r="N33" s="1035">
        <v>67453</v>
      </c>
      <c r="O33" s="1036">
        <v>69679</v>
      </c>
      <c r="P33" s="1035">
        <v>78075</v>
      </c>
      <c r="Q33" s="1035">
        <v>79364</v>
      </c>
      <c r="R33" s="1943">
        <v>85523</v>
      </c>
      <c r="S33" s="2038">
        <v>77643</v>
      </c>
      <c r="T33" s="2155">
        <v>86233</v>
      </c>
      <c r="U33" s="2159">
        <v>93779</v>
      </c>
      <c r="V33" s="2160">
        <f t="shared" ref="V33:V38" si="2">(U33/T33-1)*100</f>
        <v>8.7507102849257343</v>
      </c>
      <c r="X33" s="2040"/>
    </row>
    <row r="34" spans="1:27" ht="18.75" customHeight="1">
      <c r="A34" s="1037" t="s">
        <v>259</v>
      </c>
      <c r="B34" s="1038"/>
      <c r="C34" s="1038"/>
      <c r="D34" s="1038"/>
      <c r="E34" s="1039">
        <v>10577</v>
      </c>
      <c r="F34" s="1039">
        <v>10288</v>
      </c>
      <c r="G34" s="1039">
        <v>9819</v>
      </c>
      <c r="H34" s="1039">
        <v>9649</v>
      </c>
      <c r="I34" s="1039">
        <v>9849</v>
      </c>
      <c r="J34" s="1040">
        <v>14592</v>
      </c>
      <c r="K34" s="1040">
        <v>15443</v>
      </c>
      <c r="L34" s="1042">
        <v>14316</v>
      </c>
      <c r="M34" s="1041">
        <v>11391</v>
      </c>
      <c r="N34" s="1043">
        <v>10677</v>
      </c>
      <c r="O34" s="1044">
        <v>12136</v>
      </c>
      <c r="P34" s="1043">
        <v>9549</v>
      </c>
      <c r="Q34" s="1043">
        <v>11699</v>
      </c>
      <c r="R34" s="1944">
        <v>12923</v>
      </c>
      <c r="S34" s="2039">
        <v>10733</v>
      </c>
      <c r="T34" s="2156">
        <v>10787</v>
      </c>
      <c r="U34" s="2161">
        <v>14044</v>
      </c>
      <c r="V34" s="2162">
        <f t="shared" si="2"/>
        <v>30.1937517382034</v>
      </c>
      <c r="X34" s="2041"/>
    </row>
    <row r="35" spans="1:27" ht="18.75" customHeight="1">
      <c r="A35" s="1037" t="s">
        <v>260</v>
      </c>
      <c r="B35" s="1038"/>
      <c r="C35" s="1038"/>
      <c r="D35" s="1038"/>
      <c r="E35" s="1039">
        <v>15320</v>
      </c>
      <c r="F35" s="1039">
        <v>15041</v>
      </c>
      <c r="G35" s="1039">
        <v>14987</v>
      </c>
      <c r="H35" s="1039">
        <v>14905</v>
      </c>
      <c r="I35" s="1039">
        <v>15307</v>
      </c>
      <c r="J35" s="1040">
        <v>17899</v>
      </c>
      <c r="K35" s="1040">
        <v>16321</v>
      </c>
      <c r="L35" s="1042">
        <v>18817</v>
      </c>
      <c r="M35" s="1041">
        <v>15714</v>
      </c>
      <c r="N35" s="1043">
        <v>14902</v>
      </c>
      <c r="O35" s="1044">
        <v>14228</v>
      </c>
      <c r="P35" s="1043">
        <v>19788</v>
      </c>
      <c r="Q35" s="1043">
        <v>18834</v>
      </c>
      <c r="R35" s="1944">
        <v>19825</v>
      </c>
      <c r="S35" s="2039">
        <v>17260</v>
      </c>
      <c r="T35" s="2156">
        <v>20987</v>
      </c>
      <c r="U35" s="2161">
        <v>24251</v>
      </c>
      <c r="V35" s="2162">
        <f t="shared" si="2"/>
        <v>15.552484871587179</v>
      </c>
      <c r="X35" s="2041"/>
    </row>
    <row r="36" spans="1:27" ht="18.75" customHeight="1">
      <c r="A36" s="1037" t="s">
        <v>261</v>
      </c>
      <c r="B36" s="1038"/>
      <c r="C36" s="1038"/>
      <c r="D36" s="1038"/>
      <c r="E36" s="1039">
        <v>4655</v>
      </c>
      <c r="F36" s="1039">
        <v>4459</v>
      </c>
      <c r="G36" s="1039">
        <v>4427</v>
      </c>
      <c r="H36" s="1039">
        <v>4457</v>
      </c>
      <c r="I36" s="1039">
        <v>4553</v>
      </c>
      <c r="J36" s="1040">
        <v>5085</v>
      </c>
      <c r="K36" s="1040">
        <v>5150</v>
      </c>
      <c r="L36" s="1042">
        <v>5730</v>
      </c>
      <c r="M36" s="1041">
        <v>5500</v>
      </c>
      <c r="N36" s="1043">
        <v>4793</v>
      </c>
      <c r="O36" s="1044">
        <v>4998</v>
      </c>
      <c r="P36" s="1043">
        <v>4197</v>
      </c>
      <c r="Q36" s="1043">
        <v>5068</v>
      </c>
      <c r="R36" s="1944">
        <v>6075</v>
      </c>
      <c r="S36" s="2039">
        <v>5977</v>
      </c>
      <c r="T36" s="2156">
        <v>6495</v>
      </c>
      <c r="U36" s="2161">
        <v>6533</v>
      </c>
      <c r="V36" s="2162">
        <f t="shared" si="2"/>
        <v>0.58506543494996066</v>
      </c>
      <c r="X36" s="2041"/>
      <c r="Z36" s="771"/>
      <c r="AA36" s="771"/>
    </row>
    <row r="37" spans="1:27" ht="18.75" customHeight="1">
      <c r="A37" s="1037" t="s">
        <v>262</v>
      </c>
      <c r="B37" s="1038"/>
      <c r="C37" s="1038"/>
      <c r="D37" s="1038"/>
      <c r="E37" s="1039">
        <v>2856</v>
      </c>
      <c r="F37" s="1039">
        <v>2809</v>
      </c>
      <c r="G37" s="1039">
        <v>2769</v>
      </c>
      <c r="H37" s="1039">
        <v>2836</v>
      </c>
      <c r="I37" s="1039">
        <v>2913</v>
      </c>
      <c r="J37" s="1040">
        <v>3278</v>
      </c>
      <c r="K37" s="1040">
        <v>2183</v>
      </c>
      <c r="L37" s="1042">
        <v>2934</v>
      </c>
      <c r="M37" s="1041">
        <v>2533</v>
      </c>
      <c r="N37" s="1043">
        <v>2435</v>
      </c>
      <c r="O37" s="1044">
        <v>2908</v>
      </c>
      <c r="P37" s="1043">
        <v>3165</v>
      </c>
      <c r="Q37" s="1043">
        <v>3309</v>
      </c>
      <c r="R37" s="1944">
        <v>4654</v>
      </c>
      <c r="S37" s="2039">
        <v>4886</v>
      </c>
      <c r="T37" s="2156">
        <v>6919</v>
      </c>
      <c r="U37" s="2161">
        <v>6207</v>
      </c>
      <c r="V37" s="2162">
        <f t="shared" si="2"/>
        <v>-10.290504408151468</v>
      </c>
      <c r="X37" s="2041"/>
      <c r="Z37" s="771"/>
      <c r="AA37" s="771"/>
    </row>
    <row r="38" spans="1:27" ht="18.75" customHeight="1">
      <c r="A38" s="1076" t="s">
        <v>829</v>
      </c>
      <c r="B38" s="1038"/>
      <c r="C38" s="1038"/>
      <c r="D38" s="1038"/>
      <c r="E38" s="1039">
        <v>3320</v>
      </c>
      <c r="F38" s="1039">
        <v>3349</v>
      </c>
      <c r="G38" s="1039">
        <v>3334</v>
      </c>
      <c r="H38" s="1039">
        <v>3440</v>
      </c>
      <c r="I38" s="1039">
        <v>3452</v>
      </c>
      <c r="J38" s="1040">
        <v>3238</v>
      </c>
      <c r="K38" s="1040">
        <v>2940</v>
      </c>
      <c r="L38" s="1042">
        <v>3296</v>
      </c>
      <c r="M38" s="1041">
        <v>2407</v>
      </c>
      <c r="N38" s="1043">
        <v>2633</v>
      </c>
      <c r="O38" s="1044">
        <v>2989</v>
      </c>
      <c r="P38" s="1043">
        <v>4705</v>
      </c>
      <c r="Q38" s="1043">
        <v>3264</v>
      </c>
      <c r="R38" s="1944">
        <v>3387</v>
      </c>
      <c r="S38" s="2039">
        <v>3759</v>
      </c>
      <c r="T38" s="2156">
        <v>3803</v>
      </c>
      <c r="U38" s="2161">
        <v>5509</v>
      </c>
      <c r="V38" s="2162">
        <f t="shared" si="2"/>
        <v>44.859321588219835</v>
      </c>
      <c r="X38" s="2041"/>
    </row>
    <row r="39" spans="1:27" ht="18.75" customHeight="1">
      <c r="A39" s="1076" t="s">
        <v>263</v>
      </c>
      <c r="B39" s="1038"/>
      <c r="C39" s="1038"/>
      <c r="D39" s="1038"/>
      <c r="E39" s="1039">
        <v>2192</v>
      </c>
      <c r="F39" s="1039">
        <v>1961</v>
      </c>
      <c r="G39" s="1039">
        <v>1879</v>
      </c>
      <c r="H39" s="1039">
        <v>1817</v>
      </c>
      <c r="I39" s="1039">
        <v>1827</v>
      </c>
      <c r="J39" s="1040">
        <v>2120</v>
      </c>
      <c r="K39" s="1040">
        <v>2283</v>
      </c>
      <c r="L39" s="1042">
        <v>2351</v>
      </c>
      <c r="M39" s="1041">
        <v>1624</v>
      </c>
      <c r="N39" s="1043">
        <v>1772</v>
      </c>
      <c r="O39" s="1044">
        <v>1698</v>
      </c>
      <c r="P39" s="1043">
        <v>1967</v>
      </c>
      <c r="Q39" s="1043">
        <v>1601</v>
      </c>
      <c r="R39" s="1944">
        <v>2024</v>
      </c>
      <c r="S39" s="2039">
        <v>1940</v>
      </c>
      <c r="T39" s="2156">
        <v>1966</v>
      </c>
      <c r="U39" s="2161">
        <v>2452</v>
      </c>
      <c r="V39" s="2162">
        <f t="shared" ref="V39" si="3">(U39/T39-1)*100</f>
        <v>24.720244150559513</v>
      </c>
      <c r="X39" s="2041"/>
    </row>
    <row r="40" spans="1:27" ht="18.75" customHeight="1">
      <c r="A40" s="1076" t="s">
        <v>264</v>
      </c>
      <c r="B40" s="1038"/>
      <c r="C40" s="1038"/>
      <c r="D40" s="1038"/>
      <c r="E40" s="1039">
        <v>4697</v>
      </c>
      <c r="F40" s="1039">
        <v>4643</v>
      </c>
      <c r="G40" s="1039">
        <v>4673</v>
      </c>
      <c r="H40" s="1039">
        <v>4910</v>
      </c>
      <c r="I40" s="1039">
        <v>5104</v>
      </c>
      <c r="J40" s="1040">
        <v>6015</v>
      </c>
      <c r="K40" s="1040">
        <v>6124</v>
      </c>
      <c r="L40" s="1042">
        <v>6515</v>
      </c>
      <c r="M40" s="1041">
        <v>7263</v>
      </c>
      <c r="N40" s="1043">
        <v>6143</v>
      </c>
      <c r="O40" s="1044">
        <v>6496</v>
      </c>
      <c r="P40" s="1043">
        <v>7567</v>
      </c>
      <c r="Q40" s="1043">
        <v>7222</v>
      </c>
      <c r="R40" s="1944">
        <v>7301</v>
      </c>
      <c r="S40" s="2039">
        <v>8380</v>
      </c>
      <c r="T40" s="2156">
        <v>6480</v>
      </c>
      <c r="U40" s="2161">
        <v>7734</v>
      </c>
      <c r="V40" s="2162">
        <f>(U40/T40-1)*100</f>
        <v>19.351851851851841</v>
      </c>
      <c r="X40" s="2041"/>
    </row>
    <row r="41" spans="1:27" ht="18.75" customHeight="1">
      <c r="A41" s="1076" t="s">
        <v>746</v>
      </c>
      <c r="B41" s="1038"/>
      <c r="C41" s="1038"/>
      <c r="D41" s="1038"/>
      <c r="E41" s="1039">
        <v>6124</v>
      </c>
      <c r="F41" s="1039">
        <v>6333</v>
      </c>
      <c r="G41" s="1039">
        <v>6150</v>
      </c>
      <c r="H41" s="1039">
        <v>6205</v>
      </c>
      <c r="I41" s="1039">
        <v>6673</v>
      </c>
      <c r="J41" s="1040">
        <v>6999</v>
      </c>
      <c r="K41" s="1040">
        <v>5973</v>
      </c>
      <c r="L41" s="1042">
        <v>7330</v>
      </c>
      <c r="M41" s="1041">
        <v>6462</v>
      </c>
      <c r="N41" s="1043">
        <v>8044</v>
      </c>
      <c r="O41" s="1044">
        <v>6147</v>
      </c>
      <c r="P41" s="1043">
        <v>7092</v>
      </c>
      <c r="Q41" s="1043">
        <v>8194</v>
      </c>
      <c r="R41" s="1944">
        <v>8603</v>
      </c>
      <c r="S41" s="2039">
        <v>8101</v>
      </c>
      <c r="T41" s="2156">
        <v>7085</v>
      </c>
      <c r="U41" s="2161">
        <v>8786</v>
      </c>
      <c r="V41" s="2162">
        <f>(U41/T41-1)*100</f>
        <v>24.008468595624556</v>
      </c>
      <c r="X41" s="2041"/>
    </row>
    <row r="42" spans="1:27" ht="18.75" customHeight="1" thickBot="1">
      <c r="A42" s="1037" t="s">
        <v>265</v>
      </c>
      <c r="B42" s="1038"/>
      <c r="C42" s="1038"/>
      <c r="D42" s="1038"/>
      <c r="E42" s="1040">
        <v>18074</v>
      </c>
      <c r="F42" s="1040">
        <v>17529</v>
      </c>
      <c r="G42" s="1040">
        <v>17298</v>
      </c>
      <c r="H42" s="1040">
        <v>17623</v>
      </c>
      <c r="I42" s="1040">
        <v>17491</v>
      </c>
      <c r="J42" s="1040">
        <v>19519</v>
      </c>
      <c r="K42" s="1040">
        <v>16364</v>
      </c>
      <c r="L42" s="1042">
        <v>21671</v>
      </c>
      <c r="M42" s="1041">
        <v>18656</v>
      </c>
      <c r="N42" s="1043">
        <v>16055</v>
      </c>
      <c r="O42" s="1044">
        <v>18080</v>
      </c>
      <c r="P42" s="1043">
        <v>20044</v>
      </c>
      <c r="Q42" s="1043">
        <v>20173</v>
      </c>
      <c r="R42" s="1944">
        <v>20730</v>
      </c>
      <c r="S42" s="2039">
        <v>16607</v>
      </c>
      <c r="T42" s="2156">
        <v>21712</v>
      </c>
      <c r="U42" s="2163">
        <v>18264</v>
      </c>
      <c r="V42" s="2164">
        <f>(U42/T42-1)*100</f>
        <v>-15.88061901252763</v>
      </c>
      <c r="X42" s="2041"/>
    </row>
    <row r="43" spans="1:27" ht="18.75" customHeight="1">
      <c r="A43" s="1628" t="s">
        <v>1688</v>
      </c>
      <c r="B43" s="1053"/>
      <c r="C43" s="1053"/>
      <c r="D43" s="1053"/>
      <c r="E43" s="1053"/>
      <c r="F43" s="1053"/>
      <c r="G43" s="1053"/>
      <c r="H43" s="1053"/>
      <c r="I43" s="1053"/>
      <c r="J43" s="1053"/>
      <c r="K43" s="1053"/>
      <c r="L43" s="1053"/>
      <c r="M43" s="1053"/>
      <c r="N43" s="1053"/>
      <c r="O43" s="1053"/>
      <c r="P43" s="1053"/>
      <c r="Q43" s="1053"/>
      <c r="R43" s="1053"/>
      <c r="S43" s="1053"/>
      <c r="T43" s="1053"/>
      <c r="U43" s="1053"/>
      <c r="V43" s="1053"/>
      <c r="X43" s="771"/>
    </row>
    <row r="46" spans="1:27" ht="18.75" customHeight="1">
      <c r="A46" s="2381" t="s">
        <v>1621</v>
      </c>
      <c r="B46" s="2381"/>
      <c r="C46" s="2381"/>
      <c r="D46" s="2381"/>
      <c r="E46" s="2381"/>
      <c r="F46" s="2381"/>
      <c r="G46" s="2381"/>
      <c r="H46" s="2381"/>
      <c r="I46" s="2381"/>
      <c r="J46" s="2381"/>
      <c r="K46" s="2381"/>
      <c r="L46" s="2381"/>
      <c r="M46" s="2381"/>
      <c r="N46" s="2381"/>
      <c r="O46" s="2381"/>
      <c r="P46" s="2381"/>
      <c r="Q46" s="2381"/>
      <c r="R46" s="2381"/>
      <c r="S46" s="2381"/>
      <c r="T46" s="2381"/>
      <c r="U46" s="2381"/>
      <c r="V46" s="2381"/>
    </row>
    <row r="47" spans="1:27" ht="18.75" customHeight="1" thickBot="1">
      <c r="A47" s="981"/>
      <c r="B47" s="1020"/>
      <c r="C47" s="1020"/>
      <c r="D47" s="1020"/>
      <c r="E47" s="983"/>
      <c r="F47" s="983"/>
      <c r="G47" s="983"/>
      <c r="H47" s="983"/>
      <c r="I47" s="1021"/>
      <c r="J47" s="983"/>
      <c r="K47" s="983"/>
      <c r="L47" s="983"/>
      <c r="M47" s="983"/>
      <c r="N47" s="983"/>
      <c r="O47" s="983"/>
      <c r="P47" s="983"/>
      <c r="Q47" s="983"/>
      <c r="R47" s="983"/>
      <c r="S47" s="983"/>
      <c r="T47" s="983"/>
      <c r="U47" s="983"/>
      <c r="V47" s="984" t="s">
        <v>1186</v>
      </c>
    </row>
    <row r="48" spans="1:27" ht="18.75" customHeight="1">
      <c r="A48" s="1022"/>
      <c r="B48" s="1023"/>
      <c r="C48" s="1023"/>
      <c r="D48" s="1023"/>
      <c r="E48" s="1024" t="s">
        <v>220</v>
      </c>
      <c r="F48" s="1024" t="s">
        <v>221</v>
      </c>
      <c r="G48" s="1024" t="s">
        <v>94</v>
      </c>
      <c r="H48" s="1024" t="s">
        <v>93</v>
      </c>
      <c r="I48" s="1024" t="s">
        <v>92</v>
      </c>
      <c r="J48" s="1024" t="s">
        <v>91</v>
      </c>
      <c r="K48" s="1024" t="s">
        <v>603</v>
      </c>
      <c r="L48" s="1026" t="s">
        <v>780</v>
      </c>
      <c r="M48" s="1025" t="s">
        <v>862</v>
      </c>
      <c r="N48" s="1074" t="s">
        <v>1015</v>
      </c>
      <c r="O48" s="1075" t="s">
        <v>1058</v>
      </c>
      <c r="P48" s="1027" t="s">
        <v>1070</v>
      </c>
      <c r="Q48" s="1027" t="s">
        <v>1236</v>
      </c>
      <c r="R48" s="1942" t="s">
        <v>1314</v>
      </c>
      <c r="S48" s="2037" t="s">
        <v>1825</v>
      </c>
      <c r="T48" s="2137" t="s">
        <v>1858</v>
      </c>
      <c r="U48" s="2158" t="s">
        <v>1861</v>
      </c>
      <c r="V48" s="2133" t="s">
        <v>1326</v>
      </c>
    </row>
    <row r="49" spans="1:22" ht="18.75" customHeight="1">
      <c r="A49" s="1029" t="s">
        <v>665</v>
      </c>
      <c r="B49" s="1030"/>
      <c r="C49" s="1030"/>
      <c r="D49" s="1030"/>
      <c r="E49" s="1031">
        <v>67818</v>
      </c>
      <c r="F49" s="1031">
        <v>66412</v>
      </c>
      <c r="G49" s="1031">
        <v>65335</v>
      </c>
      <c r="H49" s="1031">
        <v>65843</v>
      </c>
      <c r="I49" s="1031">
        <v>67168</v>
      </c>
      <c r="J49" s="1031">
        <v>68253</v>
      </c>
      <c r="K49" s="1031">
        <v>69775</v>
      </c>
      <c r="L49" s="1055">
        <v>69823</v>
      </c>
      <c r="M49" s="1054">
        <v>69634</v>
      </c>
      <c r="N49" s="1035">
        <v>70313</v>
      </c>
      <c r="O49" s="1036">
        <v>72388</v>
      </c>
      <c r="P49" s="1035">
        <v>70153</v>
      </c>
      <c r="Q49" s="1035">
        <v>72309</v>
      </c>
      <c r="R49" s="1943">
        <v>76899</v>
      </c>
      <c r="S49" s="2038">
        <v>81111</v>
      </c>
      <c r="T49" s="2155">
        <v>84418</v>
      </c>
      <c r="U49" s="2159">
        <v>89853</v>
      </c>
      <c r="V49" s="2160">
        <f t="shared" ref="V49:V54" si="4">(U49/T49-1)*100</f>
        <v>6.4382003838044044</v>
      </c>
    </row>
    <row r="50" spans="1:22" ht="18.75" customHeight="1">
      <c r="A50" s="1037" t="s">
        <v>259</v>
      </c>
      <c r="B50" s="1038"/>
      <c r="C50" s="1038"/>
      <c r="D50" s="1038"/>
      <c r="E50" s="1039">
        <v>10577</v>
      </c>
      <c r="F50" s="1039">
        <v>10288</v>
      </c>
      <c r="G50" s="1039">
        <v>9819</v>
      </c>
      <c r="H50" s="1039">
        <v>9649</v>
      </c>
      <c r="I50" s="1039">
        <v>9849</v>
      </c>
      <c r="J50" s="1039">
        <v>9996</v>
      </c>
      <c r="K50" s="1039">
        <v>10093</v>
      </c>
      <c r="L50" s="1057">
        <v>10054</v>
      </c>
      <c r="M50" s="1056">
        <v>9516</v>
      </c>
      <c r="N50" s="1043">
        <v>8999</v>
      </c>
      <c r="O50" s="1044">
        <v>9102</v>
      </c>
      <c r="P50" s="1043">
        <v>8278</v>
      </c>
      <c r="Q50" s="1043">
        <v>8602</v>
      </c>
      <c r="R50" s="1944">
        <v>9360</v>
      </c>
      <c r="S50" s="2039">
        <v>9754</v>
      </c>
      <c r="T50" s="2156">
        <v>9948</v>
      </c>
      <c r="U50" s="2161">
        <v>10355</v>
      </c>
      <c r="V50" s="2162">
        <f t="shared" si="4"/>
        <v>4.0912746280659329</v>
      </c>
    </row>
    <row r="51" spans="1:22" ht="18.75" customHeight="1">
      <c r="A51" s="1037" t="s">
        <v>260</v>
      </c>
      <c r="B51" s="1038"/>
      <c r="C51" s="1038"/>
      <c r="D51" s="1038"/>
      <c r="E51" s="1039">
        <v>15320</v>
      </c>
      <c r="F51" s="1039">
        <v>15041</v>
      </c>
      <c r="G51" s="1039">
        <v>14987</v>
      </c>
      <c r="H51" s="1039">
        <v>14905</v>
      </c>
      <c r="I51" s="1039">
        <v>15307</v>
      </c>
      <c r="J51" s="1039">
        <v>15298</v>
      </c>
      <c r="K51" s="1039">
        <v>15764</v>
      </c>
      <c r="L51" s="1057">
        <v>15408</v>
      </c>
      <c r="M51" s="1056">
        <v>15118</v>
      </c>
      <c r="N51" s="1043">
        <v>15281</v>
      </c>
      <c r="O51" s="1044">
        <v>15971</v>
      </c>
      <c r="P51" s="1043">
        <v>15873</v>
      </c>
      <c r="Q51" s="1043">
        <v>17141</v>
      </c>
      <c r="R51" s="1944">
        <v>18356</v>
      </c>
      <c r="S51" s="2039">
        <v>18461</v>
      </c>
      <c r="T51" s="2156">
        <v>18829</v>
      </c>
      <c r="U51" s="2161">
        <v>19360</v>
      </c>
      <c r="V51" s="2162">
        <f t="shared" si="4"/>
        <v>2.8201179032343759</v>
      </c>
    </row>
    <row r="52" spans="1:22" ht="18.75" customHeight="1">
      <c r="A52" s="1037" t="s">
        <v>261</v>
      </c>
      <c r="B52" s="1038"/>
      <c r="C52" s="1038"/>
      <c r="D52" s="1038"/>
      <c r="E52" s="1039">
        <v>4655</v>
      </c>
      <c r="F52" s="1039">
        <v>4459</v>
      </c>
      <c r="G52" s="1039">
        <v>4427</v>
      </c>
      <c r="H52" s="1039">
        <v>4457</v>
      </c>
      <c r="I52" s="1039">
        <v>4553</v>
      </c>
      <c r="J52" s="1039">
        <v>4831</v>
      </c>
      <c r="K52" s="1039">
        <v>4938</v>
      </c>
      <c r="L52" s="1057">
        <v>4892</v>
      </c>
      <c r="M52" s="1056">
        <v>4942</v>
      </c>
      <c r="N52" s="1043">
        <v>4932</v>
      </c>
      <c r="O52" s="1044">
        <v>4896</v>
      </c>
      <c r="P52" s="1043">
        <v>4694</v>
      </c>
      <c r="Q52" s="1043">
        <v>4759</v>
      </c>
      <c r="R52" s="1944">
        <v>4858</v>
      </c>
      <c r="S52" s="2039">
        <v>5369</v>
      </c>
      <c r="T52" s="2156">
        <v>5705</v>
      </c>
      <c r="U52" s="2161">
        <v>6052</v>
      </c>
      <c r="V52" s="2162">
        <f t="shared" si="4"/>
        <v>6.0823838737949165</v>
      </c>
    </row>
    <row r="53" spans="1:22" ht="18.75" customHeight="1">
      <c r="A53" s="1037" t="s">
        <v>262</v>
      </c>
      <c r="B53" s="1038"/>
      <c r="C53" s="1038"/>
      <c r="D53" s="1038"/>
      <c r="E53" s="1039">
        <v>2856</v>
      </c>
      <c r="F53" s="1039">
        <v>2809</v>
      </c>
      <c r="G53" s="1039">
        <v>2769</v>
      </c>
      <c r="H53" s="1039">
        <v>2836</v>
      </c>
      <c r="I53" s="1039">
        <v>2913</v>
      </c>
      <c r="J53" s="1039">
        <v>3032</v>
      </c>
      <c r="K53" s="1039">
        <v>3089</v>
      </c>
      <c r="L53" s="1057">
        <v>3117</v>
      </c>
      <c r="M53" s="1056">
        <v>3192</v>
      </c>
      <c r="N53" s="1043">
        <v>3280</v>
      </c>
      <c r="O53" s="1044">
        <v>3421</v>
      </c>
      <c r="P53" s="1043">
        <v>2995</v>
      </c>
      <c r="Q53" s="1043">
        <v>3432</v>
      </c>
      <c r="R53" s="1944">
        <v>3670</v>
      </c>
      <c r="S53" s="2039">
        <v>4282</v>
      </c>
      <c r="T53" s="2156">
        <v>4563</v>
      </c>
      <c r="U53" s="2161">
        <v>5201</v>
      </c>
      <c r="V53" s="2162">
        <f t="shared" si="4"/>
        <v>13.982029366644744</v>
      </c>
    </row>
    <row r="54" spans="1:22" ht="18.75" customHeight="1">
      <c r="A54" s="1076" t="s">
        <v>829</v>
      </c>
      <c r="B54" s="1038"/>
      <c r="C54" s="1038"/>
      <c r="D54" s="1038"/>
      <c r="E54" s="1039">
        <v>3320</v>
      </c>
      <c r="F54" s="1039">
        <v>3349</v>
      </c>
      <c r="G54" s="1039">
        <v>3334</v>
      </c>
      <c r="H54" s="1039">
        <v>3440</v>
      </c>
      <c r="I54" s="1039">
        <v>3452</v>
      </c>
      <c r="J54" s="1039">
        <v>3662</v>
      </c>
      <c r="K54" s="1039">
        <v>3710</v>
      </c>
      <c r="L54" s="1057">
        <v>3563</v>
      </c>
      <c r="M54" s="1056">
        <v>3658</v>
      </c>
      <c r="N54" s="1043">
        <v>3765</v>
      </c>
      <c r="O54" s="1044">
        <v>3973</v>
      </c>
      <c r="P54" s="1043">
        <v>4256</v>
      </c>
      <c r="Q54" s="1043">
        <v>4281</v>
      </c>
      <c r="R54" s="1944">
        <v>4582</v>
      </c>
      <c r="S54" s="2039">
        <v>5130</v>
      </c>
      <c r="T54" s="2156">
        <v>5372</v>
      </c>
      <c r="U54" s="2161">
        <v>5725</v>
      </c>
      <c r="V54" s="2162">
        <f t="shared" si="4"/>
        <v>6.5711094564407935</v>
      </c>
    </row>
    <row r="55" spans="1:22" ht="18.75" customHeight="1">
      <c r="A55" s="1076" t="s">
        <v>263</v>
      </c>
      <c r="B55" s="1038"/>
      <c r="C55" s="1038"/>
      <c r="D55" s="1038"/>
      <c r="E55" s="1039">
        <v>2192</v>
      </c>
      <c r="F55" s="1039">
        <v>1961</v>
      </c>
      <c r="G55" s="1039">
        <v>1879</v>
      </c>
      <c r="H55" s="1039">
        <v>1817</v>
      </c>
      <c r="I55" s="1039">
        <v>1827</v>
      </c>
      <c r="J55" s="1039">
        <v>1834</v>
      </c>
      <c r="K55" s="1039">
        <v>1869</v>
      </c>
      <c r="L55" s="1057">
        <v>1824</v>
      </c>
      <c r="M55" s="1056">
        <v>1760</v>
      </c>
      <c r="N55" s="1043">
        <v>1806</v>
      </c>
      <c r="O55" s="1044">
        <v>1926</v>
      </c>
      <c r="P55" s="1043">
        <v>1902</v>
      </c>
      <c r="Q55" s="1043">
        <v>1756</v>
      </c>
      <c r="R55" s="1944">
        <v>1921</v>
      </c>
      <c r="S55" s="2039">
        <v>2034</v>
      </c>
      <c r="T55" s="2156">
        <v>2181</v>
      </c>
      <c r="U55" s="2161">
        <v>2322</v>
      </c>
      <c r="V55" s="2162">
        <f t="shared" ref="V55:V58" si="5">(U55/T55-1)*100</f>
        <v>6.4649243466299966</v>
      </c>
    </row>
    <row r="56" spans="1:22" ht="18.75" customHeight="1">
      <c r="A56" s="1076" t="s">
        <v>264</v>
      </c>
      <c r="B56" s="1038"/>
      <c r="C56" s="1038"/>
      <c r="D56" s="1038"/>
      <c r="E56" s="1039">
        <v>4697</v>
      </c>
      <c r="F56" s="1039">
        <v>4643</v>
      </c>
      <c r="G56" s="1039">
        <v>4673</v>
      </c>
      <c r="H56" s="1039">
        <v>4910</v>
      </c>
      <c r="I56" s="1039">
        <v>5104</v>
      </c>
      <c r="J56" s="1039">
        <v>5627</v>
      </c>
      <c r="K56" s="1039">
        <v>5937</v>
      </c>
      <c r="L56" s="1057">
        <v>6211</v>
      </c>
      <c r="M56" s="1056">
        <v>6609</v>
      </c>
      <c r="N56" s="1043">
        <v>6990</v>
      </c>
      <c r="O56" s="1044">
        <v>7240</v>
      </c>
      <c r="P56" s="1043">
        <v>7142</v>
      </c>
      <c r="Q56" s="1043">
        <v>7358</v>
      </c>
      <c r="R56" s="1944">
        <v>7344</v>
      </c>
      <c r="S56" s="2039">
        <v>7595</v>
      </c>
      <c r="T56" s="2156">
        <v>7902</v>
      </c>
      <c r="U56" s="2161">
        <v>8211</v>
      </c>
      <c r="V56" s="2162">
        <f>(U56/T56-1)*100</f>
        <v>3.9104024297646145</v>
      </c>
    </row>
    <row r="57" spans="1:22" ht="18.75" customHeight="1">
      <c r="A57" s="1076" t="s">
        <v>746</v>
      </c>
      <c r="B57" s="1038"/>
      <c r="C57" s="1038"/>
      <c r="D57" s="1038"/>
      <c r="E57" s="1039">
        <v>6124</v>
      </c>
      <c r="F57" s="1039">
        <v>6333</v>
      </c>
      <c r="G57" s="1039">
        <v>6150</v>
      </c>
      <c r="H57" s="1039">
        <v>6205</v>
      </c>
      <c r="I57" s="1039">
        <v>6673</v>
      </c>
      <c r="J57" s="1039">
        <v>6479</v>
      </c>
      <c r="K57" s="1039">
        <v>7012</v>
      </c>
      <c r="L57" s="1057">
        <v>7263</v>
      </c>
      <c r="M57" s="1056">
        <v>7374</v>
      </c>
      <c r="N57" s="1043">
        <v>7771</v>
      </c>
      <c r="O57" s="1044">
        <v>7686</v>
      </c>
      <c r="P57" s="1043">
        <v>8023</v>
      </c>
      <c r="Q57" s="1043">
        <v>7978</v>
      </c>
      <c r="R57" s="1944">
        <v>8491</v>
      </c>
      <c r="S57" s="2039">
        <v>9253</v>
      </c>
      <c r="T57" s="2156">
        <v>9769</v>
      </c>
      <c r="U57" s="2161">
        <v>10136</v>
      </c>
      <c r="V57" s="2162">
        <f>(U57/T57-1)*100</f>
        <v>3.756781656259589</v>
      </c>
    </row>
    <row r="58" spans="1:22" ht="18.75" customHeight="1" thickBot="1">
      <c r="A58" s="1037" t="s">
        <v>265</v>
      </c>
      <c r="B58" s="1038"/>
      <c r="C58" s="1038"/>
      <c r="D58" s="1038"/>
      <c r="E58" s="1039">
        <v>18074</v>
      </c>
      <c r="F58" s="1039">
        <v>17529</v>
      </c>
      <c r="G58" s="1039">
        <v>17298</v>
      </c>
      <c r="H58" s="1039">
        <v>17623</v>
      </c>
      <c r="I58" s="1039">
        <v>17491</v>
      </c>
      <c r="J58" s="1039">
        <v>17495</v>
      </c>
      <c r="K58" s="1039">
        <v>17364</v>
      </c>
      <c r="L58" s="1057">
        <v>17492</v>
      </c>
      <c r="M58" s="1056">
        <v>17467</v>
      </c>
      <c r="N58" s="1043">
        <v>17489</v>
      </c>
      <c r="O58" s="1044">
        <v>18172</v>
      </c>
      <c r="P58" s="1043">
        <v>16989</v>
      </c>
      <c r="Q58" s="1043">
        <v>17002</v>
      </c>
      <c r="R58" s="1944">
        <v>18316</v>
      </c>
      <c r="S58" s="2039">
        <v>19232</v>
      </c>
      <c r="T58" s="2156">
        <v>20151</v>
      </c>
      <c r="U58" s="2163">
        <v>22490</v>
      </c>
      <c r="V58" s="2164">
        <f t="shared" si="5"/>
        <v>11.607364398789134</v>
      </c>
    </row>
    <row r="59" spans="1:22" ht="18.75" customHeight="1">
      <c r="A59" s="1628" t="s">
        <v>1313</v>
      </c>
      <c r="B59" s="1053"/>
      <c r="C59" s="1053"/>
      <c r="D59" s="1053"/>
      <c r="E59" s="1053"/>
      <c r="F59" s="1053"/>
      <c r="G59" s="1053"/>
      <c r="H59" s="1053"/>
      <c r="I59" s="1053"/>
      <c r="J59" s="1053"/>
      <c r="K59" s="1053"/>
      <c r="L59" s="1053"/>
      <c r="M59" s="1053"/>
      <c r="N59" s="1053"/>
      <c r="O59" s="1053"/>
      <c r="P59" s="1053"/>
      <c r="Q59" s="1053"/>
      <c r="R59" s="1053"/>
      <c r="S59" s="1053"/>
      <c r="T59" s="1053"/>
      <c r="U59" s="1053"/>
      <c r="V59" s="1053"/>
    </row>
    <row r="60" spans="1:22" ht="18.75" customHeight="1">
      <c r="A60" s="223"/>
      <c r="B60" s="223"/>
      <c r="C60" s="223"/>
      <c r="D60" s="223"/>
      <c r="E60" s="223"/>
      <c r="F60" s="223"/>
      <c r="G60" s="223"/>
      <c r="H60" s="223"/>
      <c r="I60" s="223"/>
      <c r="J60" s="223"/>
      <c r="K60" s="223"/>
      <c r="L60" s="223"/>
      <c r="M60" s="223"/>
      <c r="N60" s="223"/>
      <c r="O60" s="223"/>
      <c r="P60" s="223"/>
      <c r="Q60" s="223"/>
      <c r="R60" s="223"/>
      <c r="S60" s="223"/>
      <c r="T60" s="223"/>
      <c r="U60" s="223"/>
      <c r="V60" s="223"/>
    </row>
    <row r="61" spans="1:22" ht="18.75" customHeight="1">
      <c r="A61" s="223"/>
      <c r="B61" s="223"/>
      <c r="C61" s="223"/>
      <c r="D61" s="223"/>
      <c r="E61" s="223"/>
      <c r="F61" s="223"/>
      <c r="G61" s="223"/>
      <c r="H61" s="223"/>
      <c r="I61" s="223"/>
      <c r="J61" s="223"/>
      <c r="K61" s="223"/>
      <c r="L61" s="223"/>
      <c r="M61" s="223"/>
      <c r="N61" s="223"/>
      <c r="O61" s="223"/>
      <c r="P61" s="223"/>
      <c r="Q61" s="223"/>
      <c r="R61" s="223"/>
      <c r="S61" s="223"/>
      <c r="T61" s="223"/>
      <c r="U61" s="223"/>
      <c r="V61" s="223"/>
    </row>
  </sheetData>
  <sheetProtection algorithmName="SHA-512" hashValue="QpFvEq0b0QDDUTlPB7qY1oz2ekkYF02QLVhG8iGIt4uC5cTztsvR5v9fHSuxSxa0DsdqzEoXElL90tPXXkrKnA==" saltValue="wMJc4ArlSRvK/iFsYgDaTA==" spinCount="100000" sheet="1" objects="1" scenarios="1"/>
  <mergeCells count="4">
    <mergeCell ref="A2:V2"/>
    <mergeCell ref="A30:V30"/>
    <mergeCell ref="A46:V46"/>
    <mergeCell ref="J4:J5"/>
  </mergeCells>
  <phoneticPr fontId="8"/>
  <hyperlinks>
    <hyperlink ref="W1" location="一覧!A1" display="一覧へ" xr:uid="{93381488-9A43-4DF8-BBCB-016737C3B58C}"/>
  </hyperlinks>
  <printOptions horizontalCentered="1"/>
  <pageMargins left="0.74803149606299213" right="0.74803149606299213" top="0.98425196850393704" bottom="0.98425196850393704" header="0.51181102362204722" footer="0.51181102362204722"/>
  <pageSetup paperSize="9" scale="8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54"/>
  <sheetViews>
    <sheetView view="pageBreakPreview" zoomScale="96" zoomScaleNormal="100" zoomScaleSheetLayoutView="100" workbookViewId="0"/>
  </sheetViews>
  <sheetFormatPr defaultColWidth="9.140625" defaultRowHeight="18.75" customHeight="1" outlineLevelRow="1"/>
  <cols>
    <col min="1" max="1" width="2.7109375" style="4" customWidth="1"/>
    <col min="2" max="2" width="10.7109375" style="4" customWidth="1"/>
    <col min="3" max="10" width="12.7109375" style="4" customWidth="1"/>
    <col min="11" max="16384" width="9.140625" style="4"/>
  </cols>
  <sheetData>
    <row r="1" spans="1:11" ht="18.75" customHeight="1">
      <c r="A1" s="215" t="s">
        <v>800</v>
      </c>
      <c r="K1" s="1544" t="s">
        <v>1532</v>
      </c>
    </row>
    <row r="2" spans="1:11" ht="18.75" customHeight="1">
      <c r="A2" s="215" t="s">
        <v>792</v>
      </c>
    </row>
    <row r="3" spans="1:11" ht="18.75" customHeight="1">
      <c r="A3" s="95"/>
    </row>
    <row r="4" spans="1:11" ht="18.75" customHeight="1">
      <c r="A4" s="2546" t="s">
        <v>1622</v>
      </c>
      <c r="B4" s="2546"/>
      <c r="C4" s="2546"/>
      <c r="D4" s="2546"/>
      <c r="E4" s="2546"/>
      <c r="F4" s="2546"/>
      <c r="G4" s="2546"/>
      <c r="H4" s="2546"/>
      <c r="I4" s="2546"/>
      <c r="J4" s="2546"/>
    </row>
    <row r="5" spans="1:11" ht="18.75" customHeight="1">
      <c r="C5" s="37"/>
      <c r="D5" s="37"/>
      <c r="E5" s="37"/>
      <c r="F5" s="37"/>
      <c r="J5" s="39" t="s">
        <v>1179</v>
      </c>
    </row>
    <row r="6" spans="1:11" ht="18.75" customHeight="1">
      <c r="A6" s="2289"/>
      <c r="B6" s="2291"/>
      <c r="C6" s="334" t="s">
        <v>664</v>
      </c>
      <c r="D6" s="335"/>
      <c r="E6" s="334" t="s">
        <v>673</v>
      </c>
      <c r="F6" s="335"/>
      <c r="G6" s="2384" t="s">
        <v>681</v>
      </c>
      <c r="H6" s="2385"/>
      <c r="I6" s="2384" t="s">
        <v>121</v>
      </c>
      <c r="J6" s="2385"/>
    </row>
    <row r="7" spans="1:11" ht="18.75" customHeight="1">
      <c r="A7" s="2286"/>
      <c r="B7" s="2288"/>
      <c r="C7" s="337"/>
      <c r="D7" s="974" t="s">
        <v>1104</v>
      </c>
      <c r="E7" s="337"/>
      <c r="F7" s="974" t="s">
        <v>1104</v>
      </c>
      <c r="G7" s="387"/>
      <c r="H7" s="974" t="s">
        <v>1104</v>
      </c>
      <c r="I7" s="387"/>
      <c r="J7" s="974" t="s">
        <v>1104</v>
      </c>
    </row>
    <row r="8" spans="1:11" ht="18.75" hidden="1" customHeight="1" outlineLevel="1">
      <c r="B8" s="56" t="s">
        <v>39</v>
      </c>
      <c r="C8" s="444">
        <v>1146</v>
      </c>
      <c r="D8" s="445"/>
      <c r="E8" s="444">
        <v>12120</v>
      </c>
      <c r="F8" s="445"/>
      <c r="G8" s="444">
        <v>159715</v>
      </c>
      <c r="H8" s="445"/>
      <c r="I8" s="444">
        <v>86483.92</v>
      </c>
      <c r="J8" s="445"/>
    </row>
    <row r="9" spans="1:11" ht="18.75" hidden="1" customHeight="1" outlineLevel="1">
      <c r="B9" s="56" t="s">
        <v>68</v>
      </c>
      <c r="C9" s="444">
        <v>1086</v>
      </c>
      <c r="D9" s="445">
        <f t="shared" ref="D9:D14" si="0">(C9/C8-1)*100</f>
        <v>-5.2356020942408428</v>
      </c>
      <c r="E9" s="444">
        <v>11474</v>
      </c>
      <c r="F9" s="445">
        <f t="shared" ref="F9:F14" si="1">(E9/E8-1)*100</f>
        <v>-5.3300330033003274</v>
      </c>
      <c r="G9" s="444">
        <v>142531</v>
      </c>
      <c r="H9" s="445">
        <f>(G9/G8-1)*100</f>
        <v>-10.759164762232732</v>
      </c>
      <c r="I9" s="444">
        <v>76374.460000000006</v>
      </c>
      <c r="J9" s="445">
        <f>(I9/I8-1)*100</f>
        <v>-11.689410008241985</v>
      </c>
    </row>
    <row r="10" spans="1:11" ht="18.75" hidden="1" customHeight="1" outlineLevel="1">
      <c r="B10" s="56" t="s">
        <v>67</v>
      </c>
      <c r="C10" s="444">
        <v>1042</v>
      </c>
      <c r="D10" s="445">
        <f t="shared" si="0"/>
        <v>-4.0515653775322296</v>
      </c>
      <c r="E10" s="444">
        <v>10992</v>
      </c>
      <c r="F10" s="445">
        <f t="shared" si="1"/>
        <v>-4.2008018127941416</v>
      </c>
      <c r="G10" s="444">
        <v>130073</v>
      </c>
      <c r="H10" s="445">
        <f>(G10/G9-1)*100</f>
        <v>-8.7405546863489327</v>
      </c>
      <c r="I10" s="444">
        <v>69955.8</v>
      </c>
      <c r="J10" s="445">
        <f>(I10/I9-1)*100</f>
        <v>-8.4041969003774355</v>
      </c>
    </row>
    <row r="11" spans="1:11" ht="18.75" hidden="1" customHeight="1" outlineLevel="1">
      <c r="B11" s="56" t="s">
        <v>66</v>
      </c>
      <c r="C11" s="444">
        <v>945</v>
      </c>
      <c r="D11" s="445">
        <f t="shared" si="0"/>
        <v>-9.3090211132437659</v>
      </c>
      <c r="E11" s="444">
        <v>10450</v>
      </c>
      <c r="F11" s="445">
        <f t="shared" si="1"/>
        <v>-4.9308588064046592</v>
      </c>
      <c r="G11" s="444">
        <v>124580</v>
      </c>
      <c r="H11" s="445">
        <f>(G11/G10-1)*100</f>
        <v>-4.2230132310318025</v>
      </c>
      <c r="I11" s="444">
        <v>68140.58</v>
      </c>
      <c r="J11" s="445">
        <f>(I11/I10-1)*100</f>
        <v>-2.5948098656580321</v>
      </c>
    </row>
    <row r="12" spans="1:11" ht="18.75" hidden="1" customHeight="1" outlineLevel="1">
      <c r="B12" s="56" t="s">
        <v>65</v>
      </c>
      <c r="C12" s="444">
        <v>937</v>
      </c>
      <c r="D12" s="445">
        <f t="shared" si="0"/>
        <v>-0.84656084656085095</v>
      </c>
      <c r="E12" s="444">
        <v>9971</v>
      </c>
      <c r="F12" s="445">
        <f t="shared" si="1"/>
        <v>-4.5837320574162677</v>
      </c>
      <c r="G12" s="444">
        <v>112915</v>
      </c>
      <c r="H12" s="445">
        <f>(G12/G11-1)*100</f>
        <v>-9.3634612297318949</v>
      </c>
      <c r="I12" s="444">
        <v>60577.07</v>
      </c>
      <c r="J12" s="445">
        <f>(I12/I11-1)*100</f>
        <v>-11.099861492226804</v>
      </c>
    </row>
    <row r="13" spans="1:11" ht="18.75" hidden="1" customHeight="1" collapsed="1">
      <c r="B13" s="56" t="s">
        <v>40</v>
      </c>
      <c r="C13" s="444">
        <v>872</v>
      </c>
      <c r="D13" s="445">
        <f t="shared" si="0"/>
        <v>-6.9370330843116275</v>
      </c>
      <c r="E13" s="444">
        <v>9360</v>
      </c>
      <c r="F13" s="445">
        <f t="shared" si="1"/>
        <v>-6.1277705345501925</v>
      </c>
      <c r="G13" s="444">
        <v>105780</v>
      </c>
      <c r="H13" s="445">
        <f>(G13/G12-1)*100</f>
        <v>-6.3189124562724182</v>
      </c>
      <c r="I13" s="444">
        <v>56724.3</v>
      </c>
      <c r="J13" s="445">
        <f>(I13/I12-1)*100</f>
        <v>-6.3601128281707826</v>
      </c>
    </row>
    <row r="14" spans="1:11" ht="18.75" hidden="1" customHeight="1">
      <c r="B14" s="1365" t="s">
        <v>64</v>
      </c>
      <c r="C14" s="444">
        <v>841</v>
      </c>
      <c r="D14" s="445">
        <f t="shared" si="0"/>
        <v>-3.5550458715596367</v>
      </c>
      <c r="E14" s="444">
        <v>9565</v>
      </c>
      <c r="F14" s="445">
        <f t="shared" si="1"/>
        <v>2.1901709401709324</v>
      </c>
      <c r="G14" s="444">
        <v>105225</v>
      </c>
      <c r="H14" s="430" t="s">
        <v>266</v>
      </c>
      <c r="I14" s="444">
        <v>54053.75</v>
      </c>
      <c r="J14" s="430" t="s">
        <v>266</v>
      </c>
    </row>
    <row r="15" spans="1:11" ht="18.75" hidden="1" customHeight="1">
      <c r="A15" s="2545" t="s">
        <v>63</v>
      </c>
      <c r="B15" s="2545"/>
      <c r="C15" s="444">
        <v>872</v>
      </c>
      <c r="D15" s="430" t="s">
        <v>32</v>
      </c>
      <c r="E15" s="444">
        <v>9016</v>
      </c>
      <c r="F15" s="430" t="s">
        <v>266</v>
      </c>
      <c r="G15" s="444">
        <v>100270</v>
      </c>
      <c r="H15" s="430" t="s">
        <v>266</v>
      </c>
      <c r="I15" s="444">
        <v>53359.63</v>
      </c>
      <c r="J15" s="430" t="s">
        <v>266</v>
      </c>
    </row>
    <row r="16" spans="1:11" ht="18.75" hidden="1" customHeight="1">
      <c r="A16" s="2545" t="s">
        <v>62</v>
      </c>
      <c r="B16" s="2545"/>
      <c r="C16" s="444">
        <v>768</v>
      </c>
      <c r="D16" s="445">
        <f t="shared" ref="D16:D24" si="2">(C16/C15-1)*100</f>
        <v>-11.926605504587151</v>
      </c>
      <c r="E16" s="444">
        <v>7510</v>
      </c>
      <c r="F16" s="445">
        <f t="shared" ref="F16:F24" si="3">(E16/E15-1)*100</f>
        <v>-16.703637976929897</v>
      </c>
      <c r="G16" s="444">
        <v>76541</v>
      </c>
      <c r="H16" s="445">
        <f t="shared" ref="H16:H24" si="4">(G16/G15-1)*100</f>
        <v>-23.665104218609756</v>
      </c>
      <c r="I16" s="444">
        <v>39728.269999999997</v>
      </c>
      <c r="J16" s="445">
        <f t="shared" ref="J16:J22" si="5">(I16/I15-1)*100</f>
        <v>-25.546204124728757</v>
      </c>
    </row>
    <row r="17" spans="1:11" ht="18.75" hidden="1" customHeight="1">
      <c r="A17" s="2545" t="s">
        <v>61</v>
      </c>
      <c r="B17" s="2545"/>
      <c r="C17" s="444">
        <v>693</v>
      </c>
      <c r="D17" s="445">
        <f t="shared" si="2"/>
        <v>-9.765625</v>
      </c>
      <c r="E17" s="444">
        <v>7061</v>
      </c>
      <c r="F17" s="445">
        <f t="shared" si="3"/>
        <v>-5.9786950732356843</v>
      </c>
      <c r="G17" s="444">
        <v>72042</v>
      </c>
      <c r="H17" s="445">
        <f t="shared" si="4"/>
        <v>-5.8778955069831884</v>
      </c>
      <c r="I17" s="444">
        <v>37570.080000000002</v>
      </c>
      <c r="J17" s="445">
        <f t="shared" si="5"/>
        <v>-5.4323785052809885</v>
      </c>
    </row>
    <row r="18" spans="1:11" ht="18.75" customHeight="1">
      <c r="A18" s="2545" t="s">
        <v>267</v>
      </c>
      <c r="B18" s="2545"/>
      <c r="C18" s="444">
        <v>751</v>
      </c>
      <c r="D18" s="445">
        <f t="shared" si="2"/>
        <v>8.3694083694083599</v>
      </c>
      <c r="E18" s="444">
        <v>7379</v>
      </c>
      <c r="F18" s="445">
        <f t="shared" si="3"/>
        <v>4.5036113864891592</v>
      </c>
      <c r="G18" s="444">
        <v>87377</v>
      </c>
      <c r="H18" s="445">
        <f t="shared" si="4"/>
        <v>21.286194164515138</v>
      </c>
      <c r="I18" s="444">
        <v>46523.67</v>
      </c>
      <c r="J18" s="445">
        <f t="shared" si="5"/>
        <v>23.831703312848941</v>
      </c>
    </row>
    <row r="19" spans="1:11" ht="18.75" customHeight="1">
      <c r="A19" s="2545" t="s">
        <v>268</v>
      </c>
      <c r="B19" s="2545"/>
      <c r="C19" s="444">
        <v>629</v>
      </c>
      <c r="D19" s="445">
        <f t="shared" si="2"/>
        <v>-16.245006657789617</v>
      </c>
      <c r="E19" s="444">
        <v>6434</v>
      </c>
      <c r="F19" s="445">
        <f t="shared" si="3"/>
        <v>-12.806613362244201</v>
      </c>
      <c r="G19" s="444">
        <v>76871.56</v>
      </c>
      <c r="H19" s="445">
        <f t="shared" si="4"/>
        <v>-12.02311821188643</v>
      </c>
      <c r="I19" s="444">
        <v>40845.440000000002</v>
      </c>
      <c r="J19" s="445">
        <f t="shared" si="5"/>
        <v>-12.205034555528393</v>
      </c>
    </row>
    <row r="20" spans="1:11" ht="18.75" customHeight="1">
      <c r="A20" s="2545" t="s">
        <v>269</v>
      </c>
      <c r="B20" s="2545"/>
      <c r="C20" s="444">
        <v>572</v>
      </c>
      <c r="D20" s="445">
        <f t="shared" si="2"/>
        <v>-9.0620031796502349</v>
      </c>
      <c r="E20" s="444">
        <v>5875</v>
      </c>
      <c r="F20" s="445">
        <f t="shared" si="3"/>
        <v>-8.6882188374261755</v>
      </c>
      <c r="G20" s="444">
        <v>70131.95</v>
      </c>
      <c r="H20" s="445">
        <f t="shared" si="4"/>
        <v>-8.7673646794731326</v>
      </c>
      <c r="I20" s="444">
        <v>36697.449999999997</v>
      </c>
      <c r="J20" s="445">
        <f t="shared" si="5"/>
        <v>-10.155331904858912</v>
      </c>
    </row>
    <row r="21" spans="1:11" ht="18.75" customHeight="1">
      <c r="A21" s="2545" t="s">
        <v>605</v>
      </c>
      <c r="B21" s="2545"/>
      <c r="C21" s="444">
        <v>531</v>
      </c>
      <c r="D21" s="446">
        <f t="shared" si="2"/>
        <v>-7.1678321678321666</v>
      </c>
      <c r="E21" s="444">
        <v>5552</v>
      </c>
      <c r="F21" s="446">
        <f t="shared" si="3"/>
        <v>-5.4978723404255359</v>
      </c>
      <c r="G21" s="444">
        <v>68084</v>
      </c>
      <c r="H21" s="446">
        <f t="shared" si="4"/>
        <v>-2.9201383962658922</v>
      </c>
      <c r="I21" s="258">
        <v>34709</v>
      </c>
      <c r="J21" s="446">
        <f t="shared" si="5"/>
        <v>-5.418496380538695</v>
      </c>
      <c r="K21" s="447"/>
    </row>
    <row r="22" spans="1:11" ht="18.75" customHeight="1">
      <c r="A22" s="2545" t="s">
        <v>603</v>
      </c>
      <c r="B22" s="2545"/>
      <c r="C22" s="388">
        <v>639</v>
      </c>
      <c r="D22" s="389">
        <f t="shared" si="2"/>
        <v>20.338983050847446</v>
      </c>
      <c r="E22" s="388">
        <v>6410</v>
      </c>
      <c r="F22" s="389">
        <f t="shared" si="3"/>
        <v>15.453890489913547</v>
      </c>
      <c r="G22" s="58">
        <v>87386.78</v>
      </c>
      <c r="H22" s="389">
        <f t="shared" si="4"/>
        <v>28.351418835556075</v>
      </c>
      <c r="I22" s="390">
        <v>46286.37</v>
      </c>
      <c r="J22" s="389">
        <f t="shared" si="5"/>
        <v>33.355527384828143</v>
      </c>
      <c r="K22" s="106"/>
    </row>
    <row r="23" spans="1:11" ht="18.75" customHeight="1">
      <c r="A23" s="2545" t="s">
        <v>780</v>
      </c>
      <c r="B23" s="2545"/>
      <c r="C23" s="399">
        <v>498</v>
      </c>
      <c r="D23" s="832">
        <f t="shared" si="2"/>
        <v>-22.065727699530512</v>
      </c>
      <c r="E23" s="399">
        <v>5564</v>
      </c>
      <c r="F23" s="832">
        <f t="shared" si="3"/>
        <v>-13.19812792511701</v>
      </c>
      <c r="G23" s="129">
        <v>74218</v>
      </c>
      <c r="H23" s="832">
        <f t="shared" si="4"/>
        <v>-15.069533400818747</v>
      </c>
      <c r="I23" s="833">
        <v>38767</v>
      </c>
      <c r="J23" s="832">
        <f t="shared" ref="J23:J24" si="6">(I23/I22-1)*100</f>
        <v>-16.245322327069513</v>
      </c>
      <c r="K23" s="106"/>
    </row>
    <row r="24" spans="1:11" ht="18.75" customHeight="1">
      <c r="A24" s="2545" t="s">
        <v>863</v>
      </c>
      <c r="B24" s="2545"/>
      <c r="C24" s="399">
        <v>455</v>
      </c>
      <c r="D24" s="832">
        <f t="shared" si="2"/>
        <v>-8.634538152610439</v>
      </c>
      <c r="E24" s="399">
        <v>5325</v>
      </c>
      <c r="F24" s="832">
        <f t="shared" si="3"/>
        <v>-4.2954708842559359</v>
      </c>
      <c r="G24" s="129">
        <v>71670</v>
      </c>
      <c r="H24" s="832">
        <f t="shared" si="4"/>
        <v>-3.4331294295184445</v>
      </c>
      <c r="I24" s="833">
        <v>37180</v>
      </c>
      <c r="J24" s="832">
        <f t="shared" si="6"/>
        <v>-4.0936879304563139</v>
      </c>
      <c r="K24" s="106"/>
    </row>
    <row r="25" spans="1:11" ht="18.75" customHeight="1">
      <c r="A25" s="2545" t="s">
        <v>1012</v>
      </c>
      <c r="B25" s="2545"/>
      <c r="C25" s="399">
        <v>416</v>
      </c>
      <c r="D25" s="832">
        <f t="shared" ref="D25" si="7">(C25/C24-1)*100</f>
        <v>-8.5714285714285747</v>
      </c>
      <c r="E25" s="399">
        <v>4876</v>
      </c>
      <c r="F25" s="832">
        <f t="shared" ref="F25" si="8">(E25/E24-1)*100</f>
        <v>-8.4319248826291044</v>
      </c>
      <c r="G25" s="129">
        <v>63003</v>
      </c>
      <c r="H25" s="832">
        <f t="shared" ref="H25" si="9">(G25/G24-1)*100</f>
        <v>-12.092925910422769</v>
      </c>
      <c r="I25" s="833">
        <v>30527</v>
      </c>
      <c r="J25" s="832">
        <f t="shared" ref="J25" si="10">(I25/I24-1)*100</f>
        <v>-17.894029047875204</v>
      </c>
      <c r="K25" s="106"/>
    </row>
    <row r="26" spans="1:11" ht="18.75" customHeight="1">
      <c r="A26" s="2545" t="s">
        <v>1068</v>
      </c>
      <c r="B26" s="2545"/>
      <c r="C26" s="399">
        <v>416</v>
      </c>
      <c r="D26" s="832">
        <f t="shared" ref="D26" si="11">(C26/C25-1)*100</f>
        <v>0</v>
      </c>
      <c r="E26" s="399">
        <v>4896</v>
      </c>
      <c r="F26" s="832">
        <f t="shared" ref="F26" si="12">(E26/E25-1)*100</f>
        <v>0.41017227235438103</v>
      </c>
      <c r="G26" s="129">
        <v>63294</v>
      </c>
      <c r="H26" s="832">
        <f>(G26/G25-1)*100</f>
        <v>0.46188276748726498</v>
      </c>
      <c r="I26" s="833">
        <v>30137</v>
      </c>
      <c r="J26" s="832">
        <f t="shared" ref="J26" si="13">(I26/I25-1)*100</f>
        <v>-1.2775575719854548</v>
      </c>
      <c r="K26" s="978"/>
    </row>
    <row r="27" spans="1:11" ht="18.75" customHeight="1">
      <c r="A27" s="2545" t="s">
        <v>1070</v>
      </c>
      <c r="B27" s="2545"/>
      <c r="C27" s="399">
        <v>426</v>
      </c>
      <c r="D27" s="832">
        <f t="shared" ref="D27" si="14">(C27/C26-1)*100</f>
        <v>2.4038461538461453</v>
      </c>
      <c r="E27" s="399">
        <v>4762</v>
      </c>
      <c r="F27" s="832">
        <f t="shared" ref="F27" si="15">(E27/E26-1)*100</f>
        <v>-2.7369281045751648</v>
      </c>
      <c r="G27" s="129">
        <v>63653</v>
      </c>
      <c r="H27" s="832">
        <f t="shared" ref="H27" si="16">(G27/G26-1)*100</f>
        <v>0.56719436281480462</v>
      </c>
      <c r="I27" s="833">
        <v>30042</v>
      </c>
      <c r="J27" s="832">
        <f t="shared" ref="J27" si="17">(I27/I26-1)*100</f>
        <v>-0.31522712944221931</v>
      </c>
      <c r="K27" s="978"/>
    </row>
    <row r="28" spans="1:11" ht="18.75" customHeight="1">
      <c r="A28" s="2545" t="s">
        <v>1236</v>
      </c>
      <c r="B28" s="2545"/>
      <c r="C28" s="399">
        <v>757</v>
      </c>
      <c r="D28" s="2062" t="s">
        <v>32</v>
      </c>
      <c r="E28" s="399">
        <v>5811</v>
      </c>
      <c r="F28" s="2062" t="s">
        <v>32</v>
      </c>
      <c r="G28" s="129">
        <v>68616</v>
      </c>
      <c r="H28" s="2062" t="s">
        <v>32</v>
      </c>
      <c r="I28" s="833">
        <v>31020</v>
      </c>
      <c r="J28" s="2062" t="s">
        <v>32</v>
      </c>
      <c r="K28" s="978"/>
    </row>
    <row r="29" spans="1:11" ht="18.75" customHeight="1">
      <c r="A29" s="2545" t="s">
        <v>1290</v>
      </c>
      <c r="B29" s="2545"/>
      <c r="C29" s="399">
        <v>752</v>
      </c>
      <c r="D29" s="832">
        <f>(C29/C28-1)*100</f>
        <v>-0.66050198150594541</v>
      </c>
      <c r="E29" s="399">
        <v>5760</v>
      </c>
      <c r="F29" s="832">
        <f>(E29/E28-1)*100</f>
        <v>-0.87764584408879243</v>
      </c>
      <c r="G29" s="129">
        <v>70279</v>
      </c>
      <c r="H29" s="832">
        <f>(G29/G28-1)*100</f>
        <v>2.4236329719016014</v>
      </c>
      <c r="I29" s="833">
        <v>32409</v>
      </c>
      <c r="J29" s="832">
        <f>(I29/I28-1)*100</f>
        <v>4.4777562862669207</v>
      </c>
      <c r="K29" s="978"/>
    </row>
    <row r="30" spans="1:11" ht="18.75" customHeight="1">
      <c r="A30" s="2545" t="s">
        <v>1822</v>
      </c>
      <c r="B30" s="2545"/>
      <c r="C30" s="399">
        <v>752</v>
      </c>
      <c r="D30" s="832">
        <f>(C30/C29-1)*100</f>
        <v>0</v>
      </c>
      <c r="E30" s="399">
        <v>5659</v>
      </c>
      <c r="F30" s="832">
        <f>(E30/E29-1)*100</f>
        <v>-1.7534722222222188</v>
      </c>
      <c r="G30" s="129">
        <v>73593</v>
      </c>
      <c r="H30" s="832">
        <f>(G30/G29-1)*100</f>
        <v>4.7154911139885236</v>
      </c>
      <c r="I30" s="833">
        <v>34550</v>
      </c>
      <c r="J30" s="832">
        <f>(I30/I29-1)*100</f>
        <v>6.606189638680604</v>
      </c>
      <c r="K30" s="978"/>
    </row>
    <row r="31" spans="1:11" ht="18.75" customHeight="1">
      <c r="A31" s="23" t="s">
        <v>1188</v>
      </c>
      <c r="B31" s="223"/>
      <c r="C31" s="223"/>
      <c r="D31" s="222"/>
      <c r="E31" s="222"/>
      <c r="F31" s="38"/>
    </row>
    <row r="32" spans="1:11" s="223" customFormat="1" ht="18.75" customHeight="1">
      <c r="A32" s="222" t="s">
        <v>1845</v>
      </c>
    </row>
    <row r="33" spans="1:10" s="223" customFormat="1" ht="18.75" hidden="1" customHeight="1">
      <c r="B33" s="23" t="s">
        <v>1189</v>
      </c>
    </row>
    <row r="34" spans="1:10" s="223" customFormat="1" ht="18.75" customHeight="1">
      <c r="A34" s="223" t="s">
        <v>1842</v>
      </c>
    </row>
    <row r="35" spans="1:10" s="223" customFormat="1" ht="18.75" customHeight="1">
      <c r="A35" s="223" t="s">
        <v>1843</v>
      </c>
    </row>
    <row r="36" spans="1:10" ht="18.75" customHeight="1">
      <c r="B36" s="209"/>
    </row>
    <row r="37" spans="1:10" ht="18.75" customHeight="1">
      <c r="A37" s="2547" t="s">
        <v>1623</v>
      </c>
      <c r="B37" s="2547"/>
      <c r="C37" s="2547"/>
      <c r="D37" s="2547"/>
      <c r="E37" s="2547"/>
      <c r="F37" s="2547"/>
      <c r="G37" s="2547"/>
      <c r="H37" s="2547"/>
      <c r="I37" s="2547"/>
      <c r="J37" s="2547"/>
    </row>
    <row r="38" spans="1:10" ht="18.75" customHeight="1">
      <c r="B38" s="448" t="s">
        <v>270</v>
      </c>
      <c r="C38" s="449"/>
      <c r="D38" s="449"/>
      <c r="E38" s="449"/>
      <c r="F38" s="450"/>
      <c r="G38" s="450"/>
      <c r="H38" s="451"/>
      <c r="J38" s="451" t="s">
        <v>1191</v>
      </c>
    </row>
    <row r="39" spans="1:10" ht="18.75" customHeight="1">
      <c r="A39" s="2293"/>
      <c r="B39" s="2293"/>
      <c r="C39" s="2293"/>
      <c r="D39" s="2293"/>
      <c r="E39" s="452" t="s">
        <v>674</v>
      </c>
      <c r="F39" s="453"/>
      <c r="G39" s="452" t="s">
        <v>675</v>
      </c>
      <c r="H39" s="453"/>
      <c r="I39" s="2548" t="s">
        <v>683</v>
      </c>
      <c r="J39" s="2549"/>
    </row>
    <row r="40" spans="1:10" ht="18.75" customHeight="1">
      <c r="A40" s="2293"/>
      <c r="B40" s="2293"/>
      <c r="C40" s="2293"/>
      <c r="D40" s="2293"/>
      <c r="E40" s="454"/>
      <c r="F40" s="418" t="s">
        <v>44</v>
      </c>
      <c r="G40" s="454"/>
      <c r="H40" s="455" t="s">
        <v>44</v>
      </c>
      <c r="I40" s="456"/>
      <c r="J40" s="455" t="s">
        <v>44</v>
      </c>
    </row>
    <row r="41" spans="1:10" ht="18.75" customHeight="1">
      <c r="A41" s="2540" t="s">
        <v>686</v>
      </c>
      <c r="B41" s="2540"/>
      <c r="C41" s="2540"/>
      <c r="D41" s="2540"/>
      <c r="E41" s="2538">
        <v>734</v>
      </c>
      <c r="F41" s="2541">
        <v>100</v>
      </c>
      <c r="G41" s="2538">
        <v>5373</v>
      </c>
      <c r="H41" s="2541">
        <v>100</v>
      </c>
      <c r="I41" s="2543">
        <v>68360.09</v>
      </c>
      <c r="J41" s="2541">
        <v>100</v>
      </c>
    </row>
    <row r="42" spans="1:10" ht="15" customHeight="1">
      <c r="A42" s="2517" t="s">
        <v>1429</v>
      </c>
      <c r="B42" s="2518"/>
      <c r="C42" s="2518"/>
      <c r="D42" s="2519"/>
      <c r="E42" s="2539"/>
      <c r="F42" s="2542"/>
      <c r="G42" s="2539"/>
      <c r="H42" s="2542"/>
      <c r="I42" s="2544"/>
      <c r="J42" s="2542"/>
    </row>
    <row r="43" spans="1:10" ht="18.75" customHeight="1">
      <c r="A43" s="1258"/>
      <c r="B43" s="1638" t="s">
        <v>1366</v>
      </c>
      <c r="C43" s="1633"/>
      <c r="D43" s="1634"/>
      <c r="E43" s="807">
        <v>143</v>
      </c>
      <c r="F43" s="1629">
        <f>E43/$E$41*100</f>
        <v>19.482288828337875</v>
      </c>
      <c r="G43" s="807">
        <v>1002</v>
      </c>
      <c r="H43" s="1629">
        <f t="shared" ref="H43:H49" si="18">G43/$G$41*100</f>
        <v>18.648799553322164</v>
      </c>
      <c r="I43" s="807">
        <v>12012.5</v>
      </c>
      <c r="J43" s="1630">
        <f>I43/$I$41*100</f>
        <v>17.572387631438168</v>
      </c>
    </row>
    <row r="44" spans="1:10" ht="18.75" customHeight="1">
      <c r="A44" s="1258"/>
      <c r="B44" s="1637" t="s">
        <v>1367</v>
      </c>
      <c r="C44" s="1635"/>
      <c r="D44" s="1636"/>
      <c r="E44" s="807">
        <v>164</v>
      </c>
      <c r="F44" s="1629">
        <f>E44/$E$41*100</f>
        <v>22.343324250681199</v>
      </c>
      <c r="G44" s="807">
        <v>907</v>
      </c>
      <c r="H44" s="1629">
        <f t="shared" si="18"/>
        <v>16.880699795272662</v>
      </c>
      <c r="I44" s="807">
        <v>9724.65</v>
      </c>
      <c r="J44" s="1630">
        <f>I44/$I$41*100</f>
        <v>14.225624922377955</v>
      </c>
    </row>
    <row r="45" spans="1:10" ht="18.75" customHeight="1">
      <c r="A45" s="1258"/>
      <c r="B45" s="1637" t="s">
        <v>1368</v>
      </c>
      <c r="C45" s="1635"/>
      <c r="D45" s="1636"/>
      <c r="E45" s="807">
        <v>134</v>
      </c>
      <c r="F45" s="1629">
        <f>E45/$E$41*100</f>
        <v>18.256130790190735</v>
      </c>
      <c r="G45" s="807">
        <v>751</v>
      </c>
      <c r="H45" s="1629">
        <f t="shared" si="18"/>
        <v>13.977293876791364</v>
      </c>
      <c r="I45" s="807">
        <v>5724.39</v>
      </c>
      <c r="J45" s="1630">
        <f>I45/$I$41*100</f>
        <v>8.3738772140294149</v>
      </c>
    </row>
    <row r="46" spans="1:10" ht="18.75" customHeight="1">
      <c r="A46" s="1258"/>
      <c r="B46" s="1637" t="s">
        <v>1369</v>
      </c>
      <c r="C46" s="1635"/>
      <c r="D46" s="1636"/>
      <c r="E46" s="807">
        <v>28</v>
      </c>
      <c r="F46" s="1629">
        <f t="shared" ref="F46:F52" si="19">E46/$E$41*100</f>
        <v>3.8147138964577656</v>
      </c>
      <c r="G46" s="807">
        <v>419</v>
      </c>
      <c r="H46" s="1629">
        <f t="shared" si="18"/>
        <v>7.7982505118183516</v>
      </c>
      <c r="I46" s="807">
        <v>3577.17</v>
      </c>
      <c r="J46" s="1630">
        <f t="shared" ref="J46" si="20">I46/$I$41*100</f>
        <v>5.2328339532613262</v>
      </c>
    </row>
    <row r="47" spans="1:10" ht="18.75" customHeight="1">
      <c r="A47" s="1258"/>
      <c r="B47" s="1637" t="s">
        <v>1370</v>
      </c>
      <c r="C47" s="1635"/>
      <c r="D47" s="1636"/>
      <c r="E47" s="807">
        <v>9</v>
      </c>
      <c r="F47" s="1629">
        <f t="shared" si="19"/>
        <v>1.2261580381471391</v>
      </c>
      <c r="G47" s="807">
        <v>185</v>
      </c>
      <c r="H47" s="1629">
        <f t="shared" si="18"/>
        <v>3.4431416340964081</v>
      </c>
      <c r="I47" s="807">
        <v>2824.35</v>
      </c>
      <c r="J47" s="1630">
        <f>I47/$I$41*100</f>
        <v>4.131577357490313</v>
      </c>
    </row>
    <row r="48" spans="1:10" ht="18.75" customHeight="1">
      <c r="A48" s="1258"/>
      <c r="B48" s="1637" t="s">
        <v>1371</v>
      </c>
      <c r="C48" s="1635"/>
      <c r="D48" s="1636"/>
      <c r="E48" s="807">
        <v>55</v>
      </c>
      <c r="F48" s="1629">
        <f t="shared" si="19"/>
        <v>7.493188010899182</v>
      </c>
      <c r="G48" s="807">
        <v>252</v>
      </c>
      <c r="H48" s="1629">
        <f t="shared" si="18"/>
        <v>4.6901172529313229</v>
      </c>
      <c r="I48" s="807">
        <v>2471.0100000000002</v>
      </c>
      <c r="J48" s="1630">
        <f>I48/$I$41*100</f>
        <v>3.6146968209082231</v>
      </c>
    </row>
    <row r="49" spans="1:10" ht="18.75" customHeight="1">
      <c r="A49" s="1258"/>
      <c r="B49" s="1637" t="s">
        <v>1372</v>
      </c>
      <c r="C49" s="1635"/>
      <c r="D49" s="1636"/>
      <c r="E49" s="807">
        <v>1</v>
      </c>
      <c r="F49" s="1629">
        <f t="shared" si="19"/>
        <v>0.13623978201634876</v>
      </c>
      <c r="G49" s="807">
        <v>176</v>
      </c>
      <c r="H49" s="1629">
        <f t="shared" si="18"/>
        <v>3.275637446491718</v>
      </c>
      <c r="I49" s="975" t="s">
        <v>234</v>
      </c>
      <c r="J49" s="1631" t="s">
        <v>1413</v>
      </c>
    </row>
    <row r="50" spans="1:10" ht="18.75" customHeight="1">
      <c r="A50" s="1258"/>
      <c r="B50" s="1637" t="s">
        <v>1373</v>
      </c>
      <c r="C50" s="1635"/>
      <c r="D50" s="1636"/>
      <c r="E50" s="807">
        <v>11</v>
      </c>
      <c r="F50" s="1629">
        <f t="shared" si="19"/>
        <v>1.4986376021798364</v>
      </c>
      <c r="G50" s="807">
        <v>169</v>
      </c>
      <c r="H50" s="1629">
        <f t="shared" ref="H50" si="21">G50/$G$41*100</f>
        <v>3.1453564116880703</v>
      </c>
      <c r="I50" s="807">
        <v>1817.72</v>
      </c>
      <c r="J50" s="1630">
        <f>I50/$I$41*100</f>
        <v>2.6590368737080365</v>
      </c>
    </row>
    <row r="51" spans="1:10" ht="18.75" customHeight="1">
      <c r="A51" s="1258"/>
      <c r="B51" s="1637" t="s">
        <v>1374</v>
      </c>
      <c r="C51" s="1635"/>
      <c r="D51" s="1636"/>
      <c r="E51" s="807">
        <v>11</v>
      </c>
      <c r="F51" s="1629">
        <f t="shared" si="19"/>
        <v>1.4986376021798364</v>
      </c>
      <c r="G51" s="807">
        <v>171</v>
      </c>
      <c r="H51" s="1629">
        <f>G51/$G$41*100</f>
        <v>3.1825795644891124</v>
      </c>
      <c r="I51" s="807">
        <v>1652.97</v>
      </c>
      <c r="J51" s="1630">
        <f>I51/$I$41*100</f>
        <v>2.4180336801780102</v>
      </c>
    </row>
    <row r="52" spans="1:10" ht="18.75" customHeight="1">
      <c r="A52" s="1366"/>
      <c r="B52" s="1637" t="s">
        <v>1375</v>
      </c>
      <c r="C52" s="1635"/>
      <c r="D52" s="1636"/>
      <c r="E52" s="807">
        <v>9</v>
      </c>
      <c r="F52" s="1629">
        <f t="shared" si="19"/>
        <v>1.2261580381471391</v>
      </c>
      <c r="G52" s="807">
        <v>86</v>
      </c>
      <c r="H52" s="1629">
        <f>G52/$G$41*100</f>
        <v>1.6005955704448165</v>
      </c>
      <c r="I52" s="807">
        <v>1551.86</v>
      </c>
      <c r="J52" s="1630">
        <f>I52/$I$41*100</f>
        <v>2.2701257414962441</v>
      </c>
    </row>
    <row r="53" spans="1:10" ht="18.75" customHeight="1">
      <c r="A53" s="23" t="s">
        <v>1689</v>
      </c>
      <c r="B53" s="223"/>
      <c r="C53" s="223"/>
      <c r="D53" s="223"/>
      <c r="E53" s="223"/>
      <c r="F53" s="1632"/>
      <c r="G53" s="223"/>
      <c r="H53" s="223"/>
      <c r="I53" s="223"/>
    </row>
    <row r="54" spans="1:10" ht="18.75" customHeight="1">
      <c r="A54" s="468" t="s">
        <v>1359</v>
      </c>
      <c r="B54" s="209"/>
      <c r="C54" s="209"/>
      <c r="G54" s="457"/>
    </row>
  </sheetData>
  <sheetProtection algorithmName="SHA-512" hashValue="RQTGX5HM3bwhnS02ec0Kmfacvx589mL9nfN8rC0AKPn564znl8xdSIKejQvFmQg3tTEhIb+KfieHOm4a/J9rhQ==" saltValue="vzy9UkNOzerox611cO28Vw==" spinCount="100000" sheet="1" objects="1" scenarios="1"/>
  <mergeCells count="31">
    <mergeCell ref="A4:J4"/>
    <mergeCell ref="A17:B17"/>
    <mergeCell ref="A16:B16"/>
    <mergeCell ref="A15:B15"/>
    <mergeCell ref="A39:D40"/>
    <mergeCell ref="A37:J37"/>
    <mergeCell ref="I39:J39"/>
    <mergeCell ref="G6:H6"/>
    <mergeCell ref="I6:J6"/>
    <mergeCell ref="A6:B7"/>
    <mergeCell ref="A27:B27"/>
    <mergeCell ref="A26:B26"/>
    <mergeCell ref="A25:B25"/>
    <mergeCell ref="A24:B24"/>
    <mergeCell ref="A23:B23"/>
    <mergeCell ref="A22:B22"/>
    <mergeCell ref="A21:B21"/>
    <mergeCell ref="A20:B20"/>
    <mergeCell ref="A19:B19"/>
    <mergeCell ref="A18:B18"/>
    <mergeCell ref="A42:D42"/>
    <mergeCell ref="A28:B28"/>
    <mergeCell ref="A29:B29"/>
    <mergeCell ref="A30:B30"/>
    <mergeCell ref="E41:E42"/>
    <mergeCell ref="A41:D41"/>
    <mergeCell ref="J41:J42"/>
    <mergeCell ref="I41:I42"/>
    <mergeCell ref="H41:H42"/>
    <mergeCell ref="G41:G42"/>
    <mergeCell ref="F41:F42"/>
  </mergeCells>
  <phoneticPr fontId="8"/>
  <hyperlinks>
    <hyperlink ref="K1" location="一覧!A1" display="一覧へ" xr:uid="{FBD54E63-67B8-4D8B-A851-7E4D53D403BF}"/>
  </hyperlinks>
  <printOptions horizontalCentered="1"/>
  <pageMargins left="0.74803149606299213" right="0.74803149606299213" top="0.98425196850393704" bottom="0.98425196850393704" header="0.51181102362204722" footer="0.51181102362204722"/>
  <pageSetup paperSize="9" scale="8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1:O48"/>
  <sheetViews>
    <sheetView view="pageBreakPreview" zoomScaleNormal="100" zoomScaleSheetLayoutView="100" workbookViewId="0"/>
  </sheetViews>
  <sheetFormatPr defaultColWidth="9.140625" defaultRowHeight="18.75" customHeight="1"/>
  <cols>
    <col min="1" max="1" width="11.7109375" style="4" customWidth="1"/>
    <col min="2" max="2" width="1.7109375" style="4" customWidth="1"/>
    <col min="3" max="10" width="11.7109375" style="4" customWidth="1"/>
    <col min="11" max="16384" width="9.140625" style="4"/>
  </cols>
  <sheetData>
    <row r="1" spans="1:15" s="458" customFormat="1" ht="18.75" customHeight="1">
      <c r="A1" s="224" t="s">
        <v>801</v>
      </c>
      <c r="K1" s="1544" t="s">
        <v>1532</v>
      </c>
    </row>
    <row r="2" spans="1:15" s="209" customFormat="1" ht="18.75" customHeight="1">
      <c r="A2" s="441"/>
      <c r="B2" s="441"/>
      <c r="C2" s="441"/>
      <c r="D2" s="441"/>
      <c r="E2" s="441"/>
      <c r="F2" s="441"/>
      <c r="G2" s="441"/>
      <c r="H2" s="441"/>
      <c r="I2" s="441"/>
      <c r="J2" s="441"/>
    </row>
    <row r="3" spans="1:15" s="209" customFormat="1" ht="18.75" customHeight="1">
      <c r="A3" s="441"/>
      <c r="B3" s="441"/>
      <c r="C3" s="441"/>
      <c r="D3" s="441"/>
      <c r="E3" s="441"/>
      <c r="F3" s="441"/>
      <c r="G3" s="441"/>
      <c r="H3" s="441"/>
      <c r="I3" s="441"/>
      <c r="J3" s="441"/>
    </row>
    <row r="6" spans="1:15" ht="18.75" customHeight="1">
      <c r="A6" s="2556" t="s">
        <v>1624</v>
      </c>
      <c r="B6" s="2556"/>
      <c r="C6" s="2556"/>
      <c r="D6" s="2556"/>
      <c r="E6" s="2556"/>
      <c r="F6" s="2556"/>
      <c r="G6" s="2556"/>
      <c r="H6" s="2556"/>
      <c r="I6" s="2556"/>
      <c r="J6" s="2556"/>
      <c r="K6" s="273"/>
    </row>
    <row r="7" spans="1:15" ht="18.75" customHeight="1">
      <c r="A7" s="7"/>
      <c r="B7" s="7"/>
      <c r="C7" s="38"/>
      <c r="D7" s="38"/>
      <c r="J7" s="400" t="s">
        <v>1192</v>
      </c>
    </row>
    <row r="8" spans="1:15" ht="24.75" customHeight="1">
      <c r="A8" s="2552"/>
      <c r="B8" s="2553"/>
      <c r="C8" s="2471" t="s">
        <v>677</v>
      </c>
      <c r="D8" s="2470"/>
      <c r="E8" s="2471" t="s">
        <v>271</v>
      </c>
      <c r="F8" s="2470"/>
      <c r="G8" s="2471" t="s">
        <v>272</v>
      </c>
      <c r="H8" s="2470"/>
      <c r="I8" s="2558" t="s">
        <v>273</v>
      </c>
      <c r="J8" s="2559"/>
    </row>
    <row r="9" spans="1:15" ht="18.75" customHeight="1">
      <c r="A9" s="2550" t="s">
        <v>274</v>
      </c>
      <c r="B9" s="2551"/>
      <c r="C9" s="459">
        <v>849</v>
      </c>
      <c r="D9" s="460">
        <f>C9/$C$9*-100</f>
        <v>-100</v>
      </c>
      <c r="E9" s="459">
        <v>25282</v>
      </c>
      <c r="F9" s="460">
        <f>E9/$E$9*-100</f>
        <v>-100</v>
      </c>
      <c r="G9" s="459">
        <v>13787</v>
      </c>
      <c r="H9" s="460">
        <f t="shared" ref="H9:H22" si="0">G9/$G$9*-100</f>
        <v>-100</v>
      </c>
      <c r="I9" s="461">
        <f>ROUND(G9/C9,1)</f>
        <v>16.2</v>
      </c>
      <c r="J9" s="460">
        <f t="shared" ref="J9:J22" si="1">I9/$I$9*-100</f>
        <v>-100</v>
      </c>
      <c r="L9" s="1159"/>
      <c r="M9" s="201"/>
      <c r="N9" s="201"/>
      <c r="O9" s="201"/>
    </row>
    <row r="10" spans="1:15" ht="18.75" customHeight="1">
      <c r="A10" s="2550" t="s">
        <v>275</v>
      </c>
      <c r="B10" s="2551"/>
      <c r="C10" s="459">
        <v>891</v>
      </c>
      <c r="D10" s="460">
        <f>C10/$C$9*-100</f>
        <v>-104.94699646643109</v>
      </c>
      <c r="E10" s="459">
        <v>23927</v>
      </c>
      <c r="F10" s="460">
        <f>E10/$E$9*-100</f>
        <v>-94.640455660153464</v>
      </c>
      <c r="G10" s="459">
        <v>13359</v>
      </c>
      <c r="H10" s="460">
        <f t="shared" si="0"/>
        <v>-96.895626314644232</v>
      </c>
      <c r="I10" s="461">
        <f>ROUND(G10/C10,1)</f>
        <v>15</v>
      </c>
      <c r="J10" s="460">
        <f t="shared" si="1"/>
        <v>-92.592592592592595</v>
      </c>
      <c r="L10" s="1159"/>
      <c r="M10" s="201"/>
      <c r="N10" s="201"/>
      <c r="O10" s="201"/>
    </row>
    <row r="11" spans="1:15" ht="18.75" customHeight="1">
      <c r="A11" s="2550" t="s">
        <v>276</v>
      </c>
      <c r="B11" s="2551"/>
      <c r="C11" s="459">
        <v>849</v>
      </c>
      <c r="D11" s="460">
        <f>C11/$C$9*-100</f>
        <v>-100</v>
      </c>
      <c r="E11" s="459">
        <v>23595</v>
      </c>
      <c r="F11" s="460">
        <f>E11/$E$9*-100</f>
        <v>-93.327268412309152</v>
      </c>
      <c r="G11" s="459">
        <v>12307</v>
      </c>
      <c r="H11" s="460">
        <f t="shared" si="0"/>
        <v>-89.265249873068825</v>
      </c>
      <c r="I11" s="461">
        <f>ROUND(G11/C11,1)</f>
        <v>14.5</v>
      </c>
      <c r="J11" s="460">
        <f t="shared" si="1"/>
        <v>-89.506172839506178</v>
      </c>
      <c r="L11" s="1159"/>
      <c r="M11" s="201"/>
      <c r="N11" s="201"/>
      <c r="O11" s="201"/>
    </row>
    <row r="12" spans="1:15" ht="18.75" customHeight="1">
      <c r="A12" s="2550" t="s">
        <v>277</v>
      </c>
      <c r="B12" s="2551"/>
      <c r="C12" s="459">
        <v>767</v>
      </c>
      <c r="D12" s="460">
        <f t="shared" ref="D12:D16" si="2">C12/$C$9*-100</f>
        <v>-90.341578327444054</v>
      </c>
      <c r="E12" s="459">
        <v>19086</v>
      </c>
      <c r="F12" s="460">
        <f>E12/$E$9*-100</f>
        <v>-75.492445217941622</v>
      </c>
      <c r="G12" s="459">
        <v>9859</v>
      </c>
      <c r="H12" s="460">
        <f t="shared" si="0"/>
        <v>-71.509392906361072</v>
      </c>
      <c r="I12" s="461">
        <f>ROUND(G12/C12,1)</f>
        <v>12.9</v>
      </c>
      <c r="J12" s="460">
        <f t="shared" si="1"/>
        <v>-79.629629629629633</v>
      </c>
      <c r="L12" s="1159"/>
      <c r="M12" s="201"/>
      <c r="N12" s="201"/>
      <c r="O12" s="201"/>
    </row>
    <row r="13" spans="1:15" ht="18.75" customHeight="1">
      <c r="A13" s="2550" t="s">
        <v>38</v>
      </c>
      <c r="B13" s="2551"/>
      <c r="C13" s="459">
        <v>690</v>
      </c>
      <c r="D13" s="460">
        <f>C13/$C$9*-100</f>
        <v>-81.272084805653705</v>
      </c>
      <c r="E13" s="459">
        <v>15351</v>
      </c>
      <c r="F13" s="460">
        <f t="shared" ref="F13:F17" si="3">E13/$E$9*-100</f>
        <v>-60.719088679693066</v>
      </c>
      <c r="G13" s="459">
        <v>7738</v>
      </c>
      <c r="H13" s="460">
        <f t="shared" si="0"/>
        <v>-56.125335460941464</v>
      </c>
      <c r="I13" s="461">
        <f>ROUND(G13/C13,1)</f>
        <v>11.2</v>
      </c>
      <c r="J13" s="460">
        <f t="shared" si="1"/>
        <v>-69.135802469135797</v>
      </c>
      <c r="L13" s="1159"/>
      <c r="M13" s="201"/>
      <c r="N13" s="201"/>
      <c r="O13" s="201"/>
    </row>
    <row r="14" spans="1:15" ht="18.75" customHeight="1">
      <c r="A14" s="2550" t="s">
        <v>278</v>
      </c>
      <c r="B14" s="2551"/>
      <c r="C14" s="459">
        <v>609</v>
      </c>
      <c r="D14" s="460">
        <f t="shared" si="2"/>
        <v>-71.731448763250881</v>
      </c>
      <c r="E14" s="459">
        <v>9609</v>
      </c>
      <c r="F14" s="460">
        <f>E14/$E$9*-100</f>
        <v>-38.007277905229017</v>
      </c>
      <c r="G14" s="459">
        <v>5764</v>
      </c>
      <c r="H14" s="460">
        <f t="shared" si="0"/>
        <v>-41.807499818669761</v>
      </c>
      <c r="I14" s="461">
        <f t="shared" ref="I14:I22" si="4">ROUND(G14/C14,1)</f>
        <v>9.5</v>
      </c>
      <c r="J14" s="460">
        <f t="shared" si="1"/>
        <v>-58.641975308641982</v>
      </c>
      <c r="L14" s="1159"/>
      <c r="M14" s="201"/>
      <c r="N14" s="201"/>
      <c r="O14" s="201"/>
    </row>
    <row r="15" spans="1:15" ht="18.75" customHeight="1">
      <c r="A15" s="2550" t="s">
        <v>213</v>
      </c>
      <c r="B15" s="2551"/>
      <c r="C15" s="459">
        <v>512</v>
      </c>
      <c r="D15" s="460">
        <f>C15/$C$9*-100</f>
        <v>-60.306242638398111</v>
      </c>
      <c r="E15" s="459">
        <v>7676</v>
      </c>
      <c r="F15" s="460">
        <f>E15/$E$9*-100</f>
        <v>-30.361522031484849</v>
      </c>
      <c r="G15" s="459">
        <v>4500</v>
      </c>
      <c r="H15" s="460">
        <f t="shared" si="0"/>
        <v>-32.639442953506922</v>
      </c>
      <c r="I15" s="461">
        <f t="shared" si="4"/>
        <v>8.8000000000000007</v>
      </c>
      <c r="J15" s="460">
        <f t="shared" si="1"/>
        <v>-54.320987654320994</v>
      </c>
      <c r="L15" s="1159"/>
      <c r="M15" s="201"/>
      <c r="N15" s="201"/>
      <c r="O15" s="201"/>
    </row>
    <row r="16" spans="1:15" ht="18.75" customHeight="1">
      <c r="A16" s="2489" t="s">
        <v>279</v>
      </c>
      <c r="B16" s="2490"/>
      <c r="C16" s="462">
        <v>479</v>
      </c>
      <c r="D16" s="460">
        <f t="shared" si="2"/>
        <v>-56.419316843345115</v>
      </c>
      <c r="E16" s="462">
        <v>6916</v>
      </c>
      <c r="F16" s="460">
        <f>E16/$E$9*-100</f>
        <v>-27.355430741238827</v>
      </c>
      <c r="G16" s="462">
        <v>4402</v>
      </c>
      <c r="H16" s="460">
        <f t="shared" si="0"/>
        <v>-31.928628418075</v>
      </c>
      <c r="I16" s="461">
        <f>ROUND(G16/C16,1)</f>
        <v>9.1999999999999993</v>
      </c>
      <c r="J16" s="460">
        <f t="shared" si="1"/>
        <v>-56.79012345679012</v>
      </c>
      <c r="L16" s="1159"/>
      <c r="M16" s="201"/>
      <c r="N16" s="201"/>
      <c r="O16" s="201"/>
    </row>
    <row r="17" spans="1:15" ht="18.75" customHeight="1">
      <c r="A17" s="2550" t="s">
        <v>280</v>
      </c>
      <c r="B17" s="2551"/>
      <c r="C17" s="459">
        <v>415</v>
      </c>
      <c r="D17" s="460">
        <f t="shared" ref="D17:D22" si="5">C17/$C$9*-100</f>
        <v>-48.881036513545347</v>
      </c>
      <c r="E17" s="459">
        <v>5473</v>
      </c>
      <c r="F17" s="460">
        <f t="shared" si="3"/>
        <v>-21.647812673048019</v>
      </c>
      <c r="G17" s="459">
        <v>3815</v>
      </c>
      <c r="H17" s="460">
        <f t="shared" si="0"/>
        <v>-27.670994415028648</v>
      </c>
      <c r="I17" s="461">
        <f t="shared" si="4"/>
        <v>9.1999999999999993</v>
      </c>
      <c r="J17" s="460">
        <f t="shared" si="1"/>
        <v>-56.79012345679012</v>
      </c>
      <c r="L17" s="1159"/>
      <c r="M17" s="201"/>
      <c r="N17" s="201"/>
      <c r="O17" s="201"/>
    </row>
    <row r="18" spans="1:15" ht="18.75" customHeight="1">
      <c r="A18" s="2550" t="s">
        <v>281</v>
      </c>
      <c r="B18" s="2551"/>
      <c r="C18" s="459">
        <v>369</v>
      </c>
      <c r="D18" s="460">
        <f t="shared" si="5"/>
        <v>-43.462897526501763</v>
      </c>
      <c r="E18" s="459">
        <v>4473</v>
      </c>
      <c r="F18" s="460">
        <f>E18/$E$9*-100</f>
        <v>-17.692429396408514</v>
      </c>
      <c r="G18" s="459">
        <v>3126</v>
      </c>
      <c r="H18" s="460">
        <f t="shared" si="0"/>
        <v>-22.673533038369477</v>
      </c>
      <c r="I18" s="461">
        <f>ROUND(G18/C18,1)</f>
        <v>8.5</v>
      </c>
      <c r="J18" s="460">
        <f t="shared" si="1"/>
        <v>-52.469135802469133</v>
      </c>
      <c r="L18" s="1159"/>
      <c r="M18" s="201"/>
      <c r="N18" s="201"/>
      <c r="O18" s="201"/>
    </row>
    <row r="19" spans="1:15" ht="18.75" customHeight="1">
      <c r="A19" s="2550" t="s">
        <v>609</v>
      </c>
      <c r="B19" s="2551"/>
      <c r="C19" s="459">
        <v>321</v>
      </c>
      <c r="D19" s="460">
        <f t="shared" si="5"/>
        <v>-37.809187279151942</v>
      </c>
      <c r="E19" s="459">
        <v>3809</v>
      </c>
      <c r="F19" s="460">
        <f>E19/$E$9*-100</f>
        <v>-15.06605490071988</v>
      </c>
      <c r="G19" s="459">
        <v>2674</v>
      </c>
      <c r="H19" s="460">
        <f t="shared" si="0"/>
        <v>-19.395082323928339</v>
      </c>
      <c r="I19" s="461">
        <f t="shared" si="4"/>
        <v>8.3000000000000007</v>
      </c>
      <c r="J19" s="460">
        <f t="shared" si="1"/>
        <v>-51.23456790123457</v>
      </c>
      <c r="L19" s="1159"/>
      <c r="M19" s="201"/>
      <c r="N19" s="201"/>
      <c r="O19" s="201"/>
    </row>
    <row r="20" spans="1:15" ht="18.75" customHeight="1">
      <c r="A20" s="2550" t="s">
        <v>863</v>
      </c>
      <c r="B20" s="2551"/>
      <c r="C20" s="816">
        <v>287</v>
      </c>
      <c r="D20" s="817">
        <f t="shared" si="5"/>
        <v>-33.804475853945817</v>
      </c>
      <c r="E20" s="816">
        <v>3092</v>
      </c>
      <c r="F20" s="817">
        <f>E20/$E$9*-100</f>
        <v>-12.230045091369353</v>
      </c>
      <c r="G20" s="816">
        <v>2050</v>
      </c>
      <c r="H20" s="817">
        <f t="shared" si="0"/>
        <v>-14.869079567708713</v>
      </c>
      <c r="I20" s="461">
        <f>ROUND(G20/C20,1)</f>
        <v>7.1</v>
      </c>
      <c r="J20" s="817">
        <f t="shared" si="1"/>
        <v>-43.827160493827158</v>
      </c>
      <c r="L20" s="1159"/>
      <c r="M20" s="201"/>
      <c r="N20" s="201"/>
      <c r="O20" s="201"/>
    </row>
    <row r="21" spans="1:15" ht="18.75" customHeight="1">
      <c r="A21" s="2550" t="s">
        <v>1070</v>
      </c>
      <c r="B21" s="2551"/>
      <c r="C21" s="816">
        <v>246</v>
      </c>
      <c r="D21" s="817">
        <f t="shared" si="5"/>
        <v>-28.975265017667844</v>
      </c>
      <c r="E21" s="816">
        <v>2704</v>
      </c>
      <c r="F21" s="817">
        <f>E21/$E$9*-100</f>
        <v>-10.695356380033225</v>
      </c>
      <c r="G21" s="816">
        <v>1900</v>
      </c>
      <c r="H21" s="817">
        <f t="shared" si="0"/>
        <v>-13.781098135925147</v>
      </c>
      <c r="I21" s="461">
        <f t="shared" si="4"/>
        <v>7.7</v>
      </c>
      <c r="J21" s="817">
        <f t="shared" si="1"/>
        <v>-47.530864197530867</v>
      </c>
      <c r="L21" s="1159"/>
      <c r="M21" s="201"/>
      <c r="N21" s="201"/>
      <c r="O21" s="201"/>
    </row>
    <row r="22" spans="1:15" ht="18.75" customHeight="1">
      <c r="A22" s="2554" t="s">
        <v>1822</v>
      </c>
      <c r="B22" s="2555"/>
      <c r="C22" s="2165">
        <v>233</v>
      </c>
      <c r="D22" s="2166">
        <f t="shared" si="5"/>
        <v>-27.444051825677267</v>
      </c>
      <c r="E22" s="2165">
        <v>2504</v>
      </c>
      <c r="F22" s="2166">
        <f>E22/$E$9*-100</f>
        <v>-9.904279724705324</v>
      </c>
      <c r="G22" s="2165">
        <v>1692</v>
      </c>
      <c r="H22" s="2166">
        <f t="shared" si="0"/>
        <v>-12.272430550518605</v>
      </c>
      <c r="I22" s="2167">
        <f t="shared" si="4"/>
        <v>7.3</v>
      </c>
      <c r="J22" s="2166">
        <f t="shared" si="1"/>
        <v>-45.061728395061728</v>
      </c>
      <c r="L22" s="1159"/>
      <c r="M22" s="201"/>
      <c r="N22" s="201"/>
      <c r="O22" s="201"/>
    </row>
    <row r="23" spans="1:15" ht="18.75" customHeight="1">
      <c r="A23" s="23" t="s">
        <v>2121</v>
      </c>
      <c r="B23" s="23"/>
      <c r="C23" s="223"/>
      <c r="D23" s="22"/>
      <c r="E23" s="22"/>
      <c r="F23" s="223"/>
      <c r="G23" s="223"/>
      <c r="H23" s="223"/>
      <c r="I23" s="223"/>
      <c r="J23" s="223"/>
    </row>
    <row r="24" spans="1:15" ht="18.75" customHeight="1">
      <c r="A24" s="205" t="s">
        <v>1193</v>
      </c>
      <c r="B24" s="205"/>
      <c r="D24" s="358"/>
      <c r="E24" s="358"/>
    </row>
    <row r="25" spans="1:15" ht="18.75" customHeight="1">
      <c r="A25" s="205" t="s">
        <v>764</v>
      </c>
      <c r="B25" s="205"/>
      <c r="D25" s="7"/>
      <c r="E25" s="7"/>
    </row>
    <row r="27" spans="1:15" ht="18.75" hidden="1" customHeight="1"/>
    <row r="28" spans="1:15" ht="18.75" customHeight="1">
      <c r="A28" s="8"/>
      <c r="B28" s="8"/>
    </row>
    <row r="29" spans="1:15" ht="18.75" customHeight="1">
      <c r="A29" s="2557" t="s">
        <v>1625</v>
      </c>
      <c r="B29" s="2557"/>
      <c r="C29" s="2557"/>
      <c r="D29" s="2557"/>
      <c r="E29" s="2557"/>
      <c r="F29" s="2557"/>
      <c r="G29" s="2557"/>
      <c r="H29" s="2557"/>
      <c r="I29" s="2557"/>
      <c r="J29" s="2557"/>
    </row>
    <row r="30" spans="1:15" ht="18.75" customHeight="1">
      <c r="C30" s="7"/>
      <c r="D30" s="38"/>
      <c r="G30" s="400"/>
    </row>
    <row r="31" spans="1:15" ht="30" customHeight="1">
      <c r="B31" s="2552"/>
      <c r="C31" s="2553"/>
      <c r="D31" s="2560" t="s">
        <v>282</v>
      </c>
      <c r="E31" s="2561"/>
      <c r="F31" s="2562" t="s">
        <v>1107</v>
      </c>
      <c r="G31" s="2562"/>
      <c r="H31" s="2563" t="s">
        <v>283</v>
      </c>
      <c r="I31" s="2559"/>
    </row>
    <row r="32" spans="1:15" ht="18.75" customHeight="1">
      <c r="B32" s="2550" t="s">
        <v>274</v>
      </c>
      <c r="C32" s="2551"/>
      <c r="D32" s="463">
        <v>2414</v>
      </c>
      <c r="E32" s="464">
        <f>D32/$D$32*-100</f>
        <v>-100</v>
      </c>
      <c r="F32" s="465">
        <f t="shared" ref="F32:F45" si="6">ROUND(D32/C9,2)</f>
        <v>2.84</v>
      </c>
      <c r="G32" s="464">
        <f>F32/$F$32*-100</f>
        <v>-100</v>
      </c>
      <c r="H32" s="466">
        <f>ROUND(D32/G9*100,0)</f>
        <v>18</v>
      </c>
      <c r="I32" s="464">
        <f>H32/$H$32*-100</f>
        <v>-100</v>
      </c>
      <c r="K32" s="1160"/>
    </row>
    <row r="33" spans="2:11" ht="18.75" customHeight="1">
      <c r="B33" s="2550" t="s">
        <v>275</v>
      </c>
      <c r="C33" s="2551"/>
      <c r="D33" s="463">
        <v>2493</v>
      </c>
      <c r="E33" s="464">
        <f t="shared" ref="E33:E44" si="7">D33/$D$32*-100</f>
        <v>-103.27257663628832</v>
      </c>
      <c r="F33" s="465">
        <f t="shared" si="6"/>
        <v>2.8</v>
      </c>
      <c r="G33" s="464">
        <f t="shared" ref="G33:G44" si="8">F33/$F$32*-100</f>
        <v>-98.591549295774655</v>
      </c>
      <c r="H33" s="466">
        <f t="shared" ref="H33:H45" si="9">ROUND(D33/G10*100,0)</f>
        <v>19</v>
      </c>
      <c r="I33" s="464">
        <f t="shared" ref="I33:I44" si="10">H33/$H$32*-100</f>
        <v>-105.55555555555556</v>
      </c>
      <c r="K33" s="1160"/>
    </row>
    <row r="34" spans="2:11" ht="18.75" customHeight="1">
      <c r="B34" s="2550" t="s">
        <v>276</v>
      </c>
      <c r="C34" s="2551"/>
      <c r="D34" s="463">
        <v>2795</v>
      </c>
      <c r="E34" s="464">
        <f t="shared" si="7"/>
        <v>-115.78293289146644</v>
      </c>
      <c r="F34" s="465">
        <f t="shared" si="6"/>
        <v>3.29</v>
      </c>
      <c r="G34" s="464">
        <f t="shared" si="8"/>
        <v>-115.84507042253523</v>
      </c>
      <c r="H34" s="466">
        <f t="shared" si="9"/>
        <v>23</v>
      </c>
      <c r="I34" s="464">
        <f t="shared" si="10"/>
        <v>-127.77777777777777</v>
      </c>
      <c r="K34" s="1160"/>
    </row>
    <row r="35" spans="2:11" ht="18.75" customHeight="1">
      <c r="B35" s="2550" t="s">
        <v>277</v>
      </c>
      <c r="C35" s="2551"/>
      <c r="D35" s="463">
        <v>2014</v>
      </c>
      <c r="E35" s="464">
        <f t="shared" si="7"/>
        <v>-83.42999171499585</v>
      </c>
      <c r="F35" s="465">
        <f t="shared" si="6"/>
        <v>2.63</v>
      </c>
      <c r="G35" s="464">
        <f t="shared" si="8"/>
        <v>-92.605633802816897</v>
      </c>
      <c r="H35" s="466">
        <f t="shared" si="9"/>
        <v>20</v>
      </c>
      <c r="I35" s="464">
        <f t="shared" si="10"/>
        <v>-111.11111111111111</v>
      </c>
      <c r="K35" s="1160"/>
    </row>
    <row r="36" spans="2:11" ht="18.75" customHeight="1">
      <c r="B36" s="2550" t="s">
        <v>38</v>
      </c>
      <c r="C36" s="2551"/>
      <c r="D36" s="463">
        <v>1529</v>
      </c>
      <c r="E36" s="464">
        <f t="shared" si="7"/>
        <v>-63.338856669428331</v>
      </c>
      <c r="F36" s="465">
        <f t="shared" si="6"/>
        <v>2.2200000000000002</v>
      </c>
      <c r="G36" s="464">
        <f t="shared" si="8"/>
        <v>-78.169014084507054</v>
      </c>
      <c r="H36" s="466">
        <f t="shared" si="9"/>
        <v>20</v>
      </c>
      <c r="I36" s="464">
        <f t="shared" si="10"/>
        <v>-111.11111111111111</v>
      </c>
      <c r="K36" s="1160"/>
    </row>
    <row r="37" spans="2:11" ht="18.75" customHeight="1">
      <c r="B37" s="2550" t="s">
        <v>278</v>
      </c>
      <c r="C37" s="2551"/>
      <c r="D37" s="463">
        <v>898</v>
      </c>
      <c r="E37" s="464">
        <f t="shared" si="7"/>
        <v>-37.199668599834304</v>
      </c>
      <c r="F37" s="465">
        <f t="shared" si="6"/>
        <v>1.47</v>
      </c>
      <c r="G37" s="464">
        <f t="shared" si="8"/>
        <v>-51.760563380281688</v>
      </c>
      <c r="H37" s="466">
        <f t="shared" si="9"/>
        <v>16</v>
      </c>
      <c r="I37" s="464">
        <f t="shared" si="10"/>
        <v>-88.888888888888886</v>
      </c>
      <c r="K37" s="1160"/>
    </row>
    <row r="38" spans="2:11" ht="18.75" customHeight="1">
      <c r="B38" s="2550" t="s">
        <v>213</v>
      </c>
      <c r="C38" s="2551"/>
      <c r="D38" s="463">
        <v>606</v>
      </c>
      <c r="E38" s="464">
        <f t="shared" si="7"/>
        <v>-25.103562551781277</v>
      </c>
      <c r="F38" s="465">
        <f t="shared" si="6"/>
        <v>1.18</v>
      </c>
      <c r="G38" s="464">
        <f t="shared" si="8"/>
        <v>-41.549295774647888</v>
      </c>
      <c r="H38" s="466">
        <f t="shared" si="9"/>
        <v>13</v>
      </c>
      <c r="I38" s="464">
        <f t="shared" si="10"/>
        <v>-72.222222222222214</v>
      </c>
      <c r="K38" s="1160"/>
    </row>
    <row r="39" spans="2:11" ht="18.75" customHeight="1">
      <c r="B39" s="2489" t="s">
        <v>279</v>
      </c>
      <c r="C39" s="2490"/>
      <c r="D39" s="467">
        <v>708</v>
      </c>
      <c r="E39" s="464">
        <f t="shared" si="7"/>
        <v>-29.328914664457333</v>
      </c>
      <c r="F39" s="465">
        <f t="shared" si="6"/>
        <v>1.48</v>
      </c>
      <c r="G39" s="464">
        <f t="shared" si="8"/>
        <v>-52.112676056338024</v>
      </c>
      <c r="H39" s="466">
        <f t="shared" si="9"/>
        <v>16</v>
      </c>
      <c r="I39" s="464">
        <f t="shared" si="10"/>
        <v>-88.888888888888886</v>
      </c>
      <c r="K39" s="1160"/>
    </row>
    <row r="40" spans="2:11" ht="18.75" customHeight="1">
      <c r="B40" s="2550" t="s">
        <v>280</v>
      </c>
      <c r="C40" s="2551"/>
      <c r="D40" s="463">
        <v>580</v>
      </c>
      <c r="E40" s="464">
        <f t="shared" si="7"/>
        <v>-24.026512013256006</v>
      </c>
      <c r="F40" s="465">
        <f t="shared" si="6"/>
        <v>1.4</v>
      </c>
      <c r="G40" s="464">
        <f t="shared" si="8"/>
        <v>-49.295774647887328</v>
      </c>
      <c r="H40" s="466">
        <f t="shared" si="9"/>
        <v>15</v>
      </c>
      <c r="I40" s="464">
        <f t="shared" si="10"/>
        <v>-83.333333333333343</v>
      </c>
      <c r="K40" s="1160"/>
    </row>
    <row r="41" spans="2:11" ht="18.75" customHeight="1">
      <c r="B41" s="2550" t="s">
        <v>281</v>
      </c>
      <c r="C41" s="2551"/>
      <c r="D41" s="463">
        <v>355</v>
      </c>
      <c r="E41" s="464">
        <f t="shared" si="7"/>
        <v>-14.705882352941178</v>
      </c>
      <c r="F41" s="465">
        <f t="shared" si="6"/>
        <v>0.96</v>
      </c>
      <c r="G41" s="464">
        <f t="shared" si="8"/>
        <v>-33.802816901408448</v>
      </c>
      <c r="H41" s="466">
        <f t="shared" si="9"/>
        <v>11</v>
      </c>
      <c r="I41" s="464">
        <f t="shared" si="10"/>
        <v>-61.111111111111114</v>
      </c>
      <c r="K41" s="1160"/>
    </row>
    <row r="42" spans="2:11" ht="18.75" customHeight="1">
      <c r="B42" s="2550" t="s">
        <v>604</v>
      </c>
      <c r="C42" s="2551"/>
      <c r="D42" s="463">
        <v>334</v>
      </c>
      <c r="E42" s="464">
        <f t="shared" si="7"/>
        <v>-13.835956917978459</v>
      </c>
      <c r="F42" s="465">
        <f t="shared" si="6"/>
        <v>1.04</v>
      </c>
      <c r="G42" s="464">
        <f t="shared" si="8"/>
        <v>-36.619718309859159</v>
      </c>
      <c r="H42" s="466">
        <f t="shared" si="9"/>
        <v>12</v>
      </c>
      <c r="I42" s="464">
        <f t="shared" si="10"/>
        <v>-66.666666666666657</v>
      </c>
      <c r="K42" s="1160"/>
    </row>
    <row r="43" spans="2:11" ht="18.75" customHeight="1">
      <c r="B43" s="2550" t="s">
        <v>863</v>
      </c>
      <c r="C43" s="2551"/>
      <c r="D43" s="816">
        <v>308</v>
      </c>
      <c r="E43" s="464">
        <f t="shared" si="7"/>
        <v>-12.758906379453189</v>
      </c>
      <c r="F43" s="465">
        <f t="shared" si="6"/>
        <v>1.07</v>
      </c>
      <c r="G43" s="464">
        <f t="shared" si="8"/>
        <v>-37.676056338028175</v>
      </c>
      <c r="H43" s="466">
        <f t="shared" si="9"/>
        <v>15</v>
      </c>
      <c r="I43" s="464">
        <f t="shared" si="10"/>
        <v>-83.333333333333343</v>
      </c>
      <c r="K43" s="1160"/>
    </row>
    <row r="44" spans="2:11" ht="18.75" customHeight="1">
      <c r="B44" s="2550" t="s">
        <v>1070</v>
      </c>
      <c r="C44" s="2551"/>
      <c r="D44" s="816">
        <v>181</v>
      </c>
      <c r="E44" s="1201">
        <f t="shared" si="7"/>
        <v>-7.4979287489643749</v>
      </c>
      <c r="F44" s="1202">
        <f t="shared" si="6"/>
        <v>0.74</v>
      </c>
      <c r="G44" s="1201">
        <f t="shared" si="8"/>
        <v>-26.056338028169012</v>
      </c>
      <c r="H44" s="1203">
        <f t="shared" si="9"/>
        <v>10</v>
      </c>
      <c r="I44" s="1201">
        <f t="shared" si="10"/>
        <v>-55.555555555555557</v>
      </c>
      <c r="J44" s="223"/>
      <c r="K44" s="1160"/>
    </row>
    <row r="45" spans="2:11" ht="18.75" customHeight="1">
      <c r="B45" s="2554" t="s">
        <v>1822</v>
      </c>
      <c r="C45" s="2555"/>
      <c r="D45" s="2165">
        <v>170</v>
      </c>
      <c r="E45" s="2166">
        <f>D45/$D$32*-100</f>
        <v>-7.042253521126761</v>
      </c>
      <c r="F45" s="2168">
        <f t="shared" si="6"/>
        <v>0.73</v>
      </c>
      <c r="G45" s="2166">
        <f>F45/$F$32*-100</f>
        <v>-25.704225352112676</v>
      </c>
      <c r="H45" s="2169">
        <f t="shared" si="9"/>
        <v>10</v>
      </c>
      <c r="I45" s="2166">
        <f>H45/$H$32*-100</f>
        <v>-55.555555555555557</v>
      </c>
      <c r="J45" s="223"/>
      <c r="K45" s="1160"/>
    </row>
    <row r="46" spans="2:11" ht="18.75" customHeight="1">
      <c r="B46" s="23" t="s">
        <v>2121</v>
      </c>
      <c r="C46" s="23"/>
      <c r="D46" s="223"/>
      <c r="E46" s="22"/>
      <c r="F46" s="22"/>
      <c r="G46" s="223"/>
      <c r="H46" s="223"/>
      <c r="I46" s="223"/>
      <c r="J46" s="223"/>
    </row>
    <row r="47" spans="2:11" ht="18.75" customHeight="1">
      <c r="B47" s="847" t="s">
        <v>1315</v>
      </c>
      <c r="D47" s="223"/>
      <c r="E47" s="1200"/>
      <c r="F47" s="223"/>
      <c r="G47" s="223"/>
      <c r="H47" s="223"/>
      <c r="I47" s="223"/>
      <c r="J47" s="223"/>
    </row>
    <row r="48" spans="2:11" ht="18.75" customHeight="1">
      <c r="B48" s="205" t="s">
        <v>764</v>
      </c>
    </row>
  </sheetData>
  <sheetProtection algorithmName="SHA-512" hashValue="O/rX6mLZyf3DzWaCqdWorvzc1PP+ePUFu4ks6bfZC+rtcpZHJ2a6RR4I0pDYUI3gmNa2/HumKcAbeybiSWK4XQ==" saltValue="J3in/9bjv1ge7AiNYjK+RA==" spinCount="100000" sheet="1" objects="1" scenarios="1"/>
  <mergeCells count="39">
    <mergeCell ref="B45:C45"/>
    <mergeCell ref="B44:C44"/>
    <mergeCell ref="A6:J6"/>
    <mergeCell ref="A29:J29"/>
    <mergeCell ref="B31:C31"/>
    <mergeCell ref="B32:C32"/>
    <mergeCell ref="B33:C33"/>
    <mergeCell ref="C8:D8"/>
    <mergeCell ref="E8:F8"/>
    <mergeCell ref="G8:H8"/>
    <mergeCell ref="I8:J8"/>
    <mergeCell ref="D31:E31"/>
    <mergeCell ref="F31:G31"/>
    <mergeCell ref="H31:I31"/>
    <mergeCell ref="A17:B17"/>
    <mergeCell ref="A16:B16"/>
    <mergeCell ref="B43:C43"/>
    <mergeCell ref="A9:B9"/>
    <mergeCell ref="B42:C42"/>
    <mergeCell ref="B41:C41"/>
    <mergeCell ref="B40:C40"/>
    <mergeCell ref="B39:C39"/>
    <mergeCell ref="A18:B18"/>
    <mergeCell ref="B38:C38"/>
    <mergeCell ref="B34:C34"/>
    <mergeCell ref="B35:C35"/>
    <mergeCell ref="B36:C36"/>
    <mergeCell ref="B37:C37"/>
    <mergeCell ref="A20:B20"/>
    <mergeCell ref="A21:B21"/>
    <mergeCell ref="A22:B22"/>
    <mergeCell ref="A15:B15"/>
    <mergeCell ref="A19:B19"/>
    <mergeCell ref="A8:B8"/>
    <mergeCell ref="A14:B14"/>
    <mergeCell ref="A13:B13"/>
    <mergeCell ref="A12:B12"/>
    <mergeCell ref="A11:B11"/>
    <mergeCell ref="A10:B10"/>
  </mergeCells>
  <phoneticPr fontId="8"/>
  <hyperlinks>
    <hyperlink ref="K1" location="一覧!A1" display="一覧へ" xr:uid="{DDD00177-E3BC-4A31-A301-042F775DCAA8}"/>
  </hyperlinks>
  <printOptions horizontalCentered="1"/>
  <pageMargins left="0.74803149606299213" right="0.74803149606299213" top="0.98425196850393704" bottom="0.98425196850393704" header="0.51181102362204722" footer="0.51181102362204722"/>
  <pageSetup paperSize="9" scale="84" orientation="portrait" r:id="rId1"/>
  <headerFooter alignWithMargins="0"/>
  <colBreaks count="1" manualBreakCount="1">
    <brk id="10"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W48"/>
  <sheetViews>
    <sheetView view="pageBreakPreview" zoomScaleNormal="100" zoomScaleSheetLayoutView="100" workbookViewId="0"/>
  </sheetViews>
  <sheetFormatPr defaultColWidth="9.140625" defaultRowHeight="18.75" customHeight="1" outlineLevelRow="1"/>
  <cols>
    <col min="1" max="1" width="13.7109375" style="4" customWidth="1"/>
    <col min="2" max="2" width="12.7109375" style="4" customWidth="1"/>
    <col min="3" max="3" width="8.7109375" style="4" customWidth="1"/>
    <col min="4" max="4" width="12.7109375" style="4" customWidth="1"/>
    <col min="5" max="5" width="8.7109375" style="4" customWidth="1"/>
    <col min="6" max="6" width="12.7109375" style="4" customWidth="1"/>
    <col min="7" max="7" width="8.7109375" style="4" customWidth="1"/>
    <col min="8" max="8" width="12.7109375" style="4" customWidth="1"/>
    <col min="9" max="9" width="8.7109375" style="4" customWidth="1"/>
    <col min="10" max="11" width="9.140625" style="4"/>
    <col min="12" max="12" width="10.85546875" style="4" bestFit="1" customWidth="1"/>
    <col min="13" max="13" width="9.85546875" style="4" bestFit="1" customWidth="1"/>
    <col min="14" max="14" width="9.140625" style="4"/>
    <col min="15" max="15" width="9.7109375" style="4" bestFit="1" customWidth="1"/>
    <col min="16" max="16384" width="9.140625" style="4"/>
  </cols>
  <sheetData>
    <row r="1" spans="1:23" ht="18.75" customHeight="1">
      <c r="A1" s="224" t="s">
        <v>802</v>
      </c>
      <c r="J1" s="1544" t="s">
        <v>1532</v>
      </c>
    </row>
    <row r="3" spans="1:23" ht="18.75" customHeight="1">
      <c r="A3" s="2565" t="s">
        <v>1626</v>
      </c>
      <c r="B3" s="2565"/>
      <c r="C3" s="2565"/>
      <c r="D3" s="2565"/>
      <c r="E3" s="2565"/>
      <c r="F3" s="2565"/>
      <c r="G3" s="2565"/>
      <c r="H3" s="2565"/>
      <c r="I3" s="2565"/>
    </row>
    <row r="4" spans="1:23" ht="18.75" customHeight="1">
      <c r="A4" s="7"/>
      <c r="B4" s="37"/>
      <c r="C4" s="37"/>
      <c r="D4" s="37"/>
      <c r="E4" s="37"/>
      <c r="F4" s="469"/>
      <c r="G4" s="37"/>
      <c r="H4" s="37"/>
      <c r="I4" s="39" t="s">
        <v>284</v>
      </c>
    </row>
    <row r="5" spans="1:23" ht="18.75" customHeight="1">
      <c r="A5" s="443"/>
      <c r="B5" s="2465" t="s">
        <v>819</v>
      </c>
      <c r="C5" s="2465"/>
      <c r="D5" s="2465" t="s">
        <v>285</v>
      </c>
      <c r="E5" s="2465"/>
      <c r="F5" s="2465" t="s">
        <v>286</v>
      </c>
      <c r="G5" s="2465"/>
      <c r="H5" s="2564" t="s">
        <v>287</v>
      </c>
      <c r="I5" s="2564"/>
    </row>
    <row r="6" spans="1:23" ht="18.75" customHeight="1">
      <c r="A6" s="470" t="s">
        <v>768</v>
      </c>
      <c r="B6" s="471">
        <v>9610688</v>
      </c>
      <c r="C6" s="472">
        <v>-100</v>
      </c>
      <c r="D6" s="473">
        <v>1773947</v>
      </c>
      <c r="E6" s="472">
        <v>-100</v>
      </c>
      <c r="F6" s="474">
        <v>329842</v>
      </c>
      <c r="G6" s="472">
        <v>-100</v>
      </c>
      <c r="H6" s="474">
        <f>SUM(B6,D6,F6)</f>
        <v>11714477</v>
      </c>
      <c r="I6" s="472">
        <v>-100</v>
      </c>
    </row>
    <row r="7" spans="1:23" ht="18.75" hidden="1" customHeight="1" outlineLevel="1">
      <c r="A7" s="470" t="s">
        <v>288</v>
      </c>
      <c r="B7" s="475">
        <v>417565</v>
      </c>
      <c r="C7" s="476">
        <f t="shared" ref="C7:C16" si="0">-(B7/$B$6*100)</f>
        <v>-4.3447982079950984</v>
      </c>
      <c r="D7" s="477">
        <v>166530</v>
      </c>
      <c r="E7" s="476">
        <f t="shared" ref="E7:E20" si="1">-(D7/$D$6*100)</f>
        <v>-9.3875408904550142</v>
      </c>
      <c r="F7" s="459">
        <v>312571</v>
      </c>
      <c r="G7" s="476">
        <f t="shared" ref="G7:G20" si="2">-(F7/$F$6*100)</f>
        <v>-94.763856634388588</v>
      </c>
      <c r="H7" s="475">
        <v>896666</v>
      </c>
      <c r="I7" s="476">
        <f t="shared" ref="I7:I16" si="3">-(H7/$H$6*100)</f>
        <v>-7.6543408638729673</v>
      </c>
      <c r="L7" s="200"/>
      <c r="M7" s="201"/>
      <c r="N7" s="201"/>
    </row>
    <row r="8" spans="1:23" ht="18.75" hidden="1" customHeight="1" outlineLevel="1">
      <c r="A8" s="470" t="s">
        <v>235</v>
      </c>
      <c r="B8" s="475">
        <v>378860</v>
      </c>
      <c r="C8" s="476">
        <f t="shared" si="0"/>
        <v>-3.9420694959611633</v>
      </c>
      <c r="D8" s="459">
        <v>165604</v>
      </c>
      <c r="E8" s="476">
        <f t="shared" si="1"/>
        <v>-9.3353409092830848</v>
      </c>
      <c r="F8" s="459">
        <v>285895</v>
      </c>
      <c r="G8" s="476">
        <f t="shared" si="2"/>
        <v>-86.67634806968185</v>
      </c>
      <c r="H8" s="475">
        <v>830359</v>
      </c>
      <c r="I8" s="476">
        <f t="shared" si="3"/>
        <v>-7.0883147408117324</v>
      </c>
      <c r="L8" s="200"/>
      <c r="M8" s="201"/>
      <c r="N8" s="201"/>
      <c r="O8" s="200"/>
      <c r="P8" s="264"/>
      <c r="T8" s="202"/>
      <c r="U8" s="202"/>
      <c r="V8" s="202"/>
    </row>
    <row r="9" spans="1:23" ht="18.75" hidden="1" customHeight="1" outlineLevel="1">
      <c r="A9" s="470" t="s">
        <v>27</v>
      </c>
      <c r="B9" s="475">
        <v>361447</v>
      </c>
      <c r="C9" s="476">
        <f t="shared" si="0"/>
        <v>-3.7608857971458445</v>
      </c>
      <c r="D9" s="459">
        <v>140942</v>
      </c>
      <c r="E9" s="476">
        <f t="shared" si="1"/>
        <v>-7.9451077174233493</v>
      </c>
      <c r="F9" s="459">
        <v>240880</v>
      </c>
      <c r="G9" s="476">
        <f t="shared" si="2"/>
        <v>-73.028904748334057</v>
      </c>
      <c r="H9" s="475">
        <v>743269</v>
      </c>
      <c r="I9" s="476">
        <f t="shared" si="3"/>
        <v>-6.3448756611157284</v>
      </c>
      <c r="L9" s="200"/>
      <c r="M9" s="201"/>
      <c r="N9" s="201"/>
      <c r="O9" s="200"/>
      <c r="P9" s="202"/>
      <c r="Q9" s="202"/>
      <c r="R9" s="202"/>
      <c r="S9" s="202"/>
      <c r="T9" s="202"/>
      <c r="U9" s="202"/>
      <c r="V9" s="202"/>
    </row>
    <row r="10" spans="1:23" ht="18.75" hidden="1" customHeight="1" outlineLevel="1">
      <c r="A10" s="470" t="s">
        <v>28</v>
      </c>
      <c r="B10" s="475">
        <v>316034</v>
      </c>
      <c r="C10" s="476">
        <f t="shared" si="0"/>
        <v>-3.288359792764056</v>
      </c>
      <c r="D10" s="459">
        <v>97092</v>
      </c>
      <c r="E10" s="476">
        <f t="shared" si="1"/>
        <v>-5.4732187601997131</v>
      </c>
      <c r="F10" s="459">
        <v>146781</v>
      </c>
      <c r="G10" s="476">
        <f t="shared" si="2"/>
        <v>-44.500397159852298</v>
      </c>
      <c r="H10" s="475">
        <v>559907</v>
      </c>
      <c r="I10" s="476">
        <f t="shared" si="3"/>
        <v>-4.7796158548093954</v>
      </c>
      <c r="L10" s="200"/>
      <c r="M10" s="201"/>
      <c r="N10" s="201"/>
      <c r="O10" s="200"/>
      <c r="P10" s="202"/>
      <c r="Q10" s="202"/>
      <c r="R10" s="202"/>
      <c r="S10" s="202"/>
      <c r="T10" s="202"/>
      <c r="U10" s="202"/>
      <c r="V10" s="202"/>
    </row>
    <row r="11" spans="1:23" ht="18.75" hidden="1" customHeight="1" collapsed="1">
      <c r="A11" s="478" t="s">
        <v>33</v>
      </c>
      <c r="B11" s="475">
        <v>245848</v>
      </c>
      <c r="C11" s="476">
        <f t="shared" si="0"/>
        <v>-2.5580686835323339</v>
      </c>
      <c r="D11" s="459">
        <v>93649</v>
      </c>
      <c r="E11" s="476">
        <f t="shared" si="1"/>
        <v>-5.2791317891684475</v>
      </c>
      <c r="F11" s="459">
        <v>279076</v>
      </c>
      <c r="G11" s="476">
        <f t="shared" si="2"/>
        <v>-84.608994609540318</v>
      </c>
      <c r="H11" s="475">
        <v>618573</v>
      </c>
      <c r="I11" s="476">
        <f t="shared" si="3"/>
        <v>-5.2804149941990586</v>
      </c>
      <c r="L11" s="200"/>
      <c r="M11" s="201"/>
      <c r="N11" s="201"/>
      <c r="O11" s="200"/>
      <c r="P11" s="202"/>
      <c r="Q11" s="202"/>
      <c r="R11" s="202"/>
      <c r="S11" s="202"/>
      <c r="T11" s="202"/>
      <c r="U11" s="202"/>
      <c r="V11" s="202"/>
    </row>
    <row r="12" spans="1:23" ht="18.75" hidden="1" customHeight="1">
      <c r="A12" s="478" t="s">
        <v>34</v>
      </c>
      <c r="B12" s="475">
        <v>206912</v>
      </c>
      <c r="C12" s="476">
        <f t="shared" si="0"/>
        <v>-2.1529363974774749</v>
      </c>
      <c r="D12" s="459">
        <v>89077</v>
      </c>
      <c r="E12" s="476">
        <f t="shared" si="1"/>
        <v>-5.0214014285657917</v>
      </c>
      <c r="F12" s="459">
        <v>256652</v>
      </c>
      <c r="G12" s="476">
        <f t="shared" si="2"/>
        <v>-77.810588099756856</v>
      </c>
      <c r="H12" s="475">
        <v>552641</v>
      </c>
      <c r="I12" s="476">
        <f t="shared" si="3"/>
        <v>-4.7175900383773</v>
      </c>
      <c r="L12" s="200"/>
      <c r="M12" s="201"/>
      <c r="N12" s="201"/>
      <c r="O12" s="200"/>
      <c r="P12" s="202"/>
      <c r="Q12" s="202"/>
      <c r="R12" s="202"/>
      <c r="S12" s="202"/>
      <c r="T12" s="202"/>
      <c r="U12" s="202"/>
      <c r="V12" s="202"/>
    </row>
    <row r="13" spans="1:23" ht="18.75" hidden="1" customHeight="1">
      <c r="A13" s="478" t="s">
        <v>240</v>
      </c>
      <c r="B13" s="475">
        <v>198351</v>
      </c>
      <c r="C13" s="476">
        <f t="shared" si="0"/>
        <v>-2.0638584875505273</v>
      </c>
      <c r="D13" s="459">
        <v>79089</v>
      </c>
      <c r="E13" s="476">
        <f t="shared" si="1"/>
        <v>-4.4583631867242932</v>
      </c>
      <c r="F13" s="459">
        <v>234671</v>
      </c>
      <c r="G13" s="476">
        <f t="shared" si="2"/>
        <v>-71.146488318649531</v>
      </c>
      <c r="H13" s="475">
        <v>512111</v>
      </c>
      <c r="I13" s="476">
        <f t="shared" si="3"/>
        <v>-4.371607883134689</v>
      </c>
      <c r="L13" s="200"/>
      <c r="M13" s="201"/>
      <c r="N13" s="201"/>
      <c r="O13" s="200"/>
      <c r="P13" s="202"/>
      <c r="Q13" s="202"/>
      <c r="R13" s="202"/>
      <c r="S13" s="202"/>
      <c r="T13" s="202"/>
      <c r="U13" s="202"/>
      <c r="V13" s="202"/>
    </row>
    <row r="14" spans="1:23" ht="18.75" hidden="1" customHeight="1">
      <c r="A14" s="478" t="s">
        <v>241</v>
      </c>
      <c r="B14" s="475">
        <v>163553</v>
      </c>
      <c r="C14" s="476">
        <f t="shared" si="0"/>
        <v>-1.7017824322254558</v>
      </c>
      <c r="D14" s="459">
        <v>62455</v>
      </c>
      <c r="E14" s="476">
        <f t="shared" si="1"/>
        <v>-3.5206801556078053</v>
      </c>
      <c r="F14" s="459">
        <v>251824</v>
      </c>
      <c r="G14" s="476">
        <f t="shared" si="2"/>
        <v>-76.34685698000861</v>
      </c>
      <c r="H14" s="475">
        <v>477832</v>
      </c>
      <c r="I14" s="476">
        <f t="shared" si="3"/>
        <v>-4.078987051662657</v>
      </c>
      <c r="L14" s="200"/>
      <c r="M14" s="201"/>
      <c r="N14" s="201"/>
      <c r="O14" s="200"/>
      <c r="P14" s="202"/>
      <c r="Q14" s="202"/>
      <c r="R14" s="202"/>
      <c r="S14" s="202"/>
      <c r="T14" s="202"/>
      <c r="U14" s="202"/>
      <c r="V14" s="202"/>
    </row>
    <row r="15" spans="1:23" ht="18.75" hidden="1" customHeight="1">
      <c r="A15" s="478" t="s">
        <v>242</v>
      </c>
      <c r="B15" s="475">
        <v>149172</v>
      </c>
      <c r="C15" s="476">
        <f t="shared" si="0"/>
        <v>-1.5521469430700487</v>
      </c>
      <c r="D15" s="459">
        <v>69614</v>
      </c>
      <c r="E15" s="476">
        <f t="shared" si="1"/>
        <v>-3.924243508966164</v>
      </c>
      <c r="F15" s="459">
        <v>227850</v>
      </c>
      <c r="G15" s="476">
        <f t="shared" si="2"/>
        <v>-69.078528507588473</v>
      </c>
      <c r="H15" s="475">
        <f>B15+D15+F15</f>
        <v>446636</v>
      </c>
      <c r="I15" s="476">
        <f t="shared" si="3"/>
        <v>-3.812684083122106</v>
      </c>
      <c r="L15" s="200"/>
      <c r="M15" s="201"/>
      <c r="N15" s="201"/>
      <c r="O15" s="200"/>
      <c r="P15" s="202"/>
      <c r="Q15" s="202"/>
      <c r="R15" s="202"/>
      <c r="S15" s="202"/>
      <c r="T15" s="202"/>
      <c r="U15" s="202"/>
      <c r="V15" s="202"/>
    </row>
    <row r="16" spans="1:23" ht="18.75" customHeight="1">
      <c r="A16" s="478" t="s">
        <v>243</v>
      </c>
      <c r="B16" s="475">
        <v>123820</v>
      </c>
      <c r="C16" s="476">
        <f t="shared" si="0"/>
        <v>-1.2883572955442939</v>
      </c>
      <c r="D16" s="459">
        <f>78333+1063</f>
        <v>79396</v>
      </c>
      <c r="E16" s="476">
        <f t="shared" si="1"/>
        <v>-4.4756692279983561</v>
      </c>
      <c r="F16" s="459">
        <f>181750+43432</f>
        <v>225182</v>
      </c>
      <c r="G16" s="476">
        <f t="shared" si="2"/>
        <v>-68.269656380933895</v>
      </c>
      <c r="H16" s="475">
        <f>B16+D16+F16</f>
        <v>428398</v>
      </c>
      <c r="I16" s="476">
        <f t="shared" si="3"/>
        <v>-3.656996381485917</v>
      </c>
      <c r="L16" s="200"/>
      <c r="M16" s="201"/>
      <c r="N16" s="201"/>
      <c r="O16" s="200"/>
      <c r="P16" s="202"/>
      <c r="Q16" s="202"/>
      <c r="R16" s="202"/>
      <c r="S16" s="202"/>
      <c r="T16" s="202"/>
      <c r="U16" s="202"/>
      <c r="V16" s="202"/>
      <c r="W16" s="202"/>
    </row>
    <row r="17" spans="1:23" ht="18.75" customHeight="1">
      <c r="A17" s="478" t="s">
        <v>289</v>
      </c>
      <c r="B17" s="475">
        <v>121691</v>
      </c>
      <c r="C17" s="476">
        <f>-(B17/$B$6*100)</f>
        <v>-1.2662048752389008</v>
      </c>
      <c r="D17" s="459">
        <v>85723</v>
      </c>
      <c r="E17" s="476">
        <f t="shared" si="1"/>
        <v>-4.832331518359906</v>
      </c>
      <c r="F17" s="459">
        <v>214900</v>
      </c>
      <c r="G17" s="476">
        <f t="shared" si="2"/>
        <v>-65.152406303624161</v>
      </c>
      <c r="H17" s="475">
        <f>B17+D17+F17</f>
        <v>422314</v>
      </c>
      <c r="I17" s="476">
        <f>-(H17/$H$6*100)</f>
        <v>-3.6050606441926516</v>
      </c>
      <c r="L17" s="200"/>
      <c r="M17" s="201"/>
      <c r="N17" s="201"/>
      <c r="O17" s="200"/>
      <c r="P17" s="202"/>
      <c r="Q17" s="202"/>
      <c r="R17" s="202"/>
      <c r="S17" s="202"/>
      <c r="T17" s="202"/>
      <c r="U17" s="202"/>
      <c r="V17" s="202"/>
      <c r="W17" s="202"/>
    </row>
    <row r="18" spans="1:23" ht="18.75" customHeight="1">
      <c r="A18" s="478" t="s">
        <v>627</v>
      </c>
      <c r="B18" s="475">
        <v>109330</v>
      </c>
      <c r="C18" s="476">
        <f t="shared" ref="C18:C20" si="4">-(B18/$B$6*100)</f>
        <v>-1.1375876524136461</v>
      </c>
      <c r="D18" s="459">
        <v>80274</v>
      </c>
      <c r="E18" s="476">
        <f t="shared" si="1"/>
        <v>-4.5251633786127776</v>
      </c>
      <c r="F18" s="459">
        <v>223923</v>
      </c>
      <c r="G18" s="476">
        <f t="shared" si="2"/>
        <v>-67.887958477089029</v>
      </c>
      <c r="H18" s="475">
        <v>413527</v>
      </c>
      <c r="I18" s="476">
        <f t="shared" ref="I18:I20" si="5">-(H18/$H$6*100)</f>
        <v>-3.5300508934372399</v>
      </c>
      <c r="L18" s="200"/>
      <c r="M18" s="201"/>
      <c r="N18" s="201"/>
      <c r="O18" s="200"/>
      <c r="P18" s="202"/>
      <c r="Q18" s="202"/>
      <c r="R18" s="202"/>
      <c r="S18" s="202"/>
      <c r="T18" s="202"/>
      <c r="U18" s="202"/>
      <c r="V18" s="202"/>
      <c r="W18" s="202"/>
    </row>
    <row r="19" spans="1:23" ht="18.75" customHeight="1">
      <c r="A19" s="479" t="s">
        <v>781</v>
      </c>
      <c r="B19" s="480">
        <v>100434</v>
      </c>
      <c r="C19" s="476">
        <f t="shared" si="4"/>
        <v>-1.0450240399022421</v>
      </c>
      <c r="D19" s="481">
        <v>66349</v>
      </c>
      <c r="E19" s="476">
        <f t="shared" si="1"/>
        <v>-3.7401906595856587</v>
      </c>
      <c r="F19" s="481">
        <v>208605</v>
      </c>
      <c r="G19" s="476">
        <f t="shared" si="2"/>
        <v>-63.243916784399801</v>
      </c>
      <c r="H19" s="480">
        <f>B19+D19+F19</f>
        <v>375388</v>
      </c>
      <c r="I19" s="476">
        <f t="shared" si="5"/>
        <v>-3.2044793805135301</v>
      </c>
      <c r="L19" s="200"/>
      <c r="M19" s="201"/>
      <c r="N19" s="201"/>
      <c r="O19" s="200"/>
      <c r="P19" s="202"/>
      <c r="Q19" s="202"/>
      <c r="R19" s="202"/>
      <c r="S19" s="202"/>
      <c r="T19" s="202"/>
      <c r="U19" s="202"/>
      <c r="V19" s="202"/>
      <c r="W19" s="202"/>
    </row>
    <row r="20" spans="1:23" ht="18.75" customHeight="1">
      <c r="A20" s="479" t="s">
        <v>866</v>
      </c>
      <c r="B20" s="772">
        <v>83865</v>
      </c>
      <c r="C20" s="476">
        <f t="shared" si="4"/>
        <v>-0.87262223058328392</v>
      </c>
      <c r="D20" s="773">
        <v>70598</v>
      </c>
      <c r="E20" s="476">
        <f t="shared" si="1"/>
        <v>-3.9797130353950818</v>
      </c>
      <c r="F20" s="773">
        <v>209839</v>
      </c>
      <c r="G20" s="476">
        <f t="shared" si="2"/>
        <v>-63.618035301750531</v>
      </c>
      <c r="H20" s="772">
        <v>364302</v>
      </c>
      <c r="I20" s="476">
        <f t="shared" si="5"/>
        <v>-3.1098443404686353</v>
      </c>
      <c r="L20" s="200"/>
      <c r="M20" s="201"/>
      <c r="N20" s="201"/>
      <c r="O20" s="200"/>
      <c r="P20" s="202"/>
      <c r="Q20" s="202"/>
      <c r="R20" s="202"/>
      <c r="S20" s="202"/>
      <c r="T20" s="202"/>
      <c r="U20" s="202"/>
      <c r="V20" s="202"/>
      <c r="W20" s="202"/>
    </row>
    <row r="21" spans="1:23" ht="18.75" customHeight="1">
      <c r="A21" s="479" t="s">
        <v>1017</v>
      </c>
      <c r="B21" s="818">
        <v>79663</v>
      </c>
      <c r="C21" s="819">
        <f t="shared" ref="C21:C26" si="6">-(B21/$B$6*100)</f>
        <v>-0.82890007458363024</v>
      </c>
      <c r="D21" s="816">
        <v>59370</v>
      </c>
      <c r="E21" s="819">
        <f t="shared" ref="E21:E26" si="7">-(D21/$D$6*100)</f>
        <v>-3.3467741708179557</v>
      </c>
      <c r="F21" s="816">
        <v>249869</v>
      </c>
      <c r="G21" s="819">
        <f t="shared" ref="G21:G26" si="8">-(F21/$F$6*100)</f>
        <v>-75.754148956166887</v>
      </c>
      <c r="H21" s="818">
        <f t="shared" ref="H21:H26" si="9">B21+D21+F21</f>
        <v>388902</v>
      </c>
      <c r="I21" s="819">
        <f t="shared" ref="I21:I26" si="10">-(H21/$H$6*100)</f>
        <v>-3.3198409113782885</v>
      </c>
      <c r="L21" s="200"/>
      <c r="M21" s="201"/>
      <c r="N21" s="201"/>
      <c r="O21" s="200"/>
      <c r="P21" s="202"/>
      <c r="Q21" s="202"/>
      <c r="R21" s="202"/>
      <c r="S21" s="202"/>
      <c r="T21" s="202"/>
      <c r="U21" s="202"/>
      <c r="V21" s="202"/>
      <c r="W21" s="202"/>
    </row>
    <row r="22" spans="1:23" ht="18.75" customHeight="1">
      <c r="A22" s="852" t="s">
        <v>1061</v>
      </c>
      <c r="B22" s="818">
        <v>68041</v>
      </c>
      <c r="C22" s="819">
        <f t="shared" si="6"/>
        <v>-0.70797220760886215</v>
      </c>
      <c r="D22" s="816">
        <v>51054</v>
      </c>
      <c r="E22" s="819">
        <f t="shared" si="7"/>
        <v>-2.8779890267296602</v>
      </c>
      <c r="F22" s="816">
        <v>253306</v>
      </c>
      <c r="G22" s="819">
        <f t="shared" si="8"/>
        <v>-76.796163011381196</v>
      </c>
      <c r="H22" s="818">
        <f t="shared" si="9"/>
        <v>372401</v>
      </c>
      <c r="I22" s="819">
        <f t="shared" si="10"/>
        <v>-3.1789810163953538</v>
      </c>
      <c r="L22" s="200"/>
      <c r="M22" s="201"/>
      <c r="N22" s="201"/>
      <c r="O22" s="200"/>
      <c r="P22" s="202"/>
      <c r="Q22" s="202"/>
      <c r="R22" s="202"/>
      <c r="S22" s="202"/>
      <c r="T22" s="202"/>
      <c r="U22" s="202"/>
      <c r="V22" s="202"/>
      <c r="W22" s="202"/>
    </row>
    <row r="23" spans="1:23" ht="18.75" customHeight="1">
      <c r="A23" s="852" t="s">
        <v>1075</v>
      </c>
      <c r="B23" s="818">
        <v>53580</v>
      </c>
      <c r="C23" s="819">
        <f t="shared" si="6"/>
        <v>-0.55750431186612237</v>
      </c>
      <c r="D23" s="816">
        <v>30477</v>
      </c>
      <c r="E23" s="819">
        <f t="shared" si="7"/>
        <v>-1.7180332896078632</v>
      </c>
      <c r="F23" s="816">
        <v>191464</v>
      </c>
      <c r="G23" s="819">
        <f t="shared" si="8"/>
        <v>-58.047186228557912</v>
      </c>
      <c r="H23" s="818">
        <f t="shared" si="9"/>
        <v>275521</v>
      </c>
      <c r="I23" s="819">
        <f t="shared" si="10"/>
        <v>-2.3519701306340863</v>
      </c>
      <c r="L23" s="200"/>
      <c r="M23" s="201"/>
      <c r="N23" s="201"/>
      <c r="O23" s="200"/>
      <c r="P23" s="202"/>
      <c r="Q23" s="202"/>
      <c r="R23" s="202"/>
      <c r="S23" s="202"/>
      <c r="T23" s="202"/>
      <c r="U23" s="202"/>
      <c r="V23" s="202"/>
      <c r="W23" s="202"/>
    </row>
    <row r="24" spans="1:23" ht="18.75" customHeight="1">
      <c r="A24" s="852" t="s">
        <v>1247</v>
      </c>
      <c r="B24" s="818">
        <v>49879</v>
      </c>
      <c r="C24" s="819">
        <f t="shared" si="6"/>
        <v>-0.51899510211964017</v>
      </c>
      <c r="D24" s="816">
        <f>26731+1621</f>
        <v>28352</v>
      </c>
      <c r="E24" s="819">
        <f t="shared" si="7"/>
        <v>-1.5982439159681772</v>
      </c>
      <c r="F24" s="816">
        <f>124864+61010</f>
        <v>185874</v>
      </c>
      <c r="G24" s="819">
        <f t="shared" si="8"/>
        <v>-56.352435408468295</v>
      </c>
      <c r="H24" s="818">
        <f t="shared" si="9"/>
        <v>264105</v>
      </c>
      <c r="I24" s="819">
        <f t="shared" si="10"/>
        <v>-2.2545180634184523</v>
      </c>
      <c r="L24" s="200"/>
      <c r="M24" s="201"/>
      <c r="N24" s="201"/>
      <c r="O24" s="200"/>
      <c r="P24" s="202"/>
      <c r="Q24" s="202"/>
      <c r="R24" s="202"/>
      <c r="S24" s="202"/>
      <c r="T24" s="202"/>
      <c r="U24" s="202"/>
      <c r="V24" s="202"/>
      <c r="W24" s="202"/>
    </row>
    <row r="25" spans="1:23" ht="18.75" customHeight="1">
      <c r="A25" s="852" t="s">
        <v>1293</v>
      </c>
      <c r="B25" s="818">
        <v>53798</v>
      </c>
      <c r="C25" s="819">
        <f t="shared" si="6"/>
        <v>-0.5597726198166042</v>
      </c>
      <c r="D25" s="816">
        <v>28783</v>
      </c>
      <c r="E25" s="819">
        <f t="shared" si="7"/>
        <v>-1.6225400195158031</v>
      </c>
      <c r="F25" s="816">
        <v>196261</v>
      </c>
      <c r="G25" s="819">
        <f t="shared" si="8"/>
        <v>-59.501518909053431</v>
      </c>
      <c r="H25" s="818">
        <f t="shared" si="9"/>
        <v>278842</v>
      </c>
      <c r="I25" s="819">
        <f t="shared" si="10"/>
        <v>-2.3803196677068894</v>
      </c>
      <c r="L25" s="200"/>
      <c r="M25" s="201"/>
      <c r="N25" s="201"/>
      <c r="O25" s="200"/>
      <c r="P25" s="202"/>
      <c r="Q25" s="202"/>
      <c r="R25" s="202"/>
      <c r="S25" s="202"/>
      <c r="T25" s="202"/>
      <c r="U25" s="202"/>
      <c r="V25" s="202"/>
      <c r="W25" s="202"/>
    </row>
    <row r="26" spans="1:23" ht="18.75" customHeight="1">
      <c r="A26" s="852" t="s">
        <v>1826</v>
      </c>
      <c r="B26" s="818">
        <v>43533</v>
      </c>
      <c r="C26" s="819">
        <f t="shared" si="6"/>
        <v>-0.45296444957946813</v>
      </c>
      <c r="D26" s="816">
        <v>30003</v>
      </c>
      <c r="E26" s="819">
        <f t="shared" si="7"/>
        <v>-1.6913132128524695</v>
      </c>
      <c r="F26" s="816">
        <v>171545</v>
      </c>
      <c r="G26" s="819">
        <f t="shared" si="8"/>
        <v>-52.00823424548723</v>
      </c>
      <c r="H26" s="818">
        <f t="shared" si="9"/>
        <v>245081</v>
      </c>
      <c r="I26" s="819">
        <f t="shared" si="10"/>
        <v>-2.0921207152483206</v>
      </c>
      <c r="L26" s="200"/>
      <c r="M26" s="201"/>
      <c r="N26" s="201"/>
      <c r="O26" s="200"/>
      <c r="P26" s="202"/>
      <c r="Q26" s="202"/>
      <c r="R26" s="202"/>
      <c r="S26" s="202"/>
      <c r="T26" s="202"/>
      <c r="U26" s="202"/>
      <c r="V26" s="202"/>
      <c r="W26" s="202"/>
    </row>
    <row r="27" spans="1:23" ht="18.75" customHeight="1">
      <c r="A27" s="2170" t="s">
        <v>1863</v>
      </c>
      <c r="B27" s="2171">
        <v>34872</v>
      </c>
      <c r="C27" s="2172">
        <f>-(B27/$B$6*100)</f>
        <v>-0.36284603141835425</v>
      </c>
      <c r="D27" s="2165">
        <v>24731</v>
      </c>
      <c r="E27" s="2172">
        <f>-(D27/$D$6*100)</f>
        <v>-1.3941228232861524</v>
      </c>
      <c r="F27" s="2165">
        <v>170608</v>
      </c>
      <c r="G27" s="2172">
        <f>-(F27/$F$6*100)</f>
        <v>-51.724158839686886</v>
      </c>
      <c r="H27" s="2171">
        <f>B27+D27+F27</f>
        <v>230211</v>
      </c>
      <c r="I27" s="2172">
        <f>-(H27/$H$6*100)</f>
        <v>-1.9651837636456158</v>
      </c>
      <c r="L27" s="200"/>
      <c r="M27" s="201"/>
      <c r="N27" s="201"/>
      <c r="O27" s="200"/>
      <c r="P27" s="202"/>
      <c r="Q27" s="202"/>
      <c r="R27" s="202"/>
      <c r="S27" s="202"/>
      <c r="T27" s="202"/>
      <c r="U27" s="202"/>
      <c r="V27" s="202"/>
      <c r="W27" s="202"/>
    </row>
    <row r="28" spans="1:23" ht="18.75" customHeight="1">
      <c r="A28" s="4" t="s">
        <v>290</v>
      </c>
      <c r="B28" s="482"/>
      <c r="C28" s="483"/>
      <c r="D28" s="484"/>
      <c r="E28" s="483"/>
      <c r="F28" s="484"/>
      <c r="G28" s="483"/>
      <c r="H28" s="482"/>
      <c r="I28" s="483"/>
    </row>
    <row r="29" spans="1:23" ht="18.75" customHeight="1">
      <c r="A29" s="209" t="s">
        <v>1194</v>
      </c>
      <c r="B29" s="2"/>
      <c r="C29" s="2"/>
      <c r="D29" s="2"/>
      <c r="E29" s="2"/>
      <c r="F29" s="2"/>
      <c r="G29" s="2"/>
      <c r="H29" s="2"/>
      <c r="I29" s="2"/>
    </row>
    <row r="30" spans="1:23" ht="18.75" customHeight="1">
      <c r="A30" s="23" t="s">
        <v>1316</v>
      </c>
      <c r="B30" s="23"/>
      <c r="C30" s="23"/>
      <c r="D30" s="23"/>
      <c r="E30" s="23"/>
      <c r="F30" s="23"/>
      <c r="G30" s="209"/>
      <c r="H30" s="209"/>
      <c r="I30" s="209"/>
    </row>
    <row r="31" spans="1:23" ht="18.75" customHeight="1">
      <c r="A31" s="23" t="s">
        <v>1317</v>
      </c>
      <c r="B31" s="223"/>
      <c r="C31" s="223"/>
      <c r="D31" s="223"/>
      <c r="E31" s="223"/>
      <c r="F31" s="223"/>
      <c r="L31" s="485"/>
    </row>
    <row r="33" spans="1:8" ht="18.75" customHeight="1">
      <c r="A33" s="486"/>
    </row>
    <row r="34" spans="1:8" ht="18.75" customHeight="1">
      <c r="B34" s="2574" t="s">
        <v>2122</v>
      </c>
      <c r="C34" s="2574"/>
      <c r="D34" s="2574"/>
      <c r="E34" s="2574"/>
      <c r="F34" s="2574"/>
      <c r="G34" s="2574"/>
      <c r="H34" s="394"/>
    </row>
    <row r="35" spans="1:8" ht="18.75" customHeight="1">
      <c r="B35" s="487"/>
      <c r="C35" s="487"/>
      <c r="D35" s="400"/>
      <c r="G35" s="400" t="s">
        <v>1195</v>
      </c>
      <c r="H35" s="488"/>
    </row>
    <row r="36" spans="1:8" ht="18.75" customHeight="1">
      <c r="B36" s="2477"/>
      <c r="C36" s="2575"/>
      <c r="D36" s="2576" t="s">
        <v>291</v>
      </c>
      <c r="E36" s="2577"/>
      <c r="F36" s="2576" t="s">
        <v>7</v>
      </c>
      <c r="G36" s="2577"/>
      <c r="H36" s="354"/>
    </row>
    <row r="37" spans="1:8" ht="18.75" customHeight="1">
      <c r="B37" s="2578" t="s">
        <v>1827</v>
      </c>
      <c r="C37" s="2579"/>
      <c r="D37" s="2580">
        <v>118427</v>
      </c>
      <c r="E37" s="2581"/>
      <c r="F37" s="2566">
        <f t="shared" ref="F37:F47" si="11">D37/$D$47*100</f>
        <v>51.442806816355436</v>
      </c>
      <c r="G37" s="2567"/>
      <c r="H37" s="489"/>
    </row>
    <row r="38" spans="1:8" ht="18.75" customHeight="1">
      <c r="B38" s="2578" t="s">
        <v>1828</v>
      </c>
      <c r="C38" s="2579"/>
      <c r="D38" s="2580">
        <v>72722</v>
      </c>
      <c r="E38" s="2581"/>
      <c r="F38" s="2566">
        <f t="shared" si="11"/>
        <v>31.589281137738855</v>
      </c>
      <c r="G38" s="2567"/>
      <c r="H38" s="489"/>
    </row>
    <row r="39" spans="1:8" ht="18.75" customHeight="1">
      <c r="B39" s="2582" t="s">
        <v>1832</v>
      </c>
      <c r="C39" s="2583"/>
      <c r="D39" s="2580">
        <v>6390</v>
      </c>
      <c r="E39" s="2581"/>
      <c r="F39" s="2566">
        <f t="shared" si="11"/>
        <v>2.7757144532624416</v>
      </c>
      <c r="G39" s="2567"/>
      <c r="H39" s="489"/>
    </row>
    <row r="40" spans="1:8" ht="18.75" customHeight="1">
      <c r="B40" s="2578" t="s">
        <v>1829</v>
      </c>
      <c r="C40" s="2579"/>
      <c r="D40" s="2580">
        <v>5890</v>
      </c>
      <c r="E40" s="2581"/>
      <c r="F40" s="2566">
        <f t="shared" si="11"/>
        <v>2.5585223990165544</v>
      </c>
      <c r="G40" s="2567"/>
      <c r="H40" s="489"/>
    </row>
    <row r="41" spans="1:8" ht="18.75" customHeight="1">
      <c r="B41" s="2582" t="s">
        <v>1831</v>
      </c>
      <c r="C41" s="2583"/>
      <c r="D41" s="2580">
        <v>4830</v>
      </c>
      <c r="E41" s="2581"/>
      <c r="F41" s="2566">
        <f t="shared" si="11"/>
        <v>2.098075244015273</v>
      </c>
      <c r="G41" s="2567"/>
      <c r="H41" s="489"/>
    </row>
    <row r="42" spans="1:8" ht="18.75" customHeight="1">
      <c r="B42" s="2578" t="s">
        <v>1833</v>
      </c>
      <c r="C42" s="2579"/>
      <c r="D42" s="2580">
        <v>4607</v>
      </c>
      <c r="E42" s="2581"/>
      <c r="F42" s="2566">
        <f t="shared" si="11"/>
        <v>2.0012075878216069</v>
      </c>
      <c r="G42" s="2567"/>
      <c r="H42" s="489"/>
    </row>
    <row r="43" spans="1:8" ht="18.75" customHeight="1">
      <c r="B43" s="2578" t="s">
        <v>1834</v>
      </c>
      <c r="C43" s="2579"/>
      <c r="D43" s="2580">
        <v>4201</v>
      </c>
      <c r="E43" s="2581"/>
      <c r="F43" s="2566">
        <f t="shared" si="11"/>
        <v>1.8248476397739466</v>
      </c>
      <c r="G43" s="2567"/>
      <c r="H43" s="489"/>
    </row>
    <row r="44" spans="1:8" ht="18.75" customHeight="1">
      <c r="B44" s="2578" t="s">
        <v>1830</v>
      </c>
      <c r="C44" s="2579"/>
      <c r="D44" s="2580">
        <v>2093</v>
      </c>
      <c r="E44" s="2581"/>
      <c r="F44" s="2566">
        <f t="shared" si="11"/>
        <v>0.90916593907328491</v>
      </c>
      <c r="G44" s="2567"/>
      <c r="H44" s="489"/>
    </row>
    <row r="45" spans="1:8" ht="18.75" customHeight="1">
      <c r="B45" s="2578" t="s">
        <v>1864</v>
      </c>
      <c r="C45" s="2579"/>
      <c r="D45" s="2580">
        <v>1651</v>
      </c>
      <c r="E45" s="2581"/>
      <c r="F45" s="2566">
        <f t="shared" si="11"/>
        <v>0.71716816311992038</v>
      </c>
      <c r="G45" s="2567"/>
      <c r="H45" s="489"/>
    </row>
    <row r="46" spans="1:8" ht="18.75" customHeight="1">
      <c r="B46" s="2578" t="s">
        <v>292</v>
      </c>
      <c r="C46" s="2579"/>
      <c r="D46" s="2580">
        <v>9400</v>
      </c>
      <c r="E46" s="2581"/>
      <c r="F46" s="2566">
        <f t="shared" si="11"/>
        <v>4.0832106198226841</v>
      </c>
      <c r="G46" s="2567"/>
      <c r="H46" s="489"/>
    </row>
    <row r="47" spans="1:8" ht="18.75" customHeight="1">
      <c r="A47" s="2"/>
      <c r="B47" s="2568" t="s">
        <v>696</v>
      </c>
      <c r="C47" s="2569"/>
      <c r="D47" s="2570">
        <f>SUM(D37:E46)</f>
        <v>230211</v>
      </c>
      <c r="E47" s="2571"/>
      <c r="F47" s="2572">
        <f t="shared" si="11"/>
        <v>100</v>
      </c>
      <c r="G47" s="2573"/>
      <c r="H47" s="489"/>
    </row>
    <row r="48" spans="1:8" ht="18.75" customHeight="1">
      <c r="B48" s="2" t="s">
        <v>293</v>
      </c>
      <c r="C48" s="490"/>
      <c r="D48" s="491"/>
      <c r="H48" s="289"/>
    </row>
  </sheetData>
  <sheetProtection algorithmName="SHA-512" hashValue="d+GQfKmG5fE8ShJp5VPdd+k1mwfiCiZ6Kw/pQDZljwop5A1dTNwzF9R7iyJI7qlKrpLKtw4q4phCn8jJULBIVg==" saltValue="jin5r1/0f7lDo/tuGjNhOg==" spinCount="100000" sheet="1" objects="1" scenarios="1"/>
  <sortState xmlns:xlrd2="http://schemas.microsoft.com/office/spreadsheetml/2017/richdata2" ref="B37:G45">
    <sortCondition descending="1" ref="D37:D45"/>
  </sortState>
  <mergeCells count="42">
    <mergeCell ref="D42:E42"/>
    <mergeCell ref="D41:E41"/>
    <mergeCell ref="D40:E40"/>
    <mergeCell ref="D39:E39"/>
    <mergeCell ref="B46:C46"/>
    <mergeCell ref="D46:E46"/>
    <mergeCell ref="D45:E45"/>
    <mergeCell ref="D44:E44"/>
    <mergeCell ref="D43:E43"/>
    <mergeCell ref="B43:C43"/>
    <mergeCell ref="B44:C44"/>
    <mergeCell ref="B45:C45"/>
    <mergeCell ref="B39:C39"/>
    <mergeCell ref="B40:C40"/>
    <mergeCell ref="B41:C41"/>
    <mergeCell ref="B42:C42"/>
    <mergeCell ref="F46:G46"/>
    <mergeCell ref="B47:C47"/>
    <mergeCell ref="D47:E47"/>
    <mergeCell ref="F47:G47"/>
    <mergeCell ref="B34:G34"/>
    <mergeCell ref="B36:C36"/>
    <mergeCell ref="D36:E36"/>
    <mergeCell ref="F36:G36"/>
    <mergeCell ref="B37:C37"/>
    <mergeCell ref="D37:E37"/>
    <mergeCell ref="F37:G37"/>
    <mergeCell ref="F38:G38"/>
    <mergeCell ref="B38:C38"/>
    <mergeCell ref="D38:E38"/>
    <mergeCell ref="F45:G45"/>
    <mergeCell ref="F44:G44"/>
    <mergeCell ref="F43:G43"/>
    <mergeCell ref="F42:G42"/>
    <mergeCell ref="F41:G41"/>
    <mergeCell ref="F40:G40"/>
    <mergeCell ref="F39:G39"/>
    <mergeCell ref="B5:C5"/>
    <mergeCell ref="D5:E5"/>
    <mergeCell ref="F5:G5"/>
    <mergeCell ref="H5:I5"/>
    <mergeCell ref="A3:I3"/>
  </mergeCells>
  <phoneticPr fontId="8"/>
  <hyperlinks>
    <hyperlink ref="J1" location="一覧!A1" display="一覧へ" xr:uid="{510B5D23-E272-43FC-87D3-2AA0C8E23959}"/>
  </hyperlinks>
  <printOptions horizontalCentered="1"/>
  <pageMargins left="0.74803149606299213" right="0.74803149606299213" top="0.98425196850393704" bottom="0.98425196850393704" header="0.51181102362204722" footer="0.51181102362204722"/>
  <pageSetup paperSize="9" scale="82" orientation="portrait" cellComments="asDisplayed"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dimension ref="A1:J59"/>
  <sheetViews>
    <sheetView view="pageBreakPreview" zoomScaleNormal="100" zoomScaleSheetLayoutView="100" workbookViewId="0"/>
  </sheetViews>
  <sheetFormatPr defaultColWidth="9.140625" defaultRowHeight="12"/>
  <cols>
    <col min="1" max="1" width="5.7109375" style="4" customWidth="1"/>
    <col min="2" max="2" width="25.7109375" style="4" customWidth="1"/>
    <col min="3" max="9" width="11.7109375" style="4" customWidth="1"/>
    <col min="10" max="16384" width="9.140625" style="4"/>
  </cols>
  <sheetData>
    <row r="1" spans="1:10" ht="18.75" customHeight="1">
      <c r="A1" s="215" t="s">
        <v>803</v>
      </c>
      <c r="J1" s="1544" t="s">
        <v>1532</v>
      </c>
    </row>
    <row r="2" spans="1:10" ht="18.75" customHeight="1"/>
    <row r="3" spans="1:10" ht="18.75" customHeight="1">
      <c r="A3" s="441"/>
      <c r="B3" s="441"/>
      <c r="C3" s="441"/>
      <c r="D3" s="441"/>
      <c r="E3" s="441"/>
      <c r="F3" s="441"/>
      <c r="G3" s="441"/>
      <c r="H3" s="441"/>
      <c r="I3" s="441"/>
    </row>
    <row r="4" spans="1:10" ht="18.75" customHeight="1"/>
    <row r="5" spans="1:10" ht="18.75" customHeight="1">
      <c r="A5" s="2546" t="s">
        <v>1627</v>
      </c>
      <c r="B5" s="2546"/>
      <c r="C5" s="2546"/>
      <c r="D5" s="2546"/>
      <c r="E5" s="2546"/>
      <c r="F5" s="2546"/>
      <c r="G5" s="2546"/>
      <c r="H5" s="2546"/>
      <c r="I5" s="2546"/>
    </row>
    <row r="6" spans="1:10" ht="18.75" customHeight="1">
      <c r="B6" s="37"/>
      <c r="C6" s="37"/>
      <c r="D6" s="37"/>
      <c r="E6" s="37"/>
      <c r="F6" s="39"/>
      <c r="G6" s="39"/>
      <c r="I6" s="39" t="s">
        <v>24</v>
      </c>
    </row>
    <row r="7" spans="1:10" ht="18.75" customHeight="1">
      <c r="A7" s="492"/>
      <c r="B7" s="108"/>
      <c r="C7" s="799" t="s">
        <v>93</v>
      </c>
      <c r="D7" s="799" t="s">
        <v>92</v>
      </c>
      <c r="E7" s="799" t="s">
        <v>91</v>
      </c>
      <c r="F7" s="799" t="s">
        <v>603</v>
      </c>
      <c r="G7" s="799" t="s">
        <v>780</v>
      </c>
      <c r="H7" s="799" t="s">
        <v>862</v>
      </c>
      <c r="I7" s="128" t="s">
        <v>1011</v>
      </c>
    </row>
    <row r="8" spans="1:10" ht="18.75" customHeight="1">
      <c r="A8" s="2584" t="s">
        <v>294</v>
      </c>
      <c r="B8" s="493" t="s">
        <v>687</v>
      </c>
      <c r="C8" s="291">
        <v>75.400000000000006</v>
      </c>
      <c r="D8" s="291">
        <v>74.2</v>
      </c>
      <c r="E8" s="291">
        <v>76.400000000000006</v>
      </c>
      <c r="F8" s="291">
        <v>83.3</v>
      </c>
      <c r="G8" s="291">
        <v>81.5</v>
      </c>
      <c r="H8" s="291">
        <v>89.5</v>
      </c>
      <c r="I8" s="820">
        <v>89.7</v>
      </c>
    </row>
    <row r="9" spans="1:10" ht="18.75" customHeight="1">
      <c r="A9" s="2585"/>
      <c r="B9" s="493" t="s">
        <v>688</v>
      </c>
      <c r="C9" s="291">
        <v>0</v>
      </c>
      <c r="D9" s="291">
        <v>0.4</v>
      </c>
      <c r="E9" s="291">
        <v>0</v>
      </c>
      <c r="F9" s="291">
        <v>0</v>
      </c>
      <c r="G9" s="291">
        <v>0</v>
      </c>
      <c r="H9" s="291">
        <v>0</v>
      </c>
      <c r="I9" s="820">
        <v>0</v>
      </c>
    </row>
    <row r="10" spans="1:10" ht="18.75" customHeight="1">
      <c r="A10" s="2585"/>
      <c r="B10" s="493" t="s">
        <v>295</v>
      </c>
      <c r="C10" s="291">
        <v>1.6</v>
      </c>
      <c r="D10" s="291">
        <v>1.2</v>
      </c>
      <c r="E10" s="291">
        <v>3</v>
      </c>
      <c r="F10" s="291">
        <v>5</v>
      </c>
      <c r="G10" s="291">
        <v>2.9</v>
      </c>
      <c r="H10" s="291">
        <v>2.7</v>
      </c>
      <c r="I10" s="820">
        <v>2.2999999999999998</v>
      </c>
    </row>
    <row r="11" spans="1:10" ht="18.75" customHeight="1">
      <c r="A11" s="2585"/>
      <c r="B11" s="493" t="s">
        <v>689</v>
      </c>
      <c r="C11" s="291">
        <v>0.1</v>
      </c>
      <c r="D11" s="291">
        <v>0</v>
      </c>
      <c r="E11" s="291">
        <v>0.1</v>
      </c>
      <c r="F11" s="291">
        <v>0</v>
      </c>
      <c r="G11" s="291">
        <v>0</v>
      </c>
      <c r="H11" s="291">
        <v>0</v>
      </c>
      <c r="I11" s="820">
        <v>0</v>
      </c>
    </row>
    <row r="12" spans="1:10" ht="18.75" customHeight="1" thickBot="1">
      <c r="A12" s="2586"/>
      <c r="B12" s="494" t="s">
        <v>690</v>
      </c>
      <c r="C12" s="495">
        <v>22.9</v>
      </c>
      <c r="D12" s="495">
        <v>24.2</v>
      </c>
      <c r="E12" s="495">
        <v>20.5</v>
      </c>
      <c r="F12" s="495">
        <v>11.7</v>
      </c>
      <c r="G12" s="495">
        <v>15.6</v>
      </c>
      <c r="H12" s="495">
        <v>7.9</v>
      </c>
      <c r="I12" s="821">
        <v>8</v>
      </c>
    </row>
    <row r="13" spans="1:10" ht="18.75" customHeight="1" thickTop="1">
      <c r="A13" s="2587" t="s">
        <v>296</v>
      </c>
      <c r="B13" s="496" t="s">
        <v>691</v>
      </c>
      <c r="C13" s="497">
        <v>10.9</v>
      </c>
      <c r="D13" s="497">
        <v>10.4</v>
      </c>
      <c r="E13" s="497">
        <v>12.6</v>
      </c>
      <c r="F13" s="497">
        <v>15.2</v>
      </c>
      <c r="G13" s="497">
        <v>8.4</v>
      </c>
      <c r="H13" s="497">
        <v>10</v>
      </c>
      <c r="I13" s="822">
        <v>7.1</v>
      </c>
    </row>
    <row r="14" spans="1:10" ht="18.75" customHeight="1">
      <c r="A14" s="2588"/>
      <c r="B14" s="337" t="s">
        <v>297</v>
      </c>
      <c r="C14" s="291">
        <v>83.5</v>
      </c>
      <c r="D14" s="291">
        <v>77.099999999999994</v>
      </c>
      <c r="E14" s="291">
        <v>82.5</v>
      </c>
      <c r="F14" s="291">
        <v>79.599999999999994</v>
      </c>
      <c r="G14" s="291">
        <v>84.5</v>
      </c>
      <c r="H14" s="291">
        <v>80.599999999999994</v>
      </c>
      <c r="I14" s="820">
        <v>80.599999999999994</v>
      </c>
    </row>
    <row r="15" spans="1:10" ht="18.75" customHeight="1">
      <c r="A15" s="2588"/>
      <c r="B15" s="337" t="s">
        <v>692</v>
      </c>
      <c r="C15" s="291">
        <v>3.1</v>
      </c>
      <c r="D15" s="291">
        <v>4.5</v>
      </c>
      <c r="E15" s="291">
        <v>2.9</v>
      </c>
      <c r="F15" s="291">
        <v>2.4</v>
      </c>
      <c r="G15" s="291">
        <v>0.8</v>
      </c>
      <c r="H15" s="291">
        <v>0.8</v>
      </c>
      <c r="I15" s="820">
        <v>1.6</v>
      </c>
    </row>
    <row r="16" spans="1:10" ht="18.75" customHeight="1">
      <c r="A16" s="2589"/>
      <c r="B16" s="337" t="s">
        <v>693</v>
      </c>
      <c r="C16" s="291">
        <v>2.5</v>
      </c>
      <c r="D16" s="291">
        <v>8</v>
      </c>
      <c r="E16" s="291">
        <v>2</v>
      </c>
      <c r="F16" s="291">
        <v>2.9</v>
      </c>
      <c r="G16" s="291">
        <v>6.3</v>
      </c>
      <c r="H16" s="291">
        <v>8.6</v>
      </c>
      <c r="I16" s="820">
        <v>10.7</v>
      </c>
    </row>
    <row r="17" spans="1:9" ht="18.75" customHeight="1">
      <c r="A17" s="23" t="s">
        <v>1116</v>
      </c>
      <c r="B17" s="223"/>
      <c r="C17" s="22"/>
      <c r="D17" s="22"/>
      <c r="E17" s="7"/>
      <c r="F17" s="7"/>
      <c r="G17" s="7"/>
    </row>
    <row r="18" spans="1:9" ht="18.75" customHeight="1">
      <c r="A18" s="209" t="s">
        <v>298</v>
      </c>
      <c r="C18" s="7"/>
      <c r="D18" s="7"/>
      <c r="E18" s="7"/>
      <c r="F18" s="7"/>
      <c r="G18" s="7"/>
    </row>
    <row r="19" spans="1:9" ht="18.75" customHeight="1"/>
    <row r="20" spans="1:9" ht="18.75" customHeight="1"/>
    <row r="21" spans="1:9" ht="18.75" customHeight="1"/>
    <row r="22" spans="1:9" ht="18.75" customHeight="1">
      <c r="A22" s="498" t="s">
        <v>804</v>
      </c>
      <c r="B22" s="458"/>
    </row>
    <row r="23" spans="1:9" ht="18.75" customHeight="1">
      <c r="A23" s="499"/>
    </row>
    <row r="24" spans="1:9" ht="18.75" customHeight="1">
      <c r="A24" s="499"/>
    </row>
    <row r="25" spans="1:9" ht="18.75" customHeight="1">
      <c r="A25" s="499"/>
    </row>
    <row r="26" spans="1:9" ht="18.75" customHeight="1">
      <c r="A26" s="499"/>
    </row>
    <row r="27" spans="1:9" ht="18.75" customHeight="1">
      <c r="A27" s="499"/>
    </row>
    <row r="28" spans="1:9" ht="18.75" customHeight="1">
      <c r="A28" s="2491"/>
      <c r="B28" s="2491"/>
      <c r="C28" s="2491"/>
      <c r="D28" s="2491"/>
      <c r="E28" s="2491"/>
      <c r="F28" s="2491"/>
      <c r="G28" s="2491"/>
      <c r="H28" s="2491"/>
      <c r="I28" s="441"/>
    </row>
    <row r="29" spans="1:9" ht="18.75" customHeight="1"/>
    <row r="30" spans="1:9" ht="18.75" customHeight="1"/>
    <row r="31" spans="1:9" ht="18.75" customHeight="1">
      <c r="B31" s="2593" t="s">
        <v>1628</v>
      </c>
      <c r="C31" s="2593"/>
      <c r="D31" s="2593"/>
      <c r="E31" s="2593"/>
      <c r="F31" s="2593"/>
      <c r="G31" s="2593"/>
    </row>
    <row r="32" spans="1:9" ht="18.75" customHeight="1">
      <c r="B32" s="500"/>
      <c r="C32" s="501"/>
      <c r="D32" s="7"/>
      <c r="E32" s="502"/>
      <c r="F32" s="503"/>
      <c r="G32" s="503" t="s">
        <v>1196</v>
      </c>
    </row>
    <row r="33" spans="1:7" ht="18.75" customHeight="1">
      <c r="B33" s="2594" t="s">
        <v>299</v>
      </c>
      <c r="C33" s="2595"/>
      <c r="D33" s="2600" t="s">
        <v>300</v>
      </c>
      <c r="E33" s="2601"/>
      <c r="F33" s="504" t="s">
        <v>301</v>
      </c>
      <c r="G33" s="505" t="s">
        <v>302</v>
      </c>
    </row>
    <row r="34" spans="1:7" ht="18.75" customHeight="1">
      <c r="B34" s="506"/>
      <c r="C34" s="507" t="s">
        <v>303</v>
      </c>
      <c r="D34" s="2600" t="s">
        <v>304</v>
      </c>
      <c r="E34" s="2601"/>
      <c r="F34" s="2176">
        <v>29</v>
      </c>
      <c r="G34" s="2177">
        <f t="shared" ref="G34:G40" si="0">F34/$F$41*100</f>
        <v>36.708860759493675</v>
      </c>
    </row>
    <row r="35" spans="1:7" ht="18.75" customHeight="1">
      <c r="B35" s="508" t="s">
        <v>305</v>
      </c>
      <c r="C35" s="2173" t="str">
        <f>(F34+F35)&amp;"社、"&amp;(ROUND(G34,1)+ROUND(G35,1))&amp;"%"</f>
        <v>34社、43%</v>
      </c>
      <c r="D35" s="2600" t="s">
        <v>306</v>
      </c>
      <c r="E35" s="2601"/>
      <c r="F35" s="2176">
        <v>5</v>
      </c>
      <c r="G35" s="2177">
        <f t="shared" si="0"/>
        <v>6.3291139240506329</v>
      </c>
    </row>
    <row r="36" spans="1:7" ht="18.75" customHeight="1">
      <c r="B36" s="2174" t="str">
        <f>(F34+F35+F36+F37)&amp;"社、"&amp;(ROUND(G34,1)+ROUND(G35,1)+ROUND(G36,1)+ROUND(G37,1))&amp;"%"</f>
        <v>60社、75.9%</v>
      </c>
      <c r="C36" s="509" t="s">
        <v>307</v>
      </c>
      <c r="D36" s="2600" t="s">
        <v>308</v>
      </c>
      <c r="E36" s="2601"/>
      <c r="F36" s="2176">
        <v>21</v>
      </c>
      <c r="G36" s="2177">
        <f t="shared" si="0"/>
        <v>26.582278481012654</v>
      </c>
    </row>
    <row r="37" spans="1:7" ht="18.75" customHeight="1">
      <c r="B37" s="293"/>
      <c r="C37" s="2175" t="str">
        <f>(F36+F37)&amp;"社、"&amp;(ROUND(G36,1)+ROUND(G37,1))&amp;"%"</f>
        <v>26社、32.9%</v>
      </c>
      <c r="D37" s="2600" t="s">
        <v>309</v>
      </c>
      <c r="E37" s="2601"/>
      <c r="F37" s="2176">
        <v>5</v>
      </c>
      <c r="G37" s="2177">
        <f t="shared" si="0"/>
        <v>6.3291139240506329</v>
      </c>
    </row>
    <row r="38" spans="1:7" ht="18.75" customHeight="1">
      <c r="B38" s="2596" t="s">
        <v>310</v>
      </c>
      <c r="C38" s="2597"/>
      <c r="D38" s="2600" t="s">
        <v>311</v>
      </c>
      <c r="E38" s="2601"/>
      <c r="F38" s="2178">
        <v>3</v>
      </c>
      <c r="G38" s="2177">
        <f t="shared" si="0"/>
        <v>3.79746835443038</v>
      </c>
    </row>
    <row r="39" spans="1:7" ht="18.75" customHeight="1">
      <c r="B39" s="2598" t="str">
        <f>(F38+F39)&amp;"社、"&amp;(ROUND(G38,1)+ROUND(G39,1))&amp;"%"</f>
        <v>11社、13.9%</v>
      </c>
      <c r="C39" s="2599"/>
      <c r="D39" s="2600" t="s">
        <v>312</v>
      </c>
      <c r="E39" s="2601"/>
      <c r="F39" s="2176">
        <v>8</v>
      </c>
      <c r="G39" s="2177">
        <f t="shared" si="0"/>
        <v>10.126582278481013</v>
      </c>
    </row>
    <row r="40" spans="1:7" ht="18.75" customHeight="1" thickBot="1">
      <c r="B40" s="2602" t="s">
        <v>313</v>
      </c>
      <c r="C40" s="2603"/>
      <c r="D40" s="2603"/>
      <c r="E40" s="2604"/>
      <c r="F40" s="2179">
        <v>8</v>
      </c>
      <c r="G40" s="2180">
        <f t="shared" si="0"/>
        <v>10.126582278481013</v>
      </c>
    </row>
    <row r="41" spans="1:7" ht="18.75" customHeight="1" thickTop="1">
      <c r="B41" s="2590" t="s">
        <v>701</v>
      </c>
      <c r="C41" s="2591"/>
      <c r="D41" s="2591"/>
      <c r="E41" s="2592"/>
      <c r="F41" s="2181">
        <f>SUM(F34:F40)</f>
        <v>79</v>
      </c>
      <c r="G41" s="2182">
        <f t="shared" ref="G41" si="1">F41/$F$41*100</f>
        <v>100</v>
      </c>
    </row>
    <row r="42" spans="1:7" ht="18.75" customHeight="1">
      <c r="A42" s="209"/>
      <c r="B42" s="2183" t="s">
        <v>2123</v>
      </c>
      <c r="C42" s="223"/>
      <c r="D42" s="2184"/>
      <c r="E42" s="510"/>
      <c r="F42" s="510"/>
    </row>
    <row r="43" spans="1:7" ht="18.75" customHeight="1"/>
    <row r="44" spans="1:7" ht="18.75" customHeight="1">
      <c r="A44" s="486"/>
    </row>
    <row r="45" spans="1:7" ht="18.75" customHeight="1"/>
    <row r="46" spans="1:7" ht="18.75" customHeight="1"/>
    <row r="59" spans="1:1">
      <c r="A59" s="209"/>
    </row>
  </sheetData>
  <sheetProtection algorithmName="SHA-512" hashValue="oEL/muzJLTD7N0LqwSOaA7zojVEuKYkVObv5bCscCkdiZ59Hh5S/EsWda5Ku95qk1Xi4S6aj3QQVaT9z8Vc94w==" saltValue="u7Bm1r6hGi2loiT4K8ChWg==" spinCount="100000" sheet="1" objects="1" scenarios="1"/>
  <mergeCells count="17">
    <mergeCell ref="B40:E40"/>
    <mergeCell ref="A5:I5"/>
    <mergeCell ref="A8:A12"/>
    <mergeCell ref="A13:A16"/>
    <mergeCell ref="A28:H28"/>
    <mergeCell ref="B41:E41"/>
    <mergeCell ref="B31:G31"/>
    <mergeCell ref="B33:C33"/>
    <mergeCell ref="B38:C38"/>
    <mergeCell ref="B39:C39"/>
    <mergeCell ref="D33:E33"/>
    <mergeCell ref="D34:E34"/>
    <mergeCell ref="D35:E35"/>
    <mergeCell ref="D36:E36"/>
    <mergeCell ref="D37:E37"/>
    <mergeCell ref="D38:E38"/>
    <mergeCell ref="D39:E39"/>
  </mergeCells>
  <phoneticPr fontId="8"/>
  <hyperlinks>
    <hyperlink ref="J1" location="一覧!A1" display="一覧へ" xr:uid="{9B10FAC3-8CD9-4EBC-8530-487144276547}"/>
  </hyperlinks>
  <printOptions horizontalCentered="1"/>
  <pageMargins left="0.74803149606299213" right="0.74803149606299213" top="0.98425196850393704" bottom="0.98425196850393704" header="0.51181102362204722" footer="0.51181102362204722"/>
  <pageSetup paperSize="9" scale="81"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pageSetUpPr fitToPage="1"/>
  </sheetPr>
  <dimension ref="A1:M49"/>
  <sheetViews>
    <sheetView view="pageBreakPreview" zoomScaleNormal="100" zoomScaleSheetLayoutView="100" workbookViewId="0"/>
  </sheetViews>
  <sheetFormatPr defaultColWidth="9.140625" defaultRowHeight="18.75" customHeight="1" outlineLevelRow="1"/>
  <cols>
    <col min="1" max="1" width="2.7109375" style="4" customWidth="1"/>
    <col min="2" max="2" width="10.7109375" style="4" customWidth="1"/>
    <col min="3" max="10" width="11.7109375" style="4" customWidth="1"/>
    <col min="11" max="16384" width="9.140625" style="4"/>
  </cols>
  <sheetData>
    <row r="1" spans="1:13" ht="18.75" customHeight="1">
      <c r="A1" s="224" t="s">
        <v>805</v>
      </c>
      <c r="K1" s="1544" t="s">
        <v>1532</v>
      </c>
    </row>
    <row r="2" spans="1:13" ht="18.75" customHeight="1">
      <c r="A2" s="441"/>
      <c r="B2" s="441"/>
      <c r="C2" s="441"/>
      <c r="D2" s="441"/>
      <c r="E2" s="441"/>
      <c r="F2" s="441"/>
      <c r="G2" s="441"/>
      <c r="H2" s="441"/>
      <c r="I2" s="441"/>
    </row>
    <row r="3" spans="1:13" ht="18.75" customHeight="1">
      <c r="A3" s="2605" t="s">
        <v>1629</v>
      </c>
      <c r="B3" s="2605"/>
      <c r="C3" s="2605"/>
      <c r="D3" s="2605"/>
      <c r="E3" s="2605"/>
      <c r="F3" s="2605"/>
      <c r="G3" s="2605"/>
      <c r="H3" s="2605"/>
      <c r="I3" s="2605"/>
      <c r="J3" s="2605"/>
      <c r="M3" s="273"/>
    </row>
    <row r="4" spans="1:13" ht="18.75" customHeight="1">
      <c r="B4" s="511" t="s">
        <v>314</v>
      </c>
      <c r="C4" s="37"/>
      <c r="D4" s="37"/>
      <c r="E4" s="37"/>
      <c r="F4" s="37"/>
      <c r="J4" s="39" t="s">
        <v>1179</v>
      </c>
    </row>
    <row r="5" spans="1:13" ht="18.75" customHeight="1">
      <c r="A5" s="2289"/>
      <c r="B5" s="2291"/>
      <c r="C5" s="334" t="s">
        <v>820</v>
      </c>
      <c r="D5" s="512"/>
      <c r="E5" s="334" t="s">
        <v>673</v>
      </c>
      <c r="F5" s="512"/>
      <c r="G5" s="2384" t="s">
        <v>681</v>
      </c>
      <c r="H5" s="2385"/>
      <c r="I5" s="2384" t="s">
        <v>121</v>
      </c>
      <c r="J5" s="2385"/>
    </row>
    <row r="6" spans="1:13" ht="18.75" customHeight="1">
      <c r="A6" s="2286"/>
      <c r="B6" s="2288"/>
      <c r="C6" s="337"/>
      <c r="D6" s="974" t="s">
        <v>1104</v>
      </c>
      <c r="E6" s="337"/>
      <c r="F6" s="974" t="s">
        <v>1104</v>
      </c>
      <c r="G6" s="387"/>
      <c r="H6" s="974" t="s">
        <v>1104</v>
      </c>
      <c r="I6" s="387"/>
      <c r="J6" s="974" t="s">
        <v>1104</v>
      </c>
    </row>
    <row r="7" spans="1:13" ht="18.75" hidden="1" customHeight="1" outlineLevel="1">
      <c r="B7" s="56" t="s">
        <v>39</v>
      </c>
      <c r="C7" s="444">
        <v>447</v>
      </c>
      <c r="D7" s="513" t="s">
        <v>32</v>
      </c>
      <c r="E7" s="444">
        <v>9727</v>
      </c>
      <c r="F7" s="513" t="s">
        <v>123</v>
      </c>
      <c r="G7" s="444">
        <v>268130.32</v>
      </c>
      <c r="H7" s="513" t="s">
        <v>123</v>
      </c>
      <c r="I7" s="444">
        <v>124260.74</v>
      </c>
      <c r="J7" s="513" t="s">
        <v>32</v>
      </c>
    </row>
    <row r="8" spans="1:13" ht="18.75" hidden="1" customHeight="1" outlineLevel="1">
      <c r="B8" s="56" t="s">
        <v>68</v>
      </c>
      <c r="C8" s="444">
        <v>395</v>
      </c>
      <c r="D8" s="513" t="s">
        <v>32</v>
      </c>
      <c r="E8" s="444">
        <v>7815</v>
      </c>
      <c r="F8" s="513" t="s">
        <v>32</v>
      </c>
      <c r="G8" s="444">
        <v>201604</v>
      </c>
      <c r="H8" s="513" t="s">
        <v>32</v>
      </c>
      <c r="I8" s="444">
        <v>85953.73</v>
      </c>
      <c r="J8" s="513" t="s">
        <v>315</v>
      </c>
    </row>
    <row r="9" spans="1:13" ht="18.75" hidden="1" customHeight="1" outlineLevel="1">
      <c r="B9" s="56" t="s">
        <v>67</v>
      </c>
      <c r="C9" s="444">
        <v>390</v>
      </c>
      <c r="D9" s="207">
        <f t="shared" ref="D9:J23" si="0">(C9/C8-1)*100</f>
        <v>-1.2658227848101222</v>
      </c>
      <c r="E9" s="444">
        <v>7617</v>
      </c>
      <c r="F9" s="207">
        <f t="shared" si="0"/>
        <v>-2.5335892514395386</v>
      </c>
      <c r="G9" s="444">
        <v>204907</v>
      </c>
      <c r="H9" s="207">
        <f t="shared" si="0"/>
        <v>1.638360349993051</v>
      </c>
      <c r="I9" s="444">
        <v>90584.71</v>
      </c>
      <c r="J9" s="207">
        <f t="shared" si="0"/>
        <v>5.3877592048652279</v>
      </c>
    </row>
    <row r="10" spans="1:13" ht="18.75" hidden="1" customHeight="1" outlineLevel="1">
      <c r="B10" s="56" t="s">
        <v>66</v>
      </c>
      <c r="C10" s="444">
        <v>353</v>
      </c>
      <c r="D10" s="207">
        <f t="shared" si="0"/>
        <v>-9.4871794871794872</v>
      </c>
      <c r="E10" s="444">
        <v>7443</v>
      </c>
      <c r="F10" s="207">
        <f t="shared" si="0"/>
        <v>-2.2843639228042556</v>
      </c>
      <c r="G10" s="444">
        <v>208409</v>
      </c>
      <c r="H10" s="207">
        <f t="shared" si="0"/>
        <v>1.7090680162219929</v>
      </c>
      <c r="I10" s="444">
        <v>90013.1</v>
      </c>
      <c r="J10" s="207">
        <f t="shared" si="0"/>
        <v>-0.63102260856164882</v>
      </c>
    </row>
    <row r="11" spans="1:13" ht="18.75" hidden="1" customHeight="1" outlineLevel="1">
      <c r="B11" s="56" t="s">
        <v>676</v>
      </c>
      <c r="C11" s="444">
        <v>343</v>
      </c>
      <c r="D11" s="207">
        <f t="shared" si="0"/>
        <v>-2.8328611898016942</v>
      </c>
      <c r="E11" s="444">
        <v>7166</v>
      </c>
      <c r="F11" s="207">
        <f t="shared" si="0"/>
        <v>-3.7216176273008217</v>
      </c>
      <c r="G11" s="444">
        <v>219736</v>
      </c>
      <c r="H11" s="207">
        <f t="shared" si="0"/>
        <v>5.4349860130800565</v>
      </c>
      <c r="I11" s="444">
        <v>95100.38</v>
      </c>
      <c r="J11" s="207">
        <f t="shared" si="0"/>
        <v>5.6517106954432128</v>
      </c>
    </row>
    <row r="12" spans="1:13" ht="18.75" hidden="1" customHeight="1" collapsed="1">
      <c r="B12" s="56" t="s">
        <v>40</v>
      </c>
      <c r="C12" s="444">
        <v>327</v>
      </c>
      <c r="D12" s="207">
        <f t="shared" si="0"/>
        <v>-4.6647230320699729</v>
      </c>
      <c r="E12" s="444">
        <v>7400</v>
      </c>
      <c r="F12" s="207">
        <f t="shared" si="0"/>
        <v>3.2654200390733967</v>
      </c>
      <c r="G12" s="444">
        <v>224780</v>
      </c>
      <c r="H12" s="207">
        <f t="shared" si="0"/>
        <v>2.295481850948411</v>
      </c>
      <c r="I12" s="444">
        <v>91250.21</v>
      </c>
      <c r="J12" s="207">
        <f t="shared" si="0"/>
        <v>-4.0485327187967046</v>
      </c>
    </row>
    <row r="13" spans="1:13" ht="18.75" hidden="1" customHeight="1">
      <c r="B13" s="1365" t="s">
        <v>64</v>
      </c>
      <c r="C13" s="444">
        <v>330</v>
      </c>
      <c r="D13" s="207">
        <f t="shared" si="0"/>
        <v>0.91743119266054496</v>
      </c>
      <c r="E13" s="444">
        <v>8130</v>
      </c>
      <c r="F13" s="207">
        <f t="shared" si="0"/>
        <v>9.8648648648648631</v>
      </c>
      <c r="G13" s="444">
        <v>258274</v>
      </c>
      <c r="H13" s="513" t="s">
        <v>316</v>
      </c>
      <c r="I13" s="444">
        <v>95201.600000000006</v>
      </c>
      <c r="J13" s="513" t="s">
        <v>32</v>
      </c>
    </row>
    <row r="14" spans="1:13" ht="18.75" hidden="1" customHeight="1">
      <c r="A14" s="2545" t="s">
        <v>63</v>
      </c>
      <c r="B14" s="2545"/>
      <c r="C14" s="444">
        <v>322</v>
      </c>
      <c r="D14" s="207">
        <f t="shared" si="0"/>
        <v>-2.4242424242424288</v>
      </c>
      <c r="E14" s="444">
        <v>7863</v>
      </c>
      <c r="F14" s="207">
        <f t="shared" si="0"/>
        <v>-3.2841328413284132</v>
      </c>
      <c r="G14" s="444">
        <v>269053</v>
      </c>
      <c r="H14" s="207">
        <f t="shared" si="0"/>
        <v>4.1734746819269475</v>
      </c>
      <c r="I14" s="444">
        <v>75558.37</v>
      </c>
      <c r="J14" s="207">
        <f t="shared" si="0"/>
        <v>-20.633298179862535</v>
      </c>
    </row>
    <row r="15" spans="1:13" ht="18.75" hidden="1" customHeight="1">
      <c r="A15" s="2545" t="s">
        <v>62</v>
      </c>
      <c r="B15" s="2545"/>
      <c r="C15" s="444">
        <v>302</v>
      </c>
      <c r="D15" s="207">
        <f t="shared" si="0"/>
        <v>-6.2111801242236027</v>
      </c>
      <c r="E15" s="444">
        <v>7774</v>
      </c>
      <c r="F15" s="207">
        <f t="shared" si="0"/>
        <v>-1.1318835050235232</v>
      </c>
      <c r="G15" s="444">
        <v>281852</v>
      </c>
      <c r="H15" s="207">
        <f t="shared" si="0"/>
        <v>4.7570553013718486</v>
      </c>
      <c r="I15" s="444">
        <v>88686.88</v>
      </c>
      <c r="J15" s="207">
        <f t="shared" si="0"/>
        <v>17.375321886906782</v>
      </c>
    </row>
    <row r="16" spans="1:13" ht="18.75" hidden="1" customHeight="1">
      <c r="A16" s="2545" t="s">
        <v>61</v>
      </c>
      <c r="B16" s="2545"/>
      <c r="C16" s="444">
        <v>288</v>
      </c>
      <c r="D16" s="207">
        <f t="shared" si="0"/>
        <v>-4.635761589403975</v>
      </c>
      <c r="E16" s="444">
        <v>7838</v>
      </c>
      <c r="F16" s="207">
        <f t="shared" si="0"/>
        <v>0.82325701054797307</v>
      </c>
      <c r="G16" s="444">
        <v>262597</v>
      </c>
      <c r="H16" s="207">
        <f t="shared" si="0"/>
        <v>-6.8315995628911663</v>
      </c>
      <c r="I16" s="444">
        <v>77900.820000000007</v>
      </c>
      <c r="J16" s="207">
        <f t="shared" si="0"/>
        <v>-12.161956762939452</v>
      </c>
      <c r="L16" s="202"/>
    </row>
    <row r="17" spans="1:12" ht="18.75" customHeight="1">
      <c r="A17" s="2545" t="s">
        <v>317</v>
      </c>
      <c r="B17" s="2545"/>
      <c r="C17" s="444">
        <v>320</v>
      </c>
      <c r="D17" s="207">
        <f t="shared" si="0"/>
        <v>11.111111111111116</v>
      </c>
      <c r="E17" s="444">
        <v>6630</v>
      </c>
      <c r="F17" s="207">
        <f t="shared" si="0"/>
        <v>-15.412094922174024</v>
      </c>
      <c r="G17" s="444">
        <v>205646</v>
      </c>
      <c r="H17" s="207">
        <f t="shared" si="0"/>
        <v>-21.687604961214333</v>
      </c>
      <c r="I17" s="444">
        <v>65308.82</v>
      </c>
      <c r="J17" s="207">
        <f t="shared" si="0"/>
        <v>-16.164143073205139</v>
      </c>
      <c r="L17" s="202"/>
    </row>
    <row r="18" spans="1:12" ht="18.75" customHeight="1">
      <c r="A18" s="2545" t="s">
        <v>124</v>
      </c>
      <c r="B18" s="2545"/>
      <c r="C18" s="444">
        <v>264</v>
      </c>
      <c r="D18" s="207">
        <f t="shared" si="0"/>
        <v>-17.500000000000004</v>
      </c>
      <c r="E18" s="444">
        <v>6199</v>
      </c>
      <c r="F18" s="207">
        <f t="shared" si="0"/>
        <v>-6.5007541478129705</v>
      </c>
      <c r="G18" s="444">
        <v>193037.34</v>
      </c>
      <c r="H18" s="207">
        <f t="shared" si="0"/>
        <v>-6.1312449549225434</v>
      </c>
      <c r="I18" s="444">
        <v>57291.74</v>
      </c>
      <c r="J18" s="207">
        <f t="shared" si="0"/>
        <v>-12.275646689068953</v>
      </c>
      <c r="L18" s="202"/>
    </row>
    <row r="19" spans="1:12" ht="18.75" customHeight="1">
      <c r="A19" s="2545" t="s">
        <v>318</v>
      </c>
      <c r="B19" s="2545"/>
      <c r="C19" s="444">
        <v>262</v>
      </c>
      <c r="D19" s="207">
        <f t="shared" si="0"/>
        <v>-0.7575757575757569</v>
      </c>
      <c r="E19" s="444">
        <v>5210</v>
      </c>
      <c r="F19" s="207">
        <f t="shared" si="0"/>
        <v>-15.954186159057915</v>
      </c>
      <c r="G19" s="444">
        <v>105748.93</v>
      </c>
      <c r="H19" s="207">
        <f t="shared" si="0"/>
        <v>-45.218406967273793</v>
      </c>
      <c r="I19" s="444">
        <v>48641.49</v>
      </c>
      <c r="J19" s="207">
        <f t="shared" si="0"/>
        <v>-15.098598855611645</v>
      </c>
      <c r="L19" s="202"/>
    </row>
    <row r="20" spans="1:12" ht="18.75" customHeight="1">
      <c r="A20" s="2545" t="s">
        <v>605</v>
      </c>
      <c r="B20" s="2545"/>
      <c r="C20" s="444">
        <v>253</v>
      </c>
      <c r="D20" s="207">
        <f t="shared" si="0"/>
        <v>-3.4351145038167941</v>
      </c>
      <c r="E20" s="444">
        <v>5076</v>
      </c>
      <c r="F20" s="207">
        <f t="shared" si="0"/>
        <v>-2.5719769673704374</v>
      </c>
      <c r="G20" s="444">
        <v>104025</v>
      </c>
      <c r="H20" s="207">
        <f t="shared" si="0"/>
        <v>-1.6302103482276342</v>
      </c>
      <c r="I20" s="444">
        <v>46487</v>
      </c>
      <c r="J20" s="207">
        <f t="shared" si="0"/>
        <v>-4.4293256641603662</v>
      </c>
      <c r="L20" s="202"/>
    </row>
    <row r="21" spans="1:12" ht="18.75" customHeight="1">
      <c r="A21" s="2545" t="s">
        <v>603</v>
      </c>
      <c r="B21" s="2545"/>
      <c r="C21" s="388">
        <v>282</v>
      </c>
      <c r="D21" s="432">
        <f t="shared" si="0"/>
        <v>11.462450592885375</v>
      </c>
      <c r="E21" s="388">
        <v>5092</v>
      </c>
      <c r="F21" s="432">
        <f t="shared" si="0"/>
        <v>0.31520882584712417</v>
      </c>
      <c r="G21" s="58">
        <v>101934.5</v>
      </c>
      <c r="H21" s="432">
        <f>(G21/G20-1)*100</f>
        <v>-2.0096130737803364</v>
      </c>
      <c r="I21" s="388">
        <v>43207.69</v>
      </c>
      <c r="J21" s="432">
        <f t="shared" si="0"/>
        <v>-7.0542517262890625</v>
      </c>
      <c r="L21" s="202"/>
    </row>
    <row r="22" spans="1:12" ht="18.75" customHeight="1">
      <c r="A22" s="2545" t="s">
        <v>780</v>
      </c>
      <c r="B22" s="2545"/>
      <c r="C22" s="399">
        <v>257</v>
      </c>
      <c r="D22" s="837">
        <f t="shared" si="0"/>
        <v>-8.8652482269503512</v>
      </c>
      <c r="E22" s="399">
        <v>5737</v>
      </c>
      <c r="F22" s="837">
        <f t="shared" si="0"/>
        <v>12.666928515318144</v>
      </c>
      <c r="G22" s="129">
        <v>139206</v>
      </c>
      <c r="H22" s="837">
        <f t="shared" ref="H22:H23" si="1">(G22/G21-1)*100</f>
        <v>36.564166204768746</v>
      </c>
      <c r="I22" s="399">
        <v>48080</v>
      </c>
      <c r="J22" s="837">
        <f t="shared" ref="J22:J23" si="2">(I22/I21-1)*100</f>
        <v>11.276488051085343</v>
      </c>
      <c r="L22" s="202"/>
    </row>
    <row r="23" spans="1:12" ht="18.75" customHeight="1">
      <c r="A23" s="2545" t="s">
        <v>863</v>
      </c>
      <c r="B23" s="2545"/>
      <c r="C23" s="399">
        <v>240</v>
      </c>
      <c r="D23" s="837">
        <f t="shared" si="0"/>
        <v>-6.6147859922178975</v>
      </c>
      <c r="E23" s="399">
        <v>5442</v>
      </c>
      <c r="F23" s="837">
        <f t="shared" si="0"/>
        <v>-5.142060310266694</v>
      </c>
      <c r="G23" s="129">
        <v>142887</v>
      </c>
      <c r="H23" s="837">
        <f t="shared" si="1"/>
        <v>2.6442825740269793</v>
      </c>
      <c r="I23" s="399">
        <v>55038</v>
      </c>
      <c r="J23" s="837">
        <f t="shared" si="2"/>
        <v>14.471713810316134</v>
      </c>
      <c r="L23" s="202"/>
    </row>
    <row r="24" spans="1:12" ht="18.75" customHeight="1">
      <c r="A24" s="2545" t="s">
        <v>1012</v>
      </c>
      <c r="B24" s="2545"/>
      <c r="C24" s="399">
        <v>233</v>
      </c>
      <c r="D24" s="837">
        <f t="shared" ref="D24" si="3">(C24/C23-1)*100</f>
        <v>-2.9166666666666674</v>
      </c>
      <c r="E24" s="399">
        <v>5490</v>
      </c>
      <c r="F24" s="837">
        <f t="shared" ref="F24" si="4">(E24/E23-1)*100</f>
        <v>0.88202866593163343</v>
      </c>
      <c r="G24" s="129">
        <v>137497</v>
      </c>
      <c r="H24" s="837">
        <f t="shared" ref="H24" si="5">(G24/G23-1)*100</f>
        <v>-3.7722116077739787</v>
      </c>
      <c r="I24" s="399">
        <v>50302</v>
      </c>
      <c r="J24" s="837">
        <f t="shared" ref="J24" si="6">(I24/I23-1)*100</f>
        <v>-8.6049638431629045</v>
      </c>
      <c r="L24" s="202"/>
    </row>
    <row r="25" spans="1:12" ht="18.75" customHeight="1">
      <c r="A25" s="2545" t="s">
        <v>1068</v>
      </c>
      <c r="B25" s="2545"/>
      <c r="C25" s="399">
        <v>232</v>
      </c>
      <c r="D25" s="837">
        <f t="shared" ref="D25" si="7">(C25/C24-1)*100</f>
        <v>-0.42918454935622075</v>
      </c>
      <c r="E25" s="399">
        <v>5586</v>
      </c>
      <c r="F25" s="837">
        <f t="shared" ref="F25" si="8">(E25/E24-1)*100</f>
        <v>1.7486338797814138</v>
      </c>
      <c r="G25" s="129">
        <v>133256</v>
      </c>
      <c r="H25" s="837">
        <f t="shared" ref="H25" si="9">(G25/G24-1)*100</f>
        <v>-3.08443093303854</v>
      </c>
      <c r="I25" s="399">
        <v>52893</v>
      </c>
      <c r="J25" s="837">
        <f t="shared" ref="J25" si="10">(I25/I24-1)*100</f>
        <v>5.1508886326587344</v>
      </c>
      <c r="L25" s="202"/>
    </row>
    <row r="26" spans="1:12" ht="18.75" customHeight="1">
      <c r="A26" s="2545" t="s">
        <v>1070</v>
      </c>
      <c r="B26" s="2545"/>
      <c r="C26" s="399">
        <v>227</v>
      </c>
      <c r="D26" s="837">
        <f t="shared" ref="D26" si="11">(C26/C25-1)*100</f>
        <v>-2.155172413793105</v>
      </c>
      <c r="E26" s="399">
        <v>5288</v>
      </c>
      <c r="F26" s="837">
        <f t="shared" ref="F26" si="12">(E26/E25-1)*100</f>
        <v>-5.3347654851414239</v>
      </c>
      <c r="G26" s="129">
        <v>103207</v>
      </c>
      <c r="H26" s="837">
        <f t="shared" ref="H26" si="13">(G26/G25-1)*100</f>
        <v>-22.549828900762449</v>
      </c>
      <c r="I26" s="399">
        <v>47185</v>
      </c>
      <c r="J26" s="837">
        <f>(I26/I25-1)*100</f>
        <v>-10.791598132077972</v>
      </c>
      <c r="L26" s="202"/>
    </row>
    <row r="27" spans="1:12" ht="18.75" customHeight="1">
      <c r="A27" s="2545" t="s">
        <v>1236</v>
      </c>
      <c r="B27" s="2545"/>
      <c r="C27" s="399">
        <v>322</v>
      </c>
      <c r="D27" s="2056" t="s">
        <v>32</v>
      </c>
      <c r="E27" s="399">
        <v>5735</v>
      </c>
      <c r="F27" s="2056" t="s">
        <v>32</v>
      </c>
      <c r="G27" s="129">
        <v>106587</v>
      </c>
      <c r="H27" s="2056" t="s">
        <v>32</v>
      </c>
      <c r="I27" s="399">
        <v>41232</v>
      </c>
      <c r="J27" s="2056" t="s">
        <v>32</v>
      </c>
      <c r="L27" s="202"/>
    </row>
    <row r="28" spans="1:12" ht="18.75" customHeight="1">
      <c r="A28" s="2545" t="s">
        <v>1290</v>
      </c>
      <c r="B28" s="2545"/>
      <c r="C28" s="399">
        <v>327</v>
      </c>
      <c r="D28" s="837">
        <f t="shared" ref="D28" si="14">(C28/C27-1)*100</f>
        <v>1.552795031055898</v>
      </c>
      <c r="E28" s="399">
        <v>5715</v>
      </c>
      <c r="F28" s="837">
        <f t="shared" ref="F28" si="15">(E28/E27-1)*100</f>
        <v>-0.34873583260680574</v>
      </c>
      <c r="G28" s="129">
        <v>113702</v>
      </c>
      <c r="H28" s="837">
        <f>(G28/G27-1)*100</f>
        <v>6.6752981132783606</v>
      </c>
      <c r="I28" s="399">
        <v>47149</v>
      </c>
      <c r="J28" s="837">
        <f t="shared" ref="J28" si="16">(I28/I27-1)*100</f>
        <v>14.350504462553349</v>
      </c>
      <c r="L28" s="202"/>
    </row>
    <row r="29" spans="1:12" ht="18.75" customHeight="1">
      <c r="A29" s="2545" t="s">
        <v>1822</v>
      </c>
      <c r="B29" s="2545"/>
      <c r="C29" s="399">
        <v>324</v>
      </c>
      <c r="D29" s="837">
        <f>(C29/C28-1)*100</f>
        <v>-0.91743119266054496</v>
      </c>
      <c r="E29" s="399">
        <v>5875</v>
      </c>
      <c r="F29" s="837">
        <f>(E29/E28-1)*100</f>
        <v>2.7996500437445393</v>
      </c>
      <c r="G29" s="129">
        <v>122613</v>
      </c>
      <c r="H29" s="837">
        <f>(G29/G28-1)*100</f>
        <v>7.8371532602768745</v>
      </c>
      <c r="I29" s="399">
        <v>56053</v>
      </c>
      <c r="J29" s="837">
        <f>(I29/I28-1)*100</f>
        <v>18.884811979045146</v>
      </c>
      <c r="L29" s="202"/>
    </row>
    <row r="30" spans="1:12" ht="18.75" customHeight="1">
      <c r="A30" s="40" t="s">
        <v>1181</v>
      </c>
      <c r="D30" s="38"/>
      <c r="E30" s="38"/>
      <c r="F30" s="38"/>
    </row>
    <row r="31" spans="1:12" s="223" customFormat="1" ht="18.75" customHeight="1">
      <c r="A31" s="222" t="s">
        <v>1845</v>
      </c>
    </row>
    <row r="32" spans="1:12" s="223" customFormat="1" ht="18.75" hidden="1" customHeight="1">
      <c r="B32" s="23" t="s">
        <v>319</v>
      </c>
    </row>
    <row r="33" spans="1:10" s="223" customFormat="1" ht="29.25" hidden="1" customHeight="1">
      <c r="B33" s="23" t="s">
        <v>320</v>
      </c>
    </row>
    <row r="34" spans="1:10" s="223" customFormat="1" ht="18.75" customHeight="1">
      <c r="A34" s="223" t="s">
        <v>1854</v>
      </c>
    </row>
    <row r="35" spans="1:10" s="223" customFormat="1" ht="18.75" customHeight="1">
      <c r="A35" s="223" t="s">
        <v>1855</v>
      </c>
    </row>
    <row r="37" spans="1:10" ht="18.75" customHeight="1">
      <c r="A37" s="2557" t="s">
        <v>1630</v>
      </c>
      <c r="B37" s="2557"/>
      <c r="C37" s="2557"/>
      <c r="D37" s="2557"/>
      <c r="E37" s="2557"/>
      <c r="F37" s="2557"/>
      <c r="G37" s="2557"/>
      <c r="H37" s="2557"/>
      <c r="I37" s="2557"/>
      <c r="J37" s="2557"/>
    </row>
    <row r="38" spans="1:10" ht="18.75" customHeight="1">
      <c r="C38" s="514"/>
      <c r="D38" s="514"/>
      <c r="E38" s="514"/>
      <c r="F38" s="7"/>
      <c r="G38" s="7"/>
      <c r="H38" s="7"/>
      <c r="I38" s="317"/>
      <c r="J38" s="317" t="s">
        <v>1191</v>
      </c>
    </row>
    <row r="39" spans="1:10" ht="18.75" customHeight="1">
      <c r="A39" s="2289"/>
      <c r="B39" s="2290"/>
      <c r="C39" s="2290"/>
      <c r="D39" s="2291"/>
      <c r="E39" s="452" t="s">
        <v>674</v>
      </c>
      <c r="F39" s="515"/>
      <c r="G39" s="452" t="s">
        <v>675</v>
      </c>
      <c r="H39" s="515"/>
      <c r="I39" s="2548" t="s">
        <v>683</v>
      </c>
      <c r="J39" s="2549"/>
    </row>
    <row r="40" spans="1:10" ht="18.75" customHeight="1">
      <c r="A40" s="2286"/>
      <c r="B40" s="2287"/>
      <c r="C40" s="2287"/>
      <c r="D40" s="2288"/>
      <c r="E40" s="454"/>
      <c r="F40" s="455" t="s">
        <v>44</v>
      </c>
      <c r="G40" s="454"/>
      <c r="H40" s="455" t="s">
        <v>44</v>
      </c>
      <c r="I40" s="456"/>
      <c r="J40" s="455" t="s">
        <v>44</v>
      </c>
    </row>
    <row r="41" spans="1:10" ht="29.25" customHeight="1">
      <c r="A41" s="2618" t="s">
        <v>182</v>
      </c>
      <c r="B41" s="2619"/>
      <c r="C41" s="2619"/>
      <c r="D41" s="2620"/>
      <c r="E41" s="2608">
        <v>314</v>
      </c>
      <c r="F41" s="2610">
        <v>100</v>
      </c>
      <c r="G41" s="2608">
        <v>5482</v>
      </c>
      <c r="H41" s="2610">
        <v>100</v>
      </c>
      <c r="I41" s="2608">
        <v>105315.46</v>
      </c>
      <c r="J41" s="2606">
        <v>100</v>
      </c>
    </row>
    <row r="42" spans="1:10" ht="15" customHeight="1">
      <c r="A42" s="2517" t="s">
        <v>1429</v>
      </c>
      <c r="B42" s="2518"/>
      <c r="C42" s="2518"/>
      <c r="D42" s="2519"/>
      <c r="E42" s="2609"/>
      <c r="F42" s="2611"/>
      <c r="G42" s="2609"/>
      <c r="H42" s="2611"/>
      <c r="I42" s="2609"/>
      <c r="J42" s="2607"/>
    </row>
    <row r="43" spans="1:10" ht="29.25" customHeight="1">
      <c r="A43" s="1258"/>
      <c r="B43" s="2621" t="s">
        <v>1114</v>
      </c>
      <c r="C43" s="2622"/>
      <c r="D43" s="2623"/>
      <c r="E43" s="1639">
        <v>187</v>
      </c>
      <c r="F43" s="1640">
        <f>E43/$E$41*100</f>
        <v>59.554140127388536</v>
      </c>
      <c r="G43" s="1639">
        <v>4064</v>
      </c>
      <c r="H43" s="1640">
        <f>G43/$G$41*100</f>
        <v>74.133527909522073</v>
      </c>
      <c r="I43" s="1639">
        <v>80352</v>
      </c>
      <c r="J43" s="1641">
        <f>I43/$I$41*100</f>
        <v>76.296490562734093</v>
      </c>
    </row>
    <row r="44" spans="1:10" ht="29.25" customHeight="1">
      <c r="A44" s="1258"/>
      <c r="B44" s="2615" t="s">
        <v>740</v>
      </c>
      <c r="C44" s="2616"/>
      <c r="D44" s="2617"/>
      <c r="E44" s="1642">
        <v>26</v>
      </c>
      <c r="F44" s="1640">
        <f t="shared" ref="F44:F48" si="17">E44/$E$41*100</f>
        <v>8.2802547770700627</v>
      </c>
      <c r="G44" s="1639">
        <v>379</v>
      </c>
      <c r="H44" s="1640">
        <f t="shared" ref="H44:H48" si="18">G44/$G$41*100</f>
        <v>6.9135352061291497</v>
      </c>
      <c r="I44" s="1639">
        <v>11422</v>
      </c>
      <c r="J44" s="1641">
        <f t="shared" ref="J44:J48" si="19">I44/$I$41*100</f>
        <v>10.8455111908546</v>
      </c>
    </row>
    <row r="45" spans="1:10" ht="29.25" customHeight="1">
      <c r="A45" s="1258"/>
      <c r="B45" s="2615" t="s">
        <v>742</v>
      </c>
      <c r="C45" s="2616"/>
      <c r="D45" s="2617"/>
      <c r="E45" s="1643">
        <v>26</v>
      </c>
      <c r="F45" s="1640">
        <f t="shared" si="17"/>
        <v>8.2802547770700627</v>
      </c>
      <c r="G45" s="1639">
        <v>324</v>
      </c>
      <c r="H45" s="1640">
        <f t="shared" si="18"/>
        <v>5.9102517329441806</v>
      </c>
      <c r="I45" s="1639">
        <v>2474</v>
      </c>
      <c r="J45" s="1641">
        <f t="shared" si="19"/>
        <v>2.349132786392425</v>
      </c>
    </row>
    <row r="46" spans="1:10" ht="29.25" customHeight="1">
      <c r="A46" s="1258"/>
      <c r="B46" s="2615" t="s">
        <v>1115</v>
      </c>
      <c r="C46" s="2616"/>
      <c r="D46" s="2617"/>
      <c r="E46" s="1639">
        <v>19</v>
      </c>
      <c r="F46" s="1640">
        <f t="shared" si="17"/>
        <v>6.0509554140127388</v>
      </c>
      <c r="G46" s="1639">
        <v>193</v>
      </c>
      <c r="H46" s="1640">
        <f t="shared" si="18"/>
        <v>3.5206129149945276</v>
      </c>
      <c r="I46" s="1639">
        <v>2270</v>
      </c>
      <c r="J46" s="1641">
        <f t="shared" si="19"/>
        <v>2.1554290319768814</v>
      </c>
    </row>
    <row r="47" spans="1:10" ht="29.25" customHeight="1">
      <c r="A47" s="1258"/>
      <c r="B47" s="2612" t="s">
        <v>743</v>
      </c>
      <c r="C47" s="2613"/>
      <c r="D47" s="2614"/>
      <c r="E47" s="1639">
        <v>25</v>
      </c>
      <c r="F47" s="1640">
        <f t="shared" si="17"/>
        <v>7.9617834394904454</v>
      </c>
      <c r="G47" s="1639">
        <v>255</v>
      </c>
      <c r="H47" s="1640">
        <f t="shared" si="18"/>
        <v>4.6515870120394016</v>
      </c>
      <c r="I47" s="1639">
        <v>2189</v>
      </c>
      <c r="J47" s="1641">
        <f t="shared" si="19"/>
        <v>2.0785172471354159</v>
      </c>
    </row>
    <row r="48" spans="1:10" ht="29.25" customHeight="1">
      <c r="A48" s="1366"/>
      <c r="B48" s="2615" t="s">
        <v>741</v>
      </c>
      <c r="C48" s="2616"/>
      <c r="D48" s="2617"/>
      <c r="E48" s="1174">
        <v>24</v>
      </c>
      <c r="F48" s="1245">
        <f t="shared" si="17"/>
        <v>7.6433121019108281</v>
      </c>
      <c r="G48" s="1174">
        <v>231</v>
      </c>
      <c r="H48" s="1245">
        <f t="shared" si="18"/>
        <v>4.2137905873768702</v>
      </c>
      <c r="I48" s="1174">
        <v>2067</v>
      </c>
      <c r="J48" s="1644">
        <f t="shared" si="19"/>
        <v>1.9626748057692573</v>
      </c>
    </row>
    <row r="49" spans="1:8" ht="18.75" customHeight="1">
      <c r="A49" s="23" t="s">
        <v>1690</v>
      </c>
      <c r="B49" s="23"/>
      <c r="C49" s="223"/>
      <c r="D49" s="223"/>
      <c r="E49" s="223"/>
      <c r="F49" s="223"/>
      <c r="G49" s="223"/>
      <c r="H49" s="223"/>
    </row>
  </sheetData>
  <sheetProtection algorithmName="SHA-512" hashValue="EW0TqpKvD4Ka0fQho/c+qgxzLWjn3Dux9Yg+AtJPPhJjaJP7oS3EMShoyoXC+ruh/Ie4kXLwn2sskqqLe9BxCg==" saltValue="BsOeobBd94opkY4JgR4fEA==" spinCount="100000" sheet="1" objects="1" scenarios="1"/>
  <sortState xmlns:xlrd2="http://schemas.microsoft.com/office/spreadsheetml/2017/richdata2" ref="B43:J48">
    <sortCondition descending="1" ref="J43:J48"/>
  </sortState>
  <mergeCells count="37">
    <mergeCell ref="A18:B18"/>
    <mergeCell ref="A17:B17"/>
    <mergeCell ref="B47:D47"/>
    <mergeCell ref="B48:D48"/>
    <mergeCell ref="B46:D46"/>
    <mergeCell ref="A39:D40"/>
    <mergeCell ref="A41:D41"/>
    <mergeCell ref="B45:D45"/>
    <mergeCell ref="B44:D44"/>
    <mergeCell ref="B43:D43"/>
    <mergeCell ref="A27:B27"/>
    <mergeCell ref="A28:B28"/>
    <mergeCell ref="A29:B29"/>
    <mergeCell ref="I39:J39"/>
    <mergeCell ref="A42:D42"/>
    <mergeCell ref="J41:J42"/>
    <mergeCell ref="I41:I42"/>
    <mergeCell ref="H41:H42"/>
    <mergeCell ref="G41:G42"/>
    <mergeCell ref="F41:F42"/>
    <mergeCell ref="E41:E42"/>
    <mergeCell ref="A3:J3"/>
    <mergeCell ref="A16:B16"/>
    <mergeCell ref="A15:B15"/>
    <mergeCell ref="A14:B14"/>
    <mergeCell ref="A37:J37"/>
    <mergeCell ref="G5:H5"/>
    <mergeCell ref="I5:J5"/>
    <mergeCell ref="A5:B6"/>
    <mergeCell ref="A26:B26"/>
    <mergeCell ref="A25:B25"/>
    <mergeCell ref="A24:B24"/>
    <mergeCell ref="A23:B23"/>
    <mergeCell ref="A22:B22"/>
    <mergeCell ref="A21:B21"/>
    <mergeCell ref="A20:B20"/>
    <mergeCell ref="A19:B19"/>
  </mergeCells>
  <phoneticPr fontId="8"/>
  <hyperlinks>
    <hyperlink ref="K1" location="一覧!A1" display="一覧へ" xr:uid="{C2E0CDA1-3DE1-4C96-82FC-48DADB2DC0EE}"/>
  </hyperlinks>
  <printOptions horizontalCentered="1"/>
  <pageMargins left="0.74803149606299213" right="0.74803149606299213" top="0.98425196850393704" bottom="0.98425196850393704" header="0.51181102362204722" footer="0.51181102362204722"/>
  <pageSetup paperSize="9" scale="86" orientation="portrait" cellComments="asDisplayed"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L52"/>
  <sheetViews>
    <sheetView view="pageBreakPreview" zoomScaleNormal="100" zoomScaleSheetLayoutView="100" workbookViewId="0"/>
  </sheetViews>
  <sheetFormatPr defaultColWidth="9.140625" defaultRowHeight="18.75" customHeight="1" outlineLevelRow="1"/>
  <cols>
    <col min="1" max="1" width="2.7109375" style="4" customWidth="1"/>
    <col min="2" max="2" width="10.7109375" style="4" customWidth="1"/>
    <col min="3" max="10" width="11.7109375" style="4" customWidth="1"/>
    <col min="11" max="16384" width="9.140625" style="4"/>
  </cols>
  <sheetData>
    <row r="1" spans="1:12" ht="18.75" customHeight="1">
      <c r="A1" s="224" t="s">
        <v>825</v>
      </c>
      <c r="K1" s="1544" t="s">
        <v>1532</v>
      </c>
    </row>
    <row r="2" spans="1:12" ht="18.75" customHeight="1">
      <c r="A2" s="441"/>
      <c r="B2" s="441"/>
      <c r="C2" s="441"/>
      <c r="D2" s="441"/>
      <c r="E2" s="441"/>
      <c r="F2" s="441"/>
      <c r="G2" s="441"/>
      <c r="H2" s="441"/>
      <c r="I2" s="441"/>
    </row>
    <row r="3" spans="1:12" ht="18.75" customHeight="1">
      <c r="A3" s="2565" t="s">
        <v>1631</v>
      </c>
      <c r="B3" s="2565"/>
      <c r="C3" s="2565"/>
      <c r="D3" s="2565"/>
      <c r="E3" s="2565"/>
      <c r="F3" s="2565"/>
      <c r="G3" s="2565"/>
      <c r="H3" s="2565"/>
      <c r="I3" s="2565"/>
      <c r="J3" s="2565"/>
      <c r="L3" s="273"/>
    </row>
    <row r="4" spans="1:12" ht="18.75" customHeight="1">
      <c r="B4" s="511" t="s">
        <v>321</v>
      </c>
      <c r="C4" s="37"/>
      <c r="D4" s="37"/>
      <c r="E4" s="37"/>
      <c r="F4" s="37"/>
      <c r="J4" s="39" t="s">
        <v>1179</v>
      </c>
    </row>
    <row r="5" spans="1:12" ht="18.75" customHeight="1">
      <c r="A5" s="2289"/>
      <c r="B5" s="2291"/>
      <c r="C5" s="334" t="s">
        <v>820</v>
      </c>
      <c r="D5" s="335"/>
      <c r="E5" s="334" t="s">
        <v>673</v>
      </c>
      <c r="F5" s="335"/>
      <c r="G5" s="2384" t="s">
        <v>681</v>
      </c>
      <c r="H5" s="2385"/>
      <c r="I5" s="2384" t="s">
        <v>121</v>
      </c>
      <c r="J5" s="2385"/>
    </row>
    <row r="6" spans="1:12" ht="18.75" customHeight="1">
      <c r="A6" s="2286"/>
      <c r="B6" s="2288"/>
      <c r="C6" s="337"/>
      <c r="D6" s="974" t="s">
        <v>1104</v>
      </c>
      <c r="E6" s="337"/>
      <c r="F6" s="974" t="s">
        <v>1104</v>
      </c>
      <c r="G6" s="387"/>
      <c r="H6" s="974" t="s">
        <v>1104</v>
      </c>
      <c r="I6" s="387"/>
      <c r="J6" s="974" t="s">
        <v>1104</v>
      </c>
    </row>
    <row r="7" spans="1:12" ht="18.75" hidden="1" customHeight="1" outlineLevel="1">
      <c r="B7" s="56" t="s">
        <v>39</v>
      </c>
      <c r="C7" s="444">
        <v>58</v>
      </c>
      <c r="D7" s="516"/>
      <c r="E7" s="444">
        <v>2446</v>
      </c>
      <c r="F7" s="516"/>
      <c r="G7" s="444">
        <v>86184.48</v>
      </c>
      <c r="H7" s="517"/>
      <c r="I7" s="444">
        <v>47283.24</v>
      </c>
      <c r="J7" s="517"/>
    </row>
    <row r="8" spans="1:12" ht="18.75" hidden="1" customHeight="1" outlineLevel="1">
      <c r="B8" s="56" t="s">
        <v>68</v>
      </c>
      <c r="C8" s="444">
        <v>58</v>
      </c>
      <c r="D8" s="518">
        <f t="shared" ref="D8:D13" si="0">(C8/C7-1)*100</f>
        <v>0</v>
      </c>
      <c r="E8" s="444">
        <v>2242</v>
      </c>
      <c r="F8" s="518">
        <f t="shared" ref="F8:F13" si="1">(E8/E7-1)*100</f>
        <v>-8.3401471790678698</v>
      </c>
      <c r="G8" s="444">
        <v>65658</v>
      </c>
      <c r="H8" s="518">
        <f>(G8/G7-1)*100</f>
        <v>-23.816909958730381</v>
      </c>
      <c r="I8" s="444">
        <v>33642.5</v>
      </c>
      <c r="J8" s="518">
        <f>(I8/I7-1)*100</f>
        <v>-28.848995965589495</v>
      </c>
    </row>
    <row r="9" spans="1:12" ht="18.75" hidden="1" customHeight="1" outlineLevel="1">
      <c r="B9" s="56" t="s">
        <v>67</v>
      </c>
      <c r="C9" s="444">
        <v>56</v>
      </c>
      <c r="D9" s="518">
        <f t="shared" si="0"/>
        <v>-3.4482758620689613</v>
      </c>
      <c r="E9" s="444">
        <v>2222</v>
      </c>
      <c r="F9" s="518">
        <f t="shared" si="1"/>
        <v>-0.89206066012489371</v>
      </c>
      <c r="G9" s="444">
        <v>64986</v>
      </c>
      <c r="H9" s="518">
        <f>(G9/G8-1)*100</f>
        <v>-1.0234853330896465</v>
      </c>
      <c r="I9" s="444">
        <v>33213.26</v>
      </c>
      <c r="J9" s="518">
        <f>(I9/I8-1)*100</f>
        <v>-1.2758861559039825</v>
      </c>
    </row>
    <row r="10" spans="1:12" ht="18.75" hidden="1" customHeight="1" outlineLevel="1">
      <c r="B10" s="56" t="s">
        <v>66</v>
      </c>
      <c r="C10" s="444">
        <v>55</v>
      </c>
      <c r="D10" s="518">
        <f t="shared" si="0"/>
        <v>-1.7857142857142905</v>
      </c>
      <c r="E10" s="444">
        <v>2255</v>
      </c>
      <c r="F10" s="518">
        <f t="shared" si="1"/>
        <v>1.4851485148514865</v>
      </c>
      <c r="G10" s="444">
        <v>65889</v>
      </c>
      <c r="H10" s="518">
        <f>(G10/G9-1)*100</f>
        <v>1.3895300526267196</v>
      </c>
      <c r="I10" s="444">
        <v>32936.1</v>
      </c>
      <c r="J10" s="518">
        <f>(I10/I9-1)*100</f>
        <v>-0.83448598541667751</v>
      </c>
    </row>
    <row r="11" spans="1:12" ht="18.75" hidden="1" customHeight="1" outlineLevel="1">
      <c r="B11" s="56" t="s">
        <v>65</v>
      </c>
      <c r="C11" s="444">
        <v>55</v>
      </c>
      <c r="D11" s="518">
        <f t="shared" si="0"/>
        <v>0</v>
      </c>
      <c r="E11" s="444">
        <v>2308</v>
      </c>
      <c r="F11" s="518">
        <f t="shared" si="1"/>
        <v>2.3503325942350273</v>
      </c>
      <c r="G11" s="444">
        <v>66377</v>
      </c>
      <c r="H11" s="518">
        <f>(G11/G10-1)*100</f>
        <v>0.74063956047292212</v>
      </c>
      <c r="I11" s="444">
        <v>33616.910000000003</v>
      </c>
      <c r="J11" s="518">
        <f>(I11/I10-1)*100</f>
        <v>2.0670631920597815</v>
      </c>
    </row>
    <row r="12" spans="1:12" ht="18.75" hidden="1" customHeight="1" collapsed="1">
      <c r="B12" s="56" t="s">
        <v>40</v>
      </c>
      <c r="C12" s="444">
        <v>52</v>
      </c>
      <c r="D12" s="518">
        <f t="shared" si="0"/>
        <v>-5.4545454545454568</v>
      </c>
      <c r="E12" s="444">
        <v>2219</v>
      </c>
      <c r="F12" s="518">
        <f t="shared" si="1"/>
        <v>-3.8561525129982677</v>
      </c>
      <c r="G12" s="444">
        <v>65187</v>
      </c>
      <c r="H12" s="518">
        <f>(G12/G11-1)*100</f>
        <v>-1.7927896711210201</v>
      </c>
      <c r="I12" s="444">
        <v>32900.75</v>
      </c>
      <c r="J12" s="518">
        <f>(I12/I11-1)*100</f>
        <v>-2.1303564188380308</v>
      </c>
    </row>
    <row r="13" spans="1:12" ht="18.75" hidden="1" customHeight="1">
      <c r="B13" s="1365" t="s">
        <v>64</v>
      </c>
      <c r="C13" s="444">
        <v>57</v>
      </c>
      <c r="D13" s="518">
        <f t="shared" si="0"/>
        <v>9.6153846153846256</v>
      </c>
      <c r="E13" s="444">
        <v>2301</v>
      </c>
      <c r="F13" s="518">
        <f t="shared" si="1"/>
        <v>3.6953582694907672</v>
      </c>
      <c r="G13" s="444">
        <v>74758</v>
      </c>
      <c r="H13" s="513" t="s">
        <v>322</v>
      </c>
      <c r="I13" s="444">
        <v>35335.160000000003</v>
      </c>
      <c r="J13" s="513" t="s">
        <v>322</v>
      </c>
    </row>
    <row r="14" spans="1:12" ht="18.75" hidden="1" customHeight="1">
      <c r="A14" s="2545" t="s">
        <v>63</v>
      </c>
      <c r="B14" s="2545"/>
      <c r="C14" s="444">
        <v>57</v>
      </c>
      <c r="D14" s="513" t="s">
        <v>322</v>
      </c>
      <c r="E14" s="444">
        <v>2278</v>
      </c>
      <c r="F14" s="513" t="s">
        <v>322</v>
      </c>
      <c r="G14" s="444">
        <v>71052</v>
      </c>
      <c r="H14" s="513" t="s">
        <v>322</v>
      </c>
      <c r="I14" s="444">
        <v>22475.439999999999</v>
      </c>
      <c r="J14" s="513" t="s">
        <v>322</v>
      </c>
    </row>
    <row r="15" spans="1:12" ht="18.75" hidden="1" customHeight="1">
      <c r="A15" s="2545" t="s">
        <v>62</v>
      </c>
      <c r="B15" s="2545"/>
      <c r="C15" s="444">
        <v>53</v>
      </c>
      <c r="D15" s="518">
        <f t="shared" ref="D15:D23" si="2">(C15/C14-1)*100</f>
        <v>-7.0175438596491224</v>
      </c>
      <c r="E15" s="444">
        <v>2350</v>
      </c>
      <c r="F15" s="518">
        <f t="shared" ref="F15:F23" si="3">(E15/E14-1)*100</f>
        <v>3.1606672519754131</v>
      </c>
      <c r="G15" s="444">
        <v>69957</v>
      </c>
      <c r="H15" s="518">
        <f t="shared" ref="H15:H23" si="4">(G15/G14-1)*100</f>
        <v>-1.5411248099983066</v>
      </c>
      <c r="I15" s="444">
        <v>25280.66</v>
      </c>
      <c r="J15" s="518">
        <f t="shared" ref="J15:J21" si="5">(I15/I14-1)*100</f>
        <v>12.481268442353088</v>
      </c>
    </row>
    <row r="16" spans="1:12" ht="18.75" hidden="1" customHeight="1">
      <c r="A16" s="2545" t="s">
        <v>61</v>
      </c>
      <c r="B16" s="2545"/>
      <c r="C16" s="444">
        <v>55</v>
      </c>
      <c r="D16" s="518">
        <f t="shared" si="2"/>
        <v>3.7735849056603765</v>
      </c>
      <c r="E16" s="444">
        <v>2299</v>
      </c>
      <c r="F16" s="518">
        <f t="shared" si="3"/>
        <v>-2.1702127659574466</v>
      </c>
      <c r="G16" s="444">
        <v>76404.100000000006</v>
      </c>
      <c r="H16" s="518">
        <f t="shared" si="4"/>
        <v>9.2158039938819556</v>
      </c>
      <c r="I16" s="444">
        <v>25759.42</v>
      </c>
      <c r="J16" s="518">
        <f t="shared" si="5"/>
        <v>1.8937796718914601</v>
      </c>
    </row>
    <row r="17" spans="1:10" ht="18.75" customHeight="1">
      <c r="A17" s="2545" t="s">
        <v>267</v>
      </c>
      <c r="B17" s="2545"/>
      <c r="C17" s="444">
        <v>54</v>
      </c>
      <c r="D17" s="518">
        <f t="shared" si="2"/>
        <v>-1.8181818181818188</v>
      </c>
      <c r="E17" s="444">
        <v>2075</v>
      </c>
      <c r="F17" s="518">
        <f t="shared" si="3"/>
        <v>-9.7433666811657211</v>
      </c>
      <c r="G17" s="444">
        <v>66757</v>
      </c>
      <c r="H17" s="518">
        <f t="shared" si="4"/>
        <v>-12.626416645180038</v>
      </c>
      <c r="I17" s="444">
        <v>23790.95</v>
      </c>
      <c r="J17" s="518">
        <f t="shared" si="5"/>
        <v>-7.641748144950455</v>
      </c>
    </row>
    <row r="18" spans="1:10" ht="18.75" customHeight="1">
      <c r="A18" s="2545" t="s">
        <v>268</v>
      </c>
      <c r="B18" s="2545"/>
      <c r="C18" s="444">
        <v>51</v>
      </c>
      <c r="D18" s="518">
        <f t="shared" si="2"/>
        <v>-5.555555555555558</v>
      </c>
      <c r="E18" s="444">
        <v>2014</v>
      </c>
      <c r="F18" s="518">
        <f t="shared" si="3"/>
        <v>-2.9397590361445736</v>
      </c>
      <c r="G18" s="444">
        <v>58978.34</v>
      </c>
      <c r="H18" s="518">
        <f t="shared" si="4"/>
        <v>-11.652201267282836</v>
      </c>
      <c r="I18" s="444">
        <v>20455.03</v>
      </c>
      <c r="J18" s="518">
        <f t="shared" si="5"/>
        <v>-14.021802408058537</v>
      </c>
    </row>
    <row r="19" spans="1:10" ht="18.75" customHeight="1">
      <c r="A19" s="2545" t="s">
        <v>269</v>
      </c>
      <c r="B19" s="2545"/>
      <c r="C19" s="444">
        <v>49</v>
      </c>
      <c r="D19" s="518">
        <f t="shared" si="2"/>
        <v>-3.9215686274509776</v>
      </c>
      <c r="E19" s="444">
        <v>2001</v>
      </c>
      <c r="F19" s="518">
        <f t="shared" si="3"/>
        <v>-0.64548162859979774</v>
      </c>
      <c r="G19" s="444">
        <v>64060.42</v>
      </c>
      <c r="H19" s="518">
        <f t="shared" si="4"/>
        <v>8.6168583245984856</v>
      </c>
      <c r="I19" s="444">
        <v>23932.76</v>
      </c>
      <c r="J19" s="518">
        <f t="shared" si="5"/>
        <v>17.001832801027426</v>
      </c>
    </row>
    <row r="20" spans="1:10" ht="18.75" customHeight="1">
      <c r="A20" s="2545" t="s">
        <v>605</v>
      </c>
      <c r="B20" s="2545"/>
      <c r="C20" s="444">
        <v>47</v>
      </c>
      <c r="D20" s="518">
        <f t="shared" si="2"/>
        <v>-4.081632653061229</v>
      </c>
      <c r="E20" s="444">
        <v>2017</v>
      </c>
      <c r="F20" s="518">
        <f t="shared" si="3"/>
        <v>0.79960019990004128</v>
      </c>
      <c r="G20" s="444">
        <v>63881</v>
      </c>
      <c r="H20" s="518">
        <f t="shared" si="4"/>
        <v>-0.28007933760034742</v>
      </c>
      <c r="I20" s="444">
        <v>25044</v>
      </c>
      <c r="J20" s="518">
        <f t="shared" si="5"/>
        <v>4.6431752961213046</v>
      </c>
    </row>
    <row r="21" spans="1:10" ht="18.75" customHeight="1">
      <c r="A21" s="2545" t="s">
        <v>603</v>
      </c>
      <c r="B21" s="2545"/>
      <c r="C21" s="388">
        <v>55</v>
      </c>
      <c r="D21" s="519">
        <f t="shared" si="2"/>
        <v>17.021276595744684</v>
      </c>
      <c r="E21" s="388">
        <v>2212</v>
      </c>
      <c r="F21" s="519">
        <f t="shared" si="3"/>
        <v>9.6678235002478843</v>
      </c>
      <c r="G21" s="58">
        <v>81614.149999999994</v>
      </c>
      <c r="H21" s="519">
        <f t="shared" si="4"/>
        <v>27.759662497456205</v>
      </c>
      <c r="I21" s="388">
        <v>35961.300000000003</v>
      </c>
      <c r="J21" s="519">
        <f t="shared" si="5"/>
        <v>43.592477240057505</v>
      </c>
    </row>
    <row r="22" spans="1:10" ht="18.75" customHeight="1">
      <c r="A22" s="2545" t="s">
        <v>780</v>
      </c>
      <c r="B22" s="2545"/>
      <c r="C22" s="399">
        <v>51</v>
      </c>
      <c r="D22" s="841">
        <f t="shared" si="2"/>
        <v>-7.2727272727272751</v>
      </c>
      <c r="E22" s="399">
        <v>2329</v>
      </c>
      <c r="F22" s="841">
        <f t="shared" si="3"/>
        <v>5.2893309222423079</v>
      </c>
      <c r="G22" s="129">
        <v>77651</v>
      </c>
      <c r="H22" s="841">
        <f t="shared" si="4"/>
        <v>-4.8559594139006457</v>
      </c>
      <c r="I22" s="399">
        <v>31998</v>
      </c>
      <c r="J22" s="841">
        <f t="shared" ref="J22:J23" si="6">(I22/I21-1)*100</f>
        <v>-11.021014256992945</v>
      </c>
    </row>
    <row r="23" spans="1:10" ht="18.75" customHeight="1">
      <c r="A23" s="2545" t="s">
        <v>863</v>
      </c>
      <c r="B23" s="2545"/>
      <c r="C23" s="399">
        <v>48</v>
      </c>
      <c r="D23" s="841">
        <f t="shared" si="2"/>
        <v>-5.8823529411764719</v>
      </c>
      <c r="E23" s="399">
        <v>2208</v>
      </c>
      <c r="F23" s="841">
        <f t="shared" si="3"/>
        <v>-5.1953628166595101</v>
      </c>
      <c r="G23" s="129">
        <v>74226</v>
      </c>
      <c r="H23" s="841">
        <f t="shared" si="4"/>
        <v>-4.4107609689508216</v>
      </c>
      <c r="I23" s="399">
        <v>32042</v>
      </c>
      <c r="J23" s="841">
        <f t="shared" si="6"/>
        <v>0.13750859428713902</v>
      </c>
    </row>
    <row r="24" spans="1:10" ht="18.75" customHeight="1">
      <c r="A24" s="2545" t="s">
        <v>1012</v>
      </c>
      <c r="B24" s="2545"/>
      <c r="C24" s="399">
        <v>45</v>
      </c>
      <c r="D24" s="841">
        <f t="shared" ref="D24" si="7">(C24/C23-1)*100</f>
        <v>-6.25</v>
      </c>
      <c r="E24" s="399">
        <v>2245</v>
      </c>
      <c r="F24" s="841">
        <f t="shared" ref="F24" si="8">(E24/E23-1)*100</f>
        <v>1.675724637681153</v>
      </c>
      <c r="G24" s="129">
        <v>78040</v>
      </c>
      <c r="H24" s="841">
        <f t="shared" ref="H24" si="9">(G24/G23-1)*100</f>
        <v>5.1383612211354457</v>
      </c>
      <c r="I24" s="399">
        <v>34955</v>
      </c>
      <c r="J24" s="841">
        <f t="shared" ref="J24" si="10">(I24/I23-1)*100</f>
        <v>9.0911928094376204</v>
      </c>
    </row>
    <row r="25" spans="1:10" ht="18.75" customHeight="1">
      <c r="A25" s="2545" t="s">
        <v>1068</v>
      </c>
      <c r="B25" s="2545"/>
      <c r="C25" s="399">
        <v>44</v>
      </c>
      <c r="D25" s="841">
        <f t="shared" ref="D25" si="11">(C25/C24-1)*100</f>
        <v>-2.2222222222222254</v>
      </c>
      <c r="E25" s="399">
        <v>2239</v>
      </c>
      <c r="F25" s="841">
        <f t="shared" ref="F25" si="12">(E25/E24-1)*100</f>
        <v>-0.26726057906458767</v>
      </c>
      <c r="G25" s="129">
        <v>74570</v>
      </c>
      <c r="H25" s="841">
        <f t="shared" ref="H25" si="13">(G25/G24-1)*100</f>
        <v>-4.446437724243979</v>
      </c>
      <c r="I25" s="399">
        <v>31873</v>
      </c>
      <c r="J25" s="841">
        <f t="shared" ref="J25" si="14">(I25/I24-1)*100</f>
        <v>-8.8170504934916298</v>
      </c>
    </row>
    <row r="26" spans="1:10" ht="18.75" customHeight="1">
      <c r="A26" s="2545" t="s">
        <v>1070</v>
      </c>
      <c r="B26" s="2545"/>
      <c r="C26" s="399">
        <v>53</v>
      </c>
      <c r="D26" s="841">
        <f>(C26/C25-1)*100</f>
        <v>20.45454545454546</v>
      </c>
      <c r="E26" s="399">
        <v>2205</v>
      </c>
      <c r="F26" s="841">
        <f>(E26/E25-1)*100</f>
        <v>-1.5185350602947789</v>
      </c>
      <c r="G26" s="129">
        <v>72792</v>
      </c>
      <c r="H26" s="841">
        <f>(G26/G25-1)*100</f>
        <v>-2.3843368646908947</v>
      </c>
      <c r="I26" s="399">
        <v>30970</v>
      </c>
      <c r="J26" s="841">
        <f>(I26/I25-1)*100</f>
        <v>-2.8331189407962865</v>
      </c>
    </row>
    <row r="27" spans="1:10" ht="18.75" customHeight="1">
      <c r="A27" s="2545" t="s">
        <v>1236</v>
      </c>
      <c r="B27" s="2545"/>
      <c r="C27" s="399">
        <v>66</v>
      </c>
      <c r="D27" s="2055" t="s">
        <v>32</v>
      </c>
      <c r="E27" s="399">
        <v>2389</v>
      </c>
      <c r="F27" s="2055" t="s">
        <v>32</v>
      </c>
      <c r="G27" s="129">
        <v>75578</v>
      </c>
      <c r="H27" s="2055" t="s">
        <v>32</v>
      </c>
      <c r="I27" s="399">
        <v>29085</v>
      </c>
      <c r="J27" s="2055" t="s">
        <v>32</v>
      </c>
    </row>
    <row r="28" spans="1:10" ht="18.75" customHeight="1">
      <c r="A28" s="2545" t="s">
        <v>1290</v>
      </c>
      <c r="B28" s="2545"/>
      <c r="C28" s="399">
        <v>66</v>
      </c>
      <c r="D28" s="841">
        <f t="shared" ref="D28" si="15">(C28/C27-1)*100</f>
        <v>0</v>
      </c>
      <c r="E28" s="399">
        <v>2476</v>
      </c>
      <c r="F28" s="841">
        <f t="shared" ref="F28" si="16">(E28/E27-1)*100</f>
        <v>3.641691084135612</v>
      </c>
      <c r="G28" s="129">
        <v>75073</v>
      </c>
      <c r="H28" s="841">
        <f t="shared" ref="H28" si="17">(G28/G27-1)*100</f>
        <v>-0.66818386302892607</v>
      </c>
      <c r="I28" s="399">
        <v>26617</v>
      </c>
      <c r="J28" s="841">
        <f t="shared" ref="J28" si="18">(I28/I27-1)*100</f>
        <v>-8.4854736118273983</v>
      </c>
    </row>
    <row r="29" spans="1:10" ht="18.75" customHeight="1">
      <c r="A29" s="2545" t="s">
        <v>1822</v>
      </c>
      <c r="B29" s="2545"/>
      <c r="C29" s="399">
        <v>66</v>
      </c>
      <c r="D29" s="841">
        <f>(C29/C28-1)*100</f>
        <v>0</v>
      </c>
      <c r="E29" s="399">
        <v>2285</v>
      </c>
      <c r="F29" s="841">
        <f>(E29/E28-1)*100</f>
        <v>-7.7140549273021053</v>
      </c>
      <c r="G29" s="129">
        <v>76638</v>
      </c>
      <c r="H29" s="841">
        <f>(G29/G28-1)*100</f>
        <v>2.0846376193838001</v>
      </c>
      <c r="I29" s="399">
        <v>28723</v>
      </c>
      <c r="J29" s="841">
        <f t="shared" ref="J29" si="19">(I29/I28-1)*100</f>
        <v>7.912236540556794</v>
      </c>
    </row>
    <row r="30" spans="1:10" ht="18.75" customHeight="1">
      <c r="A30" s="49" t="s">
        <v>1183</v>
      </c>
      <c r="B30" s="223"/>
      <c r="C30" s="223"/>
      <c r="D30" s="1182"/>
      <c r="E30" s="1182"/>
      <c r="F30" s="1182"/>
    </row>
    <row r="31" spans="1:10" s="223" customFormat="1" ht="18.75" customHeight="1">
      <c r="A31" s="222" t="s">
        <v>1845</v>
      </c>
    </row>
    <row r="32" spans="1:10" s="223" customFormat="1" ht="18.75" hidden="1" customHeight="1">
      <c r="B32" s="223" t="s">
        <v>1197</v>
      </c>
    </row>
    <row r="33" spans="1:10" s="223" customFormat="1" ht="18.75" customHeight="1">
      <c r="A33" s="223" t="s">
        <v>1854</v>
      </c>
    </row>
    <row r="34" spans="1:10" s="223" customFormat="1" ht="18.75" customHeight="1">
      <c r="A34" s="223" t="s">
        <v>1855</v>
      </c>
    </row>
    <row r="35" spans="1:10" ht="18.75" customHeight="1">
      <c r="B35" s="26"/>
    </row>
    <row r="36" spans="1:10" ht="18.75" customHeight="1">
      <c r="A36" s="2624" t="s">
        <v>1632</v>
      </c>
      <c r="B36" s="2624"/>
      <c r="C36" s="2624"/>
      <c r="D36" s="2624"/>
      <c r="E36" s="2624"/>
      <c r="F36" s="2624"/>
      <c r="G36" s="2624"/>
      <c r="H36" s="2624"/>
      <c r="I36" s="2624"/>
      <c r="J36" s="2624"/>
    </row>
    <row r="37" spans="1:10" ht="18.75" customHeight="1">
      <c r="B37" s="521" t="s">
        <v>323</v>
      </c>
      <c r="C37" s="514"/>
      <c r="D37" s="514"/>
      <c r="E37" s="7"/>
      <c r="F37" s="7"/>
      <c r="G37" s="7"/>
      <c r="H37" s="317"/>
      <c r="J37" s="317" t="s">
        <v>1191</v>
      </c>
    </row>
    <row r="38" spans="1:10" ht="18.75" customHeight="1">
      <c r="A38" s="2289"/>
      <c r="B38" s="2290"/>
      <c r="C38" s="2290"/>
      <c r="D38" s="2291"/>
      <c r="E38" s="452" t="s">
        <v>674</v>
      </c>
      <c r="F38" s="453"/>
      <c r="G38" s="452" t="s">
        <v>675</v>
      </c>
      <c r="H38" s="453"/>
      <c r="I38" s="2548" t="s">
        <v>683</v>
      </c>
      <c r="J38" s="2549"/>
    </row>
    <row r="39" spans="1:10" ht="18.75" customHeight="1">
      <c r="A39" s="2286"/>
      <c r="B39" s="2287"/>
      <c r="C39" s="2287"/>
      <c r="D39" s="2288"/>
      <c r="E39" s="454"/>
      <c r="F39" s="455" t="s">
        <v>44</v>
      </c>
      <c r="G39" s="454"/>
      <c r="H39" s="455" t="s">
        <v>44</v>
      </c>
      <c r="I39" s="456"/>
      <c r="J39" s="455" t="s">
        <v>44</v>
      </c>
    </row>
    <row r="40" spans="1:10" ht="18.75" customHeight="1">
      <c r="A40" s="2628" t="s">
        <v>1002</v>
      </c>
      <c r="B40" s="2629"/>
      <c r="C40" s="2629"/>
      <c r="D40" s="2630"/>
      <c r="E40" s="2507">
        <v>63</v>
      </c>
      <c r="F40" s="2631">
        <v>100</v>
      </c>
      <c r="G40" s="2507">
        <v>2228</v>
      </c>
      <c r="H40" s="2631">
        <v>100</v>
      </c>
      <c r="I40" s="2507">
        <v>73507.86</v>
      </c>
      <c r="J40" s="2610">
        <v>100</v>
      </c>
    </row>
    <row r="41" spans="1:10" ht="15" customHeight="1">
      <c r="A41" s="2517" t="s">
        <v>1429</v>
      </c>
      <c r="B41" s="2518"/>
      <c r="C41" s="2518"/>
      <c r="D41" s="2519"/>
      <c r="E41" s="2508"/>
      <c r="F41" s="2632"/>
      <c r="G41" s="2508"/>
      <c r="H41" s="2632"/>
      <c r="I41" s="2508"/>
      <c r="J41" s="2611"/>
    </row>
    <row r="42" spans="1:10" ht="18.75" customHeight="1">
      <c r="A42" s="1258"/>
      <c r="B42" s="2625" t="s">
        <v>1512</v>
      </c>
      <c r="C42" s="2626"/>
      <c r="D42" s="2627"/>
      <c r="E42" s="1639">
        <v>14</v>
      </c>
      <c r="F42" s="1645">
        <f t="shared" ref="F42:F50" si="20">E42/$E$40*100</f>
        <v>22.222222222222221</v>
      </c>
      <c r="G42" s="1639">
        <v>694</v>
      </c>
      <c r="H42" s="1645">
        <f t="shared" ref="H42:H50" si="21">G42/$G$40*100</f>
        <v>31.149012567324956</v>
      </c>
      <c r="I42" s="1646">
        <v>17835.919999999998</v>
      </c>
      <c r="J42" s="1647">
        <f>I42/$I$40*100</f>
        <v>24.263963064630094</v>
      </c>
    </row>
    <row r="43" spans="1:10" ht="18.75" customHeight="1">
      <c r="A43" s="1258"/>
      <c r="B43" s="2625" t="s">
        <v>1335</v>
      </c>
      <c r="C43" s="2626"/>
      <c r="D43" s="2627"/>
      <c r="E43" s="1639">
        <v>1</v>
      </c>
      <c r="F43" s="1645">
        <f t="shared" si="20"/>
        <v>1.5873015873015872</v>
      </c>
      <c r="G43" s="1639">
        <v>167</v>
      </c>
      <c r="H43" s="1645">
        <f t="shared" si="21"/>
        <v>7.495511669658887</v>
      </c>
      <c r="I43" s="1646" t="s">
        <v>234</v>
      </c>
      <c r="J43" s="1646" t="s">
        <v>1414</v>
      </c>
    </row>
    <row r="44" spans="1:10" ht="18.75" customHeight="1">
      <c r="A44" s="1258"/>
      <c r="B44" s="2625" t="s">
        <v>1336</v>
      </c>
      <c r="C44" s="2626"/>
      <c r="D44" s="2627"/>
      <c r="E44" s="1639">
        <v>3</v>
      </c>
      <c r="F44" s="1645">
        <f t="shared" si="20"/>
        <v>4.7619047619047619</v>
      </c>
      <c r="G44" s="1639">
        <v>310</v>
      </c>
      <c r="H44" s="1645">
        <f t="shared" si="21"/>
        <v>13.913824057450627</v>
      </c>
      <c r="I44" s="1646">
        <v>10013</v>
      </c>
      <c r="J44" s="1647">
        <f>I44/$I$40*100</f>
        <v>13.621672566715995</v>
      </c>
    </row>
    <row r="45" spans="1:10" ht="18.75" customHeight="1">
      <c r="A45" s="1258"/>
      <c r="B45" s="2625" t="s">
        <v>1334</v>
      </c>
      <c r="C45" s="2626"/>
      <c r="D45" s="2627"/>
      <c r="E45" s="1639">
        <v>4</v>
      </c>
      <c r="F45" s="1645">
        <f t="shared" si="20"/>
        <v>6.3492063492063489</v>
      </c>
      <c r="G45" s="1639">
        <v>250</v>
      </c>
      <c r="H45" s="1645">
        <f t="shared" si="21"/>
        <v>11.220825852782765</v>
      </c>
      <c r="I45" s="1646">
        <v>9975.3799999999992</v>
      </c>
      <c r="J45" s="1647">
        <f>I45/$I$40*100</f>
        <v>13.570494366180705</v>
      </c>
    </row>
    <row r="46" spans="1:10" ht="18.75" customHeight="1">
      <c r="A46" s="1258"/>
      <c r="B46" s="2625" t="s">
        <v>1337</v>
      </c>
      <c r="C46" s="2626"/>
      <c r="D46" s="2627"/>
      <c r="E46" s="1639">
        <v>1</v>
      </c>
      <c r="F46" s="1645">
        <f t="shared" si="20"/>
        <v>1.5873015873015872</v>
      </c>
      <c r="G46" s="1639">
        <v>89</v>
      </c>
      <c r="H46" s="1645">
        <f t="shared" si="21"/>
        <v>3.9946140035906645</v>
      </c>
      <c r="I46" s="1646" t="s">
        <v>234</v>
      </c>
      <c r="J46" s="1647" t="s">
        <v>1318</v>
      </c>
    </row>
    <row r="47" spans="1:10" ht="18.75" customHeight="1">
      <c r="A47" s="1258"/>
      <c r="B47" s="2625" t="s">
        <v>1338</v>
      </c>
      <c r="C47" s="2626"/>
      <c r="D47" s="2627"/>
      <c r="E47" s="1639">
        <v>4</v>
      </c>
      <c r="F47" s="1645">
        <f t="shared" si="20"/>
        <v>6.3492063492063489</v>
      </c>
      <c r="G47" s="1639">
        <v>138</v>
      </c>
      <c r="H47" s="1645">
        <f t="shared" si="21"/>
        <v>6.1938958707360863</v>
      </c>
      <c r="I47" s="1646">
        <v>2511.13</v>
      </c>
      <c r="J47" s="1647">
        <f>I47/$I$40*100</f>
        <v>3.4161380837368958</v>
      </c>
    </row>
    <row r="48" spans="1:10" ht="18.75" customHeight="1">
      <c r="A48" s="1258"/>
      <c r="B48" s="2625" t="s">
        <v>1339</v>
      </c>
      <c r="C48" s="2626"/>
      <c r="D48" s="2627"/>
      <c r="E48" s="1639">
        <v>1</v>
      </c>
      <c r="F48" s="1645">
        <f t="shared" si="20"/>
        <v>1.5873015873015872</v>
      </c>
      <c r="G48" s="1639">
        <v>54</v>
      </c>
      <c r="H48" s="1645">
        <f t="shared" si="21"/>
        <v>2.4236983842010771</v>
      </c>
      <c r="I48" s="1646" t="s">
        <v>1342</v>
      </c>
      <c r="J48" s="1647" t="s">
        <v>1318</v>
      </c>
    </row>
    <row r="49" spans="1:10" ht="18.75" customHeight="1">
      <c r="A49" s="1258"/>
      <c r="B49" s="2633" t="s">
        <v>1340</v>
      </c>
      <c r="C49" s="2633"/>
      <c r="D49" s="2633"/>
      <c r="E49" s="1174">
        <v>3</v>
      </c>
      <c r="F49" s="1648">
        <f t="shared" si="20"/>
        <v>4.7619047619047619</v>
      </c>
      <c r="G49" s="1174">
        <v>42</v>
      </c>
      <c r="H49" s="1648">
        <f t="shared" si="21"/>
        <v>1.8850987432675044</v>
      </c>
      <c r="I49" s="1590">
        <v>1829.96</v>
      </c>
      <c r="J49" s="1649">
        <f>I49/$I$40*100</f>
        <v>2.4894752751610509</v>
      </c>
    </row>
    <row r="50" spans="1:10" ht="18.75" customHeight="1">
      <c r="A50" s="1366"/>
      <c r="B50" s="2625" t="s">
        <v>1341</v>
      </c>
      <c r="C50" s="2626"/>
      <c r="D50" s="2627"/>
      <c r="E50" s="1174">
        <v>3</v>
      </c>
      <c r="F50" s="1648">
        <f t="shared" si="20"/>
        <v>4.7619047619047619</v>
      </c>
      <c r="G50" s="1174">
        <v>172</v>
      </c>
      <c r="H50" s="1648">
        <f t="shared" si="21"/>
        <v>7.719928186714542</v>
      </c>
      <c r="I50" s="1590">
        <v>1493.83</v>
      </c>
      <c r="J50" s="1649">
        <f>I50/$I$40*100</f>
        <v>2.0322044472523073</v>
      </c>
    </row>
    <row r="51" spans="1:10" ht="18.75" customHeight="1">
      <c r="A51" s="23" t="s">
        <v>1687</v>
      </c>
      <c r="B51" s="223"/>
      <c r="C51" s="223"/>
      <c r="D51" s="223"/>
      <c r="E51" s="223"/>
      <c r="F51" s="223"/>
      <c r="G51" s="223"/>
      <c r="H51" s="223"/>
    </row>
    <row r="52" spans="1:10" ht="18.75" customHeight="1">
      <c r="A52" s="209" t="s">
        <v>1185</v>
      </c>
    </row>
  </sheetData>
  <sheetProtection algorithmName="SHA-512" hashValue="ys5DV+4kcky44RhGrefiqVru6zTmDey6sWexhDNKxW7WtUXToe8T/yZVdiwW9ZqzBX2yrXOZkLWfKXJirYbo5A==" saltValue="xKPPHZ8EOeQpxdBVjzYfDA==" spinCount="100000" sheet="1" objects="1" scenarios="1"/>
  <mergeCells count="40">
    <mergeCell ref="A18:B18"/>
    <mergeCell ref="A17:B17"/>
    <mergeCell ref="B50:D50"/>
    <mergeCell ref="B48:D48"/>
    <mergeCell ref="B49:D49"/>
    <mergeCell ref="B46:D46"/>
    <mergeCell ref="B47:D47"/>
    <mergeCell ref="A27:B27"/>
    <mergeCell ref="A28:B28"/>
    <mergeCell ref="A29:B29"/>
    <mergeCell ref="I38:J38"/>
    <mergeCell ref="B42:D42"/>
    <mergeCell ref="B43:D43"/>
    <mergeCell ref="B44:D44"/>
    <mergeCell ref="B45:D45"/>
    <mergeCell ref="A38:D39"/>
    <mergeCell ref="A40:D40"/>
    <mergeCell ref="A41:D41"/>
    <mergeCell ref="J40:J41"/>
    <mergeCell ref="I40:I41"/>
    <mergeCell ref="H40:H41"/>
    <mergeCell ref="G40:G41"/>
    <mergeCell ref="F40:F41"/>
    <mergeCell ref="E40:E41"/>
    <mergeCell ref="A16:B16"/>
    <mergeCell ref="A15:B15"/>
    <mergeCell ref="A14:B14"/>
    <mergeCell ref="A36:J36"/>
    <mergeCell ref="A3:J3"/>
    <mergeCell ref="G5:H5"/>
    <mergeCell ref="I5:J5"/>
    <mergeCell ref="A5:B6"/>
    <mergeCell ref="A26:B26"/>
    <mergeCell ref="A25:B25"/>
    <mergeCell ref="A24:B24"/>
    <mergeCell ref="A23:B23"/>
    <mergeCell ref="A22:B22"/>
    <mergeCell ref="A21:B21"/>
    <mergeCell ref="A20:B20"/>
    <mergeCell ref="A19:B19"/>
  </mergeCells>
  <phoneticPr fontId="8"/>
  <hyperlinks>
    <hyperlink ref="K1" location="一覧!A1" display="一覧へ" xr:uid="{260511EB-6A87-4997-9AE1-5C01E07315E0}"/>
  </hyperlinks>
  <printOptions horizontalCentered="1"/>
  <pageMargins left="0.74803149606299213" right="0.74803149606299213" top="0.98425196850393704" bottom="0.98425196850393704" header="0.51181102362204722" footer="0.51181102362204722"/>
  <pageSetup paperSize="9" scale="86"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N52"/>
  <sheetViews>
    <sheetView view="pageBreakPreview" zoomScaleNormal="100" zoomScaleSheetLayoutView="100" workbookViewId="0"/>
  </sheetViews>
  <sheetFormatPr defaultColWidth="9.140625" defaultRowHeight="18.75" customHeight="1" outlineLevelRow="1"/>
  <cols>
    <col min="1" max="1" width="2.7109375" style="4" customWidth="1"/>
    <col min="2" max="2" width="10.7109375" style="4" customWidth="1"/>
    <col min="3" max="10" width="11.7109375" style="4" customWidth="1"/>
    <col min="11" max="11" width="6" style="4" customWidth="1"/>
    <col min="12" max="16384" width="9.140625" style="4"/>
  </cols>
  <sheetData>
    <row r="1" spans="1:14" ht="18.75" customHeight="1">
      <c r="A1" s="224" t="s">
        <v>826</v>
      </c>
      <c r="K1" s="1544" t="s">
        <v>1532</v>
      </c>
    </row>
    <row r="2" spans="1:14" ht="18.75" customHeight="1">
      <c r="A2" s="441"/>
      <c r="B2" s="441"/>
      <c r="C2" s="441"/>
      <c r="D2" s="441"/>
      <c r="E2" s="441"/>
      <c r="F2" s="441"/>
      <c r="G2" s="441"/>
      <c r="H2" s="441"/>
      <c r="I2" s="441"/>
    </row>
    <row r="3" spans="1:14" ht="18.75" customHeight="1">
      <c r="A3" s="2641" t="s">
        <v>1633</v>
      </c>
      <c r="B3" s="2641"/>
      <c r="C3" s="2641"/>
      <c r="D3" s="2641"/>
      <c r="E3" s="2641"/>
      <c r="F3" s="2641"/>
      <c r="G3" s="2641"/>
      <c r="H3" s="2641"/>
      <c r="I3" s="2641"/>
      <c r="J3" s="2641"/>
      <c r="N3" s="273"/>
    </row>
    <row r="4" spans="1:14" ht="18.75" customHeight="1">
      <c r="B4" s="511" t="s">
        <v>324</v>
      </c>
      <c r="C4" s="37"/>
      <c r="D4" s="37"/>
      <c r="E4" s="37"/>
      <c r="F4" s="37"/>
      <c r="J4" s="39" t="s">
        <v>1179</v>
      </c>
    </row>
    <row r="5" spans="1:14" ht="18.75" customHeight="1">
      <c r="A5" s="2289"/>
      <c r="B5" s="2291"/>
      <c r="C5" s="334" t="s">
        <v>4</v>
      </c>
      <c r="D5" s="335"/>
      <c r="E5" s="334" t="s">
        <v>673</v>
      </c>
      <c r="F5" s="335"/>
      <c r="G5" s="2384" t="s">
        <v>125</v>
      </c>
      <c r="H5" s="2385"/>
      <c r="I5" s="2384" t="s">
        <v>121</v>
      </c>
      <c r="J5" s="2385"/>
    </row>
    <row r="6" spans="1:14" ht="18.75" customHeight="1">
      <c r="A6" s="2286"/>
      <c r="B6" s="2288"/>
      <c r="C6" s="337"/>
      <c r="D6" s="974" t="s">
        <v>1104</v>
      </c>
      <c r="E6" s="337"/>
      <c r="F6" s="974" t="s">
        <v>1104</v>
      </c>
      <c r="G6" s="387"/>
      <c r="H6" s="974" t="s">
        <v>1104</v>
      </c>
      <c r="I6" s="387"/>
      <c r="J6" s="974" t="s">
        <v>1104</v>
      </c>
    </row>
    <row r="7" spans="1:14" ht="18.75" hidden="1" customHeight="1" outlineLevel="1">
      <c r="B7" s="56" t="s">
        <v>39</v>
      </c>
      <c r="C7" s="522">
        <v>131</v>
      </c>
      <c r="D7" s="516"/>
      <c r="E7" s="522">
        <v>1533</v>
      </c>
      <c r="F7" s="516"/>
      <c r="G7" s="522">
        <v>55020.93</v>
      </c>
      <c r="H7" s="517"/>
      <c r="I7" s="522">
        <v>37781.74</v>
      </c>
      <c r="J7" s="517"/>
    </row>
    <row r="8" spans="1:14" ht="18.75" hidden="1" customHeight="1" outlineLevel="1">
      <c r="B8" s="56" t="s">
        <v>68</v>
      </c>
      <c r="C8" s="444">
        <v>126</v>
      </c>
      <c r="D8" s="518">
        <f>(C8/C7-1)*100</f>
        <v>-3.8167938931297662</v>
      </c>
      <c r="E8" s="444">
        <v>1434</v>
      </c>
      <c r="F8" s="518">
        <f>(E8/E7-1)*100</f>
        <v>-6.4579256360078325</v>
      </c>
      <c r="G8" s="444">
        <v>57233</v>
      </c>
      <c r="H8" s="518">
        <f>(G8/G7-1)*100</f>
        <v>4.0204155037001366</v>
      </c>
      <c r="I8" s="522">
        <v>41080.239999999998</v>
      </c>
      <c r="J8" s="518">
        <f>(I8/I7-1)*100</f>
        <v>8.7304078636928786</v>
      </c>
    </row>
    <row r="9" spans="1:14" ht="18.75" hidden="1" customHeight="1" outlineLevel="1">
      <c r="B9" s="56" t="s">
        <v>67</v>
      </c>
      <c r="C9" s="444">
        <v>124</v>
      </c>
      <c r="D9" s="518">
        <f t="shared" ref="D9:F23" si="0">(C9/C8-1)*100</f>
        <v>-1.5873015873015928</v>
      </c>
      <c r="E9" s="444">
        <v>1376</v>
      </c>
      <c r="F9" s="518">
        <f t="shared" si="0"/>
        <v>-4.0446304044630459</v>
      </c>
      <c r="G9" s="444">
        <v>52541</v>
      </c>
      <c r="H9" s="518">
        <f t="shared" ref="H9:H12" si="1">(G9/G8-1)*100</f>
        <v>-8.1980675484423333</v>
      </c>
      <c r="I9" s="522">
        <v>38162.199999999997</v>
      </c>
      <c r="J9" s="518">
        <f t="shared" ref="J9:J12" si="2">(I9/I8-1)*100</f>
        <v>-7.1032691142992377</v>
      </c>
    </row>
    <row r="10" spans="1:14" ht="18.75" hidden="1" customHeight="1" outlineLevel="1">
      <c r="B10" s="56" t="s">
        <v>66</v>
      </c>
      <c r="C10" s="444">
        <v>108</v>
      </c>
      <c r="D10" s="518">
        <f t="shared" si="0"/>
        <v>-12.903225806451612</v>
      </c>
      <c r="E10" s="444">
        <v>1325</v>
      </c>
      <c r="F10" s="518">
        <f t="shared" si="0"/>
        <v>-3.7063953488372103</v>
      </c>
      <c r="G10" s="444">
        <v>47566</v>
      </c>
      <c r="H10" s="518">
        <f t="shared" si="1"/>
        <v>-9.4687957975676085</v>
      </c>
      <c r="I10" s="522">
        <v>33927.730000000003</v>
      </c>
      <c r="J10" s="518">
        <f t="shared" si="2"/>
        <v>-11.095979791521437</v>
      </c>
    </row>
    <row r="11" spans="1:14" ht="18.75" hidden="1" customHeight="1" outlineLevel="1">
      <c r="B11" s="56" t="s">
        <v>65</v>
      </c>
      <c r="C11" s="444">
        <v>112</v>
      </c>
      <c r="D11" s="518">
        <f t="shared" si="0"/>
        <v>3.7037037037036979</v>
      </c>
      <c r="E11" s="444">
        <v>1269</v>
      </c>
      <c r="F11" s="518">
        <f t="shared" si="0"/>
        <v>-4.2264150943396199</v>
      </c>
      <c r="G11" s="444">
        <v>43492</v>
      </c>
      <c r="H11" s="518">
        <f t="shared" si="1"/>
        <v>-8.5649413446579494</v>
      </c>
      <c r="I11" s="522">
        <v>30432.41</v>
      </c>
      <c r="J11" s="518">
        <f t="shared" si="2"/>
        <v>-10.302251285305564</v>
      </c>
    </row>
    <row r="12" spans="1:14" ht="18.75" hidden="1" customHeight="1" collapsed="1">
      <c r="B12" s="56" t="s">
        <v>40</v>
      </c>
      <c r="C12" s="444">
        <v>107</v>
      </c>
      <c r="D12" s="518">
        <f t="shared" si="0"/>
        <v>-4.46428571428571</v>
      </c>
      <c r="E12" s="444">
        <v>1267</v>
      </c>
      <c r="F12" s="518">
        <f t="shared" si="0"/>
        <v>-0.15760441292356209</v>
      </c>
      <c r="G12" s="444">
        <v>41737</v>
      </c>
      <c r="H12" s="518">
        <f t="shared" si="1"/>
        <v>-4.0352248689414116</v>
      </c>
      <c r="I12" s="522">
        <v>29607.03</v>
      </c>
      <c r="J12" s="518">
        <f t="shared" si="2"/>
        <v>-2.712174290501479</v>
      </c>
    </row>
    <row r="13" spans="1:14" ht="18.75" hidden="1" customHeight="1">
      <c r="B13" s="1365" t="s">
        <v>64</v>
      </c>
      <c r="C13" s="444">
        <v>108</v>
      </c>
      <c r="D13" s="518">
        <f t="shared" si="0"/>
        <v>0.93457943925232545</v>
      </c>
      <c r="E13" s="444">
        <v>1281</v>
      </c>
      <c r="F13" s="518">
        <f t="shared" si="0"/>
        <v>1.1049723756906049</v>
      </c>
      <c r="G13" s="444">
        <v>44480</v>
      </c>
      <c r="H13" s="513" t="s">
        <v>32</v>
      </c>
      <c r="I13" s="522">
        <v>31456.91</v>
      </c>
      <c r="J13" s="513" t="s">
        <v>32</v>
      </c>
    </row>
    <row r="14" spans="1:14" ht="18.75" hidden="1" customHeight="1">
      <c r="A14" s="2545" t="s">
        <v>63</v>
      </c>
      <c r="B14" s="2545"/>
      <c r="C14" s="444">
        <v>115</v>
      </c>
      <c r="D14" s="513" t="s">
        <v>32</v>
      </c>
      <c r="E14" s="444">
        <v>1275</v>
      </c>
      <c r="F14" s="513" t="s">
        <v>32</v>
      </c>
      <c r="G14" s="444">
        <v>43490</v>
      </c>
      <c r="H14" s="513" t="s">
        <v>32</v>
      </c>
      <c r="I14" s="522">
        <v>31160.74</v>
      </c>
      <c r="J14" s="513" t="s">
        <v>32</v>
      </c>
    </row>
    <row r="15" spans="1:14" ht="18.75" hidden="1" customHeight="1">
      <c r="A15" s="2545" t="s">
        <v>62</v>
      </c>
      <c r="B15" s="2545"/>
      <c r="C15" s="444">
        <v>102</v>
      </c>
      <c r="D15" s="518">
        <f t="shared" si="0"/>
        <v>-11.304347826086957</v>
      </c>
      <c r="E15" s="444">
        <v>1225</v>
      </c>
      <c r="F15" s="518">
        <f t="shared" si="0"/>
        <v>-3.9215686274509776</v>
      </c>
      <c r="G15" s="444">
        <v>28347</v>
      </c>
      <c r="H15" s="518">
        <f t="shared" ref="H15:H23" si="3">(G15/G14-1)*100</f>
        <v>-34.819498735341462</v>
      </c>
      <c r="I15" s="522">
        <v>19638.939999999999</v>
      </c>
      <c r="J15" s="518">
        <f t="shared" ref="J15:J21" si="4">(I15/I14-1)*100</f>
        <v>-36.975373498832184</v>
      </c>
    </row>
    <row r="16" spans="1:14" ht="18.75" hidden="1" customHeight="1">
      <c r="A16" s="2545" t="s">
        <v>61</v>
      </c>
      <c r="B16" s="2545"/>
      <c r="C16" s="444">
        <v>90</v>
      </c>
      <c r="D16" s="518">
        <f t="shared" si="0"/>
        <v>-11.764705882352944</v>
      </c>
      <c r="E16" s="444">
        <v>1184</v>
      </c>
      <c r="F16" s="518">
        <f t="shared" si="0"/>
        <v>-3.3469387755101998</v>
      </c>
      <c r="G16" s="444">
        <v>33377.15</v>
      </c>
      <c r="H16" s="518">
        <f t="shared" si="3"/>
        <v>17.744911278089393</v>
      </c>
      <c r="I16" s="522">
        <v>23618.05</v>
      </c>
      <c r="J16" s="518">
        <f t="shared" si="4"/>
        <v>20.261327749868375</v>
      </c>
    </row>
    <row r="17" spans="1:10" ht="18.75" customHeight="1">
      <c r="A17" s="2545" t="s">
        <v>60</v>
      </c>
      <c r="B17" s="2545"/>
      <c r="C17" s="444">
        <v>88</v>
      </c>
      <c r="D17" s="518">
        <f t="shared" si="0"/>
        <v>-2.2222222222222254</v>
      </c>
      <c r="E17" s="444">
        <v>1197</v>
      </c>
      <c r="F17" s="518">
        <f t="shared" si="0"/>
        <v>1.0979729729729826</v>
      </c>
      <c r="G17" s="444">
        <v>33690</v>
      </c>
      <c r="H17" s="518">
        <f t="shared" si="3"/>
        <v>0.9373178956261885</v>
      </c>
      <c r="I17" s="522">
        <v>22756.12</v>
      </c>
      <c r="J17" s="518">
        <f t="shared" si="4"/>
        <v>-3.6494545485338592</v>
      </c>
    </row>
    <row r="18" spans="1:10" ht="18.75" customHeight="1">
      <c r="A18" s="2545" t="s">
        <v>124</v>
      </c>
      <c r="B18" s="2545"/>
      <c r="C18" s="444">
        <v>80</v>
      </c>
      <c r="D18" s="518">
        <f t="shared" si="0"/>
        <v>-9.0909090909090935</v>
      </c>
      <c r="E18" s="444">
        <v>1099</v>
      </c>
      <c r="F18" s="518">
        <f t="shared" si="0"/>
        <v>-8.1871345029239766</v>
      </c>
      <c r="G18" s="444">
        <v>35191.53</v>
      </c>
      <c r="H18" s="518">
        <f t="shared" si="3"/>
        <v>4.4569011576135242</v>
      </c>
      <c r="I18" s="522">
        <v>25160.39</v>
      </c>
      <c r="J18" s="518">
        <f t="shared" si="4"/>
        <v>10.565377577548363</v>
      </c>
    </row>
    <row r="19" spans="1:10" ht="18.75" customHeight="1">
      <c r="A19" s="2545" t="s">
        <v>59</v>
      </c>
      <c r="B19" s="2545"/>
      <c r="C19" s="444">
        <v>67</v>
      </c>
      <c r="D19" s="518">
        <f t="shared" si="0"/>
        <v>-16.249999999999996</v>
      </c>
      <c r="E19" s="444">
        <v>957</v>
      </c>
      <c r="F19" s="518">
        <f t="shared" si="0"/>
        <v>-12.92083712465878</v>
      </c>
      <c r="G19" s="444">
        <v>35235.39</v>
      </c>
      <c r="H19" s="518">
        <f t="shared" si="3"/>
        <v>0.12463226236540947</v>
      </c>
      <c r="I19" s="522">
        <v>24698.05</v>
      </c>
      <c r="J19" s="518">
        <f t="shared" si="4"/>
        <v>-1.8375708802605972</v>
      </c>
    </row>
    <row r="20" spans="1:10" ht="18.75" customHeight="1">
      <c r="A20" s="2545" t="s">
        <v>605</v>
      </c>
      <c r="B20" s="2545"/>
      <c r="C20" s="444">
        <v>68</v>
      </c>
      <c r="D20" s="518">
        <f t="shared" si="0"/>
        <v>1.4925373134328401</v>
      </c>
      <c r="E20" s="444">
        <v>1004</v>
      </c>
      <c r="F20" s="518">
        <f t="shared" si="0"/>
        <v>4.9111807732497459</v>
      </c>
      <c r="G20" s="444">
        <v>37752</v>
      </c>
      <c r="H20" s="518">
        <f t="shared" si="3"/>
        <v>7.1422793958006547</v>
      </c>
      <c r="I20" s="522">
        <v>25877</v>
      </c>
      <c r="J20" s="518">
        <f t="shared" si="4"/>
        <v>4.7734537746907169</v>
      </c>
    </row>
    <row r="21" spans="1:10" ht="18.75" customHeight="1">
      <c r="A21" s="2545" t="s">
        <v>603</v>
      </c>
      <c r="B21" s="2545"/>
      <c r="C21" s="388">
        <v>71</v>
      </c>
      <c r="D21" s="519">
        <f t="shared" si="0"/>
        <v>4.4117647058823595</v>
      </c>
      <c r="E21" s="388">
        <v>1030</v>
      </c>
      <c r="F21" s="519">
        <f t="shared" si="0"/>
        <v>2.5896414342629459</v>
      </c>
      <c r="G21" s="58">
        <v>39120.28</v>
      </c>
      <c r="H21" s="519">
        <f t="shared" si="3"/>
        <v>3.6243907607544035</v>
      </c>
      <c r="I21" s="399">
        <v>27359.85</v>
      </c>
      <c r="J21" s="519">
        <f t="shared" si="4"/>
        <v>5.7303783282451448</v>
      </c>
    </row>
    <row r="22" spans="1:10" ht="18.75" customHeight="1">
      <c r="A22" s="2545" t="s">
        <v>780</v>
      </c>
      <c r="B22" s="2545"/>
      <c r="C22" s="399">
        <v>72</v>
      </c>
      <c r="D22" s="841">
        <f t="shared" si="0"/>
        <v>1.4084507042253502</v>
      </c>
      <c r="E22" s="399">
        <v>1083</v>
      </c>
      <c r="F22" s="841">
        <f t="shared" si="0"/>
        <v>5.1456310679611761</v>
      </c>
      <c r="G22" s="129">
        <v>40455</v>
      </c>
      <c r="H22" s="841">
        <f t="shared" si="3"/>
        <v>3.411836520597511</v>
      </c>
      <c r="I22" s="399">
        <v>27872</v>
      </c>
      <c r="J22" s="841">
        <f t="shared" ref="J22:J23" si="5">(I22/I21-1)*100</f>
        <v>1.8719035374828552</v>
      </c>
    </row>
    <row r="23" spans="1:10" ht="18.75" customHeight="1">
      <c r="A23" s="2545" t="s">
        <v>863</v>
      </c>
      <c r="B23" s="2545"/>
      <c r="C23" s="399">
        <v>65</v>
      </c>
      <c r="D23" s="841">
        <f t="shared" si="0"/>
        <v>-9.7222222222222214</v>
      </c>
      <c r="E23" s="399">
        <v>1075</v>
      </c>
      <c r="F23" s="841">
        <f t="shared" si="0"/>
        <v>-0.73868882733149066</v>
      </c>
      <c r="G23" s="129">
        <v>39146</v>
      </c>
      <c r="H23" s="841">
        <f t="shared" si="3"/>
        <v>-3.2356939809665031</v>
      </c>
      <c r="I23" s="399">
        <v>26461</v>
      </c>
      <c r="J23" s="841">
        <f t="shared" si="5"/>
        <v>-5.062428243398398</v>
      </c>
    </row>
    <row r="24" spans="1:10" ht="18.75" customHeight="1">
      <c r="A24" s="2545" t="s">
        <v>1012</v>
      </c>
      <c r="B24" s="2545"/>
      <c r="C24" s="399">
        <v>64</v>
      </c>
      <c r="D24" s="841">
        <f t="shared" ref="D24" si="6">(C24/C23-1)*100</f>
        <v>-1.538461538461533</v>
      </c>
      <c r="E24" s="399">
        <v>992</v>
      </c>
      <c r="F24" s="841">
        <f t="shared" ref="F24" si="7">(E24/E23-1)*100</f>
        <v>-7.7209302325581426</v>
      </c>
      <c r="G24" s="129">
        <v>39061</v>
      </c>
      <c r="H24" s="841">
        <f t="shared" ref="H24" si="8">(G24/G23-1)*100</f>
        <v>-0.21713585040616934</v>
      </c>
      <c r="I24" s="399">
        <v>26429</v>
      </c>
      <c r="J24" s="841">
        <f t="shared" ref="J24" si="9">(I24/I23-1)*100</f>
        <v>-0.12093269339783497</v>
      </c>
    </row>
    <row r="25" spans="1:10" ht="18.75" customHeight="1">
      <c r="A25" s="2545" t="s">
        <v>1068</v>
      </c>
      <c r="B25" s="2545"/>
      <c r="C25" s="399">
        <v>60</v>
      </c>
      <c r="D25" s="841">
        <f t="shared" ref="D25" si="10">(C25/C24-1)*100</f>
        <v>-6.25</v>
      </c>
      <c r="E25" s="399">
        <v>972</v>
      </c>
      <c r="F25" s="841">
        <f t="shared" ref="F25" si="11">(E25/E24-1)*100</f>
        <v>-2.0161290322580627</v>
      </c>
      <c r="G25" s="129">
        <v>37137</v>
      </c>
      <c r="H25" s="841">
        <f t="shared" ref="H25" si="12">(G25/G24-1)*100</f>
        <v>-4.9256291441591387</v>
      </c>
      <c r="I25" s="399">
        <v>24262</v>
      </c>
      <c r="J25" s="841">
        <f t="shared" ref="J25" si="13">(I25/I24-1)*100</f>
        <v>-8.1993264974081548</v>
      </c>
    </row>
    <row r="26" spans="1:10" ht="18.75" customHeight="1">
      <c r="A26" s="2545" t="s">
        <v>1070</v>
      </c>
      <c r="B26" s="2545"/>
      <c r="C26" s="399">
        <v>54</v>
      </c>
      <c r="D26" s="841">
        <f t="shared" ref="D26" si="14">(C26/C25-1)*100</f>
        <v>-9.9999999999999982</v>
      </c>
      <c r="E26" s="399">
        <v>913</v>
      </c>
      <c r="F26" s="841">
        <f t="shared" ref="F26" si="15">(E26/E25-1)*100</f>
        <v>-6.0699588477366229</v>
      </c>
      <c r="G26" s="129">
        <v>34002</v>
      </c>
      <c r="H26" s="841">
        <f t="shared" ref="H26" si="16">(G26/G25-1)*100</f>
        <v>-8.4417158090314253</v>
      </c>
      <c r="I26" s="399">
        <v>22338</v>
      </c>
      <c r="J26" s="841">
        <f t="shared" ref="J26" si="17">(I26/I25-1)*100</f>
        <v>-7.9300964471189506</v>
      </c>
    </row>
    <row r="27" spans="1:10" ht="18.75" customHeight="1">
      <c r="A27" s="2545" t="s">
        <v>1236</v>
      </c>
      <c r="B27" s="2545"/>
      <c r="C27" s="399">
        <v>85</v>
      </c>
      <c r="D27" s="2055" t="s">
        <v>32</v>
      </c>
      <c r="E27" s="399">
        <v>1010</v>
      </c>
      <c r="F27" s="2055" t="s">
        <v>32</v>
      </c>
      <c r="G27" s="129">
        <v>36563</v>
      </c>
      <c r="H27" s="2055" t="s">
        <v>32</v>
      </c>
      <c r="I27" s="399">
        <v>22727</v>
      </c>
      <c r="J27" s="2055" t="s">
        <v>32</v>
      </c>
    </row>
    <row r="28" spans="1:10" ht="18.75" customHeight="1">
      <c r="A28" s="2545" t="s">
        <v>1290</v>
      </c>
      <c r="B28" s="2545"/>
      <c r="C28" s="399">
        <v>86</v>
      </c>
      <c r="D28" s="841">
        <f t="shared" ref="D28" si="18">(C28/C27-1)*100</f>
        <v>1.1764705882352899</v>
      </c>
      <c r="E28" s="399">
        <v>1055</v>
      </c>
      <c r="F28" s="841">
        <f t="shared" ref="F28" si="19">(E28/E27-1)*100</f>
        <v>4.4554455445544594</v>
      </c>
      <c r="G28" s="129">
        <v>42365</v>
      </c>
      <c r="H28" s="841">
        <f t="shared" ref="H28" si="20">(G28/G27-1)*100</f>
        <v>15.868500943576835</v>
      </c>
      <c r="I28" s="399">
        <v>23990</v>
      </c>
      <c r="J28" s="841">
        <f t="shared" ref="J28" si="21">(I28/I27-1)*100</f>
        <v>5.5572666872002463</v>
      </c>
    </row>
    <row r="29" spans="1:10" ht="18.75" customHeight="1">
      <c r="A29" s="2545" t="s">
        <v>1822</v>
      </c>
      <c r="B29" s="2545"/>
      <c r="C29" s="399">
        <v>86</v>
      </c>
      <c r="D29" s="841">
        <f>(C29/C28-1)*100</f>
        <v>0</v>
      </c>
      <c r="E29" s="399">
        <v>1100</v>
      </c>
      <c r="F29" s="841">
        <f>(E29/E28-1)*100</f>
        <v>4.2654028436019065</v>
      </c>
      <c r="G29" s="129">
        <v>52126</v>
      </c>
      <c r="H29" s="841">
        <f>(G29/G28-1)*100</f>
        <v>23.040245485660328</v>
      </c>
      <c r="I29" s="399">
        <v>30389</v>
      </c>
      <c r="J29" s="841">
        <f>(I29/I28-1)*100</f>
        <v>26.673614005835766</v>
      </c>
    </row>
    <row r="30" spans="1:10" ht="18.75" customHeight="1">
      <c r="A30" s="40" t="s">
        <v>1183</v>
      </c>
      <c r="D30" s="520"/>
      <c r="E30" s="520"/>
      <c r="F30" s="520"/>
    </row>
    <row r="31" spans="1:10" s="223" customFormat="1" ht="18.75" customHeight="1">
      <c r="A31" s="222" t="s">
        <v>1845</v>
      </c>
    </row>
    <row r="32" spans="1:10" s="223" customFormat="1" ht="18.75" hidden="1" customHeight="1">
      <c r="B32" s="223" t="s">
        <v>1197</v>
      </c>
    </row>
    <row r="33" spans="1:10" s="223" customFormat="1" ht="18.75" customHeight="1">
      <c r="A33" s="223" t="s">
        <v>1854</v>
      </c>
    </row>
    <row r="34" spans="1:10" s="223" customFormat="1" ht="18.75" customHeight="1">
      <c r="A34" s="223" t="s">
        <v>1855</v>
      </c>
    </row>
    <row r="36" spans="1:10" ht="18.75" customHeight="1">
      <c r="A36" s="2642" t="s">
        <v>1634</v>
      </c>
      <c r="B36" s="2642"/>
      <c r="C36" s="2642"/>
      <c r="D36" s="2642"/>
      <c r="E36" s="2642"/>
      <c r="F36" s="2642"/>
      <c r="G36" s="2642"/>
      <c r="H36" s="2642"/>
      <c r="I36" s="2642"/>
      <c r="J36" s="2642"/>
    </row>
    <row r="37" spans="1:10" ht="18.75" customHeight="1">
      <c r="B37" s="435" t="s">
        <v>325</v>
      </c>
      <c r="C37" s="514"/>
      <c r="D37" s="514"/>
      <c r="E37" s="7"/>
      <c r="F37" s="7"/>
      <c r="G37" s="7"/>
      <c r="H37" s="317"/>
      <c r="J37" s="317" t="s">
        <v>1191</v>
      </c>
    </row>
    <row r="38" spans="1:10" ht="18.75" customHeight="1">
      <c r="A38" s="2293"/>
      <c r="B38" s="2293"/>
      <c r="C38" s="2293"/>
      <c r="D38" s="2293"/>
      <c r="E38" s="452" t="s">
        <v>674</v>
      </c>
      <c r="F38" s="453"/>
      <c r="G38" s="452" t="s">
        <v>675</v>
      </c>
      <c r="H38" s="453"/>
      <c r="I38" s="2548" t="s">
        <v>683</v>
      </c>
      <c r="J38" s="2549"/>
    </row>
    <row r="39" spans="1:10" ht="18.75" customHeight="1">
      <c r="A39" s="2293"/>
      <c r="B39" s="2293"/>
      <c r="C39" s="2293"/>
      <c r="D39" s="2293"/>
      <c r="E39" s="454"/>
      <c r="F39" s="455" t="s">
        <v>44</v>
      </c>
      <c r="G39" s="454"/>
      <c r="H39" s="455" t="s">
        <v>44</v>
      </c>
      <c r="I39" s="456"/>
      <c r="J39" s="455" t="s">
        <v>44</v>
      </c>
    </row>
    <row r="40" spans="1:10" ht="18.75" customHeight="1">
      <c r="A40" s="2638" t="s">
        <v>189</v>
      </c>
      <c r="B40" s="2639"/>
      <c r="C40" s="2639"/>
      <c r="D40" s="2640"/>
      <c r="E40" s="2634">
        <v>82</v>
      </c>
      <c r="F40" s="2636">
        <v>100</v>
      </c>
      <c r="G40" s="2634">
        <v>971</v>
      </c>
      <c r="H40" s="2636">
        <v>100</v>
      </c>
      <c r="I40" s="2634">
        <v>34359.9</v>
      </c>
      <c r="J40" s="2610">
        <v>100</v>
      </c>
    </row>
    <row r="41" spans="1:10" ht="15" customHeight="1">
      <c r="A41" s="2517" t="s">
        <v>1429</v>
      </c>
      <c r="B41" s="2518"/>
      <c r="C41" s="2518"/>
      <c r="D41" s="2519"/>
      <c r="E41" s="2635"/>
      <c r="F41" s="2637"/>
      <c r="G41" s="2635"/>
      <c r="H41" s="2637"/>
      <c r="I41" s="2635"/>
      <c r="J41" s="2611"/>
    </row>
    <row r="42" spans="1:10" ht="18.75" customHeight="1">
      <c r="A42" s="1258"/>
      <c r="B42" s="1657" t="s">
        <v>1003</v>
      </c>
      <c r="C42" s="1658"/>
      <c r="D42" s="1659"/>
      <c r="E42" s="1650">
        <v>6</v>
      </c>
      <c r="F42" s="1651">
        <f>E42/$E$40*100</f>
        <v>7.3170731707317067</v>
      </c>
      <c r="G42" s="1650">
        <v>377</v>
      </c>
      <c r="H42" s="1651">
        <f t="shared" ref="H42:H50" si="22">G42/$G$40*100</f>
        <v>38.825952626158596</v>
      </c>
      <c r="I42" s="1650">
        <v>16725.32</v>
      </c>
      <c r="J42" s="1651">
        <f>I42/$I$40*100</f>
        <v>48.676858780147789</v>
      </c>
    </row>
    <row r="43" spans="1:10" ht="18.75" customHeight="1">
      <c r="A43" s="1258"/>
      <c r="B43" s="1657" t="s">
        <v>1004</v>
      </c>
      <c r="C43" s="1658"/>
      <c r="D43" s="1659"/>
      <c r="E43" s="1650">
        <v>12</v>
      </c>
      <c r="F43" s="1651">
        <f t="shared" ref="F43:F50" si="23">E43/$E$40*100</f>
        <v>14.634146341463413</v>
      </c>
      <c r="G43" s="1650">
        <v>124</v>
      </c>
      <c r="H43" s="1651">
        <f t="shared" si="22"/>
        <v>12.770339855818744</v>
      </c>
      <c r="I43" s="1650">
        <v>9584.3799999999992</v>
      </c>
      <c r="J43" s="1651">
        <f t="shared" ref="J43:J50" si="24">I43/$I$40*100</f>
        <v>27.894085838433753</v>
      </c>
    </row>
    <row r="44" spans="1:10" ht="18.75" customHeight="1">
      <c r="A44" s="1258"/>
      <c r="B44" s="1660" t="s">
        <v>1005</v>
      </c>
      <c r="C44" s="1661"/>
      <c r="D44" s="1662"/>
      <c r="E44" s="1652">
        <v>1</v>
      </c>
      <c r="F44" s="1651">
        <f t="shared" si="23"/>
        <v>1.2195121951219512</v>
      </c>
      <c r="G44" s="1652">
        <v>47</v>
      </c>
      <c r="H44" s="1651">
        <f t="shared" si="22"/>
        <v>4.8403707518022658</v>
      </c>
      <c r="I44" s="1653" t="s">
        <v>234</v>
      </c>
      <c r="J44" s="1654" t="s">
        <v>234</v>
      </c>
    </row>
    <row r="45" spans="1:10" ht="18.75" customHeight="1">
      <c r="A45" s="1258"/>
      <c r="B45" s="1657" t="s">
        <v>1343</v>
      </c>
      <c r="C45" s="1658"/>
      <c r="D45" s="1659"/>
      <c r="E45" s="1650">
        <v>2</v>
      </c>
      <c r="F45" s="1651">
        <f t="shared" si="23"/>
        <v>2.4390243902439024</v>
      </c>
      <c r="G45" s="1650">
        <v>40</v>
      </c>
      <c r="H45" s="1651">
        <f t="shared" si="22"/>
        <v>4.1194644696189497</v>
      </c>
      <c r="I45" s="1653" t="s">
        <v>234</v>
      </c>
      <c r="J45" s="1654" t="s">
        <v>234</v>
      </c>
    </row>
    <row r="46" spans="1:10" ht="18.75" customHeight="1">
      <c r="A46" s="1258"/>
      <c r="B46" s="1657" t="s">
        <v>1344</v>
      </c>
      <c r="C46" s="1658"/>
      <c r="D46" s="1659"/>
      <c r="E46" s="1650">
        <v>3</v>
      </c>
      <c r="F46" s="1651">
        <f t="shared" si="23"/>
        <v>3.6585365853658534</v>
      </c>
      <c r="G46" s="1650">
        <v>59</v>
      </c>
      <c r="H46" s="1651">
        <f t="shared" si="22"/>
        <v>6.0762100926879503</v>
      </c>
      <c r="I46" s="1650">
        <v>834.8</v>
      </c>
      <c r="J46" s="1651">
        <f t="shared" si="24"/>
        <v>2.4295763375329962</v>
      </c>
    </row>
    <row r="47" spans="1:10" ht="18.75" customHeight="1">
      <c r="A47" s="1258"/>
      <c r="B47" s="1657" t="s">
        <v>1345</v>
      </c>
      <c r="C47" s="1658"/>
      <c r="D47" s="1659"/>
      <c r="E47" s="1650">
        <v>3</v>
      </c>
      <c r="F47" s="1651">
        <f t="shared" si="23"/>
        <v>3.6585365853658534</v>
      </c>
      <c r="G47" s="1650">
        <v>17</v>
      </c>
      <c r="H47" s="1651">
        <f t="shared" si="22"/>
        <v>1.7507723995880538</v>
      </c>
      <c r="I47" s="1655">
        <v>409.98</v>
      </c>
      <c r="J47" s="1651">
        <f>I47/$I$40*100</f>
        <v>1.1931932281525848</v>
      </c>
    </row>
    <row r="48" spans="1:10" ht="18.75" customHeight="1">
      <c r="A48" s="1258"/>
      <c r="B48" s="1657" t="s">
        <v>1346</v>
      </c>
      <c r="C48" s="1658"/>
      <c r="D48" s="1659"/>
      <c r="E48" s="1650">
        <v>1</v>
      </c>
      <c r="F48" s="1651">
        <f t="shared" si="23"/>
        <v>1.2195121951219512</v>
      </c>
      <c r="G48" s="1650">
        <v>17</v>
      </c>
      <c r="H48" s="1651">
        <f t="shared" si="22"/>
        <v>1.7507723995880538</v>
      </c>
      <c r="I48" s="1655" t="s">
        <v>234</v>
      </c>
      <c r="J48" s="1654" t="s">
        <v>234</v>
      </c>
    </row>
    <row r="49" spans="1:10" ht="18.75" customHeight="1">
      <c r="A49" s="1258"/>
      <c r="B49" s="1657" t="s">
        <v>1347</v>
      </c>
      <c r="C49" s="1658"/>
      <c r="D49" s="1659"/>
      <c r="E49" s="1650">
        <v>26</v>
      </c>
      <c r="F49" s="1651">
        <f t="shared" si="23"/>
        <v>31.707317073170731</v>
      </c>
      <c r="G49" s="1650">
        <v>119</v>
      </c>
      <c r="H49" s="1651">
        <f t="shared" si="22"/>
        <v>12.255406797116375</v>
      </c>
      <c r="I49" s="1655">
        <v>378.48</v>
      </c>
      <c r="J49" s="1656">
        <f t="shared" si="24"/>
        <v>1.1015165934708775</v>
      </c>
    </row>
    <row r="50" spans="1:10" ht="18.75" customHeight="1">
      <c r="A50" s="1366"/>
      <c r="B50" s="1657" t="s">
        <v>1348</v>
      </c>
      <c r="C50" s="1658"/>
      <c r="D50" s="1659"/>
      <c r="E50" s="1650">
        <v>3</v>
      </c>
      <c r="F50" s="1651">
        <f t="shared" si="23"/>
        <v>3.6585365853658534</v>
      </c>
      <c r="G50" s="1650">
        <v>41</v>
      </c>
      <c r="H50" s="1651">
        <f t="shared" si="22"/>
        <v>4.2224510813594236</v>
      </c>
      <c r="I50" s="1655">
        <v>362.59</v>
      </c>
      <c r="J50" s="1656">
        <f t="shared" si="24"/>
        <v>1.055270824420327</v>
      </c>
    </row>
    <row r="51" spans="1:10" ht="18.75" customHeight="1">
      <c r="A51" s="23" t="s">
        <v>1687</v>
      </c>
      <c r="B51" s="679"/>
      <c r="C51" s="679"/>
      <c r="D51" s="679"/>
      <c r="E51" s="679"/>
      <c r="F51" s="679"/>
      <c r="G51" s="679"/>
      <c r="H51" s="223"/>
    </row>
    <row r="52" spans="1:10" ht="18.75" customHeight="1">
      <c r="A52" s="209" t="s">
        <v>1185</v>
      </c>
      <c r="B52" s="524"/>
      <c r="C52" s="524"/>
      <c r="D52" s="524"/>
      <c r="E52" s="524"/>
      <c r="F52" s="524"/>
      <c r="G52" s="524"/>
    </row>
  </sheetData>
  <sheetProtection algorithmName="SHA-512" hashValue="5h8SeVl/rLlNSZySjRxg5ONVLLUB5u45RHXC7iKWfkpsl4dTl4p9jvP1huvTY5DNDu8q6Wc1ma6hCNtIsHGPgg==" saltValue="Zbq/FHR9eASlL8U/4IpQJQ==" spinCount="100000" sheet="1" objects="1" scenarios="1"/>
  <mergeCells count="31">
    <mergeCell ref="A24:B24"/>
    <mergeCell ref="A23:B23"/>
    <mergeCell ref="A22:B22"/>
    <mergeCell ref="A21:B21"/>
    <mergeCell ref="A20:B20"/>
    <mergeCell ref="A14:B14"/>
    <mergeCell ref="A38:D39"/>
    <mergeCell ref="A40:D40"/>
    <mergeCell ref="A3:J3"/>
    <mergeCell ref="A36:J36"/>
    <mergeCell ref="A19:B19"/>
    <mergeCell ref="A18:B18"/>
    <mergeCell ref="A17:B17"/>
    <mergeCell ref="A16:B16"/>
    <mergeCell ref="A15:B15"/>
    <mergeCell ref="G5:H5"/>
    <mergeCell ref="I5:J5"/>
    <mergeCell ref="I38:J38"/>
    <mergeCell ref="A5:B6"/>
    <mergeCell ref="A26:B26"/>
    <mergeCell ref="A25:B25"/>
    <mergeCell ref="A27:B27"/>
    <mergeCell ref="A28:B28"/>
    <mergeCell ref="A41:D41"/>
    <mergeCell ref="J40:J41"/>
    <mergeCell ref="I40:I41"/>
    <mergeCell ref="H40:H41"/>
    <mergeCell ref="G40:G41"/>
    <mergeCell ref="F40:F41"/>
    <mergeCell ref="E40:E41"/>
    <mergeCell ref="A29:B29"/>
  </mergeCells>
  <phoneticPr fontId="8"/>
  <hyperlinks>
    <hyperlink ref="K1" location="一覧!A1" display="一覧へ" xr:uid="{CC907037-49A6-4917-BFF8-46D88173986F}"/>
  </hyperlinks>
  <printOptions horizontalCentered="1"/>
  <pageMargins left="0.74803149606299213" right="0.74803149606299213" top="0.98425196850393704" bottom="0.98425196850393704" header="0.51181102362204722" footer="0.51181102362204722"/>
  <pageSetup paperSize="9" scale="86"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M56"/>
  <sheetViews>
    <sheetView view="pageBreakPreview" zoomScaleNormal="100" zoomScaleSheetLayoutView="100" workbookViewId="0"/>
  </sheetViews>
  <sheetFormatPr defaultColWidth="9.140625" defaultRowHeight="18.75" customHeight="1" outlineLevelRow="1"/>
  <cols>
    <col min="1" max="1" width="2.7109375" style="4" customWidth="1"/>
    <col min="2" max="2" width="10.7109375" style="4" customWidth="1"/>
    <col min="3" max="11" width="11.7109375" style="4" customWidth="1"/>
    <col min="12" max="16384" width="9.140625" style="4"/>
  </cols>
  <sheetData>
    <row r="1" spans="1:13" ht="18.75" customHeight="1">
      <c r="A1" s="224" t="s">
        <v>1349</v>
      </c>
      <c r="B1" s="95"/>
      <c r="K1" s="1544" t="s">
        <v>1532</v>
      </c>
    </row>
    <row r="2" spans="1:13" ht="18.75" customHeight="1">
      <c r="A2" s="441"/>
      <c r="B2" s="441"/>
      <c r="C2" s="441"/>
      <c r="D2" s="441"/>
      <c r="E2" s="441"/>
      <c r="F2" s="441"/>
      <c r="G2" s="441"/>
      <c r="H2" s="441"/>
      <c r="I2" s="441"/>
      <c r="J2" s="441"/>
    </row>
    <row r="3" spans="1:13" ht="18.75" customHeight="1">
      <c r="A3" s="441"/>
      <c r="B3" s="441"/>
      <c r="C3" s="441"/>
      <c r="D3" s="441"/>
      <c r="E3" s="441"/>
      <c r="F3" s="441"/>
      <c r="G3" s="441"/>
      <c r="H3" s="441"/>
      <c r="I3" s="441"/>
      <c r="J3" s="441"/>
    </row>
    <row r="4" spans="1:13" ht="18.75" customHeight="1">
      <c r="A4" s="2605" t="s">
        <v>1635</v>
      </c>
      <c r="B4" s="2605"/>
      <c r="C4" s="2605"/>
      <c r="D4" s="2605"/>
      <c r="E4" s="2605"/>
      <c r="F4" s="2605"/>
      <c r="G4" s="2605"/>
      <c r="H4" s="2605"/>
      <c r="I4" s="2605"/>
      <c r="J4" s="2605"/>
      <c r="M4" s="273"/>
    </row>
    <row r="5" spans="1:13" ht="18.75" customHeight="1">
      <c r="A5" s="511" t="s">
        <v>326</v>
      </c>
      <c r="B5" s="511"/>
      <c r="C5" s="38"/>
      <c r="D5" s="38"/>
      <c r="E5" s="38"/>
      <c r="F5" s="38"/>
      <c r="J5" s="400" t="s">
        <v>1174</v>
      </c>
    </row>
    <row r="6" spans="1:13" ht="18.75" customHeight="1">
      <c r="A6" s="2493"/>
      <c r="B6" s="2494"/>
      <c r="C6" s="334" t="s">
        <v>664</v>
      </c>
      <c r="D6" s="335"/>
      <c r="E6" s="334" t="s">
        <v>771</v>
      </c>
      <c r="F6" s="335"/>
      <c r="G6" s="2384" t="s">
        <v>125</v>
      </c>
      <c r="H6" s="2385"/>
      <c r="I6" s="2384" t="s">
        <v>121</v>
      </c>
      <c r="J6" s="2385"/>
    </row>
    <row r="7" spans="1:13" ht="18.75" customHeight="1">
      <c r="A7" s="2495"/>
      <c r="B7" s="2479"/>
      <c r="C7" s="525"/>
      <c r="D7" s="974" t="s">
        <v>1104</v>
      </c>
      <c r="E7" s="525"/>
      <c r="F7" s="974" t="s">
        <v>1104</v>
      </c>
      <c r="G7" s="526"/>
      <c r="H7" s="974" t="s">
        <v>1104</v>
      </c>
      <c r="I7" s="526"/>
      <c r="J7" s="974" t="s">
        <v>1104</v>
      </c>
    </row>
    <row r="8" spans="1:13" ht="18.75" hidden="1" customHeight="1" outlineLevel="1">
      <c r="A8" s="2662" t="s">
        <v>697</v>
      </c>
      <c r="B8" s="2663"/>
      <c r="C8" s="527">
        <v>330</v>
      </c>
      <c r="D8" s="528"/>
      <c r="E8" s="527">
        <v>5902</v>
      </c>
      <c r="F8" s="528"/>
      <c r="G8" s="529">
        <v>129419.14</v>
      </c>
      <c r="H8" s="530"/>
      <c r="I8" s="527">
        <v>63850.54</v>
      </c>
      <c r="J8" s="530"/>
    </row>
    <row r="9" spans="1:13" ht="18.75" hidden="1" customHeight="1" outlineLevel="1">
      <c r="A9" s="2660" t="s">
        <v>68</v>
      </c>
      <c r="B9" s="2661"/>
      <c r="C9" s="531">
        <v>288</v>
      </c>
      <c r="D9" s="57">
        <f>(C9/C8-1)*100</f>
        <v>-12.727272727272732</v>
      </c>
      <c r="E9" s="531">
        <v>5168</v>
      </c>
      <c r="F9" s="57">
        <f>(E9/E8-1)*100</f>
        <v>-12.436462216197896</v>
      </c>
      <c r="G9" s="58">
        <v>97885</v>
      </c>
      <c r="H9" s="57">
        <f>(G9/G8-1)*100</f>
        <v>-24.365901365130384</v>
      </c>
      <c r="I9" s="532">
        <v>43308.23</v>
      </c>
      <c r="J9" s="57">
        <f>(I9/I8-1)*100</f>
        <v>-32.172492198186575</v>
      </c>
    </row>
    <row r="10" spans="1:13" ht="18.75" hidden="1" customHeight="1" outlineLevel="1">
      <c r="A10" s="2660" t="s">
        <v>67</v>
      </c>
      <c r="B10" s="2661"/>
      <c r="C10" s="531">
        <v>279</v>
      </c>
      <c r="D10" s="57">
        <f t="shared" ref="D10:F24" si="0">(C10/C9-1)*100</f>
        <v>-3.125</v>
      </c>
      <c r="E10" s="531">
        <v>5101</v>
      </c>
      <c r="F10" s="57">
        <f t="shared" si="0"/>
        <v>-1.2964396284829705</v>
      </c>
      <c r="G10" s="58">
        <v>101475</v>
      </c>
      <c r="H10" s="57">
        <f t="shared" ref="H10:H13" si="1">(G10/G9-1)*100</f>
        <v>3.6675690861725396</v>
      </c>
      <c r="I10" s="532">
        <v>43374.51</v>
      </c>
      <c r="J10" s="57">
        <f t="shared" ref="J10:J13" si="2">(I10/I9-1)*100</f>
        <v>0.15304250485415061</v>
      </c>
    </row>
    <row r="11" spans="1:13" ht="18.75" hidden="1" customHeight="1" outlineLevel="1">
      <c r="A11" s="2660" t="s">
        <v>66</v>
      </c>
      <c r="B11" s="2661"/>
      <c r="C11" s="531">
        <v>272</v>
      </c>
      <c r="D11" s="57">
        <f t="shared" si="0"/>
        <v>-2.508960573476704</v>
      </c>
      <c r="E11" s="531">
        <v>5108</v>
      </c>
      <c r="F11" s="57">
        <f t="shared" si="0"/>
        <v>0.13722799451088008</v>
      </c>
      <c r="G11" s="58">
        <v>106163</v>
      </c>
      <c r="H11" s="57">
        <f t="shared" si="1"/>
        <v>4.6198571076619954</v>
      </c>
      <c r="I11" s="532">
        <v>47115.17</v>
      </c>
      <c r="J11" s="57">
        <f t="shared" si="2"/>
        <v>8.6240974249622617</v>
      </c>
    </row>
    <row r="12" spans="1:13" ht="18.75" hidden="1" customHeight="1" outlineLevel="1">
      <c r="A12" s="2643" t="s">
        <v>684</v>
      </c>
      <c r="B12" s="2644"/>
      <c r="C12" s="531">
        <v>273</v>
      </c>
      <c r="D12" s="57">
        <f t="shared" si="0"/>
        <v>0.36764705882352811</v>
      </c>
      <c r="E12" s="531">
        <v>5088</v>
      </c>
      <c r="F12" s="57">
        <f t="shared" si="0"/>
        <v>-0.39154267815192378</v>
      </c>
      <c r="G12" s="58">
        <v>110445</v>
      </c>
      <c r="H12" s="57">
        <f t="shared" si="1"/>
        <v>4.033420306509794</v>
      </c>
      <c r="I12" s="532">
        <v>47412.51</v>
      </c>
      <c r="J12" s="57">
        <f t="shared" si="2"/>
        <v>0.63109185427963066</v>
      </c>
    </row>
    <row r="13" spans="1:13" ht="18.75" hidden="1" customHeight="1" collapsed="1">
      <c r="A13" s="2643" t="s">
        <v>40</v>
      </c>
      <c r="B13" s="2644"/>
      <c r="C13" s="531">
        <v>258</v>
      </c>
      <c r="D13" s="57">
        <f t="shared" si="0"/>
        <v>-5.4945054945054972</v>
      </c>
      <c r="E13" s="531">
        <v>5486</v>
      </c>
      <c r="F13" s="57">
        <f t="shared" si="0"/>
        <v>7.822327044025168</v>
      </c>
      <c r="G13" s="58">
        <v>148588</v>
      </c>
      <c r="H13" s="57">
        <f t="shared" si="1"/>
        <v>34.535741771922666</v>
      </c>
      <c r="I13" s="532">
        <v>61910.61</v>
      </c>
      <c r="J13" s="57">
        <f t="shared" si="2"/>
        <v>30.578638422644143</v>
      </c>
    </row>
    <row r="14" spans="1:13" ht="18.75" hidden="1" customHeight="1">
      <c r="A14" s="2643" t="s">
        <v>64</v>
      </c>
      <c r="B14" s="2644"/>
      <c r="C14" s="531">
        <v>247</v>
      </c>
      <c r="D14" s="57">
        <f t="shared" si="0"/>
        <v>-4.2635658914728651</v>
      </c>
      <c r="E14" s="531">
        <v>5210</v>
      </c>
      <c r="F14" s="57">
        <f t="shared" si="0"/>
        <v>-5.0309879693765991</v>
      </c>
      <c r="G14" s="58">
        <v>131196.62</v>
      </c>
      <c r="H14" s="533" t="s">
        <v>32</v>
      </c>
      <c r="I14" s="532">
        <v>47414.15</v>
      </c>
      <c r="J14" s="533" t="s">
        <v>32</v>
      </c>
    </row>
    <row r="15" spans="1:13" ht="18.75" hidden="1" customHeight="1">
      <c r="A15" s="2643" t="s">
        <v>63</v>
      </c>
      <c r="B15" s="2644"/>
      <c r="C15" s="531">
        <v>267</v>
      </c>
      <c r="D15" s="57">
        <f t="shared" si="0"/>
        <v>8.0971659919028447</v>
      </c>
      <c r="E15" s="531">
        <v>5097</v>
      </c>
      <c r="F15" s="57">
        <f t="shared" si="0"/>
        <v>-2.1689059500959673</v>
      </c>
      <c r="G15" s="58">
        <v>122829.79</v>
      </c>
      <c r="H15" s="57">
        <f t="shared" ref="H15:H24" si="3">(G15/G14-1)*100</f>
        <v>-6.3773213059909679</v>
      </c>
      <c r="I15" s="532">
        <v>44770.67</v>
      </c>
      <c r="J15" s="57">
        <f t="shared" ref="J15:J22" si="4">(I15/I14-1)*100</f>
        <v>-5.5752976695775498</v>
      </c>
    </row>
    <row r="16" spans="1:13" ht="18.75" hidden="1" customHeight="1">
      <c r="A16" s="2643" t="s">
        <v>62</v>
      </c>
      <c r="B16" s="2644"/>
      <c r="C16" s="531">
        <v>236</v>
      </c>
      <c r="D16" s="57">
        <f t="shared" si="0"/>
        <v>-11.610486891385763</v>
      </c>
      <c r="E16" s="531">
        <v>4367</v>
      </c>
      <c r="F16" s="57">
        <f t="shared" si="0"/>
        <v>-14.322150284481072</v>
      </c>
      <c r="G16" s="58">
        <v>82705</v>
      </c>
      <c r="H16" s="57">
        <f t="shared" si="3"/>
        <v>-32.666985753211819</v>
      </c>
      <c r="I16" s="532">
        <v>33985.08</v>
      </c>
      <c r="J16" s="57">
        <f t="shared" si="4"/>
        <v>-24.090749591194406</v>
      </c>
    </row>
    <row r="17" spans="1:10" ht="18.75" hidden="1" customHeight="1">
      <c r="A17" s="2643" t="s">
        <v>61</v>
      </c>
      <c r="B17" s="2644"/>
      <c r="C17" s="531">
        <v>214</v>
      </c>
      <c r="D17" s="57">
        <f t="shared" si="0"/>
        <v>-9.322033898305083</v>
      </c>
      <c r="E17" s="531">
        <v>3850</v>
      </c>
      <c r="F17" s="57">
        <f t="shared" si="0"/>
        <v>-11.838790931989928</v>
      </c>
      <c r="G17" s="534">
        <v>87783.82</v>
      </c>
      <c r="H17" s="57">
        <f t="shared" si="3"/>
        <v>6.1408862825705901</v>
      </c>
      <c r="I17" s="532">
        <v>30866.37</v>
      </c>
      <c r="J17" s="57">
        <f t="shared" si="4"/>
        <v>-9.1767034239731196</v>
      </c>
    </row>
    <row r="18" spans="1:10" ht="18.75" customHeight="1">
      <c r="A18" s="2643" t="s">
        <v>60</v>
      </c>
      <c r="B18" s="2644"/>
      <c r="C18" s="531">
        <v>226</v>
      </c>
      <c r="D18" s="57">
        <f t="shared" si="0"/>
        <v>5.6074766355140193</v>
      </c>
      <c r="E18" s="531">
        <v>4790</v>
      </c>
      <c r="F18" s="57">
        <f t="shared" si="0"/>
        <v>24.415584415584423</v>
      </c>
      <c r="G18" s="58">
        <v>141299</v>
      </c>
      <c r="H18" s="57">
        <f t="shared" si="3"/>
        <v>60.962464381249283</v>
      </c>
      <c r="I18" s="532">
        <v>44510.79</v>
      </c>
      <c r="J18" s="57">
        <f t="shared" si="4"/>
        <v>44.204809311882151</v>
      </c>
    </row>
    <row r="19" spans="1:10" ht="18.75" customHeight="1">
      <c r="A19" s="2643" t="s">
        <v>327</v>
      </c>
      <c r="B19" s="2644"/>
      <c r="C19" s="531">
        <v>195</v>
      </c>
      <c r="D19" s="57">
        <f t="shared" si="0"/>
        <v>-13.716814159292035</v>
      </c>
      <c r="E19" s="531">
        <v>3923</v>
      </c>
      <c r="F19" s="57">
        <f t="shared" si="0"/>
        <v>-18.100208768267223</v>
      </c>
      <c r="G19" s="58">
        <v>90944.74</v>
      </c>
      <c r="H19" s="57">
        <f t="shared" si="3"/>
        <v>-35.636671172478216</v>
      </c>
      <c r="I19" s="532">
        <v>31853.79</v>
      </c>
      <c r="J19" s="57">
        <f t="shared" si="4"/>
        <v>-28.43580174604854</v>
      </c>
    </row>
    <row r="20" spans="1:10" ht="18.75" customHeight="1">
      <c r="A20" s="2643" t="s">
        <v>59</v>
      </c>
      <c r="B20" s="2644"/>
      <c r="C20" s="531">
        <v>184</v>
      </c>
      <c r="D20" s="57">
        <f t="shared" si="0"/>
        <v>-5.6410256410256432</v>
      </c>
      <c r="E20" s="531">
        <v>3981</v>
      </c>
      <c r="F20" s="57">
        <f t="shared" si="0"/>
        <v>1.4784603619678816</v>
      </c>
      <c r="G20" s="58">
        <v>100412.71</v>
      </c>
      <c r="H20" s="57">
        <f t="shared" si="3"/>
        <v>10.410684554158923</v>
      </c>
      <c r="I20" s="532">
        <v>31590.639999999999</v>
      </c>
      <c r="J20" s="57">
        <f t="shared" si="4"/>
        <v>-0.82611833631101028</v>
      </c>
    </row>
    <row r="21" spans="1:10" ht="18.75" customHeight="1">
      <c r="A21" s="2643" t="s">
        <v>605</v>
      </c>
      <c r="B21" s="2644"/>
      <c r="C21" s="531">
        <v>184</v>
      </c>
      <c r="D21" s="57">
        <f t="shared" si="0"/>
        <v>0</v>
      </c>
      <c r="E21" s="531">
        <v>4277</v>
      </c>
      <c r="F21" s="57">
        <f t="shared" si="0"/>
        <v>7.4353177593569519</v>
      </c>
      <c r="G21" s="58">
        <v>110442</v>
      </c>
      <c r="H21" s="57">
        <f t="shared" si="3"/>
        <v>9.9880682435520285</v>
      </c>
      <c r="I21" s="532">
        <v>36881</v>
      </c>
      <c r="J21" s="57">
        <f t="shared" si="4"/>
        <v>16.746605956701099</v>
      </c>
    </row>
    <row r="22" spans="1:10" ht="18.75" customHeight="1">
      <c r="A22" s="2643" t="s">
        <v>603</v>
      </c>
      <c r="B22" s="2644"/>
      <c r="C22" s="535">
        <v>200</v>
      </c>
      <c r="D22" s="519">
        <f t="shared" si="0"/>
        <v>8.6956521739130377</v>
      </c>
      <c r="E22" s="536">
        <v>4214</v>
      </c>
      <c r="F22" s="57">
        <f t="shared" si="0"/>
        <v>-1.4729950900163713</v>
      </c>
      <c r="G22" s="58">
        <v>107162.02</v>
      </c>
      <c r="H22" s="57">
        <f t="shared" si="3"/>
        <v>-2.9698665362814847</v>
      </c>
      <c r="I22" s="537">
        <v>39645.050000000003</v>
      </c>
      <c r="J22" s="57">
        <f t="shared" si="4"/>
        <v>7.4945093679672503</v>
      </c>
    </row>
    <row r="23" spans="1:10" ht="18.75" customHeight="1">
      <c r="A23" s="2643" t="s">
        <v>780</v>
      </c>
      <c r="B23" s="2644"/>
      <c r="C23" s="842">
        <v>181</v>
      </c>
      <c r="D23" s="841">
        <f t="shared" si="0"/>
        <v>-9.4999999999999964</v>
      </c>
      <c r="E23" s="537">
        <v>4161</v>
      </c>
      <c r="F23" s="843">
        <f t="shared" si="0"/>
        <v>-1.2577123872804963</v>
      </c>
      <c r="G23" s="129">
        <v>108437</v>
      </c>
      <c r="H23" s="843">
        <f t="shared" si="3"/>
        <v>1.1897685392641799</v>
      </c>
      <c r="I23" s="537">
        <v>32340</v>
      </c>
      <c r="J23" s="843">
        <f t="shared" ref="J23:J24" si="5">(I23/I22-1)*100</f>
        <v>-18.426133905746124</v>
      </c>
    </row>
    <row r="24" spans="1:10" ht="18.75" customHeight="1">
      <c r="A24" s="2643" t="s">
        <v>863</v>
      </c>
      <c r="B24" s="2644"/>
      <c r="C24" s="842">
        <v>178</v>
      </c>
      <c r="D24" s="841">
        <f t="shared" si="0"/>
        <v>-1.6574585635359074</v>
      </c>
      <c r="E24" s="537">
        <v>4738</v>
      </c>
      <c r="F24" s="843">
        <f t="shared" si="0"/>
        <v>13.866858928142278</v>
      </c>
      <c r="G24" s="129">
        <v>138938</v>
      </c>
      <c r="H24" s="843">
        <f t="shared" si="3"/>
        <v>28.127853039091821</v>
      </c>
      <c r="I24" s="537">
        <v>38937</v>
      </c>
      <c r="J24" s="843">
        <f t="shared" si="5"/>
        <v>20.398886827458252</v>
      </c>
    </row>
    <row r="25" spans="1:10" ht="18.75" customHeight="1">
      <c r="A25" s="2643" t="s">
        <v>1012</v>
      </c>
      <c r="B25" s="2644"/>
      <c r="C25" s="842">
        <v>169</v>
      </c>
      <c r="D25" s="841">
        <f t="shared" ref="D25" si="6">(C25/C24-1)*100</f>
        <v>-5.0561797752809001</v>
      </c>
      <c r="E25" s="537">
        <v>4694</v>
      </c>
      <c r="F25" s="843">
        <f t="shared" ref="F25" si="7">(E25/E24-1)*100</f>
        <v>-0.92866188265090521</v>
      </c>
      <c r="G25" s="129">
        <v>144604</v>
      </c>
      <c r="H25" s="843">
        <f t="shared" ref="H25" si="8">(G25/G24-1)*100</f>
        <v>4.0780779916221643</v>
      </c>
      <c r="I25" s="537">
        <v>45085</v>
      </c>
      <c r="J25" s="843">
        <f t="shared" ref="J25" si="9">(I25/I24-1)*100</f>
        <v>15.789608855330407</v>
      </c>
    </row>
    <row r="26" spans="1:10" ht="18.75" customHeight="1">
      <c r="A26" s="2643" t="s">
        <v>1068</v>
      </c>
      <c r="B26" s="2644"/>
      <c r="C26" s="842">
        <v>177</v>
      </c>
      <c r="D26" s="841">
        <f t="shared" ref="D26" si="10">(C26/C25-1)*100</f>
        <v>4.7337278106508895</v>
      </c>
      <c r="E26" s="537">
        <v>4964</v>
      </c>
      <c r="F26" s="843">
        <f t="shared" ref="F26" si="11">(E26/E25-1)*100</f>
        <v>5.752023860247113</v>
      </c>
      <c r="G26" s="129">
        <v>138287</v>
      </c>
      <c r="H26" s="843">
        <f t="shared" ref="H26" si="12">(G26/G25-1)*100</f>
        <v>-4.3684821996625267</v>
      </c>
      <c r="I26" s="537">
        <v>42690</v>
      </c>
      <c r="J26" s="843">
        <f t="shared" ref="J26" si="13">(I26/I25-1)*100</f>
        <v>-5.3121880891649154</v>
      </c>
    </row>
    <row r="27" spans="1:10" ht="18.75" customHeight="1">
      <c r="A27" s="2643" t="s">
        <v>1070</v>
      </c>
      <c r="B27" s="2644"/>
      <c r="C27" s="842">
        <v>163</v>
      </c>
      <c r="D27" s="841">
        <f t="shared" ref="D27" si="14">(C27/C26-1)*100</f>
        <v>-7.9096045197740157</v>
      </c>
      <c r="E27" s="537">
        <v>4678</v>
      </c>
      <c r="F27" s="843">
        <f t="shared" ref="F27" si="15">(E27/E26-1)*100</f>
        <v>-5.7614826752618864</v>
      </c>
      <c r="G27" s="129">
        <v>135227</v>
      </c>
      <c r="H27" s="843">
        <f t="shared" ref="H27" si="16">(G27/G26-1)*100</f>
        <v>-2.2127893439007229</v>
      </c>
      <c r="I27" s="537">
        <v>41717</v>
      </c>
      <c r="J27" s="843">
        <f t="shared" ref="J27" si="17">(I27/I26-1)*100</f>
        <v>-2.2792223003045176</v>
      </c>
    </row>
    <row r="28" spans="1:10" ht="18.75" customHeight="1">
      <c r="A28" s="2643" t="s">
        <v>1236</v>
      </c>
      <c r="B28" s="2644"/>
      <c r="C28" s="842">
        <v>213</v>
      </c>
      <c r="D28" s="2055" t="s">
        <v>1844</v>
      </c>
      <c r="E28" s="537">
        <v>4928</v>
      </c>
      <c r="F28" s="2055" t="s">
        <v>1844</v>
      </c>
      <c r="G28" s="129">
        <v>176665</v>
      </c>
      <c r="H28" s="2055" t="s">
        <v>1844</v>
      </c>
      <c r="I28" s="537">
        <v>66791</v>
      </c>
      <c r="J28" s="2055" t="s">
        <v>1844</v>
      </c>
    </row>
    <row r="29" spans="1:10" ht="18.75" customHeight="1">
      <c r="A29" s="2643" t="s">
        <v>1290</v>
      </c>
      <c r="B29" s="2644"/>
      <c r="C29" s="842">
        <v>214</v>
      </c>
      <c r="D29" s="841">
        <f t="shared" ref="D29" si="18">(C29/C28-1)*100</f>
        <v>0.46948356807512415</v>
      </c>
      <c r="E29" s="537">
        <v>4941</v>
      </c>
      <c r="F29" s="843">
        <f t="shared" ref="F29" si="19">(E29/E28-1)*100</f>
        <v>0.26379870129871197</v>
      </c>
      <c r="G29" s="129">
        <v>179542</v>
      </c>
      <c r="H29" s="843">
        <f>(G29/G28-1)*100</f>
        <v>1.6285059293012161</v>
      </c>
      <c r="I29" s="537">
        <v>66913</v>
      </c>
      <c r="J29" s="843">
        <f t="shared" ref="J29" si="20">(I29/I28-1)*100</f>
        <v>0.1826593403302823</v>
      </c>
    </row>
    <row r="30" spans="1:10" ht="18.75" customHeight="1">
      <c r="A30" s="2643" t="s">
        <v>1822</v>
      </c>
      <c r="B30" s="2644"/>
      <c r="C30" s="842">
        <v>215</v>
      </c>
      <c r="D30" s="841">
        <f>(C30/C29-1)*100</f>
        <v>0.46728971962617383</v>
      </c>
      <c r="E30" s="537">
        <v>5024</v>
      </c>
      <c r="F30" s="843">
        <f>(E30/E29-1)*100</f>
        <v>1.6798218984011237</v>
      </c>
      <c r="G30" s="129">
        <v>180079</v>
      </c>
      <c r="H30" s="843">
        <f>(G30/G29-1)*100</f>
        <v>0.29909436232191666</v>
      </c>
      <c r="I30" s="537">
        <v>59196</v>
      </c>
      <c r="J30" s="843">
        <f>(I30/I29-1)*100</f>
        <v>-11.532885986280695</v>
      </c>
    </row>
    <row r="31" spans="1:10" ht="18.75" customHeight="1">
      <c r="A31" s="40" t="s">
        <v>1183</v>
      </c>
      <c r="B31" s="209"/>
      <c r="E31" s="538"/>
      <c r="F31" s="538"/>
      <c r="G31" s="38"/>
    </row>
    <row r="32" spans="1:10" s="223" customFormat="1" ht="18.75" customHeight="1">
      <c r="A32" s="222" t="s">
        <v>1845</v>
      </c>
    </row>
    <row r="33" spans="1:11" s="223" customFormat="1" ht="18.75" customHeight="1">
      <c r="A33" s="223" t="s">
        <v>1854</v>
      </c>
    </row>
    <row r="34" spans="1:11" s="223" customFormat="1" ht="18.75" customHeight="1">
      <c r="A34" s="223" t="s">
        <v>1855</v>
      </c>
    </row>
    <row r="35" spans="1:11" ht="18.75" customHeight="1">
      <c r="C35" s="26"/>
    </row>
    <row r="36" spans="1:11" ht="18.75" customHeight="1">
      <c r="A36" s="2657" t="s">
        <v>1636</v>
      </c>
      <c r="B36" s="2657"/>
      <c r="C36" s="2657"/>
      <c r="D36" s="2657"/>
      <c r="E36" s="2657"/>
      <c r="F36" s="2657"/>
      <c r="G36" s="2657"/>
      <c r="H36" s="2657"/>
      <c r="I36" s="2657"/>
      <c r="J36" s="2657"/>
      <c r="K36" s="1263"/>
    </row>
    <row r="37" spans="1:11" ht="18.75" customHeight="1">
      <c r="D37" s="511" t="s">
        <v>328</v>
      </c>
      <c r="E37" s="514"/>
      <c r="F37" s="514"/>
      <c r="G37" s="514"/>
      <c r="H37" s="7"/>
      <c r="I37" s="7"/>
      <c r="J37" s="317" t="s">
        <v>1190</v>
      </c>
    </row>
    <row r="38" spans="1:11" ht="18.75" customHeight="1">
      <c r="A38" s="345"/>
      <c r="B38" s="1259"/>
      <c r="C38" s="1260"/>
      <c r="D38" s="1260"/>
      <c r="E38" s="452" t="s">
        <v>674</v>
      </c>
      <c r="F38" s="453"/>
      <c r="G38" s="452" t="s">
        <v>675</v>
      </c>
      <c r="H38" s="453"/>
      <c r="I38" s="1247" t="s">
        <v>683</v>
      </c>
      <c r="J38" s="1248"/>
    </row>
    <row r="39" spans="1:11" ht="18.75" customHeight="1">
      <c r="A39" s="336"/>
      <c r="B39" s="1261"/>
      <c r="C39" s="1262"/>
      <c r="D39" s="1261"/>
      <c r="E39" s="539"/>
      <c r="F39" s="455" t="s">
        <v>44</v>
      </c>
      <c r="G39" s="539"/>
      <c r="H39" s="455" t="s">
        <v>44</v>
      </c>
      <c r="I39" s="540"/>
      <c r="J39" s="455" t="s">
        <v>44</v>
      </c>
    </row>
    <row r="40" spans="1:11" ht="18.75" customHeight="1">
      <c r="A40" s="1249" t="s">
        <v>329</v>
      </c>
      <c r="B40" s="1250"/>
      <c r="C40" s="1251"/>
      <c r="D40" s="1264"/>
      <c r="E40" s="1663">
        <v>210</v>
      </c>
      <c r="F40" s="1664">
        <v>100</v>
      </c>
      <c r="G40" s="1665">
        <v>4782</v>
      </c>
      <c r="H40" s="1664">
        <v>100</v>
      </c>
      <c r="I40" s="1666">
        <v>136640.54999999999</v>
      </c>
      <c r="J40" s="1664">
        <v>100</v>
      </c>
    </row>
    <row r="41" spans="1:11" ht="18.75" customHeight="1">
      <c r="A41" s="1252" t="s">
        <v>146</v>
      </c>
      <c r="B41" s="1253"/>
      <c r="C41" s="1254"/>
      <c r="D41" s="1265"/>
      <c r="E41" s="2651">
        <v>13</v>
      </c>
      <c r="F41" s="2647">
        <f>E41/$E$40*100</f>
        <v>6.1904761904761907</v>
      </c>
      <c r="G41" s="2649">
        <v>150</v>
      </c>
      <c r="H41" s="2647">
        <f t="shared" ref="H41:H52" si="21">G41/$G$40*100</f>
        <v>3.1367628607277291</v>
      </c>
      <c r="I41" s="2649">
        <v>8206</v>
      </c>
      <c r="J41" s="2647">
        <f t="shared" ref="J41:J55" si="22">I41/$I$40*100</f>
        <v>6.0055378875450964</v>
      </c>
    </row>
    <row r="42" spans="1:11" ht="15" customHeight="1">
      <c r="A42" s="2517" t="s">
        <v>1429</v>
      </c>
      <c r="B42" s="2518"/>
      <c r="C42" s="2518"/>
      <c r="D42" s="2519"/>
      <c r="E42" s="2652"/>
      <c r="F42" s="2648"/>
      <c r="G42" s="2650"/>
      <c r="H42" s="2648"/>
      <c r="I42" s="2650"/>
      <c r="J42" s="2648"/>
    </row>
    <row r="43" spans="1:11" ht="18.75" customHeight="1">
      <c r="A43" s="265"/>
      <c r="B43" s="2658" t="s">
        <v>1350</v>
      </c>
      <c r="C43" s="2659"/>
      <c r="D43" s="2659"/>
      <c r="E43" s="1667">
        <v>3</v>
      </c>
      <c r="F43" s="1668">
        <f>E43/$E$40*100</f>
        <v>1.4285714285714286</v>
      </c>
      <c r="G43" s="1669">
        <v>68</v>
      </c>
      <c r="H43" s="1668">
        <f t="shared" si="21"/>
        <v>1.4219991635299039</v>
      </c>
      <c r="I43" s="1669">
        <v>6419.17</v>
      </c>
      <c r="J43" s="1668">
        <f t="shared" si="22"/>
        <v>4.6978514064821901</v>
      </c>
    </row>
    <row r="44" spans="1:11" ht="18.75" customHeight="1">
      <c r="A44" s="1258"/>
      <c r="B44" s="2658" t="s">
        <v>1198</v>
      </c>
      <c r="C44" s="2659"/>
      <c r="D44" s="2659"/>
      <c r="E44" s="1667">
        <v>4</v>
      </c>
      <c r="F44" s="1668">
        <f>E44/$E$40*100</f>
        <v>1.9047619047619049</v>
      </c>
      <c r="G44" s="1669">
        <v>49</v>
      </c>
      <c r="H44" s="1668">
        <f t="shared" si="21"/>
        <v>1.0246758678377248</v>
      </c>
      <c r="I44" s="1669">
        <v>443.84</v>
      </c>
      <c r="J44" s="1668">
        <f t="shared" si="22"/>
        <v>0.32482304850207355</v>
      </c>
    </row>
    <row r="45" spans="1:11" ht="18.75" customHeight="1">
      <c r="A45" s="1252" t="s">
        <v>330</v>
      </c>
      <c r="B45" s="1253"/>
      <c r="C45" s="1254"/>
      <c r="D45" s="1265"/>
      <c r="E45" s="2645">
        <v>17</v>
      </c>
      <c r="F45" s="2647">
        <f t="shared" ref="F45" si="23">E45/$E$40*100</f>
        <v>8.0952380952380949</v>
      </c>
      <c r="G45" s="2653">
        <v>941</v>
      </c>
      <c r="H45" s="2647">
        <f t="shared" si="21"/>
        <v>19.677959012965289</v>
      </c>
      <c r="I45" s="2653">
        <v>54448.65</v>
      </c>
      <c r="J45" s="2647">
        <f t="shared" si="22"/>
        <v>39.848090482656872</v>
      </c>
    </row>
    <row r="46" spans="1:11" ht="15" customHeight="1">
      <c r="A46" s="2517" t="s">
        <v>1429</v>
      </c>
      <c r="B46" s="2518"/>
      <c r="C46" s="2518"/>
      <c r="D46" s="2519"/>
      <c r="E46" s="2646"/>
      <c r="F46" s="2648"/>
      <c r="G46" s="2654"/>
      <c r="H46" s="2648"/>
      <c r="I46" s="2654"/>
      <c r="J46" s="2648"/>
    </row>
    <row r="47" spans="1:11" ht="18.75" customHeight="1">
      <c r="A47" s="265"/>
      <c r="B47" s="2655" t="s" ph="1">
        <v>1351</v>
      </c>
      <c r="C47" s="2656"/>
      <c r="D47" s="2656"/>
      <c r="E47" s="1667">
        <v>5</v>
      </c>
      <c r="F47" s="1668">
        <f t="shared" ref="F47:F55" si="24">E47/$E$40*100</f>
        <v>2.3809523809523809</v>
      </c>
      <c r="G47" s="1669">
        <v>618</v>
      </c>
      <c r="H47" s="1668">
        <f t="shared" si="21"/>
        <v>12.923462986198246</v>
      </c>
      <c r="I47" s="1669">
        <v>26152.85</v>
      </c>
      <c r="J47" s="1668">
        <f t="shared" si="22"/>
        <v>19.139889293478401</v>
      </c>
    </row>
    <row r="48" spans="1:11" ht="18.75" customHeight="1">
      <c r="A48" s="265"/>
      <c r="B48" s="2655" t="s">
        <v>1352</v>
      </c>
      <c r="C48" s="2656"/>
      <c r="D48" s="2656"/>
      <c r="E48" s="1667">
        <v>3</v>
      </c>
      <c r="F48" s="1668">
        <f t="shared" si="24"/>
        <v>1.4285714285714286</v>
      </c>
      <c r="G48" s="1669">
        <v>70</v>
      </c>
      <c r="H48" s="1668">
        <f t="shared" si="21"/>
        <v>1.4638226683396067</v>
      </c>
      <c r="I48" s="1669">
        <v>15452.87</v>
      </c>
      <c r="J48" s="1668">
        <f t="shared" si="22"/>
        <v>11.309139197697903</v>
      </c>
    </row>
    <row r="49" spans="1:10" ht="18.75" customHeight="1">
      <c r="A49" s="1252" t="s">
        <v>331</v>
      </c>
      <c r="B49" s="1253"/>
      <c r="C49" s="1254"/>
      <c r="D49" s="1265"/>
      <c r="E49" s="2645">
        <v>180</v>
      </c>
      <c r="F49" s="2647">
        <f t="shared" si="24"/>
        <v>85.714285714285708</v>
      </c>
      <c r="G49" s="2653">
        <v>3691</v>
      </c>
      <c r="H49" s="2647">
        <f t="shared" si="21"/>
        <v>77.185278126306983</v>
      </c>
      <c r="I49" s="2653">
        <v>73985.899999999994</v>
      </c>
      <c r="J49" s="2647">
        <f t="shared" si="22"/>
        <v>54.14637162979804</v>
      </c>
    </row>
    <row r="50" spans="1:10" ht="15" customHeight="1">
      <c r="A50" s="2517" t="s">
        <v>1429</v>
      </c>
      <c r="B50" s="2518"/>
      <c r="C50" s="2518"/>
      <c r="D50" s="2519"/>
      <c r="E50" s="2646"/>
      <c r="F50" s="2648"/>
      <c r="G50" s="2654"/>
      <c r="H50" s="2648"/>
      <c r="I50" s="2654"/>
      <c r="J50" s="2648"/>
    </row>
    <row r="51" spans="1:10" ht="18.75" customHeight="1">
      <c r="A51" s="265"/>
      <c r="B51" s="2655" t="s">
        <v>332</v>
      </c>
      <c r="C51" s="2656"/>
      <c r="D51" s="2656"/>
      <c r="E51" s="1667">
        <v>6</v>
      </c>
      <c r="F51" s="1668">
        <f t="shared" si="24"/>
        <v>2.8571428571428572</v>
      </c>
      <c r="G51" s="1669">
        <v>442</v>
      </c>
      <c r="H51" s="1668">
        <f t="shared" si="21"/>
        <v>9.242994562944375</v>
      </c>
      <c r="I51" s="1669">
        <v>12500.2</v>
      </c>
      <c r="J51" s="1668">
        <f t="shared" si="22"/>
        <v>9.1482360104668796</v>
      </c>
    </row>
    <row r="52" spans="1:10" ht="18.75" customHeight="1">
      <c r="A52" s="265"/>
      <c r="B52" s="2655" t="s">
        <v>333</v>
      </c>
      <c r="C52" s="2656"/>
      <c r="D52" s="2656"/>
      <c r="E52" s="1667">
        <v>13</v>
      </c>
      <c r="F52" s="1668">
        <f t="shared" si="24"/>
        <v>6.1904761904761907</v>
      </c>
      <c r="G52" s="1669">
        <v>326</v>
      </c>
      <c r="H52" s="1668">
        <f t="shared" si="21"/>
        <v>6.8172312839815978</v>
      </c>
      <c r="I52" s="1669">
        <v>7340.81</v>
      </c>
      <c r="J52" s="1668">
        <f t="shared" si="22"/>
        <v>5.3723510334230955</v>
      </c>
    </row>
    <row r="53" spans="1:10" ht="18.75" customHeight="1">
      <c r="A53" s="265"/>
      <c r="B53" s="2655" t="s">
        <v>334</v>
      </c>
      <c r="C53" s="2656"/>
      <c r="D53" s="2656"/>
      <c r="E53" s="1667">
        <v>14</v>
      </c>
      <c r="F53" s="1668">
        <f t="shared" si="24"/>
        <v>6.666666666666667</v>
      </c>
      <c r="G53" s="1669">
        <v>442</v>
      </c>
      <c r="H53" s="1668">
        <f t="shared" ref="H53" si="25">G53/$G$40*100</f>
        <v>9.242994562944375</v>
      </c>
      <c r="I53" s="1669">
        <v>6534.96</v>
      </c>
      <c r="J53" s="1668">
        <f t="shared" si="22"/>
        <v>4.7825919904450034</v>
      </c>
    </row>
    <row r="54" spans="1:10" ht="18.75" customHeight="1">
      <c r="A54" s="265"/>
      <c r="B54" s="2655" t="s">
        <v>335</v>
      </c>
      <c r="C54" s="2656"/>
      <c r="D54" s="2656"/>
      <c r="E54" s="1667">
        <v>10</v>
      </c>
      <c r="F54" s="1668">
        <f t="shared" si="24"/>
        <v>4.7619047619047619</v>
      </c>
      <c r="G54" s="1669">
        <v>358</v>
      </c>
      <c r="H54" s="1668">
        <f>G54/$G$40*100</f>
        <v>7.4864073609368464</v>
      </c>
      <c r="I54" s="1669">
        <v>6447.27</v>
      </c>
      <c r="J54" s="1668">
        <f t="shared" si="22"/>
        <v>4.7184163119952318</v>
      </c>
    </row>
    <row r="55" spans="1:10" ht="18.75" customHeight="1">
      <c r="A55" s="1366"/>
      <c r="B55" s="2655" t="s">
        <v>1353</v>
      </c>
      <c r="C55" s="2656"/>
      <c r="D55" s="2656"/>
      <c r="E55" s="1667">
        <v>35</v>
      </c>
      <c r="F55" s="1668">
        <f t="shared" si="24"/>
        <v>16.666666666666664</v>
      </c>
      <c r="G55" s="1669">
        <v>426</v>
      </c>
      <c r="H55" s="1668">
        <f>G55/$G$40*100</f>
        <v>8.9084065244667503</v>
      </c>
      <c r="I55" s="1669">
        <v>5344.93</v>
      </c>
      <c r="J55" s="1668">
        <f t="shared" si="22"/>
        <v>3.9116719012035595</v>
      </c>
    </row>
    <row r="56" spans="1:10" ht="18.75" customHeight="1">
      <c r="A56" s="23" t="s">
        <v>1689</v>
      </c>
      <c r="B56" s="23"/>
      <c r="C56" s="223"/>
      <c r="D56" s="23"/>
      <c r="E56" s="223"/>
      <c r="F56" s="223"/>
      <c r="G56" s="223"/>
      <c r="H56" s="223"/>
    </row>
  </sheetData>
  <sheetProtection algorithmName="SHA-512" hashValue="Pa6GxQTy/ZW4ulkK6vt8CtdbQQz7BlPq/xNeyPeA9rCEk87w6OQz8TgcFqH99fa1Gt9X7sBDqo6dR0VUnI7thg==" saltValue="LlP5p61jFsFz21tw7ViumQ==" spinCount="100000" sheet="1" objects="1" scenarios="1"/>
  <mergeCells count="58">
    <mergeCell ref="A22:B22"/>
    <mergeCell ref="A23:B23"/>
    <mergeCell ref="G6:H6"/>
    <mergeCell ref="I6:J6"/>
    <mergeCell ref="A25:B25"/>
    <mergeCell ref="A24:B24"/>
    <mergeCell ref="A21:B21"/>
    <mergeCell ref="A8:B8"/>
    <mergeCell ref="A15:B15"/>
    <mergeCell ref="A16:B16"/>
    <mergeCell ref="A17:B17"/>
    <mergeCell ref="A18:B18"/>
    <mergeCell ref="A19:B19"/>
    <mergeCell ref="A20:B20"/>
    <mergeCell ref="A4:J4"/>
    <mergeCell ref="A6:B7"/>
    <mergeCell ref="A12:B12"/>
    <mergeCell ref="A13:B13"/>
    <mergeCell ref="A14:B14"/>
    <mergeCell ref="A9:B9"/>
    <mergeCell ref="A10:B10"/>
    <mergeCell ref="A11:B11"/>
    <mergeCell ref="A27:B27"/>
    <mergeCell ref="A26:B26"/>
    <mergeCell ref="B55:D55"/>
    <mergeCell ref="B48:D48"/>
    <mergeCell ref="A36:J36"/>
    <mergeCell ref="B51:D51"/>
    <mergeCell ref="B52:D52"/>
    <mergeCell ref="B53:D53"/>
    <mergeCell ref="B54:D54"/>
    <mergeCell ref="B43:D43"/>
    <mergeCell ref="B44:D44"/>
    <mergeCell ref="B47:D47"/>
    <mergeCell ref="A42:D42"/>
    <mergeCell ref="A46:D46"/>
    <mergeCell ref="A50:D50"/>
    <mergeCell ref="J49:J50"/>
    <mergeCell ref="I49:I50"/>
    <mergeCell ref="H49:H50"/>
    <mergeCell ref="G49:G50"/>
    <mergeCell ref="F49:F50"/>
    <mergeCell ref="E49:E50"/>
    <mergeCell ref="A28:B28"/>
    <mergeCell ref="A29:B29"/>
    <mergeCell ref="E45:E46"/>
    <mergeCell ref="J41:J42"/>
    <mergeCell ref="I41:I42"/>
    <mergeCell ref="H41:H42"/>
    <mergeCell ref="G41:G42"/>
    <mergeCell ref="F41:F42"/>
    <mergeCell ref="E41:E42"/>
    <mergeCell ref="J45:J46"/>
    <mergeCell ref="I45:I46"/>
    <mergeCell ref="H45:H46"/>
    <mergeCell ref="G45:G46"/>
    <mergeCell ref="F45:F46"/>
    <mergeCell ref="A30:B30"/>
  </mergeCells>
  <phoneticPr fontId="8"/>
  <hyperlinks>
    <hyperlink ref="K1" location="一覧!A1" display="一覧へ" xr:uid="{9CE330FC-464B-4DAC-AD93-BBFD0BBF4280}"/>
  </hyperlinks>
  <printOptions horizontalCentered="1"/>
  <pageMargins left="0.74803149606299213" right="0.74803149606299213" top="0.98425196850393704" bottom="0.98425196850393704" header="0.51181102362204722" footer="0.51181102362204722"/>
  <pageSetup paperSize="9" scale="86"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45"/>
  <sheetViews>
    <sheetView view="pageBreakPreview" zoomScale="115" zoomScaleNormal="100" zoomScaleSheetLayoutView="115" workbookViewId="0">
      <pane xSplit="2" ySplit="5" topLeftCell="C6" activePane="bottomRight" state="frozen"/>
      <selection pane="topRight" activeCell="C1" sqref="C1"/>
      <selection pane="bottomLeft" activeCell="A6" sqref="A6"/>
      <selection pane="bottomRight"/>
    </sheetView>
  </sheetViews>
  <sheetFormatPr defaultColWidth="9.140625" defaultRowHeight="12.75"/>
  <cols>
    <col min="1" max="1" width="3.7109375" style="4" customWidth="1"/>
    <col min="2" max="2" width="32.7109375" style="4" customWidth="1"/>
    <col min="3" max="4" width="14.7109375" style="4" customWidth="1"/>
    <col min="5" max="16384" width="9.140625" style="264"/>
  </cols>
  <sheetData>
    <row r="1" spans="1:5" s="259" customFormat="1" ht="18.75" customHeight="1">
      <c r="A1" s="95" t="s">
        <v>786</v>
      </c>
      <c r="B1" s="4"/>
      <c r="C1" s="4"/>
      <c r="D1" s="4"/>
      <c r="E1" s="1544" t="s">
        <v>1532</v>
      </c>
    </row>
    <row r="2" spans="1:5" s="259" customFormat="1" ht="18.75" customHeight="1">
      <c r="A2" s="4"/>
      <c r="B2" s="4"/>
      <c r="C2" s="4"/>
      <c r="D2" s="4"/>
    </row>
    <row r="3" spans="1:5" s="259" customFormat="1" ht="18.75" customHeight="1">
      <c r="A3" s="2227" t="s">
        <v>1601</v>
      </c>
      <c r="B3" s="2227"/>
      <c r="C3" s="2227"/>
      <c r="D3" s="2227"/>
    </row>
    <row r="4" spans="1:5" ht="18.75" customHeight="1">
      <c r="A4" s="260"/>
      <c r="B4" s="261"/>
      <c r="C4" s="262"/>
      <c r="D4" s="263" t="s">
        <v>14</v>
      </c>
    </row>
    <row r="5" spans="1:5" ht="18.75" customHeight="1">
      <c r="A5" s="2202" t="s">
        <v>15</v>
      </c>
      <c r="B5" s="2203"/>
      <c r="C5" s="756" t="s">
        <v>16</v>
      </c>
      <c r="D5" s="759" t="s">
        <v>17</v>
      </c>
    </row>
    <row r="6" spans="1:5" ht="18.75" customHeight="1">
      <c r="A6" s="760"/>
      <c r="B6" s="761" t="s">
        <v>645</v>
      </c>
      <c r="C6" s="2084">
        <v>7.8901250232486134E-2</v>
      </c>
      <c r="D6" s="2084">
        <v>0.8</v>
      </c>
    </row>
    <row r="7" spans="1:5" ht="18.75" customHeight="1">
      <c r="A7" s="762"/>
      <c r="B7" s="763" t="s">
        <v>18</v>
      </c>
      <c r="C7" s="2085">
        <v>3.6931871481223614E-4</v>
      </c>
      <c r="D7" s="2085">
        <v>0.1</v>
      </c>
    </row>
    <row r="8" spans="1:5" ht="18.75" customHeight="1">
      <c r="A8" s="762"/>
      <c r="B8" s="763" t="s">
        <v>9</v>
      </c>
      <c r="C8" s="2085">
        <v>23.20334939574288</v>
      </c>
      <c r="D8" s="2085">
        <v>18.8</v>
      </c>
    </row>
    <row r="9" spans="1:5" ht="18.75" customHeight="1">
      <c r="A9" s="762"/>
      <c r="B9" s="764" t="s">
        <v>833</v>
      </c>
      <c r="C9" s="2085">
        <v>2.0415495372362638</v>
      </c>
      <c r="D9" s="2085">
        <v>2.5</v>
      </c>
    </row>
    <row r="10" spans="1:5" ht="18.75" customHeight="1">
      <c r="A10" s="762"/>
      <c r="B10" s="763" t="s">
        <v>8</v>
      </c>
      <c r="C10" s="2085">
        <v>4.9317491628652688</v>
      </c>
      <c r="D10" s="2085">
        <v>5.7</v>
      </c>
    </row>
    <row r="11" spans="1:5" ht="18.75" customHeight="1">
      <c r="A11" s="762"/>
      <c r="B11" s="763" t="s">
        <v>11</v>
      </c>
      <c r="C11" s="2085">
        <v>10.851706570076528</v>
      </c>
      <c r="D11" s="2085">
        <v>12.3</v>
      </c>
    </row>
    <row r="12" spans="1:5" ht="18.75" customHeight="1">
      <c r="A12" s="762" t="s">
        <v>19</v>
      </c>
      <c r="B12" s="763" t="s">
        <v>835</v>
      </c>
      <c r="C12" s="2085">
        <v>3.3396605015554961</v>
      </c>
      <c r="D12" s="2085">
        <v>4.7</v>
      </c>
    </row>
    <row r="13" spans="1:5" ht="18.75" customHeight="1">
      <c r="A13" s="762"/>
      <c r="B13" s="763" t="s">
        <v>836</v>
      </c>
      <c r="C13" s="2085">
        <v>2.5872548702428242</v>
      </c>
      <c r="D13" s="2085">
        <v>1.6</v>
      </c>
    </row>
    <row r="14" spans="1:5" ht="18.75" customHeight="1">
      <c r="A14" s="762"/>
      <c r="B14" s="763" t="s">
        <v>837</v>
      </c>
      <c r="C14" s="2085">
        <v>3.5902506359298951</v>
      </c>
      <c r="D14" s="2085">
        <v>6.1</v>
      </c>
    </row>
    <row r="15" spans="1:5" ht="18.75" customHeight="1">
      <c r="A15" s="762" t="s">
        <v>20</v>
      </c>
      <c r="B15" s="763" t="s">
        <v>838</v>
      </c>
      <c r="C15" s="2085">
        <v>5.0191890617842141</v>
      </c>
      <c r="D15" s="2085">
        <v>4.2</v>
      </c>
    </row>
    <row r="16" spans="1:5" ht="18.75" customHeight="1">
      <c r="A16" s="762"/>
      <c r="B16" s="763" t="s">
        <v>13</v>
      </c>
      <c r="C16" s="2085">
        <v>11.542406430518373</v>
      </c>
      <c r="D16" s="2085">
        <v>12.8</v>
      </c>
    </row>
    <row r="17" spans="1:4" ht="18.75" customHeight="1">
      <c r="A17" s="762"/>
      <c r="B17" s="764" t="s">
        <v>1138</v>
      </c>
      <c r="C17" s="2085">
        <v>8.2975278839322879</v>
      </c>
      <c r="D17" s="2085">
        <v>9.4</v>
      </c>
    </row>
    <row r="18" spans="1:4" ht="18.75" customHeight="1">
      <c r="A18" s="762"/>
      <c r="B18" s="764" t="s">
        <v>840</v>
      </c>
      <c r="C18" s="2085">
        <v>3.7387315320330066</v>
      </c>
      <c r="D18" s="2085">
        <v>4.9000000000000004</v>
      </c>
    </row>
    <row r="19" spans="1:4" ht="18.75" customHeight="1">
      <c r="A19" s="762"/>
      <c r="B19" s="764" t="s">
        <v>842</v>
      </c>
      <c r="C19" s="2085">
        <v>6.1803861921482541</v>
      </c>
      <c r="D19" s="2085">
        <v>3.7</v>
      </c>
    </row>
    <row r="20" spans="1:4" ht="18.75" customHeight="1">
      <c r="A20" s="762"/>
      <c r="B20" s="764" t="s">
        <v>844</v>
      </c>
      <c r="C20" s="2085">
        <v>9.405616983106329</v>
      </c>
      <c r="D20" s="2085">
        <v>6.9</v>
      </c>
    </row>
    <row r="21" spans="1:4" ht="18.75" customHeight="1">
      <c r="A21" s="765"/>
      <c r="B21" s="766" t="s">
        <v>845</v>
      </c>
      <c r="C21" s="2086">
        <v>4.2196435897129074</v>
      </c>
      <c r="D21" s="2086">
        <v>4.4000000000000004</v>
      </c>
    </row>
    <row r="22" spans="1:4" ht="18.75" customHeight="1">
      <c r="A22" s="2225" t="s">
        <v>35</v>
      </c>
      <c r="B22" s="2226"/>
      <c r="C22" s="2087">
        <v>2.6308935695850377</v>
      </c>
      <c r="D22" s="2087">
        <v>2.5</v>
      </c>
    </row>
    <row r="23" spans="1:4" ht="18.75" customHeight="1">
      <c r="A23" s="2225" t="s">
        <v>36</v>
      </c>
      <c r="B23" s="2226"/>
      <c r="C23" s="2087">
        <v>1.6591864854168594</v>
      </c>
      <c r="D23" s="2087">
        <v>1.7</v>
      </c>
    </row>
    <row r="24" spans="1:4" ht="18.75" customHeight="1">
      <c r="A24" s="2225" t="s">
        <v>672</v>
      </c>
      <c r="B24" s="2226"/>
      <c r="C24" s="2088">
        <v>100</v>
      </c>
      <c r="D24" s="2088">
        <v>100</v>
      </c>
    </row>
    <row r="25" spans="1:4">
      <c r="A25" s="288" t="s">
        <v>2110</v>
      </c>
      <c r="B25" s="223"/>
      <c r="C25" s="223"/>
      <c r="D25" s="223"/>
    </row>
    <row r="26" spans="1:4">
      <c r="A26" s="288" t="s">
        <v>2111</v>
      </c>
      <c r="B26" s="223"/>
      <c r="C26" s="223"/>
      <c r="D26" s="223"/>
    </row>
    <row r="27" spans="1:4">
      <c r="A27" s="266"/>
      <c r="B27" s="267"/>
    </row>
    <row r="28" spans="1:4">
      <c r="A28" s="268"/>
      <c r="B28" s="1"/>
    </row>
    <row r="29" spans="1:4">
      <c r="A29" s="269"/>
      <c r="B29" s="1"/>
    </row>
    <row r="30" spans="1:4">
      <c r="A30" s="270"/>
      <c r="B30" s="1"/>
    </row>
    <row r="31" spans="1:4">
      <c r="A31" s="270"/>
      <c r="B31" s="1"/>
    </row>
    <row r="32" spans="1:4">
      <c r="A32" s="270"/>
      <c r="B32" s="1"/>
    </row>
    <row r="33" spans="1:2">
      <c r="A33" s="270"/>
      <c r="B33" s="1"/>
    </row>
    <row r="34" spans="1:2">
      <c r="A34" s="270"/>
      <c r="B34" s="271"/>
    </row>
    <row r="35" spans="1:2">
      <c r="A35" s="270"/>
      <c r="B35" s="1"/>
    </row>
    <row r="36" spans="1:2">
      <c r="A36" s="270"/>
      <c r="B36" s="1"/>
    </row>
    <row r="37" spans="1:2">
      <c r="A37" s="270"/>
      <c r="B37" s="1"/>
    </row>
    <row r="38" spans="1:2">
      <c r="A38" s="270"/>
      <c r="B38" s="1"/>
    </row>
    <row r="39" spans="1:2">
      <c r="A39" s="272"/>
      <c r="B39" s="1"/>
    </row>
    <row r="40" spans="1:2">
      <c r="A40" s="270"/>
      <c r="B40" s="1"/>
    </row>
    <row r="41" spans="1:2">
      <c r="A41" s="270"/>
      <c r="B41" s="1"/>
    </row>
    <row r="42" spans="1:2">
      <c r="A42" s="270"/>
      <c r="B42" s="1"/>
    </row>
    <row r="43" spans="1:2">
      <c r="A43" s="270"/>
      <c r="B43" s="223"/>
    </row>
    <row r="44" spans="1:2" ht="17.25">
      <c r="A44" s="256"/>
      <c r="B44" s="223"/>
    </row>
    <row r="45" spans="1:2" ht="17.25">
      <c r="A45" s="256"/>
    </row>
  </sheetData>
  <sheetProtection algorithmName="SHA-512" hashValue="TlRRZ6/Sg/nSpl5EczSq1kijACq56HbeQRGFc4unpCB6/PEBn9ETSk0tR0EFErwc+IuUy0D36sWLbpSg+38wdg==" saltValue="1f3YJ+jRHTCKHvsmn510gg==" spinCount="100000" sheet="1" objects="1" scenarios="1"/>
  <mergeCells count="5">
    <mergeCell ref="A22:B22"/>
    <mergeCell ref="A23:B23"/>
    <mergeCell ref="A24:B24"/>
    <mergeCell ref="A3:D3"/>
    <mergeCell ref="A5:B5"/>
  </mergeCells>
  <phoneticPr fontId="8"/>
  <hyperlinks>
    <hyperlink ref="E1" location="一覧!A1" display="一覧へ" xr:uid="{11282BF0-65E0-49C1-ACD0-3BA5AD0EA8D3}"/>
  </hyperlinks>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W76"/>
  <sheetViews>
    <sheetView view="pageBreakPreview" zoomScale="85" zoomScaleNormal="100" zoomScaleSheetLayoutView="85" workbookViewId="0"/>
  </sheetViews>
  <sheetFormatPr defaultColWidth="9.140625" defaultRowHeight="18.75" customHeight="1" outlineLevelRow="1"/>
  <cols>
    <col min="1" max="1" width="2.7109375" style="4" customWidth="1"/>
    <col min="2" max="2" width="10.7109375" style="4" customWidth="1"/>
    <col min="3" max="10" width="13.42578125" style="4" customWidth="1"/>
    <col min="11" max="11" width="11.7109375" style="4" customWidth="1"/>
    <col min="12" max="16384" width="9.140625" style="4"/>
  </cols>
  <sheetData>
    <row r="1" spans="1:15" ht="18.75" customHeight="1">
      <c r="A1" s="347" t="s">
        <v>827</v>
      </c>
      <c r="B1" s="95"/>
      <c r="C1" s="95"/>
      <c r="K1" s="1544" t="s">
        <v>1532</v>
      </c>
    </row>
    <row r="2" spans="1:15" ht="18.75" customHeight="1">
      <c r="A2" s="95"/>
      <c r="B2" s="95"/>
      <c r="C2" s="95"/>
    </row>
    <row r="3" spans="1:15" ht="18.75" customHeight="1">
      <c r="A3" s="95"/>
      <c r="B3" s="95"/>
      <c r="C3" s="95"/>
    </row>
    <row r="5" spans="1:15" ht="12" customHeight="1">
      <c r="A5" s="771"/>
      <c r="B5" s="771"/>
      <c r="C5" s="771"/>
      <c r="D5" s="771"/>
      <c r="E5" s="771"/>
      <c r="F5" s="771"/>
      <c r="G5" s="771"/>
      <c r="H5" s="771"/>
      <c r="I5" s="771"/>
      <c r="J5" s="771"/>
      <c r="K5" s="771"/>
    </row>
    <row r="6" spans="1:15" ht="18.75" customHeight="1">
      <c r="A6" s="2702" t="s">
        <v>1637</v>
      </c>
      <c r="B6" s="2702"/>
      <c r="C6" s="2702"/>
      <c r="D6" s="2702"/>
      <c r="E6" s="2702"/>
      <c r="F6" s="2702"/>
      <c r="G6" s="2702"/>
      <c r="H6" s="2702"/>
      <c r="I6" s="2702"/>
      <c r="J6" s="2702"/>
      <c r="K6" s="1273"/>
      <c r="O6" s="273"/>
    </row>
    <row r="7" spans="1:15" ht="18.75" customHeight="1">
      <c r="A7" s="523"/>
      <c r="B7" s="688" t="s">
        <v>336</v>
      </c>
      <c r="C7" s="1269"/>
      <c r="D7" s="605"/>
      <c r="E7" s="605"/>
      <c r="F7" s="605"/>
      <c r="G7" s="605"/>
      <c r="H7" s="1270"/>
      <c r="I7" s="514"/>
      <c r="J7" s="514" t="s">
        <v>1174</v>
      </c>
      <c r="K7" s="400"/>
    </row>
    <row r="8" spans="1:15" ht="18.75" customHeight="1">
      <c r="A8" s="2694"/>
      <c r="B8" s="2695"/>
      <c r="C8" s="2707" t="s">
        <v>337</v>
      </c>
      <c r="D8" s="2708"/>
      <c r="E8" s="2707" t="s">
        <v>338</v>
      </c>
      <c r="F8" s="2708"/>
      <c r="G8" s="2692" t="s">
        <v>339</v>
      </c>
      <c r="H8" s="2693"/>
      <c r="I8" s="2692" t="s">
        <v>121</v>
      </c>
      <c r="J8" s="2693"/>
    </row>
    <row r="9" spans="1:15" ht="18.75" customHeight="1">
      <c r="A9" s="2696"/>
      <c r="B9" s="2697"/>
      <c r="C9" s="689"/>
      <c r="D9" s="974" t="s">
        <v>1104</v>
      </c>
      <c r="E9" s="689"/>
      <c r="F9" s="974" t="s">
        <v>1104</v>
      </c>
      <c r="G9" s="670"/>
      <c r="H9" s="974" t="s">
        <v>1104</v>
      </c>
      <c r="I9" s="670"/>
      <c r="J9" s="974" t="s">
        <v>1104</v>
      </c>
    </row>
    <row r="10" spans="1:15" ht="18.75" hidden="1" customHeight="1" outlineLevel="1">
      <c r="A10" s="2698" t="s">
        <v>39</v>
      </c>
      <c r="B10" s="2699"/>
      <c r="C10" s="690">
        <v>626</v>
      </c>
      <c r="D10" s="691"/>
      <c r="E10" s="690">
        <v>29929</v>
      </c>
      <c r="F10" s="691"/>
      <c r="G10" s="690">
        <v>1060130.27</v>
      </c>
      <c r="H10" s="691"/>
      <c r="I10" s="690">
        <v>449095.85</v>
      </c>
      <c r="J10" s="691"/>
    </row>
    <row r="11" spans="1:15" ht="18.75" hidden="1" customHeight="1" outlineLevel="1">
      <c r="A11" s="2700" t="s">
        <v>68</v>
      </c>
      <c r="B11" s="2701"/>
      <c r="C11" s="690">
        <v>578</v>
      </c>
      <c r="D11" s="691">
        <f>(C11/C10-1)*100</f>
        <v>-7.6677316293929714</v>
      </c>
      <c r="E11" s="690">
        <v>28281</v>
      </c>
      <c r="F11" s="691">
        <f>(E11/E10-1)*100</f>
        <v>-5.5063650639847639</v>
      </c>
      <c r="G11" s="690">
        <v>866162.45</v>
      </c>
      <c r="H11" s="691">
        <f>(G11/G10-1)*100</f>
        <v>-18.296602360009974</v>
      </c>
      <c r="I11" s="690">
        <v>432666.37</v>
      </c>
      <c r="J11" s="691">
        <f>(I11/I10-1)*100</f>
        <v>-3.6583459856064149</v>
      </c>
    </row>
    <row r="12" spans="1:15" ht="18.75" hidden="1" customHeight="1" outlineLevel="1">
      <c r="A12" s="2700" t="s">
        <v>67</v>
      </c>
      <c r="B12" s="2701"/>
      <c r="C12" s="690">
        <v>590</v>
      </c>
      <c r="D12" s="691">
        <f t="shared" ref="D12:J16" si="0">(C12/C11-1)*100</f>
        <v>2.076124567474058</v>
      </c>
      <c r="E12" s="690">
        <v>28158</v>
      </c>
      <c r="F12" s="691">
        <f t="shared" si="0"/>
        <v>-0.43492097167709964</v>
      </c>
      <c r="G12" s="690">
        <v>914622.14</v>
      </c>
      <c r="H12" s="691">
        <f>(G12/G11-1)*100</f>
        <v>5.5947576577580982</v>
      </c>
      <c r="I12" s="690">
        <v>448224.1</v>
      </c>
      <c r="J12" s="691">
        <f t="shared" si="0"/>
        <v>3.5957798152881582</v>
      </c>
    </row>
    <row r="13" spans="1:15" ht="18.75" hidden="1" customHeight="1" outlineLevel="1">
      <c r="A13" s="2700" t="s">
        <v>66</v>
      </c>
      <c r="B13" s="2701"/>
      <c r="C13" s="690">
        <v>566</v>
      </c>
      <c r="D13" s="691">
        <f t="shared" si="0"/>
        <v>-4.067796610169494</v>
      </c>
      <c r="E13" s="690">
        <v>28200</v>
      </c>
      <c r="F13" s="691">
        <f t="shared" si="0"/>
        <v>0.14915832090347525</v>
      </c>
      <c r="G13" s="690">
        <v>925372.84</v>
      </c>
      <c r="H13" s="691">
        <f t="shared" si="0"/>
        <v>1.1754252963961598</v>
      </c>
      <c r="I13" s="690">
        <v>464503.11</v>
      </c>
      <c r="J13" s="691">
        <f t="shared" si="0"/>
        <v>3.6318908331792077</v>
      </c>
    </row>
    <row r="14" spans="1:15" ht="18.75" hidden="1" customHeight="1" outlineLevel="1">
      <c r="A14" s="2677" t="s">
        <v>65</v>
      </c>
      <c r="B14" s="2678"/>
      <c r="C14" s="690">
        <v>588</v>
      </c>
      <c r="D14" s="691">
        <f t="shared" si="0"/>
        <v>3.8869257950530089</v>
      </c>
      <c r="E14" s="690">
        <v>28584</v>
      </c>
      <c r="F14" s="691">
        <f t="shared" si="0"/>
        <v>1.3617021276595809</v>
      </c>
      <c r="G14" s="690">
        <v>949611.7</v>
      </c>
      <c r="H14" s="691">
        <f t="shared" si="0"/>
        <v>2.619361510545315</v>
      </c>
      <c r="I14" s="690">
        <v>980469.42</v>
      </c>
      <c r="J14" s="691">
        <f t="shared" si="0"/>
        <v>111.07919385082266</v>
      </c>
    </row>
    <row r="15" spans="1:15" ht="18.75" hidden="1" customHeight="1" collapsed="1">
      <c r="A15" s="2677" t="s">
        <v>40</v>
      </c>
      <c r="B15" s="2678"/>
      <c r="C15" s="690">
        <v>560</v>
      </c>
      <c r="D15" s="691">
        <f t="shared" si="0"/>
        <v>-4.7619047619047672</v>
      </c>
      <c r="E15" s="690">
        <v>28119</v>
      </c>
      <c r="F15" s="691">
        <f t="shared" si="0"/>
        <v>-1.6267842149454204</v>
      </c>
      <c r="G15" s="690">
        <v>940006.8</v>
      </c>
      <c r="H15" s="691">
        <f t="shared" si="0"/>
        <v>-1.0114555244001178</v>
      </c>
      <c r="I15" s="692">
        <v>476826.61</v>
      </c>
      <c r="J15" s="691">
        <f t="shared" si="0"/>
        <v>-51.367518428060713</v>
      </c>
    </row>
    <row r="16" spans="1:15" ht="18.75" hidden="1" customHeight="1">
      <c r="A16" s="2677" t="s">
        <v>64</v>
      </c>
      <c r="B16" s="2678"/>
      <c r="C16" s="690">
        <v>540</v>
      </c>
      <c r="D16" s="691">
        <f t="shared" si="0"/>
        <v>-3.5714285714285698</v>
      </c>
      <c r="E16" s="690">
        <v>29310</v>
      </c>
      <c r="F16" s="691">
        <f t="shared" si="0"/>
        <v>4.2355702549877305</v>
      </c>
      <c r="G16" s="690">
        <v>1043556.36</v>
      </c>
      <c r="H16" s="693" t="s">
        <v>32</v>
      </c>
      <c r="I16" s="694" t="s">
        <v>813</v>
      </c>
      <c r="J16" s="693" t="s">
        <v>32</v>
      </c>
    </row>
    <row r="17" spans="1:10" ht="18.75" hidden="1" customHeight="1">
      <c r="A17" s="2677" t="s">
        <v>63</v>
      </c>
      <c r="B17" s="2678"/>
      <c r="C17" s="690">
        <v>564</v>
      </c>
      <c r="D17" s="693" t="s">
        <v>32</v>
      </c>
      <c r="E17" s="690">
        <v>28054</v>
      </c>
      <c r="F17" s="693" t="s">
        <v>32</v>
      </c>
      <c r="G17" s="690">
        <v>963311.3</v>
      </c>
      <c r="H17" s="693" t="s">
        <v>32</v>
      </c>
      <c r="I17" s="695">
        <v>487466.29</v>
      </c>
      <c r="J17" s="693" t="s">
        <v>32</v>
      </c>
    </row>
    <row r="18" spans="1:10" ht="18.75" hidden="1" customHeight="1">
      <c r="A18" s="2677" t="s">
        <v>62</v>
      </c>
      <c r="B18" s="2678"/>
      <c r="C18" s="690">
        <v>500</v>
      </c>
      <c r="D18" s="691">
        <f t="shared" ref="D18:J26" si="1">(C18/C17-1)*100</f>
        <v>-11.34751773049646</v>
      </c>
      <c r="E18" s="690">
        <v>25881</v>
      </c>
      <c r="F18" s="691">
        <f t="shared" si="1"/>
        <v>-7.7457760034219669</v>
      </c>
      <c r="G18" s="690">
        <v>696658.52</v>
      </c>
      <c r="H18" s="691">
        <f t="shared" si="1"/>
        <v>-27.680852492854591</v>
      </c>
      <c r="I18" s="696">
        <v>344202.95</v>
      </c>
      <c r="J18" s="691">
        <f t="shared" si="1"/>
        <v>-29.389384033098974</v>
      </c>
    </row>
    <row r="19" spans="1:10" ht="18.75" hidden="1" customHeight="1">
      <c r="A19" s="2677" t="s">
        <v>61</v>
      </c>
      <c r="B19" s="2678"/>
      <c r="C19" s="690">
        <v>483</v>
      </c>
      <c r="D19" s="691">
        <f t="shared" si="1"/>
        <v>-3.400000000000003</v>
      </c>
      <c r="E19" s="690">
        <v>25638</v>
      </c>
      <c r="F19" s="691">
        <f t="shared" si="1"/>
        <v>-0.93891271589197078</v>
      </c>
      <c r="G19" s="690">
        <v>794694.93</v>
      </c>
      <c r="H19" s="691">
        <f t="shared" si="1"/>
        <v>14.072376520996265</v>
      </c>
      <c r="I19" s="697">
        <v>376596.94</v>
      </c>
      <c r="J19" s="691">
        <f t="shared" si="1"/>
        <v>9.4113051616785839</v>
      </c>
    </row>
    <row r="20" spans="1:10" ht="18.75" customHeight="1">
      <c r="A20" s="2677" t="s">
        <v>60</v>
      </c>
      <c r="B20" s="2678"/>
      <c r="C20" s="690">
        <v>564</v>
      </c>
      <c r="D20" s="691">
        <f t="shared" si="1"/>
        <v>16.770186335403725</v>
      </c>
      <c r="E20" s="690">
        <v>25679</v>
      </c>
      <c r="F20" s="691">
        <f t="shared" si="1"/>
        <v>0.15991887042670072</v>
      </c>
      <c r="G20" s="690">
        <v>970031.43</v>
      </c>
      <c r="H20" s="691">
        <f t="shared" si="1"/>
        <v>22.063372167229002</v>
      </c>
      <c r="I20" s="694" t="s">
        <v>814</v>
      </c>
      <c r="J20" s="693" t="s">
        <v>32</v>
      </c>
    </row>
    <row r="21" spans="1:10" ht="18.75" customHeight="1">
      <c r="A21" s="2677" t="s">
        <v>124</v>
      </c>
      <c r="B21" s="2678"/>
      <c r="C21" s="690">
        <v>472</v>
      </c>
      <c r="D21" s="691">
        <f t="shared" si="1"/>
        <v>-16.312056737588655</v>
      </c>
      <c r="E21" s="690">
        <v>26799</v>
      </c>
      <c r="F21" s="691">
        <f t="shared" si="1"/>
        <v>4.3615405584329636</v>
      </c>
      <c r="G21" s="690">
        <v>807025</v>
      </c>
      <c r="H21" s="691">
        <f t="shared" si="1"/>
        <v>-16.804242105846001</v>
      </c>
      <c r="I21" s="698">
        <v>375730.44999999995</v>
      </c>
      <c r="J21" s="693" t="s">
        <v>32</v>
      </c>
    </row>
    <row r="22" spans="1:10" ht="18.75" customHeight="1">
      <c r="A22" s="2677" t="s">
        <v>59</v>
      </c>
      <c r="B22" s="2678"/>
      <c r="C22" s="690">
        <v>462</v>
      </c>
      <c r="D22" s="691">
        <f t="shared" si="1"/>
        <v>-2.1186440677966156</v>
      </c>
      <c r="E22" s="690">
        <v>27639</v>
      </c>
      <c r="F22" s="691">
        <f t="shared" si="1"/>
        <v>3.1344453151237017</v>
      </c>
      <c r="G22" s="690">
        <v>894351.58</v>
      </c>
      <c r="H22" s="691">
        <f t="shared" si="1"/>
        <v>10.820802329543699</v>
      </c>
      <c r="I22" s="690">
        <v>411423.98</v>
      </c>
      <c r="J22" s="691">
        <f>(I22/I21-1)*100</f>
        <v>9.4997703806013245</v>
      </c>
    </row>
    <row r="23" spans="1:10" ht="18.75" customHeight="1">
      <c r="A23" s="2677" t="s">
        <v>605</v>
      </c>
      <c r="B23" s="2678"/>
      <c r="C23" s="690">
        <v>444</v>
      </c>
      <c r="D23" s="691">
        <f t="shared" si="1"/>
        <v>-3.8961038961038974</v>
      </c>
      <c r="E23" s="690">
        <v>27919</v>
      </c>
      <c r="F23" s="691">
        <f t="shared" si="1"/>
        <v>1.013061254025116</v>
      </c>
      <c r="G23" s="690">
        <v>991415</v>
      </c>
      <c r="H23" s="691">
        <f t="shared" si="1"/>
        <v>10.852937722768941</v>
      </c>
      <c r="I23" s="690">
        <v>449000</v>
      </c>
      <c r="J23" s="691">
        <f>(I23/I22-1)*100</f>
        <v>9.1331623402213893</v>
      </c>
    </row>
    <row r="24" spans="1:10" ht="18.75" customHeight="1">
      <c r="A24" s="2677" t="s">
        <v>603</v>
      </c>
      <c r="B24" s="2678"/>
      <c r="C24" s="699">
        <v>518</v>
      </c>
      <c r="D24" s="691">
        <f t="shared" si="1"/>
        <v>16.666666666666675</v>
      </c>
      <c r="E24" s="699">
        <v>26809</v>
      </c>
      <c r="F24" s="691">
        <f t="shared" si="1"/>
        <v>-3.9757870983917809</v>
      </c>
      <c r="G24" s="699">
        <v>1035182.55</v>
      </c>
      <c r="H24" s="691">
        <f t="shared" si="1"/>
        <v>4.4146548115572282</v>
      </c>
      <c r="I24" s="699">
        <v>458860.29</v>
      </c>
      <c r="J24" s="691">
        <f>(I24/I23-1)*100</f>
        <v>2.1960556792872898</v>
      </c>
    </row>
    <row r="25" spans="1:10" ht="18.75" customHeight="1">
      <c r="A25" s="2677" t="s">
        <v>780</v>
      </c>
      <c r="B25" s="2678"/>
      <c r="C25" s="844">
        <v>458</v>
      </c>
      <c r="D25" s="845">
        <f t="shared" si="1"/>
        <v>-11.583011583011583</v>
      </c>
      <c r="E25" s="844">
        <v>27013</v>
      </c>
      <c r="F25" s="845">
        <f t="shared" si="1"/>
        <v>0.7609384908053185</v>
      </c>
      <c r="G25" s="844">
        <v>994825</v>
      </c>
      <c r="H25" s="845">
        <f t="shared" si="1"/>
        <v>-3.8985925719091763</v>
      </c>
      <c r="I25" s="844">
        <v>412269</v>
      </c>
      <c r="J25" s="845">
        <f t="shared" ref="J25:J26" si="2">(I25/I24-1)*100</f>
        <v>-10.153698416570322</v>
      </c>
    </row>
    <row r="26" spans="1:10" ht="18.75" customHeight="1">
      <c r="A26" s="2677" t="s">
        <v>863</v>
      </c>
      <c r="B26" s="2678"/>
      <c r="C26" s="844">
        <v>438</v>
      </c>
      <c r="D26" s="845">
        <f t="shared" si="1"/>
        <v>-4.3668122270742344</v>
      </c>
      <c r="E26" s="844">
        <v>28067</v>
      </c>
      <c r="F26" s="845">
        <f t="shared" si="1"/>
        <v>3.901825047199492</v>
      </c>
      <c r="G26" s="844">
        <v>1113348</v>
      </c>
      <c r="H26" s="845">
        <f t="shared" si="1"/>
        <v>11.913954715653507</v>
      </c>
      <c r="I26" s="844">
        <v>480535</v>
      </c>
      <c r="J26" s="845">
        <f t="shared" si="2"/>
        <v>16.558606152778886</v>
      </c>
    </row>
    <row r="27" spans="1:10" ht="18.75" customHeight="1">
      <c r="A27" s="2677" t="s">
        <v>1012</v>
      </c>
      <c r="B27" s="2678"/>
      <c r="C27" s="844">
        <v>428</v>
      </c>
      <c r="D27" s="845">
        <f t="shared" ref="D27" si="3">(C27/C26-1)*100</f>
        <v>-2.2831050228310557</v>
      </c>
      <c r="E27" s="844">
        <v>28226</v>
      </c>
      <c r="F27" s="845">
        <f t="shared" ref="F27" si="4">(E27/E26-1)*100</f>
        <v>0.56650158549185203</v>
      </c>
      <c r="G27" s="844">
        <v>1188586</v>
      </c>
      <c r="H27" s="845">
        <f t="shared" ref="H27" si="5">(G27/G26-1)*100</f>
        <v>6.7578151665067976</v>
      </c>
      <c r="I27" s="844">
        <v>514905</v>
      </c>
      <c r="J27" s="845">
        <f t="shared" ref="J27" si="6">(I27/I26-1)*100</f>
        <v>7.1524446710437228</v>
      </c>
    </row>
    <row r="28" spans="1:10" ht="18.75" customHeight="1">
      <c r="A28" s="2677" t="s">
        <v>1068</v>
      </c>
      <c r="B28" s="2678"/>
      <c r="C28" s="844">
        <v>425</v>
      </c>
      <c r="D28" s="845">
        <f t="shared" ref="D28" si="7">(C28/C27-1)*100</f>
        <v>-0.70093457943924964</v>
      </c>
      <c r="E28" s="844">
        <v>28437</v>
      </c>
      <c r="F28" s="845">
        <f t="shared" ref="F28" si="8">(E28/E27-1)*100</f>
        <v>0.74753773116984501</v>
      </c>
      <c r="G28" s="844">
        <v>1095164</v>
      </c>
      <c r="H28" s="845">
        <f t="shared" ref="H28" si="9">(G28/G27-1)*100</f>
        <v>-7.8599276787712498</v>
      </c>
      <c r="I28" s="844">
        <v>470863</v>
      </c>
      <c r="J28" s="845">
        <f t="shared" ref="J28" si="10">(I28/I27-1)*100</f>
        <v>-8.5534224759907129</v>
      </c>
    </row>
    <row r="29" spans="1:10" ht="18.75" customHeight="1">
      <c r="A29" s="2664" t="s">
        <v>1070</v>
      </c>
      <c r="B29" s="2665"/>
      <c r="C29" s="844">
        <v>466</v>
      </c>
      <c r="D29" s="845">
        <f t="shared" ref="D29" si="11">(C29/C28-1)*100</f>
        <v>9.6470588235294095</v>
      </c>
      <c r="E29" s="844">
        <v>28761</v>
      </c>
      <c r="F29" s="845">
        <f t="shared" ref="F29" si="12">(E29/E28-1)*100</f>
        <v>1.139360692056135</v>
      </c>
      <c r="G29" s="844">
        <v>921646</v>
      </c>
      <c r="H29" s="845">
        <f t="shared" ref="H29" si="13">(G29/G28-1)*100</f>
        <v>-15.844019708463753</v>
      </c>
      <c r="I29" s="844">
        <v>457464</v>
      </c>
      <c r="J29" s="845">
        <f t="shared" ref="J29" si="14">(I29/I28-1)*100</f>
        <v>-2.8456260101133446</v>
      </c>
    </row>
    <row r="30" spans="1:10" ht="18.75" customHeight="1">
      <c r="A30" s="2664" t="s">
        <v>1236</v>
      </c>
      <c r="B30" s="2665"/>
      <c r="C30" s="844">
        <v>572</v>
      </c>
      <c r="D30" s="2057" t="s">
        <v>32</v>
      </c>
      <c r="E30" s="844">
        <v>29953</v>
      </c>
      <c r="F30" s="2057" t="s">
        <v>32</v>
      </c>
      <c r="G30" s="844">
        <v>1278328</v>
      </c>
      <c r="H30" s="2057" t="s">
        <v>32</v>
      </c>
      <c r="I30" s="844">
        <v>706272</v>
      </c>
      <c r="J30" s="2057" t="s">
        <v>32</v>
      </c>
    </row>
    <row r="31" spans="1:10" ht="18.75" customHeight="1">
      <c r="A31" s="2664" t="s">
        <v>1290</v>
      </c>
      <c r="B31" s="2665"/>
      <c r="C31" s="844">
        <v>567</v>
      </c>
      <c r="D31" s="845">
        <f t="shared" ref="D31" si="15">(C31/C30-1)*100</f>
        <v>-0.87412587412587506</v>
      </c>
      <c r="E31" s="844">
        <v>30155</v>
      </c>
      <c r="F31" s="845">
        <f t="shared" ref="F31" si="16">(E31/E30-1)*100</f>
        <v>0.67438987747470147</v>
      </c>
      <c r="G31" s="844">
        <v>1353862</v>
      </c>
      <c r="H31" s="845">
        <f t="shared" ref="H31" si="17">(G31/G30-1)*100</f>
        <v>5.9088121358524592</v>
      </c>
      <c r="I31" s="844">
        <v>720755</v>
      </c>
      <c r="J31" s="845">
        <f t="shared" ref="J31" si="18">(I31/I30-1)*100</f>
        <v>2.0506263875673891</v>
      </c>
    </row>
    <row r="32" spans="1:10" ht="18.75" customHeight="1">
      <c r="A32" s="2664" t="s">
        <v>1822</v>
      </c>
      <c r="B32" s="2665"/>
      <c r="C32" s="844">
        <v>563</v>
      </c>
      <c r="D32" s="845">
        <f>(C32/C31-1)*100</f>
        <v>-0.70546737213403876</v>
      </c>
      <c r="E32" s="844">
        <v>30307</v>
      </c>
      <c r="F32" s="845">
        <f>(E32/E31-1)*100</f>
        <v>0.50406234455313559</v>
      </c>
      <c r="G32" s="844">
        <v>1343950</v>
      </c>
      <c r="H32" s="845">
        <f>(G32/G31-1)*100</f>
        <v>-0.73212779441331755</v>
      </c>
      <c r="I32" s="844">
        <v>662941</v>
      </c>
      <c r="J32" s="845">
        <f>(I32/I31-1)*100</f>
        <v>-8.0213109863962124</v>
      </c>
    </row>
    <row r="33" spans="1:11" ht="18.75" customHeight="1">
      <c r="A33" s="1670" t="s">
        <v>1183</v>
      </c>
      <c r="B33" s="22"/>
      <c r="C33" s="679"/>
      <c r="D33" s="679"/>
      <c r="E33" s="1671"/>
      <c r="F33" s="700"/>
      <c r="G33" s="700"/>
      <c r="H33" s="605"/>
      <c r="I33" s="523"/>
      <c r="J33" s="523"/>
    </row>
    <row r="34" spans="1:11" s="223" customFormat="1" ht="18.75" customHeight="1">
      <c r="A34" s="878" t="s">
        <v>1845</v>
      </c>
      <c r="B34" s="679"/>
      <c r="C34" s="679"/>
      <c r="D34" s="679"/>
      <c r="E34" s="679"/>
      <c r="F34" s="679"/>
      <c r="G34" s="679"/>
      <c r="H34" s="679"/>
      <c r="I34" s="679"/>
      <c r="J34" s="679"/>
    </row>
    <row r="35" spans="1:11" s="223" customFormat="1" ht="13.5" hidden="1" customHeight="1">
      <c r="A35" s="1670" t="s">
        <v>1199</v>
      </c>
      <c r="B35" s="22"/>
      <c r="C35" s="679"/>
      <c r="D35" s="679"/>
      <c r="E35" s="878"/>
      <c r="F35" s="878"/>
      <c r="G35" s="878"/>
      <c r="H35" s="878"/>
      <c r="I35" s="679"/>
      <c r="J35" s="679"/>
    </row>
    <row r="36" spans="1:11" s="223" customFormat="1" ht="18.75" hidden="1" customHeight="1">
      <c r="A36" s="1670" t="s">
        <v>830</v>
      </c>
      <c r="B36" s="22"/>
      <c r="C36" s="679"/>
      <c r="D36" s="679"/>
      <c r="E36" s="878"/>
      <c r="F36" s="878"/>
      <c r="G36" s="878"/>
      <c r="H36" s="878"/>
      <c r="I36" s="679"/>
      <c r="J36" s="679"/>
    </row>
    <row r="37" spans="1:11" s="223" customFormat="1" ht="13.5" hidden="1" customHeight="1">
      <c r="A37" s="679" t="s">
        <v>1200</v>
      </c>
      <c r="B37" s="679"/>
      <c r="C37" s="679"/>
      <c r="D37" s="679"/>
      <c r="E37" s="679"/>
      <c r="F37" s="679"/>
      <c r="G37" s="679"/>
      <c r="H37" s="679"/>
      <c r="I37" s="679"/>
      <c r="J37" s="679"/>
    </row>
    <row r="38" spans="1:11" s="223" customFormat="1" ht="18.75" customHeight="1">
      <c r="A38" s="679" t="s">
        <v>1842</v>
      </c>
      <c r="B38" s="679"/>
      <c r="C38" s="679"/>
      <c r="D38" s="679"/>
      <c r="E38" s="679"/>
      <c r="F38" s="679"/>
      <c r="G38" s="679"/>
      <c r="H38" s="679"/>
      <c r="I38" s="679"/>
      <c r="J38" s="679"/>
    </row>
    <row r="39" spans="1:11" s="223" customFormat="1" ht="18.75" customHeight="1">
      <c r="A39" s="679" t="s">
        <v>1843</v>
      </c>
      <c r="B39" s="679"/>
      <c r="C39" s="679"/>
      <c r="D39" s="679"/>
      <c r="E39" s="679"/>
      <c r="F39" s="679"/>
      <c r="G39" s="679"/>
      <c r="H39" s="679"/>
      <c r="I39" s="679"/>
      <c r="J39" s="679"/>
    </row>
    <row r="40" spans="1:11" ht="18.75" customHeight="1">
      <c r="B40" s="26"/>
      <c r="C40" s="26"/>
    </row>
    <row r="41" spans="1:11" ht="18.75" customHeight="1">
      <c r="A41" s="2703" t="s">
        <v>1740</v>
      </c>
      <c r="B41" s="2703"/>
      <c r="C41" s="2703"/>
      <c r="D41" s="2703"/>
      <c r="E41" s="2703"/>
      <c r="F41" s="2703"/>
      <c r="G41" s="2703"/>
      <c r="H41" s="2703"/>
      <c r="I41" s="2703"/>
      <c r="J41" s="2703"/>
      <c r="K41" s="1268"/>
    </row>
    <row r="42" spans="1:11" ht="18.75" customHeight="1">
      <c r="D42" s="514"/>
      <c r="E42" s="514"/>
      <c r="F42" s="7"/>
      <c r="G42" s="7"/>
      <c r="H42" s="7"/>
      <c r="I42" s="317"/>
      <c r="J42" s="317" t="s">
        <v>1190</v>
      </c>
    </row>
    <row r="43" spans="1:11" ht="18.75" customHeight="1">
      <c r="A43" s="1271"/>
      <c r="B43" s="1272"/>
      <c r="C43" s="1272"/>
      <c r="D43" s="1272"/>
      <c r="E43" s="542" t="s">
        <v>674</v>
      </c>
      <c r="F43" s="541"/>
      <c r="G43" s="542" t="s">
        <v>772</v>
      </c>
      <c r="H43" s="543"/>
      <c r="I43" s="2705" t="s">
        <v>683</v>
      </c>
      <c r="J43" s="2706"/>
    </row>
    <row r="44" spans="1:11" ht="18.75" customHeight="1">
      <c r="A44" s="1266"/>
      <c r="B44" s="1267"/>
      <c r="C44" s="1267"/>
      <c r="D44" s="1267"/>
      <c r="E44" s="1274"/>
      <c r="F44" s="544" t="s">
        <v>302</v>
      </c>
      <c r="G44" s="545"/>
      <c r="H44" s="544" t="s">
        <v>302</v>
      </c>
      <c r="I44" s="545"/>
      <c r="J44" s="546" t="s">
        <v>302</v>
      </c>
    </row>
    <row r="45" spans="1:11" ht="18.75" customHeight="1">
      <c r="A45" s="1536" t="s">
        <v>341</v>
      </c>
      <c r="B45" s="1537"/>
      <c r="C45" s="1537"/>
      <c r="D45" s="1537"/>
      <c r="E45" s="2675">
        <v>567</v>
      </c>
      <c r="F45" s="2673">
        <v>100</v>
      </c>
      <c r="G45" s="2675">
        <v>28977</v>
      </c>
      <c r="H45" s="2673">
        <v>100</v>
      </c>
      <c r="I45" s="2671">
        <v>914035.32</v>
      </c>
      <c r="J45" s="2669">
        <v>100</v>
      </c>
    </row>
    <row r="46" spans="1:11" ht="30" customHeight="1">
      <c r="A46" s="2666" t="s">
        <v>1507</v>
      </c>
      <c r="B46" s="2667"/>
      <c r="C46" s="2667"/>
      <c r="D46" s="2668"/>
      <c r="E46" s="2676"/>
      <c r="F46" s="2674"/>
      <c r="G46" s="2676"/>
      <c r="H46" s="2674"/>
      <c r="I46" s="2672"/>
      <c r="J46" s="2670"/>
    </row>
    <row r="47" spans="1:11" ht="18.75" customHeight="1">
      <c r="A47" s="1680" t="s">
        <v>342</v>
      </c>
      <c r="B47" s="1681"/>
      <c r="C47" s="1681"/>
      <c r="D47" s="1681"/>
      <c r="E47" s="2675">
        <v>34</v>
      </c>
      <c r="F47" s="2669">
        <f t="shared" ref="F47:F74" si="19">E47/$E$45*100</f>
        <v>5.996472663139329</v>
      </c>
      <c r="G47" s="2675">
        <v>580</v>
      </c>
      <c r="H47" s="2669">
        <f t="shared" ref="H47:H74" si="20">G47/$G$45*100</f>
        <v>2.001587465921248</v>
      </c>
      <c r="I47" s="2675">
        <v>10300.33</v>
      </c>
      <c r="J47" s="2669">
        <f>I47/$I$45*100</f>
        <v>1.1269072184212752</v>
      </c>
    </row>
    <row r="48" spans="1:11" ht="15" customHeight="1">
      <c r="A48" s="2517" t="s">
        <v>1429</v>
      </c>
      <c r="B48" s="2518"/>
      <c r="C48" s="2518"/>
      <c r="D48" s="2519"/>
      <c r="E48" s="2676"/>
      <c r="F48" s="2670"/>
      <c r="G48" s="2676"/>
      <c r="H48" s="2670"/>
      <c r="I48" s="2676"/>
      <c r="J48" s="2670"/>
    </row>
    <row r="49" spans="1:10" ht="18.75" customHeight="1">
      <c r="A49" s="1682"/>
      <c r="B49" s="1683" t="s">
        <v>1354</v>
      </c>
      <c r="C49" s="1684"/>
      <c r="D49" s="1684"/>
      <c r="E49" s="1672">
        <v>4</v>
      </c>
      <c r="F49" s="1673">
        <f t="shared" si="19"/>
        <v>0.70546737213403876</v>
      </c>
      <c r="G49" s="1672">
        <v>177</v>
      </c>
      <c r="H49" s="1673">
        <f t="shared" si="20"/>
        <v>0.61082927839320833</v>
      </c>
      <c r="I49" s="1674">
        <v>2274.5</v>
      </c>
      <c r="J49" s="1675">
        <f>I49/$I$45*100</f>
        <v>0.24884158743449875</v>
      </c>
    </row>
    <row r="50" spans="1:10" ht="18.75" customHeight="1">
      <c r="A50" s="1682"/>
      <c r="B50" s="1683" t="s">
        <v>1355</v>
      </c>
      <c r="C50" s="1684"/>
      <c r="D50" s="1684"/>
      <c r="E50" s="1672">
        <v>2</v>
      </c>
      <c r="F50" s="1673">
        <f t="shared" si="19"/>
        <v>0.35273368606701938</v>
      </c>
      <c r="G50" s="1672">
        <v>79</v>
      </c>
      <c r="H50" s="1673">
        <f t="shared" si="20"/>
        <v>0.27263001690996308</v>
      </c>
      <c r="I50" s="1674" t="s">
        <v>234</v>
      </c>
      <c r="J50" s="1676" t="s">
        <v>1414</v>
      </c>
    </row>
    <row r="51" spans="1:10" ht="18.75" customHeight="1">
      <c r="A51" s="1680" t="s">
        <v>343</v>
      </c>
      <c r="B51" s="1681"/>
      <c r="C51" s="1681"/>
      <c r="D51" s="1681"/>
      <c r="E51" s="2675">
        <v>235</v>
      </c>
      <c r="F51" s="2669">
        <f t="shared" si="19"/>
        <v>41.446208112874778</v>
      </c>
      <c r="G51" s="2675">
        <v>6817</v>
      </c>
      <c r="H51" s="2669">
        <f t="shared" si="20"/>
        <v>23.52555475031922</v>
      </c>
      <c r="I51" s="2675">
        <v>214758.43</v>
      </c>
      <c r="J51" s="2669">
        <f t="shared" ref="J51:J59" si="21">I51/$I$45*100</f>
        <v>23.495638002260133</v>
      </c>
    </row>
    <row r="52" spans="1:10" ht="15" customHeight="1">
      <c r="A52" s="2517" t="s">
        <v>1429</v>
      </c>
      <c r="B52" s="2518"/>
      <c r="C52" s="2518"/>
      <c r="D52" s="2519"/>
      <c r="E52" s="2676"/>
      <c r="F52" s="2670"/>
      <c r="G52" s="2676"/>
      <c r="H52" s="2670"/>
      <c r="I52" s="2676"/>
      <c r="J52" s="2670"/>
    </row>
    <row r="53" spans="1:10" ht="18.75" customHeight="1">
      <c r="A53" s="1682"/>
      <c r="B53" s="1683" t="s">
        <v>345</v>
      </c>
      <c r="C53" s="1684"/>
      <c r="D53" s="1684"/>
      <c r="E53" s="1672">
        <v>55</v>
      </c>
      <c r="F53" s="1673">
        <f t="shared" si="19"/>
        <v>9.7001763668430332</v>
      </c>
      <c r="G53" s="1672">
        <v>1422</v>
      </c>
      <c r="H53" s="1673">
        <f t="shared" si="20"/>
        <v>4.9073403043793355</v>
      </c>
      <c r="I53" s="1677">
        <v>46625.41</v>
      </c>
      <c r="J53" s="1676">
        <f t="shared" si="21"/>
        <v>5.1010512372760397</v>
      </c>
    </row>
    <row r="54" spans="1:10" ht="18.75" customHeight="1">
      <c r="A54" s="1682"/>
      <c r="B54" s="1683" t="s">
        <v>344</v>
      </c>
      <c r="C54" s="1684"/>
      <c r="D54" s="1684"/>
      <c r="E54" s="1672">
        <v>10</v>
      </c>
      <c r="F54" s="1673">
        <f t="shared" si="19"/>
        <v>1.7636684303350969</v>
      </c>
      <c r="G54" s="1672">
        <v>819</v>
      </c>
      <c r="H54" s="1673">
        <f t="shared" si="20"/>
        <v>2.826379542395693</v>
      </c>
      <c r="I54" s="1677">
        <v>42783.82</v>
      </c>
      <c r="J54" s="1676">
        <f t="shared" si="21"/>
        <v>4.6807622270001561</v>
      </c>
    </row>
    <row r="55" spans="1:10" ht="18.75" customHeight="1">
      <c r="A55" s="1680" t="s">
        <v>346</v>
      </c>
      <c r="B55" s="1681"/>
      <c r="C55" s="1681"/>
      <c r="D55" s="1681"/>
      <c r="E55" s="2675">
        <v>97</v>
      </c>
      <c r="F55" s="2669">
        <f t="shared" si="19"/>
        <v>17.10758377425044</v>
      </c>
      <c r="G55" s="2675">
        <v>7858</v>
      </c>
      <c r="H55" s="2669">
        <f t="shared" si="20"/>
        <v>27.118059150360629</v>
      </c>
      <c r="I55" s="2675">
        <v>235563.06</v>
      </c>
      <c r="J55" s="2669">
        <f t="shared" si="21"/>
        <v>25.771767769324278</v>
      </c>
    </row>
    <row r="56" spans="1:10" ht="15" customHeight="1">
      <c r="A56" s="2517" t="s">
        <v>1429</v>
      </c>
      <c r="B56" s="2518"/>
      <c r="C56" s="2518"/>
      <c r="D56" s="2519"/>
      <c r="E56" s="2676"/>
      <c r="F56" s="2670"/>
      <c r="G56" s="2676"/>
      <c r="H56" s="2670"/>
      <c r="I56" s="2676"/>
      <c r="J56" s="2670"/>
    </row>
    <row r="57" spans="1:10" ht="18.75" customHeight="1">
      <c r="A57" s="1682"/>
      <c r="B57" s="1683" t="s">
        <v>347</v>
      </c>
      <c r="C57" s="1684"/>
      <c r="D57" s="1684"/>
      <c r="E57" s="1672">
        <v>23</v>
      </c>
      <c r="F57" s="1673">
        <f t="shared" si="19"/>
        <v>4.0564373897707231</v>
      </c>
      <c r="G57" s="1672">
        <v>3660</v>
      </c>
      <c r="H57" s="1673">
        <f t="shared" si="20"/>
        <v>12.630707112537529</v>
      </c>
      <c r="I57" s="1678">
        <v>85320.37</v>
      </c>
      <c r="J57" s="1676">
        <f t="shared" si="21"/>
        <v>9.3344718888981237</v>
      </c>
    </row>
    <row r="58" spans="1:10" ht="30" customHeight="1">
      <c r="A58" s="1685"/>
      <c r="B58" s="2682" t="s">
        <v>1360</v>
      </c>
      <c r="C58" s="2683"/>
      <c r="D58" s="2684"/>
      <c r="E58" s="1672">
        <v>19</v>
      </c>
      <c r="F58" s="1673">
        <f t="shared" si="19"/>
        <v>3.3509700176366843</v>
      </c>
      <c r="G58" s="1672">
        <v>1381</v>
      </c>
      <c r="H58" s="1673">
        <f t="shared" si="20"/>
        <v>4.7658487766159361</v>
      </c>
      <c r="I58" s="1678">
        <v>39385.120000000003</v>
      </c>
      <c r="J58" s="1676">
        <f t="shared" si="21"/>
        <v>4.3089275806103426</v>
      </c>
    </row>
    <row r="59" spans="1:10" ht="18.75" customHeight="1">
      <c r="A59" s="1686" t="s">
        <v>348</v>
      </c>
      <c r="B59" s="1687"/>
      <c r="C59" s="1687"/>
      <c r="D59" s="1687"/>
      <c r="E59" s="2675">
        <v>34</v>
      </c>
      <c r="F59" s="2669">
        <f t="shared" si="19"/>
        <v>5.996472663139329</v>
      </c>
      <c r="G59" s="2675">
        <v>3344</v>
      </c>
      <c r="H59" s="2669">
        <f t="shared" si="20"/>
        <v>11.540187044897678</v>
      </c>
      <c r="I59" s="2675">
        <v>164735.89000000001</v>
      </c>
      <c r="J59" s="2669">
        <f t="shared" si="21"/>
        <v>18.022923884385563</v>
      </c>
    </row>
    <row r="60" spans="1:10" ht="15" customHeight="1">
      <c r="A60" s="2517" t="s">
        <v>1429</v>
      </c>
      <c r="B60" s="2518"/>
      <c r="C60" s="2518"/>
      <c r="D60" s="2519"/>
      <c r="E60" s="2676"/>
      <c r="F60" s="2670"/>
      <c r="G60" s="2676"/>
      <c r="H60" s="2670"/>
      <c r="I60" s="2676"/>
      <c r="J60" s="2670"/>
    </row>
    <row r="61" spans="1:10" ht="18.75" customHeight="1">
      <c r="A61" s="1682"/>
      <c r="B61" s="1683" t="s">
        <v>1356</v>
      </c>
      <c r="C61" s="1684"/>
      <c r="D61" s="1684"/>
      <c r="E61" s="1672">
        <v>1</v>
      </c>
      <c r="F61" s="1673">
        <f t="shared" si="19"/>
        <v>0.17636684303350969</v>
      </c>
      <c r="G61" s="1672">
        <v>2309</v>
      </c>
      <c r="H61" s="1673">
        <f t="shared" si="20"/>
        <v>7.9683887220899337</v>
      </c>
      <c r="I61" s="1679" t="s">
        <v>234</v>
      </c>
      <c r="J61" s="1676" t="s">
        <v>1411</v>
      </c>
    </row>
    <row r="62" spans="1:10" ht="18.75" customHeight="1">
      <c r="A62" s="1682"/>
      <c r="B62" s="2679" t="s">
        <v>1357</v>
      </c>
      <c r="C62" s="2680"/>
      <c r="D62" s="2681"/>
      <c r="E62" s="1672">
        <v>1</v>
      </c>
      <c r="F62" s="1673">
        <f t="shared" si="19"/>
        <v>0.17636684303350969</v>
      </c>
      <c r="G62" s="1672">
        <v>8</v>
      </c>
      <c r="H62" s="1673">
        <f t="shared" si="20"/>
        <v>2.7608102978224108E-2</v>
      </c>
      <c r="I62" s="1674" t="s">
        <v>234</v>
      </c>
      <c r="J62" s="1676" t="s">
        <v>1414</v>
      </c>
    </row>
    <row r="63" spans="1:10" ht="18.75" customHeight="1">
      <c r="A63" s="1680" t="s">
        <v>349</v>
      </c>
      <c r="B63" s="1681"/>
      <c r="C63" s="1681"/>
      <c r="D63" s="1681"/>
      <c r="E63" s="2675">
        <v>128</v>
      </c>
      <c r="F63" s="2669">
        <f t="shared" si="19"/>
        <v>22.57495590828924</v>
      </c>
      <c r="G63" s="2675">
        <v>7572</v>
      </c>
      <c r="H63" s="2669">
        <f t="shared" si="20"/>
        <v>26.131069468889116</v>
      </c>
      <c r="I63" s="2675">
        <v>230501.37</v>
      </c>
      <c r="J63" s="2669">
        <f>I63/$I$45*100</f>
        <v>25.217993764179703</v>
      </c>
    </row>
    <row r="64" spans="1:10" ht="15" customHeight="1">
      <c r="A64" s="2517" t="s">
        <v>1429</v>
      </c>
      <c r="B64" s="2518"/>
      <c r="C64" s="2518"/>
      <c r="D64" s="2519"/>
      <c r="E64" s="2676"/>
      <c r="F64" s="2670"/>
      <c r="G64" s="2676"/>
      <c r="H64" s="2670"/>
      <c r="I64" s="2676"/>
      <c r="J64" s="2670"/>
    </row>
    <row r="65" spans="1:23" ht="18.75" customHeight="1">
      <c r="A65" s="1682"/>
      <c r="B65" s="2704" t="s">
        <v>1407</v>
      </c>
      <c r="C65" s="2686"/>
      <c r="D65" s="2687"/>
      <c r="E65" s="1672">
        <v>6</v>
      </c>
      <c r="F65" s="1673">
        <f t="shared" si="19"/>
        <v>1.0582010582010581</v>
      </c>
      <c r="G65" s="1672">
        <v>2445</v>
      </c>
      <c r="H65" s="1673">
        <f t="shared" si="20"/>
        <v>8.4377264727197439</v>
      </c>
      <c r="I65" s="1677">
        <v>52295.31</v>
      </c>
      <c r="J65" s="1676">
        <f>I65/$I$45*100</f>
        <v>5.7213664347237705</v>
      </c>
      <c r="S65" s="788"/>
      <c r="T65" s="789"/>
      <c r="U65" s="788"/>
      <c r="V65" s="790"/>
      <c r="W65" s="771"/>
    </row>
    <row r="66" spans="1:23" ht="30" customHeight="1">
      <c r="A66" s="1688"/>
      <c r="B66" s="2685" t="s">
        <v>1408</v>
      </c>
      <c r="C66" s="2686"/>
      <c r="D66" s="2687"/>
      <c r="E66" s="1672">
        <v>11</v>
      </c>
      <c r="F66" s="1673">
        <f t="shared" si="19"/>
        <v>1.9400352733686066</v>
      </c>
      <c r="G66" s="1672">
        <v>313</v>
      </c>
      <c r="H66" s="1673">
        <f t="shared" si="20"/>
        <v>1.0801670290230183</v>
      </c>
      <c r="I66" s="1674">
        <v>33977.26</v>
      </c>
      <c r="J66" s="1676">
        <f>I66/$I$45*100</f>
        <v>3.7172808595624081</v>
      </c>
      <c r="S66" s="771"/>
      <c r="T66" s="771"/>
      <c r="U66" s="771"/>
      <c r="V66" s="771"/>
      <c r="W66" s="771"/>
    </row>
    <row r="67" spans="1:23" ht="18.75" customHeight="1">
      <c r="A67" s="1686" t="s">
        <v>1506</v>
      </c>
      <c r="B67" s="1687"/>
      <c r="C67" s="1687"/>
      <c r="D67" s="1687"/>
      <c r="E67" s="2675">
        <v>6</v>
      </c>
      <c r="F67" s="2669">
        <f t="shared" si="19"/>
        <v>1.0582010582010581</v>
      </c>
      <c r="G67" s="2675">
        <v>208</v>
      </c>
      <c r="H67" s="2669">
        <f t="shared" si="20"/>
        <v>0.71781067743382676</v>
      </c>
      <c r="I67" s="2675" t="s">
        <v>234</v>
      </c>
      <c r="J67" s="2669" t="s">
        <v>234</v>
      </c>
    </row>
    <row r="68" spans="1:23" ht="15" customHeight="1">
      <c r="A68" s="2517" t="s">
        <v>1429</v>
      </c>
      <c r="B68" s="2518"/>
      <c r="C68" s="2518"/>
      <c r="D68" s="2519"/>
      <c r="E68" s="2676"/>
      <c r="F68" s="2670"/>
      <c r="G68" s="2676"/>
      <c r="H68" s="2670"/>
      <c r="I68" s="2676"/>
      <c r="J68" s="2670"/>
    </row>
    <row r="69" spans="1:23" ht="18.75" customHeight="1">
      <c r="A69" s="1689"/>
      <c r="B69" s="2691" t="s">
        <v>1409</v>
      </c>
      <c r="C69" s="2680"/>
      <c r="D69" s="2681"/>
      <c r="E69" s="1672">
        <v>1</v>
      </c>
      <c r="F69" s="1673">
        <f t="shared" si="19"/>
        <v>0.17636684303350969</v>
      </c>
      <c r="G69" s="1672">
        <v>137</v>
      </c>
      <c r="H69" s="1673">
        <f t="shared" si="20"/>
        <v>0.47278876350208787</v>
      </c>
      <c r="I69" s="1674" t="s">
        <v>234</v>
      </c>
      <c r="J69" s="1674" t="s">
        <v>234</v>
      </c>
    </row>
    <row r="70" spans="1:23" ht="18.75" customHeight="1">
      <c r="A70" s="1689"/>
      <c r="B70" s="2688" t="s">
        <v>1410</v>
      </c>
      <c r="C70" s="2689"/>
      <c r="D70" s="2690"/>
      <c r="E70" s="1672">
        <v>1</v>
      </c>
      <c r="F70" s="1673">
        <f t="shared" si="19"/>
        <v>0.17636684303350969</v>
      </c>
      <c r="G70" s="1672">
        <v>27</v>
      </c>
      <c r="H70" s="1673">
        <f t="shared" si="20"/>
        <v>9.3177347551506362E-2</v>
      </c>
      <c r="I70" s="1674" t="s">
        <v>234</v>
      </c>
      <c r="J70" s="1674" t="s">
        <v>1414</v>
      </c>
    </row>
    <row r="71" spans="1:23" ht="18.75" customHeight="1">
      <c r="A71" s="1680" t="s">
        <v>351</v>
      </c>
      <c r="B71" s="1681"/>
      <c r="C71" s="1681"/>
      <c r="D71" s="1681"/>
      <c r="E71" s="2675">
        <v>33</v>
      </c>
      <c r="F71" s="2669">
        <f t="shared" si="19"/>
        <v>5.8201058201058196</v>
      </c>
      <c r="G71" s="2675">
        <v>2598</v>
      </c>
      <c r="H71" s="2669">
        <f t="shared" si="20"/>
        <v>8.9657314421782797</v>
      </c>
      <c r="I71" s="2675">
        <v>58176.24</v>
      </c>
      <c r="J71" s="2669">
        <f>I71/$I$45*100</f>
        <v>6.3647693614290528</v>
      </c>
    </row>
    <row r="72" spans="1:23" ht="15" customHeight="1">
      <c r="A72" s="2517" t="s">
        <v>1429</v>
      </c>
      <c r="B72" s="2518"/>
      <c r="C72" s="2518"/>
      <c r="D72" s="2519"/>
      <c r="E72" s="2676"/>
      <c r="F72" s="2670"/>
      <c r="G72" s="2676"/>
      <c r="H72" s="2670"/>
      <c r="I72" s="2676"/>
      <c r="J72" s="2670"/>
    </row>
    <row r="73" spans="1:23" ht="18.75" customHeight="1">
      <c r="A73" s="1682"/>
      <c r="B73" s="1683" t="s">
        <v>352</v>
      </c>
      <c r="C73" s="1684"/>
      <c r="D73" s="1684"/>
      <c r="E73" s="1672">
        <v>14</v>
      </c>
      <c r="F73" s="1673">
        <f t="shared" si="19"/>
        <v>2.4691358024691357</v>
      </c>
      <c r="G73" s="1672">
        <v>2236</v>
      </c>
      <c r="H73" s="1673">
        <f t="shared" si="20"/>
        <v>7.716464782413639</v>
      </c>
      <c r="I73" s="1677">
        <v>51766.89</v>
      </c>
      <c r="J73" s="1676">
        <f>I73/$I$45*100</f>
        <v>5.663554664386492</v>
      </c>
    </row>
    <row r="74" spans="1:23" ht="18.75" customHeight="1">
      <c r="A74" s="1685"/>
      <c r="B74" s="2679" t="s">
        <v>1358</v>
      </c>
      <c r="C74" s="2680"/>
      <c r="D74" s="2681"/>
      <c r="E74" s="1672">
        <v>8</v>
      </c>
      <c r="F74" s="1673">
        <f t="shared" si="19"/>
        <v>1.4109347442680775</v>
      </c>
      <c r="G74" s="1672">
        <v>209</v>
      </c>
      <c r="H74" s="1673">
        <f t="shared" si="20"/>
        <v>0.72126169030610487</v>
      </c>
      <c r="I74" s="1677">
        <v>21470.26</v>
      </c>
      <c r="J74" s="1676">
        <f>I74/$I$45*100</f>
        <v>2.3489529923198154</v>
      </c>
    </row>
    <row r="75" spans="1:23" ht="18.75" customHeight="1">
      <c r="A75" s="22" t="s">
        <v>1691</v>
      </c>
      <c r="B75" s="23"/>
      <c r="C75" s="223"/>
      <c r="D75" s="223"/>
      <c r="E75" s="223"/>
      <c r="F75" s="223"/>
      <c r="G75" s="223"/>
      <c r="H75" s="223"/>
      <c r="I75" s="223"/>
      <c r="L75" s="802"/>
    </row>
    <row r="76" spans="1:23" ht="18.75" customHeight="1">
      <c r="A76" s="7" t="s">
        <v>1359</v>
      </c>
      <c r="B76" s="209"/>
    </row>
  </sheetData>
  <sheetProtection algorithmName="SHA-512" hashValue="ekkj36A9vKewv4/Bfk4eAdR5d84krcBo+GLI+jRdK0p2Yy6haEwzHXOGdZHFn/DQyWxj0K4Fu0DReHM/tjVcsA==" saltValue="ZYkPMcCZxmNzC8NXYpDU4g==" spinCount="100000" sheet="1" objects="1" scenarios="1"/>
  <mergeCells count="94">
    <mergeCell ref="A6:J6"/>
    <mergeCell ref="A41:J41"/>
    <mergeCell ref="B65:D65"/>
    <mergeCell ref="A14:B14"/>
    <mergeCell ref="A15:B15"/>
    <mergeCell ref="A16:B16"/>
    <mergeCell ref="A17:B17"/>
    <mergeCell ref="A18:B18"/>
    <mergeCell ref="A19:B19"/>
    <mergeCell ref="A24:B24"/>
    <mergeCell ref="I43:J43"/>
    <mergeCell ref="A25:B25"/>
    <mergeCell ref="A26:B26"/>
    <mergeCell ref="A23:B23"/>
    <mergeCell ref="C8:D8"/>
    <mergeCell ref="E8:F8"/>
    <mergeCell ref="G8:H8"/>
    <mergeCell ref="I8:J8"/>
    <mergeCell ref="A20:B20"/>
    <mergeCell ref="A21:B21"/>
    <mergeCell ref="A22:B22"/>
    <mergeCell ref="A8:B9"/>
    <mergeCell ref="A10:B10"/>
    <mergeCell ref="A11:B11"/>
    <mergeCell ref="A12:B12"/>
    <mergeCell ref="A13:B13"/>
    <mergeCell ref="A27:B27"/>
    <mergeCell ref="A28:B28"/>
    <mergeCell ref="A29:B29"/>
    <mergeCell ref="B74:D74"/>
    <mergeCell ref="B62:D62"/>
    <mergeCell ref="B58:D58"/>
    <mergeCell ref="B66:D66"/>
    <mergeCell ref="B70:D70"/>
    <mergeCell ref="B69:D69"/>
    <mergeCell ref="A48:D48"/>
    <mergeCell ref="A52:D52"/>
    <mergeCell ref="A56:D56"/>
    <mergeCell ref="A60:D60"/>
    <mergeCell ref="A64:D64"/>
    <mergeCell ref="A68:D68"/>
    <mergeCell ref="A72:D72"/>
    <mergeCell ref="E71:E72"/>
    <mergeCell ref="J67:J68"/>
    <mergeCell ref="I67:I68"/>
    <mergeCell ref="H67:H68"/>
    <mergeCell ref="G67:G68"/>
    <mergeCell ref="F67:F68"/>
    <mergeCell ref="E67:E68"/>
    <mergeCell ref="J71:J72"/>
    <mergeCell ref="I71:I72"/>
    <mergeCell ref="H71:H72"/>
    <mergeCell ref="G71:G72"/>
    <mergeCell ref="F71:F72"/>
    <mergeCell ref="E63:E64"/>
    <mergeCell ref="J59:J60"/>
    <mergeCell ref="I59:I60"/>
    <mergeCell ref="H59:H60"/>
    <mergeCell ref="G59:G60"/>
    <mergeCell ref="F59:F60"/>
    <mergeCell ref="E59:E60"/>
    <mergeCell ref="J63:J64"/>
    <mergeCell ref="I63:I64"/>
    <mergeCell ref="H63:H64"/>
    <mergeCell ref="G63:G64"/>
    <mergeCell ref="F63:F64"/>
    <mergeCell ref="E55:E56"/>
    <mergeCell ref="F55:F56"/>
    <mergeCell ref="G55:G56"/>
    <mergeCell ref="H55:H56"/>
    <mergeCell ref="I55:I56"/>
    <mergeCell ref="J55:J56"/>
    <mergeCell ref="J51:J52"/>
    <mergeCell ref="I51:I52"/>
    <mergeCell ref="H51:H52"/>
    <mergeCell ref="G51:G52"/>
    <mergeCell ref="F51:F52"/>
    <mergeCell ref="E51:E52"/>
    <mergeCell ref="J47:J48"/>
    <mergeCell ref="I47:I48"/>
    <mergeCell ref="H47:H48"/>
    <mergeCell ref="G47:G48"/>
    <mergeCell ref="F47:F48"/>
    <mergeCell ref="E47:E48"/>
    <mergeCell ref="A30:B30"/>
    <mergeCell ref="A31:B31"/>
    <mergeCell ref="A46:D46"/>
    <mergeCell ref="J45:J46"/>
    <mergeCell ref="I45:I46"/>
    <mergeCell ref="H45:H46"/>
    <mergeCell ref="G45:G46"/>
    <mergeCell ref="F45:F46"/>
    <mergeCell ref="E45:E46"/>
    <mergeCell ref="A32:B32"/>
  </mergeCells>
  <phoneticPr fontId="8"/>
  <hyperlinks>
    <hyperlink ref="K1" location="一覧!A1" display="一覧へ" xr:uid="{4478658B-3143-4AA8-AFCD-BA9917B50F17}"/>
  </hyperlinks>
  <printOptions horizontalCentered="1"/>
  <pageMargins left="0.74803149606299213" right="0.74803149606299213" top="0.98425196850393704" bottom="0.98425196850393704" header="0.51181102362204722" footer="0.51181102362204722"/>
  <pageSetup paperSize="9" scale="64" firstPageNumber="0" orientation="portrait" cellComments="atEnd"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T54"/>
  <sheetViews>
    <sheetView view="pageBreakPreview" zoomScale="85" zoomScaleNormal="100" zoomScaleSheetLayoutView="85" workbookViewId="0"/>
  </sheetViews>
  <sheetFormatPr defaultColWidth="9.140625" defaultRowHeight="18.75" customHeight="1" outlineLevelRow="1" outlineLevelCol="1"/>
  <cols>
    <col min="1" max="1" width="12.7109375" style="59" customWidth="1"/>
    <col min="2" max="2" width="3.7109375" style="59" hidden="1" customWidth="1" outlineLevel="1"/>
    <col min="3" max="3" width="13.7109375" style="59" customWidth="1" collapsed="1"/>
    <col min="4" max="4" width="13.7109375" style="59" customWidth="1"/>
    <col min="5" max="6" width="7.28515625" style="59" customWidth="1"/>
    <col min="7" max="8" width="13.7109375" style="59" customWidth="1"/>
    <col min="9" max="9" width="4.7109375" style="59" hidden="1" customWidth="1" outlineLevel="1"/>
    <col min="10" max="10" width="13.7109375" style="59" customWidth="1" collapsed="1"/>
    <col min="11" max="11" width="13.7109375" style="59" customWidth="1"/>
    <col min="12" max="14" width="7.28515625" style="59" customWidth="1"/>
    <col min="15" max="15" width="12.7109375" style="59" customWidth="1"/>
    <col min="16" max="19" width="11.140625" style="59" customWidth="1"/>
    <col min="20" max="16384" width="9.140625" style="59"/>
  </cols>
  <sheetData>
    <row r="1" spans="1:20" ht="18.75" customHeight="1">
      <c r="A1" s="217" t="s">
        <v>793</v>
      </c>
      <c r="B1" s="217"/>
      <c r="C1" s="217"/>
      <c r="N1" s="1544" t="s">
        <v>1532</v>
      </c>
    </row>
    <row r="2" spans="1:20" ht="18.75" customHeight="1">
      <c r="A2" s="167"/>
      <c r="B2" s="167"/>
      <c r="C2" s="167"/>
    </row>
    <row r="3" spans="1:20" ht="18.75" customHeight="1">
      <c r="A3" s="167"/>
      <c r="B3" s="167"/>
      <c r="C3" s="167"/>
    </row>
    <row r="4" spans="1:20" ht="18.75" customHeight="1">
      <c r="A4" s="167"/>
      <c r="B4" s="167"/>
      <c r="C4" s="167"/>
    </row>
    <row r="5" spans="1:20" ht="18.75" customHeight="1">
      <c r="A5" s="167"/>
      <c r="B5" s="167"/>
      <c r="C5" s="167"/>
    </row>
    <row r="6" spans="1:20" ht="18.75" customHeight="1">
      <c r="A6" s="167"/>
      <c r="B6" s="167"/>
      <c r="C6" s="167"/>
    </row>
    <row r="7" spans="1:20" ht="18.75" customHeight="1">
      <c r="D7" s="2709" t="s">
        <v>1201</v>
      </c>
      <c r="E7" s="2709"/>
      <c r="F7" s="2709"/>
      <c r="G7" s="2709"/>
      <c r="H7" s="2709"/>
      <c r="I7" s="2709"/>
      <c r="J7" s="2709"/>
      <c r="K7" s="219"/>
      <c r="L7" s="219"/>
      <c r="O7" s="273"/>
    </row>
    <row r="8" spans="1:20" ht="18.75" customHeight="1">
      <c r="D8" s="169"/>
      <c r="E8" s="169"/>
      <c r="F8" s="1413"/>
      <c r="G8" s="169"/>
      <c r="H8" s="169"/>
      <c r="J8" s="170" t="s">
        <v>1170</v>
      </c>
      <c r="K8" s="1215"/>
    </row>
    <row r="9" spans="1:20" ht="16.5" customHeight="1">
      <c r="D9" s="114"/>
      <c r="E9" s="2710" t="s">
        <v>2</v>
      </c>
      <c r="F9" s="2711"/>
      <c r="G9" s="116"/>
      <c r="H9" s="115" t="s">
        <v>3</v>
      </c>
      <c r="J9" s="117"/>
      <c r="K9" s="1418"/>
    </row>
    <row r="10" spans="1:20" ht="27.75" customHeight="1">
      <c r="D10" s="118"/>
      <c r="E10" s="1422"/>
      <c r="F10" s="1423"/>
      <c r="G10" s="979" t="s">
        <v>1079</v>
      </c>
      <c r="H10" s="119"/>
      <c r="J10" s="979" t="s">
        <v>1079</v>
      </c>
      <c r="K10" s="1419"/>
    </row>
    <row r="11" spans="1:20" ht="18.75" hidden="1" customHeight="1" outlineLevel="1">
      <c r="D11" s="180" t="s">
        <v>37</v>
      </c>
      <c r="E11" s="34">
        <v>3902</v>
      </c>
      <c r="F11" s="1380"/>
      <c r="G11" s="70" t="s">
        <v>31</v>
      </c>
      <c r="H11" s="34">
        <v>42903</v>
      </c>
      <c r="J11" s="68" t="s">
        <v>31</v>
      </c>
      <c r="K11" s="1420"/>
      <c r="P11" s="64"/>
      <c r="Q11" s="63"/>
      <c r="R11" s="63"/>
      <c r="S11" s="62"/>
      <c r="T11" s="62"/>
    </row>
    <row r="12" spans="1:20" ht="18.75" hidden="1" customHeight="1" outlineLevel="1">
      <c r="D12" s="180" t="s">
        <v>38</v>
      </c>
      <c r="E12" s="34">
        <v>3511</v>
      </c>
      <c r="F12" s="1380"/>
      <c r="G12" s="66">
        <f>(E12/E11-1)*100</f>
        <v>-10.020502306509481</v>
      </c>
      <c r="H12" s="34">
        <v>42209</v>
      </c>
      <c r="J12" s="65">
        <f>(H12/H11-1)*100</f>
        <v>-1.6176024986597648</v>
      </c>
      <c r="K12" s="1420"/>
      <c r="P12" s="64"/>
      <c r="Q12" s="63"/>
      <c r="R12" s="63"/>
      <c r="S12" s="62"/>
      <c r="T12" s="62"/>
    </row>
    <row r="13" spans="1:20" ht="18.75" customHeight="1" collapsed="1">
      <c r="D13" s="181" t="s">
        <v>39</v>
      </c>
      <c r="E13" s="2716">
        <v>3070</v>
      </c>
      <c r="F13" s="2717"/>
      <c r="G13" s="66">
        <f>(E13/E12-1)*100</f>
        <v>-12.560524067217315</v>
      </c>
      <c r="H13" s="69">
        <v>36812</v>
      </c>
      <c r="J13" s="68">
        <f>(H13/H12-1)*100</f>
        <v>-12.786372574569405</v>
      </c>
      <c r="K13" s="1420"/>
      <c r="P13" s="64"/>
      <c r="Q13" s="63"/>
      <c r="R13" s="63"/>
      <c r="S13" s="62"/>
      <c r="T13" s="62"/>
    </row>
    <row r="14" spans="1:20" ht="18.75" customHeight="1">
      <c r="D14" s="181" t="s">
        <v>40</v>
      </c>
      <c r="E14" s="2444">
        <v>2529</v>
      </c>
      <c r="F14" s="2445"/>
      <c r="G14" s="66">
        <f>(E14/E13-1)*100</f>
        <v>-17.622149837133549</v>
      </c>
      <c r="H14" s="1213">
        <v>36098</v>
      </c>
      <c r="J14" s="68">
        <f>(H14/H13-1)*100</f>
        <v>-1.9395849179615343</v>
      </c>
      <c r="K14" s="1420"/>
      <c r="P14" s="64"/>
      <c r="Q14" s="63"/>
      <c r="R14" s="63"/>
      <c r="S14" s="62"/>
      <c r="T14" s="62"/>
    </row>
    <row r="15" spans="1:20" ht="18.75" customHeight="1">
      <c r="D15" s="181" t="s">
        <v>30</v>
      </c>
      <c r="E15" s="2444">
        <v>2709</v>
      </c>
      <c r="F15" s="2445"/>
      <c r="G15" s="70" t="s">
        <v>1862</v>
      </c>
      <c r="H15" s="1213">
        <v>41078</v>
      </c>
      <c r="J15" s="68" t="s">
        <v>31</v>
      </c>
      <c r="K15" s="1420"/>
      <c r="P15" s="64"/>
      <c r="Q15" s="63"/>
      <c r="R15" s="63"/>
      <c r="S15" s="67"/>
      <c r="T15" s="67"/>
    </row>
    <row r="16" spans="1:20" ht="18.75" customHeight="1">
      <c r="D16" s="180" t="s">
        <v>41</v>
      </c>
      <c r="E16" s="2444">
        <v>2414</v>
      </c>
      <c r="F16" s="2445"/>
      <c r="G16" s="66">
        <f>(E16/E15-1)*100</f>
        <v>-10.889627168696936</v>
      </c>
      <c r="H16" s="1924">
        <v>36893</v>
      </c>
      <c r="J16" s="65">
        <f>(H16/H15-1)*100</f>
        <v>-10.187935147767657</v>
      </c>
      <c r="K16" s="1420"/>
      <c r="P16" s="64"/>
      <c r="Q16" s="63"/>
      <c r="R16" s="63"/>
      <c r="S16" s="62"/>
      <c r="T16" s="62"/>
    </row>
    <row r="17" spans="1:20" ht="18.75" customHeight="1">
      <c r="D17" s="180" t="s">
        <v>53</v>
      </c>
      <c r="E17" s="2444">
        <v>2272</v>
      </c>
      <c r="F17" s="2445"/>
      <c r="G17" s="66">
        <f>(E17/E16-1)*100</f>
        <v>-5.8823529411764719</v>
      </c>
      <c r="H17" s="1924">
        <v>36971</v>
      </c>
      <c r="J17" s="65">
        <f>(H17/H16-1)*100</f>
        <v>0.21142222101753205</v>
      </c>
      <c r="K17" s="1420"/>
      <c r="P17" s="64"/>
      <c r="Q17" s="63"/>
      <c r="R17" s="63"/>
      <c r="S17" s="62"/>
      <c r="T17" s="62"/>
    </row>
    <row r="18" spans="1:20" ht="18.75" customHeight="1">
      <c r="D18" s="1212" t="s">
        <v>861</v>
      </c>
      <c r="E18" s="2444">
        <v>2121</v>
      </c>
      <c r="F18" s="2445"/>
      <c r="G18" s="66">
        <f t="shared" ref="G18" si="0">(E18/E17-1)*100</f>
        <v>-6.6461267605633756</v>
      </c>
      <c r="H18" s="1213">
        <v>34664</v>
      </c>
      <c r="J18" s="65">
        <f>(H18/H17-1)*100</f>
        <v>-6.240025966297913</v>
      </c>
      <c r="K18" s="1420"/>
      <c r="P18" s="64"/>
      <c r="Q18" s="63"/>
      <c r="R18" s="63"/>
      <c r="S18" s="62"/>
      <c r="T18" s="62"/>
    </row>
    <row r="19" spans="1:20" ht="18.75" customHeight="1">
      <c r="D19" s="1212" t="s">
        <v>1319</v>
      </c>
      <c r="E19" s="2446">
        <v>1994</v>
      </c>
      <c r="F19" s="2447"/>
      <c r="G19" s="1690">
        <f>(E19/E18-1)*100</f>
        <v>-5.9877416313059868</v>
      </c>
      <c r="H19" s="1691">
        <v>33479</v>
      </c>
      <c r="J19" s="1692">
        <f>(H19/H18-1)*100</f>
        <v>-3.4185321947842184</v>
      </c>
      <c r="K19" s="1421"/>
      <c r="P19" s="64"/>
      <c r="Q19" s="63"/>
      <c r="R19" s="63"/>
      <c r="S19" s="62"/>
      <c r="T19" s="62"/>
    </row>
    <row r="20" spans="1:20" ht="18.75" customHeight="1">
      <c r="D20" s="1212" t="s">
        <v>1858</v>
      </c>
      <c r="E20" s="2446">
        <v>1303</v>
      </c>
      <c r="F20" s="2447"/>
      <c r="G20" s="2185" t="s">
        <v>31</v>
      </c>
      <c r="H20" s="1691">
        <v>28513</v>
      </c>
      <c r="I20" s="1707"/>
      <c r="J20" s="2185" t="s">
        <v>31</v>
      </c>
      <c r="K20" s="1421"/>
      <c r="P20" s="64"/>
      <c r="Q20" s="63"/>
      <c r="R20" s="63"/>
      <c r="S20" s="62"/>
      <c r="T20" s="62"/>
    </row>
    <row r="21" spans="1:20" ht="18.75" customHeight="1">
      <c r="D21" s="61" t="s">
        <v>1171</v>
      </c>
    </row>
    <row r="22" spans="1:20" ht="18.75" customHeight="1">
      <c r="D22" s="59" t="s">
        <v>1766</v>
      </c>
    </row>
    <row r="23" spans="1:20" ht="18.75" customHeight="1">
      <c r="D23" s="60" t="s">
        <v>1202</v>
      </c>
      <c r="Q23" s="27"/>
      <c r="R23" s="27"/>
    </row>
    <row r="24" spans="1:20" ht="18.75" customHeight="1">
      <c r="D24" s="1707" t="s">
        <v>2124</v>
      </c>
      <c r="E24" s="1707"/>
      <c r="F24" s="1707"/>
      <c r="G24" s="1707"/>
      <c r="H24" s="1707"/>
      <c r="I24" s="2051"/>
      <c r="J24" s="1707"/>
      <c r="K24" s="1707"/>
    </row>
    <row r="25" spans="1:20" ht="18.75" customHeight="1">
      <c r="D25" s="1707" t="s">
        <v>2125</v>
      </c>
      <c r="E25" s="1707"/>
      <c r="F25" s="1707"/>
      <c r="G25" s="1707"/>
      <c r="H25" s="1707"/>
      <c r="I25" s="2051"/>
      <c r="J25" s="1707"/>
      <c r="K25" s="1707"/>
    </row>
    <row r="26" spans="1:20" ht="18.75" customHeight="1">
      <c r="D26" s="60" t="s">
        <v>54</v>
      </c>
    </row>
    <row r="28" spans="1:20" ht="18.75" customHeight="1">
      <c r="A28" s="2714" t="s">
        <v>698</v>
      </c>
      <c r="B28" s="2714"/>
      <c r="C28" s="2714"/>
      <c r="D28" s="2714"/>
      <c r="E28" s="2714"/>
      <c r="F28" s="2714"/>
      <c r="G28" s="171"/>
      <c r="H28" s="2714" t="s">
        <v>699</v>
      </c>
      <c r="I28" s="2714"/>
      <c r="J28" s="2714"/>
      <c r="K28" s="2714"/>
      <c r="L28" s="2714"/>
      <c r="M28" s="2714"/>
    </row>
    <row r="29" spans="1:20" ht="18.75" customHeight="1">
      <c r="A29" s="71"/>
      <c r="B29" s="71"/>
      <c r="C29" s="71"/>
      <c r="D29" s="360"/>
      <c r="E29" s="71"/>
      <c r="F29" s="71"/>
      <c r="G29" s="71"/>
      <c r="H29" s="360"/>
      <c r="I29" s="360"/>
      <c r="J29" s="360"/>
      <c r="K29" s="71"/>
      <c r="L29" s="371"/>
      <c r="M29" s="371"/>
    </row>
    <row r="30" spans="1:20" ht="18.75" customHeight="1">
      <c r="A30" s="360"/>
      <c r="B30" s="360"/>
      <c r="C30" s="360"/>
      <c r="D30" s="360"/>
      <c r="E30" s="361"/>
      <c r="F30" s="361" t="s">
        <v>1442</v>
      </c>
      <c r="G30" s="360"/>
      <c r="H30" s="360"/>
      <c r="I30" s="360"/>
      <c r="J30" s="360"/>
      <c r="K30" s="361"/>
      <c r="L30" s="361"/>
      <c r="M30" s="361" t="s">
        <v>1445</v>
      </c>
    </row>
    <row r="31" spans="1:20" ht="18.75" customHeight="1">
      <c r="A31" s="547"/>
      <c r="B31" s="1214"/>
      <c r="C31" s="2449" t="s">
        <v>1446</v>
      </c>
      <c r="D31" s="2437" t="s">
        <v>1447</v>
      </c>
      <c r="E31" s="1415"/>
      <c r="F31" s="1416"/>
      <c r="G31" s="548"/>
      <c r="H31" s="2712"/>
      <c r="I31" s="1923"/>
      <c r="J31" s="2449" t="s">
        <v>1448</v>
      </c>
      <c r="K31" s="2437" t="s">
        <v>1449</v>
      </c>
      <c r="L31" s="1417"/>
      <c r="M31" s="1416"/>
      <c r="N31" s="363"/>
    </row>
    <row r="32" spans="1:20" ht="30" customHeight="1">
      <c r="A32" s="364"/>
      <c r="B32" s="1219" t="s">
        <v>1320</v>
      </c>
      <c r="C32" s="2450"/>
      <c r="D32" s="2438"/>
      <c r="E32" s="1383" t="s">
        <v>44</v>
      </c>
      <c r="F32" s="1391" t="s">
        <v>1443</v>
      </c>
      <c r="G32" s="548"/>
      <c r="H32" s="2713"/>
      <c r="I32" s="1925" t="s">
        <v>1320</v>
      </c>
      <c r="J32" s="2715"/>
      <c r="K32" s="2438"/>
      <c r="L32" s="1383" t="s">
        <v>44</v>
      </c>
      <c r="M32" s="1391" t="s">
        <v>1443</v>
      </c>
      <c r="N32" s="371"/>
    </row>
    <row r="33" spans="1:14" ht="18.75" customHeight="1">
      <c r="A33" s="366" t="s">
        <v>112</v>
      </c>
      <c r="B33" s="1216">
        <v>1</v>
      </c>
      <c r="C33" s="1693">
        <v>72730</v>
      </c>
      <c r="D33" s="1694">
        <v>2086</v>
      </c>
      <c r="E33" s="1695">
        <f t="shared" ref="E33:E52" si="1">D33/C33*100</f>
        <v>2.8681424446583255</v>
      </c>
      <c r="F33" s="1696">
        <f t="shared" ref="F33:F52" si="2">RANK(E33,$E$33:$E$52,0)</f>
        <v>15</v>
      </c>
      <c r="G33" s="549"/>
      <c r="H33" s="550" t="s">
        <v>112</v>
      </c>
      <c r="I33" s="1926">
        <v>1</v>
      </c>
      <c r="J33" s="1927">
        <v>872779</v>
      </c>
      <c r="K33" s="1928">
        <v>48549</v>
      </c>
      <c r="L33" s="1695">
        <f t="shared" ref="L33:L52" si="3">K33/J33*100</f>
        <v>5.5625765514523149</v>
      </c>
      <c r="M33" s="1696">
        <f t="shared" ref="M33:M52" si="4">RANK(L33,$L$33:$L$52,0)</f>
        <v>16</v>
      </c>
      <c r="N33" s="553"/>
    </row>
    <row r="34" spans="1:14" ht="18.75" customHeight="1">
      <c r="A34" s="366" t="s">
        <v>868</v>
      </c>
      <c r="B34" s="1216">
        <v>2</v>
      </c>
      <c r="C34" s="1693">
        <v>47321</v>
      </c>
      <c r="D34" s="1694">
        <v>1567</v>
      </c>
      <c r="E34" s="1695">
        <f t="shared" si="1"/>
        <v>3.3114262166902644</v>
      </c>
      <c r="F34" s="1696">
        <f t="shared" si="2"/>
        <v>7</v>
      </c>
      <c r="G34" s="549"/>
      <c r="H34" s="550" t="s">
        <v>868</v>
      </c>
      <c r="I34" s="1926">
        <v>2</v>
      </c>
      <c r="J34" s="1927">
        <v>568963</v>
      </c>
      <c r="K34" s="1928">
        <v>38111</v>
      </c>
      <c r="L34" s="1695">
        <f t="shared" si="3"/>
        <v>6.698326604717705</v>
      </c>
      <c r="M34" s="1696">
        <f t="shared" si="4"/>
        <v>6</v>
      </c>
      <c r="N34" s="553"/>
    </row>
    <row r="35" spans="1:14" ht="18.75" customHeight="1">
      <c r="A35" s="366" t="s">
        <v>873</v>
      </c>
      <c r="B35" s="1216">
        <v>3</v>
      </c>
      <c r="C35" s="1693">
        <v>40233</v>
      </c>
      <c r="D35" s="1694">
        <v>1115</v>
      </c>
      <c r="E35" s="1695">
        <f t="shared" si="1"/>
        <v>2.7713568463698954</v>
      </c>
      <c r="F35" s="1696">
        <f t="shared" si="2"/>
        <v>17</v>
      </c>
      <c r="G35" s="549"/>
      <c r="H35" s="550" t="s">
        <v>873</v>
      </c>
      <c r="I35" s="1926">
        <v>3</v>
      </c>
      <c r="J35" s="1927">
        <v>517261</v>
      </c>
      <c r="K35" s="1928">
        <v>30674</v>
      </c>
      <c r="L35" s="1695">
        <f t="shared" si="3"/>
        <v>5.93008171890013</v>
      </c>
      <c r="M35" s="1696">
        <f t="shared" si="4"/>
        <v>14</v>
      </c>
      <c r="N35" s="553"/>
    </row>
    <row r="36" spans="1:14" ht="18.75" customHeight="1">
      <c r="A36" s="366" t="s">
        <v>869</v>
      </c>
      <c r="B36" s="1216">
        <v>4</v>
      </c>
      <c r="C36" s="1693">
        <v>27826</v>
      </c>
      <c r="D36" s="1694">
        <v>955</v>
      </c>
      <c r="E36" s="1695">
        <f t="shared" si="1"/>
        <v>3.4320419751311726</v>
      </c>
      <c r="F36" s="1696">
        <f t="shared" si="2"/>
        <v>5</v>
      </c>
      <c r="G36" s="549"/>
      <c r="H36" s="550" t="s">
        <v>869</v>
      </c>
      <c r="I36" s="1926">
        <v>4</v>
      </c>
      <c r="J36" s="1927">
        <v>411172</v>
      </c>
      <c r="K36" s="1928">
        <v>25134</v>
      </c>
      <c r="L36" s="1695">
        <f t="shared" si="3"/>
        <v>6.112770324827566</v>
      </c>
      <c r="M36" s="1696">
        <f t="shared" si="4"/>
        <v>11</v>
      </c>
      <c r="N36" s="553"/>
    </row>
    <row r="37" spans="1:14" ht="18.75" customHeight="1">
      <c r="A37" s="366" t="s">
        <v>870</v>
      </c>
      <c r="B37" s="1216">
        <v>5</v>
      </c>
      <c r="C37" s="1693">
        <v>116479</v>
      </c>
      <c r="D37" s="1694">
        <v>3789</v>
      </c>
      <c r="E37" s="1695">
        <f t="shared" si="1"/>
        <v>3.2529468831291477</v>
      </c>
      <c r="F37" s="1696">
        <f t="shared" si="2"/>
        <v>8</v>
      </c>
      <c r="G37" s="549"/>
      <c r="H37" s="550" t="s">
        <v>870</v>
      </c>
      <c r="I37" s="1926">
        <v>5</v>
      </c>
      <c r="J37" s="1927">
        <v>1527783</v>
      </c>
      <c r="K37" s="1928">
        <v>88982</v>
      </c>
      <c r="L37" s="1695">
        <f t="shared" si="3"/>
        <v>5.8242564552688441</v>
      </c>
      <c r="M37" s="1696">
        <f t="shared" si="4"/>
        <v>15</v>
      </c>
      <c r="N37" s="553"/>
    </row>
    <row r="38" spans="1:14" ht="18.75" customHeight="1">
      <c r="A38" s="366" t="s">
        <v>867</v>
      </c>
      <c r="B38" s="1216">
        <v>6</v>
      </c>
      <c r="C38" s="1693">
        <v>41223</v>
      </c>
      <c r="D38" s="1694">
        <v>1431</v>
      </c>
      <c r="E38" s="1695">
        <f t="shared" si="1"/>
        <v>3.4713630740120807</v>
      </c>
      <c r="F38" s="1696">
        <f t="shared" si="2"/>
        <v>4</v>
      </c>
      <c r="G38" s="549"/>
      <c r="H38" s="550" t="s">
        <v>867</v>
      </c>
      <c r="I38" s="1926">
        <v>6</v>
      </c>
      <c r="J38" s="1927">
        <v>547471</v>
      </c>
      <c r="K38" s="1928">
        <v>32945</v>
      </c>
      <c r="L38" s="1695">
        <f t="shared" si="3"/>
        <v>6.017670342356034</v>
      </c>
      <c r="M38" s="1696">
        <f t="shared" si="4"/>
        <v>13</v>
      </c>
      <c r="N38" s="553"/>
    </row>
    <row r="39" spans="1:14" ht="18.75" customHeight="1">
      <c r="A39" s="366" t="s">
        <v>871</v>
      </c>
      <c r="B39" s="1216">
        <v>7</v>
      </c>
      <c r="C39" s="1693">
        <v>21586</v>
      </c>
      <c r="D39" s="1694">
        <v>693</v>
      </c>
      <c r="E39" s="1695">
        <f t="shared" si="1"/>
        <v>3.2104141573241916</v>
      </c>
      <c r="F39" s="1696">
        <f t="shared" si="2"/>
        <v>10</v>
      </c>
      <c r="G39" s="549"/>
      <c r="H39" s="550" t="s">
        <v>871</v>
      </c>
      <c r="I39" s="1926">
        <v>7</v>
      </c>
      <c r="J39" s="1927">
        <v>244288</v>
      </c>
      <c r="K39" s="1928">
        <v>16665</v>
      </c>
      <c r="L39" s="1695">
        <f t="shared" si="3"/>
        <v>6.8218659942363118</v>
      </c>
      <c r="M39" s="1696">
        <f t="shared" si="4"/>
        <v>2</v>
      </c>
      <c r="N39" s="553"/>
    </row>
    <row r="40" spans="1:14" ht="18.75" customHeight="1">
      <c r="A40" s="366" t="s">
        <v>872</v>
      </c>
      <c r="B40" s="1216">
        <v>8</v>
      </c>
      <c r="C40" s="1693">
        <v>32995</v>
      </c>
      <c r="D40" s="1694">
        <v>1035</v>
      </c>
      <c r="E40" s="1695">
        <f t="shared" si="1"/>
        <v>3.1368389149871194</v>
      </c>
      <c r="F40" s="1696">
        <f t="shared" si="2"/>
        <v>11</v>
      </c>
      <c r="G40" s="549"/>
      <c r="H40" s="550" t="s">
        <v>872</v>
      </c>
      <c r="I40" s="1926">
        <v>8</v>
      </c>
      <c r="J40" s="1927">
        <v>363605</v>
      </c>
      <c r="K40" s="1928">
        <v>24371</v>
      </c>
      <c r="L40" s="1695">
        <f t="shared" si="3"/>
        <v>6.7026030995173329</v>
      </c>
      <c r="M40" s="1696">
        <f t="shared" si="4"/>
        <v>5</v>
      </c>
      <c r="N40" s="553"/>
    </row>
    <row r="41" spans="1:14" ht="18.75" customHeight="1">
      <c r="A41" s="366" t="s">
        <v>117</v>
      </c>
      <c r="B41" s="1216">
        <v>9</v>
      </c>
      <c r="C41" s="1693">
        <v>33514</v>
      </c>
      <c r="D41" s="1694">
        <v>1084</v>
      </c>
      <c r="E41" s="1695">
        <f t="shared" si="1"/>
        <v>3.2344691770603333</v>
      </c>
      <c r="F41" s="1696">
        <f t="shared" si="2"/>
        <v>9</v>
      </c>
      <c r="G41" s="549"/>
      <c r="H41" s="550" t="s">
        <v>117</v>
      </c>
      <c r="I41" s="1926">
        <v>9</v>
      </c>
      <c r="J41" s="1927">
        <v>346576</v>
      </c>
      <c r="K41" s="1928">
        <v>21931</v>
      </c>
      <c r="L41" s="1695">
        <f t="shared" si="3"/>
        <v>6.3279049905359859</v>
      </c>
      <c r="M41" s="1696">
        <f t="shared" si="4"/>
        <v>10</v>
      </c>
      <c r="N41" s="553"/>
    </row>
    <row r="42" spans="1:14" ht="18.75" customHeight="1">
      <c r="A42" s="366" t="s">
        <v>108</v>
      </c>
      <c r="B42" s="1216">
        <v>10</v>
      </c>
      <c r="C42" s="1693">
        <v>33755</v>
      </c>
      <c r="D42" s="1694">
        <v>854</v>
      </c>
      <c r="E42" s="1695">
        <f t="shared" si="1"/>
        <v>2.529995556213894</v>
      </c>
      <c r="F42" s="1696">
        <f t="shared" si="2"/>
        <v>19</v>
      </c>
      <c r="G42" s="549"/>
      <c r="H42" s="550" t="s">
        <v>108</v>
      </c>
      <c r="I42" s="1926">
        <v>10</v>
      </c>
      <c r="J42" s="1927">
        <v>382432</v>
      </c>
      <c r="K42" s="1928">
        <v>19131</v>
      </c>
      <c r="L42" s="1695">
        <f t="shared" si="3"/>
        <v>5.0024579533093467</v>
      </c>
      <c r="M42" s="1696">
        <f t="shared" si="4"/>
        <v>18</v>
      </c>
      <c r="N42" s="553"/>
    </row>
    <row r="43" spans="1:14" ht="18.75" customHeight="1">
      <c r="A43" s="366" t="s">
        <v>106</v>
      </c>
      <c r="B43" s="1216">
        <v>11</v>
      </c>
      <c r="C43" s="1693">
        <v>117344</v>
      </c>
      <c r="D43" s="1694">
        <v>3177</v>
      </c>
      <c r="E43" s="1695">
        <f t="shared" si="1"/>
        <v>2.7074243250613579</v>
      </c>
      <c r="F43" s="1696">
        <f t="shared" si="2"/>
        <v>18</v>
      </c>
      <c r="G43" s="549"/>
      <c r="H43" s="550" t="s">
        <v>106</v>
      </c>
      <c r="I43" s="1926">
        <v>11</v>
      </c>
      <c r="J43" s="1927">
        <v>1450337</v>
      </c>
      <c r="K43" s="1928">
        <v>79956</v>
      </c>
      <c r="L43" s="1695">
        <f t="shared" si="3"/>
        <v>5.512925616598074</v>
      </c>
      <c r="M43" s="1696">
        <f t="shared" si="4"/>
        <v>17</v>
      </c>
      <c r="N43" s="553"/>
    </row>
    <row r="44" spans="1:14" ht="18.75" customHeight="1">
      <c r="A44" s="374" t="s">
        <v>77</v>
      </c>
      <c r="B44" s="1216">
        <v>12</v>
      </c>
      <c r="C44" s="1718">
        <v>69670</v>
      </c>
      <c r="D44" s="1721">
        <v>1994</v>
      </c>
      <c r="E44" s="1722">
        <f t="shared" si="1"/>
        <v>2.8620640160757858</v>
      </c>
      <c r="F44" s="1723">
        <f t="shared" si="2"/>
        <v>16</v>
      </c>
      <c r="G44" s="551"/>
      <c r="H44" s="552" t="s">
        <v>77</v>
      </c>
      <c r="I44" s="1926">
        <v>12</v>
      </c>
      <c r="J44" s="1929">
        <v>746275</v>
      </c>
      <c r="K44" s="1930">
        <v>33479</v>
      </c>
      <c r="L44" s="1722">
        <f t="shared" si="3"/>
        <v>4.4861478677431244</v>
      </c>
      <c r="M44" s="1723">
        <f t="shared" si="4"/>
        <v>19</v>
      </c>
      <c r="N44" s="553"/>
    </row>
    <row r="45" spans="1:14" ht="18.75" customHeight="1">
      <c r="A45" s="366" t="s">
        <v>102</v>
      </c>
      <c r="B45" s="1216">
        <v>13</v>
      </c>
      <c r="C45" s="1693">
        <v>177184</v>
      </c>
      <c r="D45" s="1694">
        <v>5972</v>
      </c>
      <c r="E45" s="1695">
        <f t="shared" si="1"/>
        <v>3.370507495033412</v>
      </c>
      <c r="F45" s="1696">
        <f t="shared" si="2"/>
        <v>6</v>
      </c>
      <c r="G45" s="549"/>
      <c r="H45" s="550" t="s">
        <v>102</v>
      </c>
      <c r="I45" s="1926">
        <v>13</v>
      </c>
      <c r="J45" s="1927">
        <v>2308581</v>
      </c>
      <c r="K45" s="1928">
        <v>147994</v>
      </c>
      <c r="L45" s="1695">
        <f t="shared" si="3"/>
        <v>6.4106046094982165</v>
      </c>
      <c r="M45" s="1696">
        <f t="shared" si="4"/>
        <v>8</v>
      </c>
      <c r="N45" s="553"/>
    </row>
    <row r="46" spans="1:14" ht="18.75" customHeight="1">
      <c r="A46" s="366" t="s">
        <v>105</v>
      </c>
      <c r="B46" s="1216">
        <v>14</v>
      </c>
      <c r="C46" s="1693">
        <v>27315</v>
      </c>
      <c r="D46" s="1694">
        <v>1191</v>
      </c>
      <c r="E46" s="1695">
        <f t="shared" si="1"/>
        <v>4.360241625480505</v>
      </c>
      <c r="F46" s="1696">
        <f t="shared" si="2"/>
        <v>1</v>
      </c>
      <c r="G46" s="549"/>
      <c r="H46" s="550" t="s">
        <v>105</v>
      </c>
      <c r="I46" s="1926">
        <v>14</v>
      </c>
      <c r="J46" s="1927">
        <v>320831</v>
      </c>
      <c r="K46" s="1928">
        <v>21681</v>
      </c>
      <c r="L46" s="1695">
        <f t="shared" si="3"/>
        <v>6.7577634330847083</v>
      </c>
      <c r="M46" s="1696">
        <f t="shared" si="4"/>
        <v>3</v>
      </c>
      <c r="N46" s="553"/>
    </row>
    <row r="47" spans="1:14" ht="18.75" customHeight="1">
      <c r="A47" s="366" t="s">
        <v>101</v>
      </c>
      <c r="B47" s="1216">
        <v>15</v>
      </c>
      <c r="C47" s="1693">
        <v>62228</v>
      </c>
      <c r="D47" s="1694">
        <v>2633</v>
      </c>
      <c r="E47" s="1695">
        <f t="shared" si="1"/>
        <v>4.2312142443915919</v>
      </c>
      <c r="F47" s="1696">
        <f t="shared" si="2"/>
        <v>2</v>
      </c>
      <c r="G47" s="549"/>
      <c r="H47" s="550" t="s">
        <v>101</v>
      </c>
      <c r="I47" s="1926">
        <v>15</v>
      </c>
      <c r="J47" s="1927">
        <v>725828</v>
      </c>
      <c r="K47" s="1928">
        <v>53613</v>
      </c>
      <c r="L47" s="1695">
        <f t="shared" si="3"/>
        <v>7.3864607041888712</v>
      </c>
      <c r="M47" s="1696">
        <f t="shared" si="4"/>
        <v>1</v>
      </c>
      <c r="N47" s="553"/>
    </row>
    <row r="48" spans="1:14" ht="18.75" customHeight="1">
      <c r="A48" s="366" t="s">
        <v>111</v>
      </c>
      <c r="B48" s="1216">
        <v>16</v>
      </c>
      <c r="C48" s="1693">
        <v>32683</v>
      </c>
      <c r="D48" s="1694">
        <v>968</v>
      </c>
      <c r="E48" s="1695">
        <f t="shared" si="1"/>
        <v>2.961784413915491</v>
      </c>
      <c r="F48" s="1696">
        <f t="shared" si="2"/>
        <v>13</v>
      </c>
      <c r="G48" s="549"/>
      <c r="H48" s="550" t="s">
        <v>111</v>
      </c>
      <c r="I48" s="1926">
        <v>16</v>
      </c>
      <c r="J48" s="1927">
        <v>353376</v>
      </c>
      <c r="K48" s="1928">
        <v>21420</v>
      </c>
      <c r="L48" s="1695">
        <f t="shared" si="3"/>
        <v>6.0615321923390386</v>
      </c>
      <c r="M48" s="1696">
        <f t="shared" si="4"/>
        <v>12</v>
      </c>
      <c r="N48" s="553"/>
    </row>
    <row r="49" spans="1:15" ht="18.75" customHeight="1">
      <c r="A49" s="366" t="s">
        <v>110</v>
      </c>
      <c r="B49" s="1216">
        <v>17</v>
      </c>
      <c r="C49" s="1693">
        <v>52401</v>
      </c>
      <c r="D49" s="1694">
        <v>1624</v>
      </c>
      <c r="E49" s="1695">
        <f t="shared" si="1"/>
        <v>3.0991774966126604</v>
      </c>
      <c r="F49" s="1696">
        <f t="shared" si="2"/>
        <v>12</v>
      </c>
      <c r="G49" s="549"/>
      <c r="H49" s="550" t="s">
        <v>110</v>
      </c>
      <c r="I49" s="1926">
        <v>17</v>
      </c>
      <c r="J49" s="1927">
        <v>593108</v>
      </c>
      <c r="K49" s="1928">
        <v>37947</v>
      </c>
      <c r="L49" s="1695">
        <f t="shared" si="3"/>
        <v>6.3979915968086765</v>
      </c>
      <c r="M49" s="1696">
        <f t="shared" si="4"/>
        <v>9</v>
      </c>
      <c r="N49" s="553"/>
    </row>
    <row r="50" spans="1:15" ht="18.75" customHeight="1">
      <c r="A50" s="366" t="s">
        <v>115</v>
      </c>
      <c r="B50" s="1216">
        <v>18</v>
      </c>
      <c r="C50" s="1693">
        <v>39995</v>
      </c>
      <c r="D50" s="1694">
        <v>1692</v>
      </c>
      <c r="E50" s="1695">
        <f t="shared" si="1"/>
        <v>4.2305288161020123</v>
      </c>
      <c r="F50" s="1696">
        <f t="shared" si="2"/>
        <v>3</v>
      </c>
      <c r="G50" s="549"/>
      <c r="H50" s="550" t="s">
        <v>115</v>
      </c>
      <c r="I50" s="1926">
        <v>18</v>
      </c>
      <c r="J50" s="1927">
        <v>436472</v>
      </c>
      <c r="K50" s="1928">
        <v>29021</v>
      </c>
      <c r="L50" s="1695">
        <f t="shared" si="3"/>
        <v>6.6489946663245298</v>
      </c>
      <c r="M50" s="1696">
        <f t="shared" si="4"/>
        <v>7</v>
      </c>
      <c r="N50" s="553"/>
    </row>
    <row r="51" spans="1:15" ht="18.75" customHeight="1">
      <c r="A51" s="366" t="s">
        <v>104</v>
      </c>
      <c r="B51" s="1216">
        <v>19</v>
      </c>
      <c r="C51" s="1693">
        <v>74867</v>
      </c>
      <c r="D51" s="1694">
        <v>2154</v>
      </c>
      <c r="E51" s="1695">
        <f t="shared" si="1"/>
        <v>2.8771020609881521</v>
      </c>
      <c r="F51" s="1696">
        <f t="shared" si="2"/>
        <v>14</v>
      </c>
      <c r="G51" s="549"/>
      <c r="H51" s="550" t="s">
        <v>104</v>
      </c>
      <c r="I51" s="1926">
        <v>19</v>
      </c>
      <c r="J51" s="1927">
        <v>923521</v>
      </c>
      <c r="K51" s="1928">
        <v>61953</v>
      </c>
      <c r="L51" s="1695">
        <f t="shared" si="3"/>
        <v>6.7083477257149537</v>
      </c>
      <c r="M51" s="1696">
        <f t="shared" si="4"/>
        <v>4</v>
      </c>
      <c r="N51" s="553"/>
    </row>
    <row r="52" spans="1:15" ht="18.75" customHeight="1" thickBot="1">
      <c r="A52" s="378" t="s">
        <v>109</v>
      </c>
      <c r="B52" s="1217">
        <v>20</v>
      </c>
      <c r="C52" s="1697">
        <v>30344</v>
      </c>
      <c r="D52" s="1698">
        <v>696</v>
      </c>
      <c r="E52" s="1699">
        <f t="shared" si="1"/>
        <v>2.2936989190614288</v>
      </c>
      <c r="F52" s="1700">
        <f t="shared" si="2"/>
        <v>20</v>
      </c>
      <c r="G52" s="553"/>
      <c r="H52" s="554" t="s">
        <v>109</v>
      </c>
      <c r="I52" s="1218">
        <v>20</v>
      </c>
      <c r="J52" s="1704">
        <v>325935</v>
      </c>
      <c r="K52" s="1705">
        <v>12483</v>
      </c>
      <c r="L52" s="1699">
        <f t="shared" si="3"/>
        <v>3.8299047356067928</v>
      </c>
      <c r="M52" s="1700">
        <f t="shared" si="4"/>
        <v>20</v>
      </c>
      <c r="N52" s="1414"/>
    </row>
    <row r="53" spans="1:15" ht="18.75" customHeight="1" thickTop="1">
      <c r="A53" s="382" t="s">
        <v>353</v>
      </c>
      <c r="B53" s="382" t="s">
        <v>1321</v>
      </c>
      <c r="C53" s="1701">
        <v>5156063</v>
      </c>
      <c r="D53" s="1702">
        <v>162230</v>
      </c>
      <c r="E53" s="1703">
        <f t="shared" ref="E53" si="5">D53/C53*100</f>
        <v>3.1463928970611876</v>
      </c>
      <c r="F53" s="2063" t="s">
        <v>1444</v>
      </c>
      <c r="G53" s="371"/>
      <c r="H53" s="1931" t="s">
        <v>353</v>
      </c>
      <c r="I53" s="1931" t="s">
        <v>1321</v>
      </c>
      <c r="J53" s="1932">
        <v>57949915</v>
      </c>
      <c r="K53" s="1933">
        <v>3460077</v>
      </c>
      <c r="L53" s="1934">
        <f t="shared" ref="L53" si="6">K53/J53*100</f>
        <v>5.9708059968681573</v>
      </c>
      <c r="M53" s="2064" t="s">
        <v>1444</v>
      </c>
      <c r="N53" s="371"/>
    </row>
    <row r="54" spans="1:15" ht="18.75" customHeight="1">
      <c r="A54" s="386" t="s">
        <v>1684</v>
      </c>
      <c r="B54" s="386"/>
      <c r="C54" s="386"/>
      <c r="D54" s="617"/>
      <c r="E54" s="617"/>
      <c r="F54" s="617"/>
      <c r="G54" s="386"/>
      <c r="H54" s="386" t="s">
        <v>1765</v>
      </c>
      <c r="I54" s="386"/>
      <c r="J54" s="386"/>
      <c r="K54" s="386"/>
      <c r="L54" s="617"/>
      <c r="M54" s="386"/>
      <c r="N54" s="386"/>
      <c r="O54" s="1707"/>
    </row>
  </sheetData>
  <sheetProtection algorithmName="SHA-512" hashValue="cSCmXRQnH//2eBWgNOzaEXv56BOy9xk0SsU3tRcFZqO9Gwe920nCjCzYZ3chS4i2o0MHaJPCPAaJsBRwRXJ3LQ==" saltValue="zB82GZzFbgX0jcgf1a0+Zg==" spinCount="100000" sheet="1" objects="1" scenarios="1"/>
  <sortState xmlns:xlrd2="http://schemas.microsoft.com/office/spreadsheetml/2017/richdata2" ref="H33:L52">
    <sortCondition ref="I33:I52"/>
  </sortState>
  <mergeCells count="17">
    <mergeCell ref="E13:F13"/>
    <mergeCell ref="D7:J7"/>
    <mergeCell ref="E9:F9"/>
    <mergeCell ref="H31:H32"/>
    <mergeCell ref="E19:F19"/>
    <mergeCell ref="E18:F18"/>
    <mergeCell ref="E17:F17"/>
    <mergeCell ref="E16:F16"/>
    <mergeCell ref="E15:F15"/>
    <mergeCell ref="E14:F14"/>
    <mergeCell ref="A28:F28"/>
    <mergeCell ref="H28:M28"/>
    <mergeCell ref="C31:C32"/>
    <mergeCell ref="J31:J32"/>
    <mergeCell ref="D31:D32"/>
    <mergeCell ref="K31:K32"/>
    <mergeCell ref="E20:F20"/>
  </mergeCells>
  <phoneticPr fontId="8"/>
  <hyperlinks>
    <hyperlink ref="N1" location="一覧!A1" display="一覧へ" xr:uid="{046777D9-CCCF-46DF-B82F-4A73D1B5B5AB}"/>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O53"/>
  <sheetViews>
    <sheetView view="pageBreakPreview" zoomScale="85" zoomScaleNormal="100" zoomScaleSheetLayoutView="85" workbookViewId="0"/>
  </sheetViews>
  <sheetFormatPr defaultColWidth="9.140625" defaultRowHeight="18.75" customHeight="1" outlineLevelRow="1" outlineLevelCol="1"/>
  <cols>
    <col min="1" max="1" width="14.28515625" style="4" customWidth="1"/>
    <col min="2" max="2" width="4" style="4" hidden="1" customWidth="1" outlineLevel="1"/>
    <col min="3" max="3" width="14.7109375" style="4" customWidth="1" collapsed="1"/>
    <col min="4" max="4" width="14.28515625" style="4" customWidth="1"/>
    <col min="5" max="6" width="7.7109375" style="4" customWidth="1"/>
    <col min="7" max="8" width="14.28515625" style="4" customWidth="1"/>
    <col min="9" max="9" width="4" style="4" hidden="1" customWidth="1" outlineLevel="1"/>
    <col min="10" max="10" width="14.7109375" style="4" customWidth="1" collapsed="1"/>
    <col min="11" max="11" width="14.28515625" style="4" customWidth="1"/>
    <col min="12" max="13" width="7.7109375" style="4" customWidth="1"/>
    <col min="14" max="14" width="9.42578125" style="4" customWidth="1"/>
    <col min="15" max="16384" width="9.140625" style="4"/>
  </cols>
  <sheetData>
    <row r="1" spans="1:15" ht="18.75" customHeight="1">
      <c r="A1" s="215" t="s">
        <v>794</v>
      </c>
      <c r="B1" s="215"/>
      <c r="C1" s="215"/>
      <c r="N1" s="1544" t="s">
        <v>1532</v>
      </c>
    </row>
    <row r="2" spans="1:15" ht="18.75" customHeight="1">
      <c r="A2" s="215" t="s">
        <v>828</v>
      </c>
      <c r="B2" s="215"/>
      <c r="C2" s="215"/>
    </row>
    <row r="4" spans="1:15" ht="18.75" customHeight="1">
      <c r="B4" s="835"/>
      <c r="C4" s="2381" t="s">
        <v>1692</v>
      </c>
      <c r="D4" s="2381"/>
      <c r="E4" s="2381"/>
      <c r="F4" s="2381"/>
      <c r="G4" s="2381"/>
      <c r="H4" s="2381"/>
      <c r="I4" s="2381"/>
      <c r="J4" s="2381"/>
      <c r="K4" s="2381"/>
      <c r="L4" s="835"/>
      <c r="M4" s="1407"/>
      <c r="O4" s="273"/>
    </row>
    <row r="5" spans="1:15" ht="18.75" customHeight="1">
      <c r="A5" s="6"/>
      <c r="B5" s="110"/>
      <c r="C5" s="6"/>
      <c r="D5" s="6"/>
      <c r="E5" s="6"/>
      <c r="F5" s="6"/>
      <c r="H5" s="39"/>
      <c r="I5" s="1224"/>
      <c r="J5" s="1224"/>
      <c r="K5" s="317" t="s">
        <v>1174</v>
      </c>
      <c r="L5" s="400"/>
      <c r="M5" s="400"/>
    </row>
    <row r="6" spans="1:15" ht="18.75" customHeight="1">
      <c r="B6" s="1432"/>
      <c r="C6" s="555"/>
      <c r="D6" s="556" t="s">
        <v>2</v>
      </c>
      <c r="E6" s="2725"/>
      <c r="F6" s="2726"/>
      <c r="G6" s="556" t="s">
        <v>354</v>
      </c>
      <c r="H6" s="557"/>
      <c r="I6" s="1277"/>
      <c r="J6" s="1408" t="s">
        <v>700</v>
      </c>
      <c r="K6" s="1409"/>
      <c r="L6" s="1426"/>
    </row>
    <row r="7" spans="1:15" ht="30" customHeight="1">
      <c r="B7" s="1432"/>
      <c r="C7" s="558"/>
      <c r="D7" s="558"/>
      <c r="E7" s="2723" t="s">
        <v>1079</v>
      </c>
      <c r="F7" s="2724"/>
      <c r="G7" s="558"/>
      <c r="H7" s="979" t="s">
        <v>1079</v>
      </c>
      <c r="I7" s="558"/>
      <c r="J7" s="558"/>
      <c r="K7" s="1424" t="s">
        <v>1079</v>
      </c>
      <c r="L7" s="1427"/>
    </row>
    <row r="8" spans="1:15" ht="18.75" hidden="1" customHeight="1" outlineLevel="1">
      <c r="B8" s="1432"/>
      <c r="C8" s="120" t="s">
        <v>702</v>
      </c>
      <c r="D8" s="559">
        <v>7274</v>
      </c>
      <c r="E8" s="72" t="s">
        <v>355</v>
      </c>
      <c r="F8" s="1406"/>
      <c r="G8" s="559">
        <v>79689</v>
      </c>
      <c r="H8" s="72" t="s">
        <v>355</v>
      </c>
      <c r="I8" s="1225"/>
      <c r="J8" s="559">
        <v>5263054</v>
      </c>
      <c r="K8" s="1406" t="s">
        <v>355</v>
      </c>
      <c r="L8" s="1428"/>
    </row>
    <row r="9" spans="1:15" ht="18.75" hidden="1" customHeight="1" outlineLevel="1">
      <c r="B9" s="1433"/>
      <c r="C9" s="397" t="s">
        <v>356</v>
      </c>
      <c r="D9" s="253">
        <v>7104</v>
      </c>
      <c r="E9" s="254">
        <f>(D9/D8-1)*100</f>
        <v>-2.3370910090734109</v>
      </c>
      <c r="F9" s="1222"/>
      <c r="G9" s="253">
        <v>71798</v>
      </c>
      <c r="H9" s="254">
        <f>(G9/G8-1)*100</f>
        <v>-9.9022449773494507</v>
      </c>
      <c r="I9" s="1221"/>
      <c r="J9" s="253">
        <v>4572280</v>
      </c>
      <c r="K9" s="1222">
        <f t="shared" ref="K9:K16" si="0">(J9/J8-1)*100</f>
        <v>-13.124965086810814</v>
      </c>
      <c r="L9" s="1429"/>
    </row>
    <row r="10" spans="1:15" ht="18.75" customHeight="1" collapsed="1">
      <c r="B10" s="1433"/>
      <c r="C10" s="397" t="s">
        <v>213</v>
      </c>
      <c r="D10" s="253">
        <v>6119</v>
      </c>
      <c r="E10" s="2721">
        <f>(D10/D9-1)*100</f>
        <v>-13.865427927927932</v>
      </c>
      <c r="F10" s="2722"/>
      <c r="G10" s="253">
        <v>61626</v>
      </c>
      <c r="H10" s="254">
        <f>(G10/G9-1)*100</f>
        <v>-14.167525557814987</v>
      </c>
      <c r="I10" s="1221"/>
      <c r="J10" s="253">
        <v>3565500</v>
      </c>
      <c r="K10" s="1425">
        <f t="shared" si="0"/>
        <v>-22.019211421872676</v>
      </c>
      <c r="L10" s="1430"/>
    </row>
    <row r="11" spans="1:15" ht="18.75" customHeight="1">
      <c r="B11" s="1433"/>
      <c r="C11" s="397" t="s">
        <v>215</v>
      </c>
      <c r="D11" s="253">
        <v>6200</v>
      </c>
      <c r="E11" s="2721">
        <f>(D11/D10-1)*100</f>
        <v>1.3237457100833572</v>
      </c>
      <c r="F11" s="2722"/>
      <c r="G11" s="253">
        <v>60287</v>
      </c>
      <c r="H11" s="254">
        <f>(G11/G10-1)*100</f>
        <v>-2.172784214454937</v>
      </c>
      <c r="I11" s="1221"/>
      <c r="J11" s="253">
        <v>3611758</v>
      </c>
      <c r="K11" s="1425">
        <f t="shared" si="0"/>
        <v>1.2973776468938381</v>
      </c>
      <c r="L11" s="1430"/>
    </row>
    <row r="12" spans="1:15" ht="18.75" customHeight="1">
      <c r="B12" s="1433"/>
      <c r="C12" s="397" t="s">
        <v>218</v>
      </c>
      <c r="D12" s="253">
        <v>5726</v>
      </c>
      <c r="E12" s="2721">
        <f>(D12/D11-1)*100</f>
        <v>-7.6451612903225774</v>
      </c>
      <c r="F12" s="2722"/>
      <c r="G12" s="253">
        <v>57590</v>
      </c>
      <c r="H12" s="254">
        <f>(G12/G11-1)*100</f>
        <v>-4.4736012739064801</v>
      </c>
      <c r="I12" s="1221"/>
      <c r="J12" s="253">
        <v>3555281</v>
      </c>
      <c r="K12" s="1425">
        <f t="shared" si="0"/>
        <v>-1.5636983430229789</v>
      </c>
      <c r="L12" s="1430"/>
    </row>
    <row r="13" spans="1:15" ht="18.75" customHeight="1">
      <c r="B13" s="1433"/>
      <c r="C13" s="397" t="s">
        <v>93</v>
      </c>
      <c r="D13" s="253">
        <v>5360</v>
      </c>
      <c r="E13" s="2721">
        <f t="shared" ref="E13:E16" si="1">(D13/D12-1)*100</f>
        <v>-6.3918966119455138</v>
      </c>
      <c r="F13" s="2722"/>
      <c r="G13" s="253">
        <v>58006</v>
      </c>
      <c r="H13" s="72" t="s">
        <v>355</v>
      </c>
      <c r="I13" s="1221"/>
      <c r="J13" s="253">
        <v>3696688.75</v>
      </c>
      <c r="K13" s="1425">
        <f t="shared" si="0"/>
        <v>3.9774000986138702</v>
      </c>
      <c r="L13" s="1430"/>
    </row>
    <row r="14" spans="1:15" ht="18.75" customHeight="1">
      <c r="B14" s="1433"/>
      <c r="C14" s="397" t="s">
        <v>91</v>
      </c>
      <c r="D14" s="253">
        <v>5432</v>
      </c>
      <c r="E14" s="2721">
        <f t="shared" si="1"/>
        <v>1.3432835820895495</v>
      </c>
      <c r="F14" s="2722"/>
      <c r="G14" s="253">
        <v>57573</v>
      </c>
      <c r="H14" s="72" t="s">
        <v>355</v>
      </c>
      <c r="I14" s="1221"/>
      <c r="J14" s="253">
        <v>2739206</v>
      </c>
      <c r="K14" s="1425">
        <f t="shared" si="0"/>
        <v>-25.901091889329329</v>
      </c>
      <c r="L14" s="1430"/>
    </row>
    <row r="15" spans="1:15" ht="18.75" customHeight="1">
      <c r="B15" s="1433"/>
      <c r="C15" s="1220" t="s">
        <v>861</v>
      </c>
      <c r="D15" s="1221">
        <v>5129</v>
      </c>
      <c r="E15" s="2721">
        <f t="shared" si="1"/>
        <v>-5.5780559646539052</v>
      </c>
      <c r="F15" s="2722"/>
      <c r="G15" s="1221">
        <v>55368</v>
      </c>
      <c r="H15" s="1210" t="s">
        <v>31</v>
      </c>
      <c r="I15" s="1221"/>
      <c r="J15" s="1221">
        <v>3533654.97</v>
      </c>
      <c r="K15" s="1425">
        <f t="shared" si="0"/>
        <v>29.002892444014815</v>
      </c>
      <c r="L15" s="1430"/>
    </row>
    <row r="16" spans="1:15" ht="18.75" customHeight="1">
      <c r="B16" s="1434"/>
      <c r="C16" s="1220" t="s">
        <v>1319</v>
      </c>
      <c r="D16" s="1244">
        <v>3508</v>
      </c>
      <c r="E16" s="2719">
        <f t="shared" si="1"/>
        <v>-31.604601286800548</v>
      </c>
      <c r="F16" s="2720"/>
      <c r="G16" s="1244">
        <v>40558</v>
      </c>
      <c r="H16" s="1600" t="s">
        <v>32</v>
      </c>
      <c r="I16" s="1244"/>
      <c r="J16" s="1244">
        <v>4485037</v>
      </c>
      <c r="K16" s="1708">
        <f t="shared" si="0"/>
        <v>26.923455687582297</v>
      </c>
      <c r="L16" s="1431"/>
    </row>
    <row r="17" spans="1:14" ht="18.75" customHeight="1">
      <c r="B17" s="2042"/>
      <c r="C17" s="1220" t="s">
        <v>1858</v>
      </c>
      <c r="D17" s="1244">
        <v>4234</v>
      </c>
      <c r="E17" s="2719" t="s">
        <v>31</v>
      </c>
      <c r="F17" s="2720"/>
      <c r="G17" s="1244">
        <v>49701</v>
      </c>
      <c r="H17" s="2074" t="s">
        <v>32</v>
      </c>
      <c r="I17" s="1244"/>
      <c r="J17" s="2074" t="s">
        <v>32</v>
      </c>
      <c r="K17" s="2074" t="s">
        <v>32</v>
      </c>
      <c r="L17" s="2043"/>
    </row>
    <row r="18" spans="1:14" ht="18.75" customHeight="1">
      <c r="B18" s="344"/>
      <c r="C18" s="344" t="s">
        <v>1451</v>
      </c>
      <c r="D18" s="344"/>
      <c r="E18" s="344"/>
      <c r="F18" s="344"/>
      <c r="G18" s="344"/>
      <c r="H18" s="344"/>
      <c r="I18" s="344"/>
      <c r="J18" s="344"/>
      <c r="K18" s="223"/>
      <c r="L18" s="223"/>
      <c r="M18" s="223"/>
    </row>
    <row r="19" spans="1:14" ht="18.75" customHeight="1">
      <c r="B19" s="344"/>
      <c r="C19" s="344" t="s">
        <v>1450</v>
      </c>
      <c r="D19" s="344"/>
      <c r="E19" s="344"/>
      <c r="F19" s="344"/>
      <c r="G19" s="344"/>
      <c r="H19" s="344"/>
      <c r="I19" s="344"/>
      <c r="J19" s="344"/>
      <c r="K19" s="223"/>
      <c r="L19" s="223"/>
      <c r="M19" s="223"/>
    </row>
    <row r="20" spans="1:14" ht="18.75" customHeight="1">
      <c r="B20" s="344"/>
      <c r="C20" s="344" t="s">
        <v>1376</v>
      </c>
      <c r="D20" s="344"/>
      <c r="E20" s="344"/>
      <c r="F20" s="344"/>
      <c r="G20" s="344"/>
      <c r="H20" s="344"/>
      <c r="I20" s="344"/>
      <c r="J20" s="344"/>
      <c r="K20" s="344"/>
      <c r="L20" s="344"/>
      <c r="M20" s="344"/>
      <c r="N20" s="786"/>
    </row>
    <row r="21" spans="1:14" s="209" customFormat="1" ht="18.75" customHeight="1">
      <c r="B21" s="344"/>
      <c r="C21" s="344" t="s">
        <v>2126</v>
      </c>
      <c r="D21" s="344"/>
      <c r="E21" s="344"/>
      <c r="F21" s="344"/>
      <c r="G21" s="344"/>
      <c r="H21" s="344"/>
      <c r="I21" s="344"/>
      <c r="J21" s="344"/>
      <c r="K21" s="344"/>
      <c r="L21" s="344"/>
      <c r="M21" s="344"/>
      <c r="N21" s="344"/>
    </row>
    <row r="22" spans="1:14" s="209" customFormat="1" ht="18.75" customHeight="1">
      <c r="B22" s="344"/>
      <c r="C22" s="344" t="s">
        <v>2127</v>
      </c>
      <c r="D22" s="344"/>
      <c r="E22" s="344"/>
      <c r="F22" s="344"/>
      <c r="G22" s="344"/>
      <c r="H22" s="344"/>
      <c r="I22" s="344"/>
      <c r="J22" s="344"/>
      <c r="K22" s="344"/>
      <c r="L22" s="344"/>
      <c r="M22" s="344"/>
      <c r="N22" s="344"/>
    </row>
    <row r="23" spans="1:14" ht="18.75" customHeight="1">
      <c r="A23" s="560"/>
      <c r="B23" s="560"/>
      <c r="C23" s="2075" t="s">
        <v>2093</v>
      </c>
      <c r="D23" s="344"/>
      <c r="E23" s="344"/>
      <c r="F23" s="344"/>
      <c r="G23" s="344"/>
      <c r="H23" s="344"/>
      <c r="I23" s="344"/>
      <c r="J23" s="344"/>
      <c r="K23" s="223"/>
      <c r="L23" s="223"/>
      <c r="M23" s="223"/>
    </row>
    <row r="24" spans="1:14" ht="18.75" customHeight="1">
      <c r="A24" s="561"/>
      <c r="B24" s="561"/>
      <c r="C24" s="561"/>
    </row>
    <row r="25" spans="1:14" ht="18.75" customHeight="1">
      <c r="A25" s="2718" t="s">
        <v>1693</v>
      </c>
      <c r="B25" s="2718"/>
      <c r="C25" s="2718"/>
      <c r="D25" s="2718"/>
      <c r="E25" s="2718"/>
      <c r="F25" s="2718"/>
      <c r="G25" s="617"/>
      <c r="H25" s="2718" t="s">
        <v>1694</v>
      </c>
      <c r="I25" s="2718"/>
      <c r="J25" s="2718"/>
      <c r="K25" s="2718"/>
      <c r="L25" s="2718"/>
      <c r="M25" s="2718"/>
    </row>
    <row r="26" spans="1:14" ht="18.75" customHeight="1">
      <c r="A26" s="360"/>
      <c r="B26" s="360"/>
      <c r="C26" s="360"/>
      <c r="D26" s="360"/>
      <c r="E26" s="361"/>
      <c r="F26" s="361" t="s">
        <v>1442</v>
      </c>
      <c r="G26" s="360"/>
      <c r="H26" s="360"/>
      <c r="I26" s="360"/>
      <c r="J26" s="360"/>
      <c r="K26" s="360"/>
      <c r="L26" s="361"/>
      <c r="M26" s="361" t="s">
        <v>1445</v>
      </c>
    </row>
    <row r="27" spans="1:14" ht="18.75" customHeight="1">
      <c r="A27" s="547"/>
      <c r="B27" s="1214"/>
      <c r="C27" s="2449" t="s">
        <v>1446</v>
      </c>
      <c r="D27" s="2437" t="s">
        <v>1452</v>
      </c>
      <c r="E27" s="1404"/>
      <c r="F27" s="1390"/>
      <c r="G27" s="360"/>
      <c r="H27" s="547"/>
      <c r="I27" s="1214"/>
      <c r="J27" s="2449" t="s">
        <v>1453</v>
      </c>
      <c r="K27" s="2437" t="s">
        <v>1454</v>
      </c>
      <c r="L27" s="1404"/>
      <c r="M27" s="1390"/>
    </row>
    <row r="28" spans="1:14" ht="30" customHeight="1">
      <c r="A28" s="364"/>
      <c r="B28" s="364"/>
      <c r="C28" s="2450"/>
      <c r="D28" s="2438"/>
      <c r="E28" s="1383" t="s">
        <v>44</v>
      </c>
      <c r="F28" s="1391" t="s">
        <v>1443</v>
      </c>
      <c r="G28" s="360"/>
      <c r="H28" s="364"/>
      <c r="I28" s="1211"/>
      <c r="J28" s="2450"/>
      <c r="K28" s="2713"/>
      <c r="L28" s="1383" t="s">
        <v>44</v>
      </c>
      <c r="M28" s="1391" t="s">
        <v>1443</v>
      </c>
    </row>
    <row r="29" spans="1:14" ht="18.75" customHeight="1">
      <c r="A29" s="366" t="s">
        <v>879</v>
      </c>
      <c r="B29" s="1216">
        <v>1</v>
      </c>
      <c r="C29" s="1693">
        <v>72730</v>
      </c>
      <c r="D29" s="373">
        <v>6575</v>
      </c>
      <c r="E29" s="1709">
        <f t="shared" ref="E29:E48" si="2">D29/C29*100</f>
        <v>9.0402859892754019</v>
      </c>
      <c r="F29" s="1710">
        <f>RANK(E29,$E$29:$E$48,0)</f>
        <v>6</v>
      </c>
      <c r="G29" s="360"/>
      <c r="H29" s="366" t="s">
        <v>879</v>
      </c>
      <c r="I29" s="1226">
        <v>1</v>
      </c>
      <c r="J29" s="1714">
        <v>872779</v>
      </c>
      <c r="K29" s="1715">
        <v>66787</v>
      </c>
      <c r="L29" s="1709">
        <f t="shared" ref="L29:L48" si="3">K29/J29*100</f>
        <v>7.6522235296678769</v>
      </c>
      <c r="M29" s="1710">
        <f>RANK(L29,$L$29:$L$48,0)</f>
        <v>7</v>
      </c>
    </row>
    <row r="30" spans="1:14" ht="18.75" customHeight="1">
      <c r="A30" s="366" t="s">
        <v>875</v>
      </c>
      <c r="B30" s="1216">
        <v>2</v>
      </c>
      <c r="C30" s="1693">
        <v>47321</v>
      </c>
      <c r="D30" s="373">
        <v>5589</v>
      </c>
      <c r="E30" s="1709">
        <f t="shared" si="2"/>
        <v>11.810823947084803</v>
      </c>
      <c r="F30" s="1710">
        <f t="shared" ref="F30:F48" si="4">RANK(E30,$E$29:$E$48,0)</f>
        <v>2</v>
      </c>
      <c r="G30" s="360"/>
      <c r="H30" s="366" t="s">
        <v>875</v>
      </c>
      <c r="I30" s="1226">
        <v>2</v>
      </c>
      <c r="J30" s="1714">
        <v>568963</v>
      </c>
      <c r="K30" s="1715">
        <v>57534</v>
      </c>
      <c r="L30" s="1709">
        <f t="shared" si="3"/>
        <v>10.112081101934573</v>
      </c>
      <c r="M30" s="1710">
        <f t="shared" ref="M30:M48" si="5">RANK(L30,$L$29:$L$48,0)</f>
        <v>3</v>
      </c>
    </row>
    <row r="31" spans="1:14" ht="18.75" customHeight="1">
      <c r="A31" s="366" t="s">
        <v>884</v>
      </c>
      <c r="B31" s="1216">
        <v>3</v>
      </c>
      <c r="C31" s="1693">
        <v>40233</v>
      </c>
      <c r="D31" s="373">
        <v>3199</v>
      </c>
      <c r="E31" s="1709">
        <f t="shared" si="2"/>
        <v>7.9511843511545246</v>
      </c>
      <c r="F31" s="1710">
        <f t="shared" si="4"/>
        <v>10</v>
      </c>
      <c r="G31" s="360"/>
      <c r="H31" s="366" t="s">
        <v>884</v>
      </c>
      <c r="I31" s="1226">
        <v>3</v>
      </c>
      <c r="J31" s="1714">
        <v>517261</v>
      </c>
      <c r="K31" s="1715">
        <v>40597</v>
      </c>
      <c r="L31" s="1709">
        <f t="shared" si="3"/>
        <v>7.8484556152503284</v>
      </c>
      <c r="M31" s="1710">
        <f t="shared" si="5"/>
        <v>6</v>
      </c>
    </row>
    <row r="32" spans="1:14" ht="18.75" customHeight="1">
      <c r="A32" s="366" t="s">
        <v>885</v>
      </c>
      <c r="B32" s="1216">
        <v>4</v>
      </c>
      <c r="C32" s="1693">
        <v>27826</v>
      </c>
      <c r="D32" s="373">
        <v>2055</v>
      </c>
      <c r="E32" s="1709">
        <f t="shared" si="2"/>
        <v>7.3851793286854024</v>
      </c>
      <c r="F32" s="1710">
        <f t="shared" si="4"/>
        <v>13</v>
      </c>
      <c r="G32" s="360"/>
      <c r="H32" s="366" t="s">
        <v>885</v>
      </c>
      <c r="I32" s="1226">
        <v>4</v>
      </c>
      <c r="J32" s="1714">
        <v>411172</v>
      </c>
      <c r="K32" s="1715">
        <v>25274</v>
      </c>
      <c r="L32" s="1709">
        <f t="shared" si="3"/>
        <v>6.1468193359469998</v>
      </c>
      <c r="M32" s="1710">
        <f t="shared" si="5"/>
        <v>15</v>
      </c>
    </row>
    <row r="33" spans="1:13" ht="18.75" customHeight="1">
      <c r="A33" s="366" t="s">
        <v>891</v>
      </c>
      <c r="B33" s="1216">
        <v>5</v>
      </c>
      <c r="C33" s="1693">
        <v>116479</v>
      </c>
      <c r="D33" s="373">
        <v>7095</v>
      </c>
      <c r="E33" s="1709">
        <f t="shared" si="2"/>
        <v>6.0912267447351027</v>
      </c>
      <c r="F33" s="1710">
        <f t="shared" si="4"/>
        <v>18</v>
      </c>
      <c r="G33" s="360"/>
      <c r="H33" s="366" t="s">
        <v>891</v>
      </c>
      <c r="I33" s="1226">
        <v>5</v>
      </c>
      <c r="J33" s="1714">
        <v>1527783</v>
      </c>
      <c r="K33" s="1715">
        <v>87291</v>
      </c>
      <c r="L33" s="1709">
        <f t="shared" si="3"/>
        <v>5.7135731972407076</v>
      </c>
      <c r="M33" s="1710">
        <f t="shared" si="5"/>
        <v>17</v>
      </c>
    </row>
    <row r="34" spans="1:13" ht="18.75" customHeight="1">
      <c r="A34" s="366" t="s">
        <v>893</v>
      </c>
      <c r="B34" s="1216">
        <v>6</v>
      </c>
      <c r="C34" s="1693">
        <v>41223</v>
      </c>
      <c r="D34" s="373">
        <v>2028</v>
      </c>
      <c r="E34" s="1709">
        <f t="shared" si="2"/>
        <v>4.9195837275307479</v>
      </c>
      <c r="F34" s="1710">
        <f t="shared" si="4"/>
        <v>20</v>
      </c>
      <c r="G34" s="360"/>
      <c r="H34" s="366" t="s">
        <v>893</v>
      </c>
      <c r="I34" s="1226">
        <v>6</v>
      </c>
      <c r="J34" s="1714">
        <v>547471</v>
      </c>
      <c r="K34" s="1715">
        <v>33504</v>
      </c>
      <c r="L34" s="1709">
        <f t="shared" si="3"/>
        <v>6.1197762073242234</v>
      </c>
      <c r="M34" s="1710">
        <f t="shared" si="5"/>
        <v>16</v>
      </c>
    </row>
    <row r="35" spans="1:13" ht="18.75" customHeight="1">
      <c r="A35" s="366" t="s">
        <v>892</v>
      </c>
      <c r="B35" s="1216">
        <v>7</v>
      </c>
      <c r="C35" s="1693">
        <v>21586</v>
      </c>
      <c r="D35" s="373">
        <v>1146</v>
      </c>
      <c r="E35" s="1709">
        <f t="shared" si="2"/>
        <v>5.308996571852127</v>
      </c>
      <c r="F35" s="1710">
        <f t="shared" si="4"/>
        <v>19</v>
      </c>
      <c r="G35" s="360"/>
      <c r="H35" s="366" t="s">
        <v>892</v>
      </c>
      <c r="I35" s="1226">
        <v>7</v>
      </c>
      <c r="J35" s="1714">
        <v>244288</v>
      </c>
      <c r="K35" s="1715">
        <v>9195</v>
      </c>
      <c r="L35" s="1709">
        <f t="shared" si="3"/>
        <v>3.763999869007074</v>
      </c>
      <c r="M35" s="1710">
        <f t="shared" si="5"/>
        <v>20</v>
      </c>
    </row>
    <row r="36" spans="1:13" ht="18.75" customHeight="1">
      <c r="A36" s="366" t="s">
        <v>882</v>
      </c>
      <c r="B36" s="1216">
        <v>8</v>
      </c>
      <c r="C36" s="1693">
        <v>32995</v>
      </c>
      <c r="D36" s="373">
        <v>2698</v>
      </c>
      <c r="E36" s="1709">
        <f t="shared" si="2"/>
        <v>8.1769965146234274</v>
      </c>
      <c r="F36" s="1710">
        <f t="shared" si="4"/>
        <v>9</v>
      </c>
      <c r="G36" s="360"/>
      <c r="H36" s="366" t="s">
        <v>882</v>
      </c>
      <c r="I36" s="1226">
        <v>8</v>
      </c>
      <c r="J36" s="1714">
        <v>363605</v>
      </c>
      <c r="K36" s="1715">
        <v>26487</v>
      </c>
      <c r="L36" s="1709">
        <f t="shared" si="3"/>
        <v>7.2845532927214975</v>
      </c>
      <c r="M36" s="1710">
        <f t="shared" si="5"/>
        <v>10</v>
      </c>
    </row>
    <row r="37" spans="1:13" ht="18.75" customHeight="1">
      <c r="A37" s="366" t="s">
        <v>881</v>
      </c>
      <c r="B37" s="1216">
        <v>9</v>
      </c>
      <c r="C37" s="1693">
        <v>33514</v>
      </c>
      <c r="D37" s="373">
        <v>2848</v>
      </c>
      <c r="E37" s="1709">
        <f t="shared" si="2"/>
        <v>8.4979411589186604</v>
      </c>
      <c r="F37" s="1710">
        <f t="shared" si="4"/>
        <v>7</v>
      </c>
      <c r="G37" s="360"/>
      <c r="H37" s="366" t="s">
        <v>881</v>
      </c>
      <c r="I37" s="1226">
        <v>9</v>
      </c>
      <c r="J37" s="1714">
        <v>346576</v>
      </c>
      <c r="K37" s="1715">
        <v>25643</v>
      </c>
      <c r="L37" s="1709">
        <f t="shared" si="3"/>
        <v>7.3989543419048065</v>
      </c>
      <c r="M37" s="1710">
        <f t="shared" si="5"/>
        <v>9</v>
      </c>
    </row>
    <row r="38" spans="1:13" ht="18.75" customHeight="1">
      <c r="A38" s="366" t="s">
        <v>887</v>
      </c>
      <c r="B38" s="1216">
        <v>10</v>
      </c>
      <c r="C38" s="1693">
        <v>33755</v>
      </c>
      <c r="D38" s="373">
        <v>2448</v>
      </c>
      <c r="E38" s="1709">
        <f t="shared" si="2"/>
        <v>7.2522589246037619</v>
      </c>
      <c r="F38" s="1710">
        <f t="shared" si="4"/>
        <v>14</v>
      </c>
      <c r="G38" s="360"/>
      <c r="H38" s="366" t="s">
        <v>887</v>
      </c>
      <c r="I38" s="1226">
        <v>10</v>
      </c>
      <c r="J38" s="1714">
        <v>382432</v>
      </c>
      <c r="K38" s="1715">
        <v>24015</v>
      </c>
      <c r="L38" s="1709">
        <f t="shared" si="3"/>
        <v>6.2795477365910806</v>
      </c>
      <c r="M38" s="1710">
        <f t="shared" si="5"/>
        <v>14</v>
      </c>
    </row>
    <row r="39" spans="1:13" ht="18.75" customHeight="1">
      <c r="A39" s="366" t="s">
        <v>877</v>
      </c>
      <c r="B39" s="1216">
        <v>11</v>
      </c>
      <c r="C39" s="1693">
        <v>117344</v>
      </c>
      <c r="D39" s="373">
        <v>12867</v>
      </c>
      <c r="E39" s="1709">
        <f t="shared" si="2"/>
        <v>10.965196345786747</v>
      </c>
      <c r="F39" s="1710">
        <f t="shared" si="4"/>
        <v>4</v>
      </c>
      <c r="G39" s="360"/>
      <c r="H39" s="366" t="s">
        <v>877</v>
      </c>
      <c r="I39" s="1226">
        <v>11</v>
      </c>
      <c r="J39" s="1714">
        <v>1450337</v>
      </c>
      <c r="K39" s="1715">
        <v>166481</v>
      </c>
      <c r="L39" s="1709">
        <f t="shared" si="3"/>
        <v>11.478780448957725</v>
      </c>
      <c r="M39" s="1710">
        <f t="shared" si="5"/>
        <v>2</v>
      </c>
    </row>
    <row r="40" spans="1:13" ht="18.75" customHeight="1">
      <c r="A40" s="374" t="s">
        <v>886</v>
      </c>
      <c r="B40" s="1216">
        <v>12</v>
      </c>
      <c r="C40" s="1718">
        <v>69670</v>
      </c>
      <c r="D40" s="376">
        <v>4864</v>
      </c>
      <c r="E40" s="1385">
        <f t="shared" si="2"/>
        <v>6.9814841395148557</v>
      </c>
      <c r="F40" s="1388">
        <f t="shared" si="4"/>
        <v>15</v>
      </c>
      <c r="G40" s="360"/>
      <c r="H40" s="374" t="s">
        <v>886</v>
      </c>
      <c r="I40" s="1226">
        <v>12</v>
      </c>
      <c r="J40" s="1719">
        <v>746275</v>
      </c>
      <c r="K40" s="1720">
        <v>54277</v>
      </c>
      <c r="L40" s="1385">
        <f t="shared" si="3"/>
        <v>7.273056179022479</v>
      </c>
      <c r="M40" s="1388">
        <f t="shared" si="5"/>
        <v>11</v>
      </c>
    </row>
    <row r="41" spans="1:13" ht="18.75" customHeight="1">
      <c r="A41" s="366" t="s">
        <v>874</v>
      </c>
      <c r="B41" s="1216">
        <v>13</v>
      </c>
      <c r="C41" s="1693">
        <v>177184</v>
      </c>
      <c r="D41" s="373">
        <v>21580</v>
      </c>
      <c r="E41" s="1709">
        <f t="shared" si="2"/>
        <v>12.17942929384143</v>
      </c>
      <c r="F41" s="1710">
        <f t="shared" si="4"/>
        <v>1</v>
      </c>
      <c r="G41" s="360"/>
      <c r="H41" s="366" t="s">
        <v>874</v>
      </c>
      <c r="I41" s="1226">
        <v>13</v>
      </c>
      <c r="J41" s="1714">
        <v>2308581</v>
      </c>
      <c r="K41" s="1715">
        <v>311168</v>
      </c>
      <c r="L41" s="1709">
        <f t="shared" si="3"/>
        <v>13.478755997731939</v>
      </c>
      <c r="M41" s="1710">
        <f t="shared" si="5"/>
        <v>1</v>
      </c>
    </row>
    <row r="42" spans="1:13" ht="18.75" customHeight="1">
      <c r="A42" s="366" t="s">
        <v>890</v>
      </c>
      <c r="B42" s="1216">
        <v>14</v>
      </c>
      <c r="C42" s="1693">
        <v>27315</v>
      </c>
      <c r="D42" s="373">
        <v>1713</v>
      </c>
      <c r="E42" s="1709">
        <f t="shared" si="2"/>
        <v>6.2712795167490381</v>
      </c>
      <c r="F42" s="1710">
        <f t="shared" si="4"/>
        <v>17</v>
      </c>
      <c r="G42" s="360"/>
      <c r="H42" s="366" t="s">
        <v>890</v>
      </c>
      <c r="I42" s="1226">
        <v>14</v>
      </c>
      <c r="J42" s="1714">
        <v>320831</v>
      </c>
      <c r="K42" s="1715">
        <v>15974</v>
      </c>
      <c r="L42" s="1709">
        <f t="shared" si="3"/>
        <v>4.9789453014203744</v>
      </c>
      <c r="M42" s="1710">
        <f t="shared" si="5"/>
        <v>19</v>
      </c>
    </row>
    <row r="43" spans="1:13" ht="18.75" customHeight="1">
      <c r="A43" s="366" t="s">
        <v>888</v>
      </c>
      <c r="B43" s="1216">
        <v>15</v>
      </c>
      <c r="C43" s="1693">
        <v>62228</v>
      </c>
      <c r="D43" s="373">
        <v>4607</v>
      </c>
      <c r="E43" s="1709">
        <f t="shared" si="2"/>
        <v>7.4034196824580585</v>
      </c>
      <c r="F43" s="1710">
        <f t="shared" si="4"/>
        <v>12</v>
      </c>
      <c r="G43" s="360"/>
      <c r="H43" s="366" t="s">
        <v>888</v>
      </c>
      <c r="I43" s="1226">
        <v>15</v>
      </c>
      <c r="J43" s="1714">
        <v>725828</v>
      </c>
      <c r="K43" s="1715">
        <v>52077</v>
      </c>
      <c r="L43" s="1709">
        <f t="shared" si="3"/>
        <v>7.1748403202962692</v>
      </c>
      <c r="M43" s="1710">
        <f t="shared" si="5"/>
        <v>12</v>
      </c>
    </row>
    <row r="44" spans="1:13" ht="18.75" customHeight="1">
      <c r="A44" s="366" t="s">
        <v>880</v>
      </c>
      <c r="B44" s="1216">
        <v>16</v>
      </c>
      <c r="C44" s="1693">
        <v>32683</v>
      </c>
      <c r="D44" s="373">
        <v>2713</v>
      </c>
      <c r="E44" s="1709">
        <f t="shared" si="2"/>
        <v>8.3009515650338095</v>
      </c>
      <c r="F44" s="1710">
        <f t="shared" si="4"/>
        <v>8</v>
      </c>
      <c r="G44" s="360"/>
      <c r="H44" s="366" t="s">
        <v>880</v>
      </c>
      <c r="I44" s="1226">
        <v>16</v>
      </c>
      <c r="J44" s="1714">
        <v>353376</v>
      </c>
      <c r="K44" s="1715">
        <v>26287</v>
      </c>
      <c r="L44" s="1709">
        <f t="shared" si="3"/>
        <v>7.4388187086842343</v>
      </c>
      <c r="M44" s="1710">
        <f t="shared" si="5"/>
        <v>8</v>
      </c>
    </row>
    <row r="45" spans="1:13" ht="18.75" customHeight="1">
      <c r="A45" s="366" t="s">
        <v>878</v>
      </c>
      <c r="B45" s="1216">
        <v>17</v>
      </c>
      <c r="C45" s="1693">
        <v>52401</v>
      </c>
      <c r="D45" s="373">
        <v>5082</v>
      </c>
      <c r="E45" s="1709">
        <f t="shared" si="2"/>
        <v>9.6982882006068589</v>
      </c>
      <c r="F45" s="1710">
        <f t="shared" si="4"/>
        <v>5</v>
      </c>
      <c r="G45" s="360"/>
      <c r="H45" s="366" t="s">
        <v>878</v>
      </c>
      <c r="I45" s="1226">
        <v>17</v>
      </c>
      <c r="J45" s="1714">
        <v>593108</v>
      </c>
      <c r="K45" s="1715">
        <v>53596</v>
      </c>
      <c r="L45" s="1709">
        <f t="shared" si="3"/>
        <v>9.0364655341017155</v>
      </c>
      <c r="M45" s="1710">
        <f t="shared" si="5"/>
        <v>5</v>
      </c>
    </row>
    <row r="46" spans="1:13" ht="18.75" customHeight="1">
      <c r="A46" s="366" t="s">
        <v>889</v>
      </c>
      <c r="B46" s="1216">
        <v>18</v>
      </c>
      <c r="C46" s="1693">
        <v>39995</v>
      </c>
      <c r="D46" s="373">
        <v>2740</v>
      </c>
      <c r="E46" s="1709">
        <f t="shared" si="2"/>
        <v>6.8508563570446306</v>
      </c>
      <c r="F46" s="1710">
        <f t="shared" si="4"/>
        <v>16</v>
      </c>
      <c r="G46" s="360"/>
      <c r="H46" s="366" t="s">
        <v>889</v>
      </c>
      <c r="I46" s="1226">
        <v>18</v>
      </c>
      <c r="J46" s="1714">
        <v>436472</v>
      </c>
      <c r="K46" s="1715">
        <v>23672</v>
      </c>
      <c r="L46" s="1709">
        <f t="shared" si="3"/>
        <v>5.4234865008522881</v>
      </c>
      <c r="M46" s="1710">
        <f t="shared" si="5"/>
        <v>18</v>
      </c>
    </row>
    <row r="47" spans="1:13" ht="18.75" customHeight="1">
      <c r="A47" s="366" t="s">
        <v>876</v>
      </c>
      <c r="B47" s="1216">
        <v>19</v>
      </c>
      <c r="C47" s="1693">
        <v>74867</v>
      </c>
      <c r="D47" s="373">
        <v>8435</v>
      </c>
      <c r="E47" s="1709">
        <f t="shared" si="2"/>
        <v>11.266646185903001</v>
      </c>
      <c r="F47" s="1710">
        <f t="shared" si="4"/>
        <v>3</v>
      </c>
      <c r="G47" s="371"/>
      <c r="H47" s="366" t="s">
        <v>876</v>
      </c>
      <c r="I47" s="1226">
        <v>19</v>
      </c>
      <c r="J47" s="1714">
        <v>923521</v>
      </c>
      <c r="K47" s="1715">
        <v>91169</v>
      </c>
      <c r="L47" s="1709">
        <f t="shared" si="3"/>
        <v>9.8718924637339054</v>
      </c>
      <c r="M47" s="1710">
        <f t="shared" si="5"/>
        <v>4</v>
      </c>
    </row>
    <row r="48" spans="1:13" ht="18.75" customHeight="1" thickBot="1">
      <c r="A48" s="378" t="s">
        <v>883</v>
      </c>
      <c r="B48" s="1217">
        <v>20</v>
      </c>
      <c r="C48" s="1697">
        <v>30344</v>
      </c>
      <c r="D48" s="1305">
        <v>2264</v>
      </c>
      <c r="E48" s="1711">
        <f t="shared" si="2"/>
        <v>7.4611125757975207</v>
      </c>
      <c r="F48" s="1712">
        <f t="shared" si="4"/>
        <v>11</v>
      </c>
      <c r="G48" s="360"/>
      <c r="H48" s="378" t="s">
        <v>883</v>
      </c>
      <c r="I48" s="1218">
        <v>20</v>
      </c>
      <c r="J48" s="1704">
        <v>325935</v>
      </c>
      <c r="K48" s="1716">
        <v>22198</v>
      </c>
      <c r="L48" s="1711">
        <f t="shared" si="3"/>
        <v>6.810560387807385</v>
      </c>
      <c r="M48" s="1712">
        <f t="shared" si="5"/>
        <v>13</v>
      </c>
    </row>
    <row r="49" spans="1:13" ht="18.75" customHeight="1" thickTop="1">
      <c r="A49" s="382" t="s">
        <v>894</v>
      </c>
      <c r="B49" s="1223" t="s">
        <v>1322</v>
      </c>
      <c r="C49" s="1701">
        <v>5156063</v>
      </c>
      <c r="D49" s="1713">
        <v>348889</v>
      </c>
      <c r="E49" s="1604">
        <f t="shared" ref="E49" si="6">D49/C49*100</f>
        <v>6.766577522423602</v>
      </c>
      <c r="F49" s="2065" t="s">
        <v>1444</v>
      </c>
      <c r="G49" s="360"/>
      <c r="H49" s="382" t="s">
        <v>894</v>
      </c>
      <c r="I49" s="1227" t="s">
        <v>1322</v>
      </c>
      <c r="J49" s="1706">
        <v>57949915</v>
      </c>
      <c r="K49" s="1717">
        <v>3900979</v>
      </c>
      <c r="L49" s="1604">
        <f t="shared" ref="L49" si="7">K49/J49*100</f>
        <v>6.7316388643538128</v>
      </c>
      <c r="M49" s="2065" t="s">
        <v>1444</v>
      </c>
    </row>
    <row r="50" spans="1:13" ht="18.75" customHeight="1">
      <c r="A50" s="386" t="s">
        <v>1686</v>
      </c>
      <c r="B50" s="386"/>
      <c r="C50" s="386"/>
      <c r="D50" s="617"/>
      <c r="E50" s="617"/>
      <c r="F50" s="617"/>
      <c r="G50" s="617"/>
      <c r="H50" s="386" t="s">
        <v>1686</v>
      </c>
      <c r="I50" s="386"/>
      <c r="J50" s="386"/>
      <c r="K50" s="617"/>
      <c r="L50" s="617"/>
      <c r="M50" s="360"/>
    </row>
    <row r="52" spans="1:13" ht="13.5" customHeight="1">
      <c r="A52" s="562"/>
      <c r="B52" s="562"/>
      <c r="C52" s="562"/>
    </row>
    <row r="53" spans="1:13" ht="13.5" customHeight="1"/>
  </sheetData>
  <sheetProtection algorithmName="SHA-512" hashValue="d1k5ms6BWV20s6oO+Kb9q8tm0lA9aEtvEabalZ8adDqlNzaGY/7bdNEXrSFD/IY3P0VPY9WIytDISVRKYfY1qw==" saltValue="UTlUBhDYQLwaZLz4Zw853g==" spinCount="100000" sheet="1" objects="1" scenarios="1"/>
  <sortState xmlns:xlrd2="http://schemas.microsoft.com/office/spreadsheetml/2017/richdata2" ref="H29:L48">
    <sortCondition ref="I29:I48"/>
  </sortState>
  <mergeCells count="17">
    <mergeCell ref="E17:F17"/>
    <mergeCell ref="K27:K28"/>
    <mergeCell ref="J27:J28"/>
    <mergeCell ref="D27:D28"/>
    <mergeCell ref="C27:C28"/>
    <mergeCell ref="C4:K4"/>
    <mergeCell ref="A25:F25"/>
    <mergeCell ref="H25:M25"/>
    <mergeCell ref="E16:F16"/>
    <mergeCell ref="E15:F15"/>
    <mergeCell ref="E14:F14"/>
    <mergeCell ref="E13:F13"/>
    <mergeCell ref="E12:F12"/>
    <mergeCell ref="E11:F11"/>
    <mergeCell ref="E10:F10"/>
    <mergeCell ref="E7:F7"/>
    <mergeCell ref="E6:F6"/>
  </mergeCells>
  <phoneticPr fontId="8"/>
  <hyperlinks>
    <hyperlink ref="N1" location="一覧!A1" display="一覧へ" xr:uid="{5B9B5C9A-0FF4-4DAB-B2CF-ADF578636D8A}"/>
  </hyperlinks>
  <printOptions horizontalCentered="1"/>
  <pageMargins left="0.74803149606299213" right="0.74803149606299213" top="0.98425196850393704" bottom="0.98425196850393704" header="0.51181102362204722" footer="0.51181102362204722"/>
  <pageSetup paperSize="9" scale="7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E34B-A42A-45CB-9298-602E4701D0E0}">
  <sheetPr codeName="Sheet33">
    <pageSetUpPr fitToPage="1"/>
  </sheetPr>
  <dimension ref="A1:N97"/>
  <sheetViews>
    <sheetView view="pageBreakPreview" zoomScale="70" zoomScaleNormal="100" zoomScaleSheetLayoutView="70" workbookViewId="0">
      <selection sqref="A1:G1"/>
    </sheetView>
  </sheetViews>
  <sheetFormatPr defaultRowHeight="13.5" outlineLevelCol="1"/>
  <cols>
    <col min="1" max="1" width="2.7109375" style="563" customWidth="1"/>
    <col min="2" max="2" width="18.7109375" style="563" customWidth="1"/>
    <col min="3" max="3" width="5.42578125" style="563" hidden="1" customWidth="1" outlineLevel="1"/>
    <col min="4" max="4" width="20" style="563" customWidth="1" collapsed="1"/>
    <col min="5" max="6" width="20" style="563" customWidth="1"/>
    <col min="7" max="7" width="7.7109375" style="563" customWidth="1"/>
    <col min="8" max="8" width="8.7109375" style="563" customWidth="1"/>
    <col min="9" max="10" width="20" style="563" customWidth="1"/>
    <col min="11" max="11" width="17.140625" style="563" customWidth="1"/>
    <col min="12" max="12" width="20" style="563" customWidth="1"/>
    <col min="13" max="13" width="16.7109375" style="563" customWidth="1"/>
    <col min="14" max="254" width="9.140625" style="563"/>
    <col min="255" max="255" width="4" style="563" bestFit="1" customWidth="1"/>
    <col min="256" max="256" width="13.140625" style="563" bestFit="1" customWidth="1"/>
    <col min="257" max="260" width="0" style="563" hidden="1" customWidth="1"/>
    <col min="261" max="261" width="16.7109375" style="563" customWidth="1"/>
    <col min="262" max="262" width="0" style="563" hidden="1" customWidth="1"/>
    <col min="263" max="263" width="16.7109375" style="563" customWidth="1"/>
    <col min="264" max="510" width="9.140625" style="563"/>
    <col min="511" max="511" width="4" style="563" bestFit="1" customWidth="1"/>
    <col min="512" max="512" width="13.140625" style="563" bestFit="1" customWidth="1"/>
    <col min="513" max="516" width="0" style="563" hidden="1" customWidth="1"/>
    <col min="517" max="517" width="16.7109375" style="563" customWidth="1"/>
    <col min="518" max="518" width="0" style="563" hidden="1" customWidth="1"/>
    <col min="519" max="519" width="16.7109375" style="563" customWidth="1"/>
    <col min="520" max="766" width="9.140625" style="563"/>
    <col min="767" max="767" width="4" style="563" bestFit="1" customWidth="1"/>
    <col min="768" max="768" width="13.140625" style="563" bestFit="1" customWidth="1"/>
    <col min="769" max="772" width="0" style="563" hidden="1" customWidth="1"/>
    <col min="773" max="773" width="16.7109375" style="563" customWidth="1"/>
    <col min="774" max="774" width="0" style="563" hidden="1" customWidth="1"/>
    <col min="775" max="775" width="16.7109375" style="563" customWidth="1"/>
    <col min="776" max="1022" width="9.140625" style="563"/>
    <col min="1023" max="1023" width="4" style="563" bestFit="1" customWidth="1"/>
    <col min="1024" max="1024" width="13.140625" style="563" bestFit="1" customWidth="1"/>
    <col min="1025" max="1028" width="0" style="563" hidden="1" customWidth="1"/>
    <col min="1029" max="1029" width="16.7109375" style="563" customWidth="1"/>
    <col min="1030" max="1030" width="0" style="563" hidden="1" customWidth="1"/>
    <col min="1031" max="1031" width="16.7109375" style="563" customWidth="1"/>
    <col min="1032" max="1278" width="9.140625" style="563"/>
    <col min="1279" max="1279" width="4" style="563" bestFit="1" customWidth="1"/>
    <col min="1280" max="1280" width="13.140625" style="563" bestFit="1" customWidth="1"/>
    <col min="1281" max="1284" width="0" style="563" hidden="1" customWidth="1"/>
    <col min="1285" max="1285" width="16.7109375" style="563" customWidth="1"/>
    <col min="1286" max="1286" width="0" style="563" hidden="1" customWidth="1"/>
    <col min="1287" max="1287" width="16.7109375" style="563" customWidth="1"/>
    <col min="1288" max="1534" width="9.140625" style="563"/>
    <col min="1535" max="1535" width="4" style="563" bestFit="1" customWidth="1"/>
    <col min="1536" max="1536" width="13.140625" style="563" bestFit="1" customWidth="1"/>
    <col min="1537" max="1540" width="0" style="563" hidden="1" customWidth="1"/>
    <col min="1541" max="1541" width="16.7109375" style="563" customWidth="1"/>
    <col min="1542" max="1542" width="0" style="563" hidden="1" customWidth="1"/>
    <col min="1543" max="1543" width="16.7109375" style="563" customWidth="1"/>
    <col min="1544" max="1790" width="9.140625" style="563"/>
    <col min="1791" max="1791" width="4" style="563" bestFit="1" customWidth="1"/>
    <col min="1792" max="1792" width="13.140625" style="563" bestFit="1" customWidth="1"/>
    <col min="1793" max="1796" width="0" style="563" hidden="1" customWidth="1"/>
    <col min="1797" max="1797" width="16.7109375" style="563" customWidth="1"/>
    <col min="1798" max="1798" width="0" style="563" hidden="1" customWidth="1"/>
    <col min="1799" max="1799" width="16.7109375" style="563" customWidth="1"/>
    <col min="1800" max="2046" width="9.140625" style="563"/>
    <col min="2047" max="2047" width="4" style="563" bestFit="1" customWidth="1"/>
    <col min="2048" max="2048" width="13.140625" style="563" bestFit="1" customWidth="1"/>
    <col min="2049" max="2052" width="0" style="563" hidden="1" customWidth="1"/>
    <col min="2053" max="2053" width="16.7109375" style="563" customWidth="1"/>
    <col min="2054" max="2054" width="0" style="563" hidden="1" customWidth="1"/>
    <col min="2055" max="2055" width="16.7109375" style="563" customWidth="1"/>
    <col min="2056" max="2302" width="9.140625" style="563"/>
    <col min="2303" max="2303" width="4" style="563" bestFit="1" customWidth="1"/>
    <col min="2304" max="2304" width="13.140625" style="563" bestFit="1" customWidth="1"/>
    <col min="2305" max="2308" width="0" style="563" hidden="1" customWidth="1"/>
    <col min="2309" max="2309" width="16.7109375" style="563" customWidth="1"/>
    <col min="2310" max="2310" width="0" style="563" hidden="1" customWidth="1"/>
    <col min="2311" max="2311" width="16.7109375" style="563" customWidth="1"/>
    <col min="2312" max="2558" width="9.140625" style="563"/>
    <col min="2559" max="2559" width="4" style="563" bestFit="1" customWidth="1"/>
    <col min="2560" max="2560" width="13.140625" style="563" bestFit="1" customWidth="1"/>
    <col min="2561" max="2564" width="0" style="563" hidden="1" customWidth="1"/>
    <col min="2565" max="2565" width="16.7109375" style="563" customWidth="1"/>
    <col min="2566" max="2566" width="0" style="563" hidden="1" customWidth="1"/>
    <col min="2567" max="2567" width="16.7109375" style="563" customWidth="1"/>
    <col min="2568" max="2814" width="9.140625" style="563"/>
    <col min="2815" max="2815" width="4" style="563" bestFit="1" customWidth="1"/>
    <col min="2816" max="2816" width="13.140625" style="563" bestFit="1" customWidth="1"/>
    <col min="2817" max="2820" width="0" style="563" hidden="1" customWidth="1"/>
    <col min="2821" max="2821" width="16.7109375" style="563" customWidth="1"/>
    <col min="2822" max="2822" width="0" style="563" hidden="1" customWidth="1"/>
    <col min="2823" max="2823" width="16.7109375" style="563" customWidth="1"/>
    <col min="2824" max="3070" width="9.140625" style="563"/>
    <col min="3071" max="3071" width="4" style="563" bestFit="1" customWidth="1"/>
    <col min="3072" max="3072" width="13.140625" style="563" bestFit="1" customWidth="1"/>
    <col min="3073" max="3076" width="0" style="563" hidden="1" customWidth="1"/>
    <col min="3077" max="3077" width="16.7109375" style="563" customWidth="1"/>
    <col min="3078" max="3078" width="0" style="563" hidden="1" customWidth="1"/>
    <col min="3079" max="3079" width="16.7109375" style="563" customWidth="1"/>
    <col min="3080" max="3326" width="9.140625" style="563"/>
    <col min="3327" max="3327" width="4" style="563" bestFit="1" customWidth="1"/>
    <col min="3328" max="3328" width="13.140625" style="563" bestFit="1" customWidth="1"/>
    <col min="3329" max="3332" width="0" style="563" hidden="1" customWidth="1"/>
    <col min="3333" max="3333" width="16.7109375" style="563" customWidth="1"/>
    <col min="3334" max="3334" width="0" style="563" hidden="1" customWidth="1"/>
    <col min="3335" max="3335" width="16.7109375" style="563" customWidth="1"/>
    <col min="3336" max="3582" width="9.140625" style="563"/>
    <col min="3583" max="3583" width="4" style="563" bestFit="1" customWidth="1"/>
    <col min="3584" max="3584" width="13.140625" style="563" bestFit="1" customWidth="1"/>
    <col min="3585" max="3588" width="0" style="563" hidden="1" customWidth="1"/>
    <col min="3589" max="3589" width="16.7109375" style="563" customWidth="1"/>
    <col min="3590" max="3590" width="0" style="563" hidden="1" customWidth="1"/>
    <col min="3591" max="3591" width="16.7109375" style="563" customWidth="1"/>
    <col min="3592" max="3838" width="9.140625" style="563"/>
    <col min="3839" max="3839" width="4" style="563" bestFit="1" customWidth="1"/>
    <col min="3840" max="3840" width="13.140625" style="563" bestFit="1" customWidth="1"/>
    <col min="3841" max="3844" width="0" style="563" hidden="1" customWidth="1"/>
    <col min="3845" max="3845" width="16.7109375" style="563" customWidth="1"/>
    <col min="3846" max="3846" width="0" style="563" hidden="1" customWidth="1"/>
    <col min="3847" max="3847" width="16.7109375" style="563" customWidth="1"/>
    <col min="3848" max="4094" width="9.140625" style="563"/>
    <col min="4095" max="4095" width="4" style="563" bestFit="1" customWidth="1"/>
    <col min="4096" max="4096" width="13.140625" style="563" bestFit="1" customWidth="1"/>
    <col min="4097" max="4100" width="0" style="563" hidden="1" customWidth="1"/>
    <col min="4101" max="4101" width="16.7109375" style="563" customWidth="1"/>
    <col min="4102" max="4102" width="0" style="563" hidden="1" customWidth="1"/>
    <col min="4103" max="4103" width="16.7109375" style="563" customWidth="1"/>
    <col min="4104" max="4350" width="9.140625" style="563"/>
    <col min="4351" max="4351" width="4" style="563" bestFit="1" customWidth="1"/>
    <col min="4352" max="4352" width="13.140625" style="563" bestFit="1" customWidth="1"/>
    <col min="4353" max="4356" width="0" style="563" hidden="1" customWidth="1"/>
    <col min="4357" max="4357" width="16.7109375" style="563" customWidth="1"/>
    <col min="4358" max="4358" width="0" style="563" hidden="1" customWidth="1"/>
    <col min="4359" max="4359" width="16.7109375" style="563" customWidth="1"/>
    <col min="4360" max="4606" width="9.140625" style="563"/>
    <col min="4607" max="4607" width="4" style="563" bestFit="1" customWidth="1"/>
    <col min="4608" max="4608" width="13.140625" style="563" bestFit="1" customWidth="1"/>
    <col min="4609" max="4612" width="0" style="563" hidden="1" customWidth="1"/>
    <col min="4613" max="4613" width="16.7109375" style="563" customWidth="1"/>
    <col min="4614" max="4614" width="0" style="563" hidden="1" customWidth="1"/>
    <col min="4615" max="4615" width="16.7109375" style="563" customWidth="1"/>
    <col min="4616" max="4862" width="9.140625" style="563"/>
    <col min="4863" max="4863" width="4" style="563" bestFit="1" customWidth="1"/>
    <col min="4864" max="4864" width="13.140625" style="563" bestFit="1" customWidth="1"/>
    <col min="4865" max="4868" width="0" style="563" hidden="1" customWidth="1"/>
    <col min="4869" max="4869" width="16.7109375" style="563" customWidth="1"/>
    <col min="4870" max="4870" width="0" style="563" hidden="1" customWidth="1"/>
    <col min="4871" max="4871" width="16.7109375" style="563" customWidth="1"/>
    <col min="4872" max="5118" width="9.140625" style="563"/>
    <col min="5119" max="5119" width="4" style="563" bestFit="1" customWidth="1"/>
    <col min="5120" max="5120" width="13.140625" style="563" bestFit="1" customWidth="1"/>
    <col min="5121" max="5124" width="0" style="563" hidden="1" customWidth="1"/>
    <col min="5125" max="5125" width="16.7109375" style="563" customWidth="1"/>
    <col min="5126" max="5126" width="0" style="563" hidden="1" customWidth="1"/>
    <col min="5127" max="5127" width="16.7109375" style="563" customWidth="1"/>
    <col min="5128" max="5374" width="9.140625" style="563"/>
    <col min="5375" max="5375" width="4" style="563" bestFit="1" customWidth="1"/>
    <col min="5376" max="5376" width="13.140625" style="563" bestFit="1" customWidth="1"/>
    <col min="5377" max="5380" width="0" style="563" hidden="1" customWidth="1"/>
    <col min="5381" max="5381" width="16.7109375" style="563" customWidth="1"/>
    <col min="5382" max="5382" width="0" style="563" hidden="1" customWidth="1"/>
    <col min="5383" max="5383" width="16.7109375" style="563" customWidth="1"/>
    <col min="5384" max="5630" width="9.140625" style="563"/>
    <col min="5631" max="5631" width="4" style="563" bestFit="1" customWidth="1"/>
    <col min="5632" max="5632" width="13.140625" style="563" bestFit="1" customWidth="1"/>
    <col min="5633" max="5636" width="0" style="563" hidden="1" customWidth="1"/>
    <col min="5637" max="5637" width="16.7109375" style="563" customWidth="1"/>
    <col min="5638" max="5638" width="0" style="563" hidden="1" customWidth="1"/>
    <col min="5639" max="5639" width="16.7109375" style="563" customWidth="1"/>
    <col min="5640" max="5886" width="9.140625" style="563"/>
    <col min="5887" max="5887" width="4" style="563" bestFit="1" customWidth="1"/>
    <col min="5888" max="5888" width="13.140625" style="563" bestFit="1" customWidth="1"/>
    <col min="5889" max="5892" width="0" style="563" hidden="1" customWidth="1"/>
    <col min="5893" max="5893" width="16.7109375" style="563" customWidth="1"/>
    <col min="5894" max="5894" width="0" style="563" hidden="1" customWidth="1"/>
    <col min="5895" max="5895" width="16.7109375" style="563" customWidth="1"/>
    <col min="5896" max="6142" width="9.140625" style="563"/>
    <col min="6143" max="6143" width="4" style="563" bestFit="1" customWidth="1"/>
    <col min="6144" max="6144" width="13.140625" style="563" bestFit="1" customWidth="1"/>
    <col min="6145" max="6148" width="0" style="563" hidden="1" customWidth="1"/>
    <col min="6149" max="6149" width="16.7109375" style="563" customWidth="1"/>
    <col min="6150" max="6150" width="0" style="563" hidden="1" customWidth="1"/>
    <col min="6151" max="6151" width="16.7109375" style="563" customWidth="1"/>
    <col min="6152" max="6398" width="9.140625" style="563"/>
    <col min="6399" max="6399" width="4" style="563" bestFit="1" customWidth="1"/>
    <col min="6400" max="6400" width="13.140625" style="563" bestFit="1" customWidth="1"/>
    <col min="6401" max="6404" width="0" style="563" hidden="1" customWidth="1"/>
    <col min="6405" max="6405" width="16.7109375" style="563" customWidth="1"/>
    <col min="6406" max="6406" width="0" style="563" hidden="1" customWidth="1"/>
    <col min="6407" max="6407" width="16.7109375" style="563" customWidth="1"/>
    <col min="6408" max="6654" width="9.140625" style="563"/>
    <col min="6655" max="6655" width="4" style="563" bestFit="1" customWidth="1"/>
    <col min="6656" max="6656" width="13.140625" style="563" bestFit="1" customWidth="1"/>
    <col min="6657" max="6660" width="0" style="563" hidden="1" customWidth="1"/>
    <col min="6661" max="6661" width="16.7109375" style="563" customWidth="1"/>
    <col min="6662" max="6662" width="0" style="563" hidden="1" customWidth="1"/>
    <col min="6663" max="6663" width="16.7109375" style="563" customWidth="1"/>
    <col min="6664" max="6910" width="9.140625" style="563"/>
    <col min="6911" max="6911" width="4" style="563" bestFit="1" customWidth="1"/>
    <col min="6912" max="6912" width="13.140625" style="563" bestFit="1" customWidth="1"/>
    <col min="6913" max="6916" width="0" style="563" hidden="1" customWidth="1"/>
    <col min="6917" max="6917" width="16.7109375" style="563" customWidth="1"/>
    <col min="6918" max="6918" width="0" style="563" hidden="1" customWidth="1"/>
    <col min="6919" max="6919" width="16.7109375" style="563" customWidth="1"/>
    <col min="6920" max="7166" width="9.140625" style="563"/>
    <col min="7167" max="7167" width="4" style="563" bestFit="1" customWidth="1"/>
    <col min="7168" max="7168" width="13.140625" style="563" bestFit="1" customWidth="1"/>
    <col min="7169" max="7172" width="0" style="563" hidden="1" customWidth="1"/>
    <col min="7173" max="7173" width="16.7109375" style="563" customWidth="1"/>
    <col min="7174" max="7174" width="0" style="563" hidden="1" customWidth="1"/>
    <col min="7175" max="7175" width="16.7109375" style="563" customWidth="1"/>
    <col min="7176" max="7422" width="9.140625" style="563"/>
    <col min="7423" max="7423" width="4" style="563" bestFit="1" customWidth="1"/>
    <col min="7424" max="7424" width="13.140625" style="563" bestFit="1" customWidth="1"/>
    <col min="7425" max="7428" width="0" style="563" hidden="1" customWidth="1"/>
    <col min="7429" max="7429" width="16.7109375" style="563" customWidth="1"/>
    <col min="7430" max="7430" width="0" style="563" hidden="1" customWidth="1"/>
    <col min="7431" max="7431" width="16.7109375" style="563" customWidth="1"/>
    <col min="7432" max="7678" width="9.140625" style="563"/>
    <col min="7679" max="7679" width="4" style="563" bestFit="1" customWidth="1"/>
    <col min="7680" max="7680" width="13.140625" style="563" bestFit="1" customWidth="1"/>
    <col min="7681" max="7684" width="0" style="563" hidden="1" customWidth="1"/>
    <col min="7685" max="7685" width="16.7109375" style="563" customWidth="1"/>
    <col min="7686" max="7686" width="0" style="563" hidden="1" customWidth="1"/>
    <col min="7687" max="7687" width="16.7109375" style="563" customWidth="1"/>
    <col min="7688" max="7934" width="9.140625" style="563"/>
    <col min="7935" max="7935" width="4" style="563" bestFit="1" customWidth="1"/>
    <col min="7936" max="7936" width="13.140625" style="563" bestFit="1" customWidth="1"/>
    <col min="7937" max="7940" width="0" style="563" hidden="1" customWidth="1"/>
    <col min="7941" max="7941" width="16.7109375" style="563" customWidth="1"/>
    <col min="7942" max="7942" width="0" style="563" hidden="1" customWidth="1"/>
    <col min="7943" max="7943" width="16.7109375" style="563" customWidth="1"/>
    <col min="7944" max="8190" width="9.140625" style="563"/>
    <col min="8191" max="8191" width="4" style="563" bestFit="1" customWidth="1"/>
    <col min="8192" max="8192" width="13.140625" style="563" bestFit="1" customWidth="1"/>
    <col min="8193" max="8196" width="0" style="563" hidden="1" customWidth="1"/>
    <col min="8197" max="8197" width="16.7109375" style="563" customWidth="1"/>
    <col min="8198" max="8198" width="0" style="563" hidden="1" customWidth="1"/>
    <col min="8199" max="8199" width="16.7109375" style="563" customWidth="1"/>
    <col min="8200" max="8446" width="9.140625" style="563"/>
    <col min="8447" max="8447" width="4" style="563" bestFit="1" customWidth="1"/>
    <col min="8448" max="8448" width="13.140625" style="563" bestFit="1" customWidth="1"/>
    <col min="8449" max="8452" width="0" style="563" hidden="1" customWidth="1"/>
    <col min="8453" max="8453" width="16.7109375" style="563" customWidth="1"/>
    <col min="8454" max="8454" width="0" style="563" hidden="1" customWidth="1"/>
    <col min="8455" max="8455" width="16.7109375" style="563" customWidth="1"/>
    <col min="8456" max="8702" width="9.140625" style="563"/>
    <col min="8703" max="8703" width="4" style="563" bestFit="1" customWidth="1"/>
    <col min="8704" max="8704" width="13.140625" style="563" bestFit="1" customWidth="1"/>
    <col min="8705" max="8708" width="0" style="563" hidden="1" customWidth="1"/>
    <col min="8709" max="8709" width="16.7109375" style="563" customWidth="1"/>
    <col min="8710" max="8710" width="0" style="563" hidden="1" customWidth="1"/>
    <col min="8711" max="8711" width="16.7109375" style="563" customWidth="1"/>
    <col min="8712" max="8958" width="9.140625" style="563"/>
    <col min="8959" max="8959" width="4" style="563" bestFit="1" customWidth="1"/>
    <col min="8960" max="8960" width="13.140625" style="563" bestFit="1" customWidth="1"/>
    <col min="8961" max="8964" width="0" style="563" hidden="1" customWidth="1"/>
    <col min="8965" max="8965" width="16.7109375" style="563" customWidth="1"/>
    <col min="8966" max="8966" width="0" style="563" hidden="1" customWidth="1"/>
    <col min="8967" max="8967" width="16.7109375" style="563" customWidth="1"/>
    <col min="8968" max="9214" width="9.140625" style="563"/>
    <col min="9215" max="9215" width="4" style="563" bestFit="1" customWidth="1"/>
    <col min="9216" max="9216" width="13.140625" style="563" bestFit="1" customWidth="1"/>
    <col min="9217" max="9220" width="0" style="563" hidden="1" customWidth="1"/>
    <col min="9221" max="9221" width="16.7109375" style="563" customWidth="1"/>
    <col min="9222" max="9222" width="0" style="563" hidden="1" customWidth="1"/>
    <col min="9223" max="9223" width="16.7109375" style="563" customWidth="1"/>
    <col min="9224" max="9470" width="9.140625" style="563"/>
    <col min="9471" max="9471" width="4" style="563" bestFit="1" customWidth="1"/>
    <col min="9472" max="9472" width="13.140625" style="563" bestFit="1" customWidth="1"/>
    <col min="9473" max="9476" width="0" style="563" hidden="1" customWidth="1"/>
    <col min="9477" max="9477" width="16.7109375" style="563" customWidth="1"/>
    <col min="9478" max="9478" width="0" style="563" hidden="1" customWidth="1"/>
    <col min="9479" max="9479" width="16.7109375" style="563" customWidth="1"/>
    <col min="9480" max="9726" width="9.140625" style="563"/>
    <col min="9727" max="9727" width="4" style="563" bestFit="1" customWidth="1"/>
    <col min="9728" max="9728" width="13.140625" style="563" bestFit="1" customWidth="1"/>
    <col min="9729" max="9732" width="0" style="563" hidden="1" customWidth="1"/>
    <col min="9733" max="9733" width="16.7109375" style="563" customWidth="1"/>
    <col min="9734" max="9734" width="0" style="563" hidden="1" customWidth="1"/>
    <col min="9735" max="9735" width="16.7109375" style="563" customWidth="1"/>
    <col min="9736" max="9982" width="9.140625" style="563"/>
    <col min="9983" max="9983" width="4" style="563" bestFit="1" customWidth="1"/>
    <col min="9984" max="9984" width="13.140625" style="563" bestFit="1" customWidth="1"/>
    <col min="9985" max="9988" width="0" style="563" hidden="1" customWidth="1"/>
    <col min="9989" max="9989" width="16.7109375" style="563" customWidth="1"/>
    <col min="9990" max="9990" width="0" style="563" hidden="1" customWidth="1"/>
    <col min="9991" max="9991" width="16.7109375" style="563" customWidth="1"/>
    <col min="9992" max="10238" width="9.140625" style="563"/>
    <col min="10239" max="10239" width="4" style="563" bestFit="1" customWidth="1"/>
    <col min="10240" max="10240" width="13.140625" style="563" bestFit="1" customWidth="1"/>
    <col min="10241" max="10244" width="0" style="563" hidden="1" customWidth="1"/>
    <col min="10245" max="10245" width="16.7109375" style="563" customWidth="1"/>
    <col min="10246" max="10246" width="0" style="563" hidden="1" customWidth="1"/>
    <col min="10247" max="10247" width="16.7109375" style="563" customWidth="1"/>
    <col min="10248" max="10494" width="9.140625" style="563"/>
    <col min="10495" max="10495" width="4" style="563" bestFit="1" customWidth="1"/>
    <col min="10496" max="10496" width="13.140625" style="563" bestFit="1" customWidth="1"/>
    <col min="10497" max="10500" width="0" style="563" hidden="1" customWidth="1"/>
    <col min="10501" max="10501" width="16.7109375" style="563" customWidth="1"/>
    <col min="10502" max="10502" width="0" style="563" hidden="1" customWidth="1"/>
    <col min="10503" max="10503" width="16.7109375" style="563" customWidth="1"/>
    <col min="10504" max="10750" width="9.140625" style="563"/>
    <col min="10751" max="10751" width="4" style="563" bestFit="1" customWidth="1"/>
    <col min="10752" max="10752" width="13.140625" style="563" bestFit="1" customWidth="1"/>
    <col min="10753" max="10756" width="0" style="563" hidden="1" customWidth="1"/>
    <col min="10757" max="10757" width="16.7109375" style="563" customWidth="1"/>
    <col min="10758" max="10758" width="0" style="563" hidden="1" customWidth="1"/>
    <col min="10759" max="10759" width="16.7109375" style="563" customWidth="1"/>
    <col min="10760" max="11006" width="9.140625" style="563"/>
    <col min="11007" max="11007" width="4" style="563" bestFit="1" customWidth="1"/>
    <col min="11008" max="11008" width="13.140625" style="563" bestFit="1" customWidth="1"/>
    <col min="11009" max="11012" width="0" style="563" hidden="1" customWidth="1"/>
    <col min="11013" max="11013" width="16.7109375" style="563" customWidth="1"/>
    <col min="11014" max="11014" width="0" style="563" hidden="1" customWidth="1"/>
    <col min="11015" max="11015" width="16.7109375" style="563" customWidth="1"/>
    <col min="11016" max="11262" width="9.140625" style="563"/>
    <col min="11263" max="11263" width="4" style="563" bestFit="1" customWidth="1"/>
    <col min="11264" max="11264" width="13.140625" style="563" bestFit="1" customWidth="1"/>
    <col min="11265" max="11268" width="0" style="563" hidden="1" customWidth="1"/>
    <col min="11269" max="11269" width="16.7109375" style="563" customWidth="1"/>
    <col min="11270" max="11270" width="0" style="563" hidden="1" customWidth="1"/>
    <col min="11271" max="11271" width="16.7109375" style="563" customWidth="1"/>
    <col min="11272" max="11518" width="9.140625" style="563"/>
    <col min="11519" max="11519" width="4" style="563" bestFit="1" customWidth="1"/>
    <col min="11520" max="11520" width="13.140625" style="563" bestFit="1" customWidth="1"/>
    <col min="11521" max="11524" width="0" style="563" hidden="1" customWidth="1"/>
    <col min="11525" max="11525" width="16.7109375" style="563" customWidth="1"/>
    <col min="11526" max="11526" width="0" style="563" hidden="1" customWidth="1"/>
    <col min="11527" max="11527" width="16.7109375" style="563" customWidth="1"/>
    <col min="11528" max="11774" width="9.140625" style="563"/>
    <col min="11775" max="11775" width="4" style="563" bestFit="1" customWidth="1"/>
    <col min="11776" max="11776" width="13.140625" style="563" bestFit="1" customWidth="1"/>
    <col min="11777" max="11780" width="0" style="563" hidden="1" customWidth="1"/>
    <col min="11781" max="11781" width="16.7109375" style="563" customWidth="1"/>
    <col min="11782" max="11782" width="0" style="563" hidden="1" customWidth="1"/>
    <col min="11783" max="11783" width="16.7109375" style="563" customWidth="1"/>
    <col min="11784" max="12030" width="9.140625" style="563"/>
    <col min="12031" max="12031" width="4" style="563" bestFit="1" customWidth="1"/>
    <col min="12032" max="12032" width="13.140625" style="563" bestFit="1" customWidth="1"/>
    <col min="12033" max="12036" width="0" style="563" hidden="1" customWidth="1"/>
    <col min="12037" max="12037" width="16.7109375" style="563" customWidth="1"/>
    <col min="12038" max="12038" width="0" style="563" hidden="1" customWidth="1"/>
    <col min="12039" max="12039" width="16.7109375" style="563" customWidth="1"/>
    <col min="12040" max="12286" width="9.140625" style="563"/>
    <col min="12287" max="12287" width="4" style="563" bestFit="1" customWidth="1"/>
    <col min="12288" max="12288" width="13.140625" style="563" bestFit="1" customWidth="1"/>
    <col min="12289" max="12292" width="0" style="563" hidden="1" customWidth="1"/>
    <col min="12293" max="12293" width="16.7109375" style="563" customWidth="1"/>
    <col min="12294" max="12294" width="0" style="563" hidden="1" customWidth="1"/>
    <col min="12295" max="12295" width="16.7109375" style="563" customWidth="1"/>
    <col min="12296" max="12542" width="9.140625" style="563"/>
    <col min="12543" max="12543" width="4" style="563" bestFit="1" customWidth="1"/>
    <col min="12544" max="12544" width="13.140625" style="563" bestFit="1" customWidth="1"/>
    <col min="12545" max="12548" width="0" style="563" hidden="1" customWidth="1"/>
    <col min="12549" max="12549" width="16.7109375" style="563" customWidth="1"/>
    <col min="12550" max="12550" width="0" style="563" hidden="1" customWidth="1"/>
    <col min="12551" max="12551" width="16.7109375" style="563" customWidth="1"/>
    <col min="12552" max="12798" width="9.140625" style="563"/>
    <col min="12799" max="12799" width="4" style="563" bestFit="1" customWidth="1"/>
    <col min="12800" max="12800" width="13.140625" style="563" bestFit="1" customWidth="1"/>
    <col min="12801" max="12804" width="0" style="563" hidden="1" customWidth="1"/>
    <col min="12805" max="12805" width="16.7109375" style="563" customWidth="1"/>
    <col min="12806" max="12806" width="0" style="563" hidden="1" customWidth="1"/>
    <col min="12807" max="12807" width="16.7109375" style="563" customWidth="1"/>
    <col min="12808" max="13054" width="9.140625" style="563"/>
    <col min="13055" max="13055" width="4" style="563" bestFit="1" customWidth="1"/>
    <col min="13056" max="13056" width="13.140625" style="563" bestFit="1" customWidth="1"/>
    <col min="13057" max="13060" width="0" style="563" hidden="1" customWidth="1"/>
    <col min="13061" max="13061" width="16.7109375" style="563" customWidth="1"/>
    <col min="13062" max="13062" width="0" style="563" hidden="1" customWidth="1"/>
    <col min="13063" max="13063" width="16.7109375" style="563" customWidth="1"/>
    <col min="13064" max="13310" width="9.140625" style="563"/>
    <col min="13311" max="13311" width="4" style="563" bestFit="1" customWidth="1"/>
    <col min="13312" max="13312" width="13.140625" style="563" bestFit="1" customWidth="1"/>
    <col min="13313" max="13316" width="0" style="563" hidden="1" customWidth="1"/>
    <col min="13317" max="13317" width="16.7109375" style="563" customWidth="1"/>
    <col min="13318" max="13318" width="0" style="563" hidden="1" customWidth="1"/>
    <col min="13319" max="13319" width="16.7109375" style="563" customWidth="1"/>
    <col min="13320" max="13566" width="9.140625" style="563"/>
    <col min="13567" max="13567" width="4" style="563" bestFit="1" customWidth="1"/>
    <col min="13568" max="13568" width="13.140625" style="563" bestFit="1" customWidth="1"/>
    <col min="13569" max="13572" width="0" style="563" hidden="1" customWidth="1"/>
    <col min="13573" max="13573" width="16.7109375" style="563" customWidth="1"/>
    <col min="13574" max="13574" width="0" style="563" hidden="1" customWidth="1"/>
    <col min="13575" max="13575" width="16.7109375" style="563" customWidth="1"/>
    <col min="13576" max="13822" width="9.140625" style="563"/>
    <col min="13823" max="13823" width="4" style="563" bestFit="1" customWidth="1"/>
    <col min="13824" max="13824" width="13.140625" style="563" bestFit="1" customWidth="1"/>
    <col min="13825" max="13828" width="0" style="563" hidden="1" customWidth="1"/>
    <col min="13829" max="13829" width="16.7109375" style="563" customWidth="1"/>
    <col min="13830" max="13830" width="0" style="563" hidden="1" customWidth="1"/>
    <col min="13831" max="13831" width="16.7109375" style="563" customWidth="1"/>
    <col min="13832" max="14078" width="9.140625" style="563"/>
    <col min="14079" max="14079" width="4" style="563" bestFit="1" customWidth="1"/>
    <col min="14080" max="14080" width="13.140625" style="563" bestFit="1" customWidth="1"/>
    <col min="14081" max="14084" width="0" style="563" hidden="1" customWidth="1"/>
    <col min="14085" max="14085" width="16.7109375" style="563" customWidth="1"/>
    <col min="14086" max="14086" width="0" style="563" hidden="1" customWidth="1"/>
    <col min="14087" max="14087" width="16.7109375" style="563" customWidth="1"/>
    <col min="14088" max="14334" width="9.140625" style="563"/>
    <col min="14335" max="14335" width="4" style="563" bestFit="1" customWidth="1"/>
    <col min="14336" max="14336" width="13.140625" style="563" bestFit="1" customWidth="1"/>
    <col min="14337" max="14340" width="0" style="563" hidden="1" customWidth="1"/>
    <col min="14341" max="14341" width="16.7109375" style="563" customWidth="1"/>
    <col min="14342" max="14342" width="0" style="563" hidden="1" customWidth="1"/>
    <col min="14343" max="14343" width="16.7109375" style="563" customWidth="1"/>
    <col min="14344" max="14590" width="9.140625" style="563"/>
    <col min="14591" max="14591" width="4" style="563" bestFit="1" customWidth="1"/>
    <col min="14592" max="14592" width="13.140625" style="563" bestFit="1" customWidth="1"/>
    <col min="14593" max="14596" width="0" style="563" hidden="1" customWidth="1"/>
    <col min="14597" max="14597" width="16.7109375" style="563" customWidth="1"/>
    <col min="14598" max="14598" width="0" style="563" hidden="1" customWidth="1"/>
    <col min="14599" max="14599" width="16.7109375" style="563" customWidth="1"/>
    <col min="14600" max="14846" width="9.140625" style="563"/>
    <col min="14847" max="14847" width="4" style="563" bestFit="1" customWidth="1"/>
    <col min="14848" max="14848" width="13.140625" style="563" bestFit="1" customWidth="1"/>
    <col min="14849" max="14852" width="0" style="563" hidden="1" customWidth="1"/>
    <col min="14853" max="14853" width="16.7109375" style="563" customWidth="1"/>
    <col min="14854" max="14854" width="0" style="563" hidden="1" customWidth="1"/>
    <col min="14855" max="14855" width="16.7109375" style="563" customWidth="1"/>
    <col min="14856" max="15102" width="9.140625" style="563"/>
    <col min="15103" max="15103" width="4" style="563" bestFit="1" customWidth="1"/>
    <col min="15104" max="15104" width="13.140625" style="563" bestFit="1" customWidth="1"/>
    <col min="15105" max="15108" width="0" style="563" hidden="1" customWidth="1"/>
    <col min="15109" max="15109" width="16.7109375" style="563" customWidth="1"/>
    <col min="15110" max="15110" width="0" style="563" hidden="1" customWidth="1"/>
    <col min="15111" max="15111" width="16.7109375" style="563" customWidth="1"/>
    <col min="15112" max="15358" width="9.140625" style="563"/>
    <col min="15359" max="15359" width="4" style="563" bestFit="1" customWidth="1"/>
    <col min="15360" max="15360" width="13.140625" style="563" bestFit="1" customWidth="1"/>
    <col min="15361" max="15364" width="0" style="563" hidden="1" customWidth="1"/>
    <col min="15365" max="15365" width="16.7109375" style="563" customWidth="1"/>
    <col min="15366" max="15366" width="0" style="563" hidden="1" customWidth="1"/>
    <col min="15367" max="15367" width="16.7109375" style="563" customWidth="1"/>
    <col min="15368" max="15614" width="9.140625" style="563"/>
    <col min="15615" max="15615" width="4" style="563" bestFit="1" customWidth="1"/>
    <col min="15616" max="15616" width="13.140625" style="563" bestFit="1" customWidth="1"/>
    <col min="15617" max="15620" width="0" style="563" hidden="1" customWidth="1"/>
    <col min="15621" max="15621" width="16.7109375" style="563" customWidth="1"/>
    <col min="15622" max="15622" width="0" style="563" hidden="1" customWidth="1"/>
    <col min="15623" max="15623" width="16.7109375" style="563" customWidth="1"/>
    <col min="15624" max="15870" width="9.140625" style="563"/>
    <col min="15871" max="15871" width="4" style="563" bestFit="1" customWidth="1"/>
    <col min="15872" max="15872" width="13.140625" style="563" bestFit="1" customWidth="1"/>
    <col min="15873" max="15876" width="0" style="563" hidden="1" customWidth="1"/>
    <col min="15877" max="15877" width="16.7109375" style="563" customWidth="1"/>
    <col min="15878" max="15878" width="0" style="563" hidden="1" customWidth="1"/>
    <col min="15879" max="15879" width="16.7109375" style="563" customWidth="1"/>
    <col min="15880" max="16126" width="9.140625" style="563"/>
    <col min="16127" max="16127" width="4" style="563" bestFit="1" customWidth="1"/>
    <col min="16128" max="16128" width="13.140625" style="563" bestFit="1" customWidth="1"/>
    <col min="16129" max="16132" width="0" style="563" hidden="1" customWidth="1"/>
    <col min="16133" max="16133" width="16.7109375" style="563" customWidth="1"/>
    <col min="16134" max="16134" width="0" style="563" hidden="1" customWidth="1"/>
    <col min="16135" max="16135" width="16.7109375" style="563" customWidth="1"/>
    <col min="16136" max="16384" width="9.140625" style="563"/>
  </cols>
  <sheetData>
    <row r="1" spans="1:14" ht="18.75" customHeight="1">
      <c r="A1" s="2752" t="s">
        <v>1695</v>
      </c>
      <c r="B1" s="2752"/>
      <c r="C1" s="2752"/>
      <c r="D1" s="2752"/>
      <c r="E1" s="2752"/>
      <c r="F1" s="2752"/>
      <c r="G1" s="2752"/>
      <c r="H1" s="1369"/>
      <c r="I1" s="2752" t="s">
        <v>1696</v>
      </c>
      <c r="J1" s="2752"/>
      <c r="K1" s="2752"/>
      <c r="L1" s="2752"/>
      <c r="M1" s="2752"/>
      <c r="N1" s="1544" t="s">
        <v>1532</v>
      </c>
    </row>
    <row r="2" spans="1:14" ht="18.75" customHeight="1">
      <c r="F2" s="749"/>
      <c r="G2" s="749" t="s">
        <v>1455</v>
      </c>
      <c r="I2" s="564"/>
      <c r="J2" s="564"/>
      <c r="K2" s="564"/>
      <c r="L2" s="2762" t="s">
        <v>1173</v>
      </c>
      <c r="M2" s="2763"/>
    </row>
    <row r="3" spans="1:14" ht="30" customHeight="1">
      <c r="A3" s="2758"/>
      <c r="B3" s="2759"/>
      <c r="C3" s="2756" t="s">
        <v>1320</v>
      </c>
      <c r="D3" s="2754" t="s">
        <v>434</v>
      </c>
      <c r="E3" s="2756" t="s">
        <v>358</v>
      </c>
      <c r="F3" s="2767" t="s">
        <v>423</v>
      </c>
      <c r="G3" s="1542"/>
      <c r="I3" s="2756"/>
      <c r="J3" s="2764" t="s">
        <v>703</v>
      </c>
      <c r="K3" s="2765"/>
      <c r="L3" s="2764" t="s">
        <v>704</v>
      </c>
      <c r="M3" s="2766"/>
    </row>
    <row r="4" spans="1:14" s="565" customFormat="1" ht="26.25" customHeight="1">
      <c r="A4" s="2760"/>
      <c r="B4" s="2761"/>
      <c r="C4" s="2757"/>
      <c r="D4" s="2755"/>
      <c r="E4" s="2757"/>
      <c r="F4" s="2768"/>
      <c r="G4" s="1436" t="s">
        <v>1520</v>
      </c>
      <c r="I4" s="2757"/>
      <c r="J4" s="566"/>
      <c r="K4" s="567" t="s">
        <v>384</v>
      </c>
      <c r="L4" s="566"/>
      <c r="M4" s="567" t="s">
        <v>384</v>
      </c>
    </row>
    <row r="5" spans="1:14" s="565" customFormat="1" ht="26.25" customHeight="1">
      <c r="A5" s="2732" t="s">
        <v>879</v>
      </c>
      <c r="B5" s="2733"/>
      <c r="C5" s="1228">
        <v>1</v>
      </c>
      <c r="D5" s="1724">
        <v>7182736</v>
      </c>
      <c r="E5" s="1725">
        <v>5182</v>
      </c>
      <c r="F5" s="1726">
        <f t="shared" ref="F5:F26" si="0">D5/E5</f>
        <v>1386.0934002315707</v>
      </c>
      <c r="G5" s="1726">
        <f t="shared" ref="G5:G24" si="1">RANK(F5,$F$5:$F$24,0)</f>
        <v>10</v>
      </c>
      <c r="I5" s="746" t="s">
        <v>1380</v>
      </c>
      <c r="J5" s="1731">
        <v>4864</v>
      </c>
      <c r="K5" s="1732">
        <v>100</v>
      </c>
      <c r="L5" s="1733">
        <v>348889</v>
      </c>
      <c r="M5" s="1732">
        <v>100</v>
      </c>
    </row>
    <row r="6" spans="1:14" s="565" customFormat="1" ht="26.25" customHeight="1">
      <c r="A6" s="2732" t="s">
        <v>875</v>
      </c>
      <c r="B6" s="2733"/>
      <c r="C6" s="1228">
        <v>2</v>
      </c>
      <c r="D6" s="1725">
        <v>7195488</v>
      </c>
      <c r="E6" s="1725">
        <v>4589</v>
      </c>
      <c r="F6" s="1726">
        <f t="shared" si="0"/>
        <v>1567.9860536064502</v>
      </c>
      <c r="G6" s="1726">
        <f t="shared" si="1"/>
        <v>6</v>
      </c>
      <c r="I6" s="744" t="s">
        <v>375</v>
      </c>
      <c r="J6" s="1734">
        <v>1337</v>
      </c>
      <c r="K6" s="1735">
        <f t="shared" ref="K6:K14" si="2">J6/$J$5*100</f>
        <v>27.487664473684209</v>
      </c>
      <c r="L6" s="1736">
        <v>97517</v>
      </c>
      <c r="M6" s="1735">
        <f t="shared" ref="M6:M14" si="3">L6/$L$5*100</f>
        <v>27.950723582572106</v>
      </c>
    </row>
    <row r="7" spans="1:14" s="565" customFormat="1" ht="26.25" customHeight="1">
      <c r="A7" s="2732" t="s">
        <v>884</v>
      </c>
      <c r="B7" s="2733"/>
      <c r="C7" s="1228">
        <v>3</v>
      </c>
      <c r="D7" s="1725">
        <v>3898686</v>
      </c>
      <c r="E7" s="1725">
        <v>2279</v>
      </c>
      <c r="F7" s="1726">
        <f t="shared" si="0"/>
        <v>1710.7003071522597</v>
      </c>
      <c r="G7" s="1726">
        <f t="shared" si="1"/>
        <v>5</v>
      </c>
      <c r="I7" s="744" t="s">
        <v>376</v>
      </c>
      <c r="J7" s="1734">
        <v>1024</v>
      </c>
      <c r="K7" s="1735">
        <f t="shared" si="2"/>
        <v>21.052631578947366</v>
      </c>
      <c r="L7" s="1736">
        <v>73603</v>
      </c>
      <c r="M7" s="1735">
        <f t="shared" si="3"/>
        <v>21.096394555288359</v>
      </c>
    </row>
    <row r="8" spans="1:14" s="565" customFormat="1" ht="26.25" customHeight="1">
      <c r="A8" s="2732" t="s">
        <v>885</v>
      </c>
      <c r="B8" s="2733"/>
      <c r="C8" s="1228">
        <v>4</v>
      </c>
      <c r="D8" s="1725">
        <v>2639833</v>
      </c>
      <c r="E8" s="1725">
        <v>1503</v>
      </c>
      <c r="F8" s="1726">
        <f t="shared" si="0"/>
        <v>1756.3759148369927</v>
      </c>
      <c r="G8" s="1726">
        <f t="shared" si="1"/>
        <v>3</v>
      </c>
      <c r="I8" s="744" t="s">
        <v>377</v>
      </c>
      <c r="J8" s="1734">
        <v>1143</v>
      </c>
      <c r="K8" s="1735">
        <f t="shared" si="2"/>
        <v>23.499177631578945</v>
      </c>
      <c r="L8" s="1736">
        <v>85100</v>
      </c>
      <c r="M8" s="1735">
        <f t="shared" si="3"/>
        <v>24.391711977161791</v>
      </c>
    </row>
    <row r="9" spans="1:14" s="565" customFormat="1" ht="26.25" customHeight="1">
      <c r="A9" s="2732" t="s">
        <v>891</v>
      </c>
      <c r="B9" s="2733"/>
      <c r="C9" s="1228">
        <v>5</v>
      </c>
      <c r="D9" s="1725">
        <v>6875814</v>
      </c>
      <c r="E9" s="1725">
        <v>4905</v>
      </c>
      <c r="F9" s="1726">
        <f t="shared" si="0"/>
        <v>1401.7969418960245</v>
      </c>
      <c r="G9" s="1726">
        <f t="shared" si="1"/>
        <v>9</v>
      </c>
      <c r="I9" s="744" t="s">
        <v>378</v>
      </c>
      <c r="J9" s="1734">
        <v>733</v>
      </c>
      <c r="K9" s="1735">
        <f t="shared" si="2"/>
        <v>15.069901315789474</v>
      </c>
      <c r="L9" s="1736">
        <v>50733</v>
      </c>
      <c r="M9" s="1735">
        <f t="shared" si="3"/>
        <v>14.541301101496465</v>
      </c>
    </row>
    <row r="10" spans="1:14" s="565" customFormat="1" ht="26.25" customHeight="1">
      <c r="A10" s="2732" t="s">
        <v>893</v>
      </c>
      <c r="B10" s="2733"/>
      <c r="C10" s="1228">
        <v>6</v>
      </c>
      <c r="D10" s="1725">
        <v>2037504</v>
      </c>
      <c r="E10" s="1725">
        <v>1391</v>
      </c>
      <c r="F10" s="1726">
        <f t="shared" si="0"/>
        <v>1464.7764198418404</v>
      </c>
      <c r="G10" s="1726">
        <f t="shared" si="1"/>
        <v>7</v>
      </c>
      <c r="I10" s="744" t="s">
        <v>379</v>
      </c>
      <c r="J10" s="1734">
        <v>252</v>
      </c>
      <c r="K10" s="1735">
        <f t="shared" si="2"/>
        <v>5.1809210526315788</v>
      </c>
      <c r="L10" s="1736">
        <v>16437</v>
      </c>
      <c r="M10" s="1735">
        <f t="shared" si="3"/>
        <v>4.7112405378214843</v>
      </c>
    </row>
    <row r="11" spans="1:14" s="565" customFormat="1" ht="26.25" customHeight="1">
      <c r="A11" s="2732" t="s">
        <v>892</v>
      </c>
      <c r="B11" s="2733"/>
      <c r="C11" s="1228">
        <v>7</v>
      </c>
      <c r="D11" s="1725">
        <v>558408</v>
      </c>
      <c r="E11" s="1725">
        <v>782</v>
      </c>
      <c r="F11" s="1726">
        <f t="shared" si="0"/>
        <v>714.07672634271103</v>
      </c>
      <c r="G11" s="1726">
        <f t="shared" si="1"/>
        <v>20</v>
      </c>
      <c r="I11" s="744" t="s">
        <v>380</v>
      </c>
      <c r="J11" s="1734">
        <v>185</v>
      </c>
      <c r="K11" s="1735">
        <f t="shared" si="2"/>
        <v>3.8034539473684208</v>
      </c>
      <c r="L11" s="1736">
        <v>12023</v>
      </c>
      <c r="M11" s="1735">
        <f t="shared" si="3"/>
        <v>3.4460817050695209</v>
      </c>
    </row>
    <row r="12" spans="1:14" s="565" customFormat="1" ht="26.25" customHeight="1">
      <c r="A12" s="2732" t="s">
        <v>882</v>
      </c>
      <c r="B12" s="2733"/>
      <c r="C12" s="1228">
        <v>8</v>
      </c>
      <c r="D12" s="1725">
        <v>2216926</v>
      </c>
      <c r="E12" s="1725">
        <v>2234</v>
      </c>
      <c r="F12" s="1726">
        <f t="shared" si="0"/>
        <v>992.35720680393911</v>
      </c>
      <c r="G12" s="1726">
        <f t="shared" si="1"/>
        <v>13</v>
      </c>
      <c r="I12" s="744" t="s">
        <v>381</v>
      </c>
      <c r="J12" s="1734">
        <v>92</v>
      </c>
      <c r="K12" s="1735">
        <f t="shared" si="2"/>
        <v>1.8914473684210527</v>
      </c>
      <c r="L12" s="1736">
        <v>6651</v>
      </c>
      <c r="M12" s="1735">
        <f t="shared" si="3"/>
        <v>1.9063369725041488</v>
      </c>
    </row>
    <row r="13" spans="1:14" s="565" customFormat="1" ht="26.25" customHeight="1">
      <c r="A13" s="2732" t="s">
        <v>881</v>
      </c>
      <c r="B13" s="2733"/>
      <c r="C13" s="1228">
        <v>9</v>
      </c>
      <c r="D13" s="1725">
        <v>2124892</v>
      </c>
      <c r="E13" s="1725">
        <v>2354</v>
      </c>
      <c r="F13" s="1726">
        <f t="shared" si="0"/>
        <v>902.67289719626172</v>
      </c>
      <c r="G13" s="1726">
        <f t="shared" si="1"/>
        <v>16</v>
      </c>
      <c r="I13" s="744" t="s">
        <v>382</v>
      </c>
      <c r="J13" s="1734">
        <v>40</v>
      </c>
      <c r="K13" s="1735">
        <f t="shared" si="2"/>
        <v>0.82236842105263153</v>
      </c>
      <c r="L13" s="1736">
        <v>3765</v>
      </c>
      <c r="M13" s="1735">
        <f t="shared" si="3"/>
        <v>1.0791397837134447</v>
      </c>
    </row>
    <row r="14" spans="1:14" s="565" customFormat="1" ht="26.25" customHeight="1">
      <c r="A14" s="2732" t="s">
        <v>887</v>
      </c>
      <c r="B14" s="2733"/>
      <c r="C14" s="1228">
        <v>10</v>
      </c>
      <c r="D14" s="1725">
        <v>1919028</v>
      </c>
      <c r="E14" s="1725">
        <v>1998</v>
      </c>
      <c r="F14" s="1726">
        <f t="shared" si="0"/>
        <v>960.4744744744745</v>
      </c>
      <c r="G14" s="1726">
        <f t="shared" si="1"/>
        <v>15</v>
      </c>
      <c r="I14" s="745" t="s">
        <v>383</v>
      </c>
      <c r="J14" s="1734">
        <v>58</v>
      </c>
      <c r="K14" s="1735">
        <f t="shared" si="2"/>
        <v>1.1924342105263159</v>
      </c>
      <c r="L14" s="1736">
        <v>3060</v>
      </c>
      <c r="M14" s="1735">
        <f t="shared" si="3"/>
        <v>0.87706978437268013</v>
      </c>
    </row>
    <row r="15" spans="1:14" s="565" customFormat="1" ht="26.25" customHeight="1">
      <c r="A15" s="2732" t="s">
        <v>877</v>
      </c>
      <c r="B15" s="2733"/>
      <c r="C15" s="1228">
        <v>11</v>
      </c>
      <c r="D15" s="1725">
        <v>22604511</v>
      </c>
      <c r="E15" s="1725">
        <v>10024</v>
      </c>
      <c r="F15" s="1726">
        <f t="shared" si="0"/>
        <v>2255.0390063846767</v>
      </c>
      <c r="G15" s="1726">
        <f t="shared" si="1"/>
        <v>2</v>
      </c>
      <c r="I15" s="2753" t="s">
        <v>1697</v>
      </c>
      <c r="J15" s="2753"/>
      <c r="K15" s="2753"/>
      <c r="L15" s="2753"/>
      <c r="M15" s="2753"/>
    </row>
    <row r="16" spans="1:14" s="565" customFormat="1" ht="26.25" customHeight="1">
      <c r="A16" s="2730" t="s">
        <v>886</v>
      </c>
      <c r="B16" s="2731"/>
      <c r="C16" s="1228">
        <v>12</v>
      </c>
      <c r="D16" s="1737">
        <v>4485037</v>
      </c>
      <c r="E16" s="1737">
        <v>3508</v>
      </c>
      <c r="F16" s="1738">
        <f t="shared" si="0"/>
        <v>1278.5168187001141</v>
      </c>
      <c r="G16" s="1738">
        <f t="shared" si="1"/>
        <v>12</v>
      </c>
      <c r="H16" s="568"/>
    </row>
    <row r="17" spans="1:13" s="565" customFormat="1" ht="26.25" customHeight="1">
      <c r="A17" s="2732" t="s">
        <v>874</v>
      </c>
      <c r="B17" s="2733"/>
      <c r="C17" s="1228">
        <v>13</v>
      </c>
      <c r="D17" s="1725">
        <v>35600294</v>
      </c>
      <c r="E17" s="1725">
        <v>15709</v>
      </c>
      <c r="F17" s="1726">
        <f t="shared" si="0"/>
        <v>2266.2355337704503</v>
      </c>
      <c r="G17" s="1726">
        <f t="shared" si="1"/>
        <v>1</v>
      </c>
      <c r="I17" s="568"/>
    </row>
    <row r="18" spans="1:13" s="565" customFormat="1" ht="26.25" customHeight="1">
      <c r="A18" s="2732" t="s">
        <v>890</v>
      </c>
      <c r="B18" s="2733"/>
      <c r="C18" s="1228">
        <v>14</v>
      </c>
      <c r="D18" s="1725">
        <v>1026126</v>
      </c>
      <c r="E18" s="1725">
        <v>1228</v>
      </c>
      <c r="F18" s="1726">
        <f t="shared" si="0"/>
        <v>835.60749185667748</v>
      </c>
      <c r="G18" s="1726">
        <f t="shared" si="1"/>
        <v>18</v>
      </c>
    </row>
    <row r="19" spans="1:13" s="565" customFormat="1" ht="26.25" customHeight="1">
      <c r="A19" s="2732" t="s">
        <v>888</v>
      </c>
      <c r="B19" s="2733"/>
      <c r="C19" s="1228">
        <v>15</v>
      </c>
      <c r="D19" s="1725">
        <v>4375231</v>
      </c>
      <c r="E19" s="1725">
        <v>3190</v>
      </c>
      <c r="F19" s="1726">
        <f t="shared" si="0"/>
        <v>1371.5457680250784</v>
      </c>
      <c r="G19" s="1726">
        <f t="shared" si="1"/>
        <v>11</v>
      </c>
    </row>
    <row r="20" spans="1:13" s="565" customFormat="1" ht="26.25" customHeight="1">
      <c r="A20" s="2732" t="s">
        <v>880</v>
      </c>
      <c r="B20" s="2733"/>
      <c r="C20" s="1228">
        <v>16</v>
      </c>
      <c r="D20" s="1725">
        <v>2127529</v>
      </c>
      <c r="E20" s="1725">
        <v>2158</v>
      </c>
      <c r="F20" s="1726">
        <f t="shared" si="0"/>
        <v>985.8799814643188</v>
      </c>
      <c r="G20" s="1726">
        <f t="shared" si="1"/>
        <v>14</v>
      </c>
    </row>
    <row r="21" spans="1:13" s="565" customFormat="1" ht="26.25" customHeight="1">
      <c r="A21" s="2732" t="s">
        <v>878</v>
      </c>
      <c r="B21" s="2733"/>
      <c r="C21" s="1229">
        <v>17</v>
      </c>
      <c r="D21" s="1725">
        <v>6021425</v>
      </c>
      <c r="E21" s="1725">
        <v>4131</v>
      </c>
      <c r="F21" s="1726">
        <f t="shared" si="0"/>
        <v>1457.6192205277173</v>
      </c>
      <c r="G21" s="1726">
        <f t="shared" si="1"/>
        <v>8</v>
      </c>
    </row>
    <row r="22" spans="1:13" s="565" customFormat="1" ht="26.25" customHeight="1">
      <c r="A22" s="2732" t="s">
        <v>889</v>
      </c>
      <c r="B22" s="2733"/>
      <c r="C22" s="1228">
        <v>18</v>
      </c>
      <c r="D22" s="1725">
        <v>1714026</v>
      </c>
      <c r="E22" s="1725">
        <v>2201</v>
      </c>
      <c r="F22" s="1726">
        <f t="shared" si="0"/>
        <v>778.74875056792371</v>
      </c>
      <c r="G22" s="1726">
        <f t="shared" si="1"/>
        <v>19</v>
      </c>
    </row>
    <row r="23" spans="1:13" s="565" customFormat="1" ht="26.25" customHeight="1">
      <c r="A23" s="2732" t="s">
        <v>876</v>
      </c>
      <c r="B23" s="2733"/>
      <c r="C23" s="1228">
        <v>19</v>
      </c>
      <c r="D23" s="1725">
        <v>11437469</v>
      </c>
      <c r="E23" s="1725">
        <v>6596</v>
      </c>
      <c r="F23" s="1726">
        <f t="shared" si="0"/>
        <v>1734.0007580351728</v>
      </c>
      <c r="G23" s="1726">
        <f t="shared" si="1"/>
        <v>4</v>
      </c>
    </row>
    <row r="24" spans="1:13" s="565" customFormat="1" ht="26.25" customHeight="1" thickBot="1">
      <c r="A24" s="2748" t="s">
        <v>883</v>
      </c>
      <c r="B24" s="2749"/>
      <c r="C24" s="1230">
        <v>20</v>
      </c>
      <c r="D24" s="1727">
        <v>1484098</v>
      </c>
      <c r="E24" s="1727">
        <v>1744</v>
      </c>
      <c r="F24" s="1728">
        <f t="shared" si="0"/>
        <v>850.97362385321105</v>
      </c>
      <c r="G24" s="1728">
        <f t="shared" si="1"/>
        <v>17</v>
      </c>
      <c r="I24" s="569"/>
    </row>
    <row r="25" spans="1:13" s="565" customFormat="1" ht="26.25" customHeight="1" thickTop="1">
      <c r="A25" s="2750" t="s">
        <v>895</v>
      </c>
      <c r="B25" s="2750"/>
      <c r="C25" s="1228" t="s">
        <v>1063</v>
      </c>
      <c r="D25" s="1729">
        <v>389388318</v>
      </c>
      <c r="E25" s="1729">
        <v>267215</v>
      </c>
      <c r="F25" s="1730">
        <f t="shared" si="0"/>
        <v>1457.2098048388002</v>
      </c>
      <c r="G25" s="2066" t="s">
        <v>1063</v>
      </c>
      <c r="I25" s="569"/>
    </row>
    <row r="26" spans="1:13" s="565" customFormat="1" ht="26.25" customHeight="1">
      <c r="A26" s="2751" t="s">
        <v>912</v>
      </c>
      <c r="B26" s="2751"/>
      <c r="C26" s="747" t="s">
        <v>1063</v>
      </c>
      <c r="D26" s="1730">
        <f>AVERAGE(D5:D24)</f>
        <v>6376253.0499999998</v>
      </c>
      <c r="E26" s="1730">
        <f>AVERAGE(E5:E24)</f>
        <v>3885.3</v>
      </c>
      <c r="F26" s="1726">
        <f t="shared" si="0"/>
        <v>1641.1224487169586</v>
      </c>
      <c r="G26" s="2067" t="s">
        <v>1063</v>
      </c>
    </row>
    <row r="27" spans="1:13" s="565" customFormat="1" ht="26.25" customHeight="1">
      <c r="A27" s="1739" t="s">
        <v>1698</v>
      </c>
      <c r="B27" s="1739"/>
      <c r="C27" s="1437"/>
      <c r="D27" s="1437"/>
      <c r="E27" s="1437"/>
      <c r="F27" s="568"/>
      <c r="G27" s="568"/>
      <c r="H27" s="568"/>
      <c r="I27" s="568"/>
      <c r="J27" s="568"/>
      <c r="K27" s="568"/>
      <c r="L27" s="568"/>
    </row>
    <row r="28" spans="1:13" s="565" customFormat="1" ht="26.25" customHeight="1">
      <c r="A28" s="1739" t="s">
        <v>1456</v>
      </c>
      <c r="B28" s="1739"/>
      <c r="C28" s="1437"/>
      <c r="D28" s="1437"/>
      <c r="E28" s="1437"/>
      <c r="F28" s="568"/>
      <c r="G28" s="568"/>
      <c r="H28" s="568"/>
      <c r="I28" s="568"/>
      <c r="J28" s="568"/>
      <c r="K28" s="568"/>
      <c r="L28" s="568"/>
    </row>
    <row r="29" spans="1:13" s="565" customFormat="1" ht="26.25" customHeight="1">
      <c r="A29" s="1739" t="s">
        <v>1458</v>
      </c>
      <c r="B29" s="1739"/>
      <c r="C29" s="1437"/>
      <c r="D29" s="1437"/>
      <c r="E29" s="1437"/>
      <c r="F29" s="568"/>
      <c r="G29" s="568"/>
      <c r="H29" s="568"/>
      <c r="I29" s="568"/>
      <c r="J29" s="568"/>
      <c r="K29" s="568"/>
      <c r="L29" s="568"/>
    </row>
    <row r="30" spans="1:13" s="565" customFormat="1" ht="26.25" customHeight="1">
      <c r="A30" s="1739" t="s">
        <v>1457</v>
      </c>
      <c r="B30" s="1739"/>
      <c r="C30" s="1437"/>
      <c r="D30" s="1437"/>
      <c r="E30" s="1437"/>
      <c r="F30" s="568"/>
      <c r="G30" s="568"/>
      <c r="H30" s="591"/>
      <c r="I30" s="591"/>
      <c r="J30" s="591"/>
      <c r="K30" s="591"/>
      <c r="L30" s="591"/>
      <c r="M30" s="563"/>
    </row>
    <row r="31" spans="1:13" ht="18.75" customHeight="1">
      <c r="A31" s="568"/>
      <c r="B31" s="591"/>
      <c r="C31" s="591"/>
      <c r="D31" s="591"/>
      <c r="E31" s="591"/>
      <c r="F31" s="591"/>
      <c r="G31" s="591"/>
      <c r="H31" s="591"/>
      <c r="I31" s="591"/>
      <c r="J31" s="591"/>
      <c r="K31" s="591"/>
      <c r="L31" s="591"/>
    </row>
    <row r="32" spans="1:13" ht="18.75" customHeight="1">
      <c r="A32" s="2752" t="s">
        <v>1699</v>
      </c>
      <c r="B32" s="2752"/>
      <c r="C32" s="2752"/>
      <c r="D32" s="2752"/>
      <c r="E32" s="2752"/>
      <c r="F32" s="2752"/>
      <c r="G32" s="2752"/>
      <c r="H32" s="2752"/>
      <c r="I32" s="2752"/>
      <c r="J32" s="2752"/>
      <c r="K32" s="2752"/>
      <c r="L32" s="2752"/>
    </row>
    <row r="33" spans="1:12" ht="18.75" customHeight="1">
      <c r="B33" s="565"/>
      <c r="C33" s="565"/>
      <c r="D33" s="565"/>
      <c r="E33" s="572"/>
      <c r="F33" s="572"/>
      <c r="G33" s="572"/>
      <c r="H33" s="572"/>
      <c r="I33" s="458"/>
      <c r="J33" s="458"/>
      <c r="K33" s="458"/>
      <c r="L33" s="748" t="s">
        <v>1203</v>
      </c>
    </row>
    <row r="34" spans="1:12" ht="18.75" customHeight="1">
      <c r="A34" s="2742"/>
      <c r="B34" s="2743"/>
      <c r="C34" s="2743"/>
      <c r="D34" s="2743"/>
      <c r="E34" s="2744"/>
      <c r="F34" s="701" t="s">
        <v>626</v>
      </c>
      <c r="G34" s="1540"/>
      <c r="H34" s="1541"/>
      <c r="I34" s="701" t="s">
        <v>272</v>
      </c>
      <c r="J34" s="1276"/>
      <c r="K34" s="1275" t="s">
        <v>705</v>
      </c>
      <c r="L34" s="1276"/>
    </row>
    <row r="35" spans="1:12" ht="22.5" customHeight="1">
      <c r="A35" s="2745"/>
      <c r="B35" s="2746"/>
      <c r="C35" s="2746"/>
      <c r="D35" s="2746"/>
      <c r="E35" s="2747"/>
      <c r="F35" s="702"/>
      <c r="G35" s="2738" t="s">
        <v>384</v>
      </c>
      <c r="H35" s="2739"/>
      <c r="I35" s="702"/>
      <c r="J35" s="703" t="s">
        <v>384</v>
      </c>
      <c r="K35" s="702"/>
      <c r="L35" s="703" t="s">
        <v>384</v>
      </c>
    </row>
    <row r="36" spans="1:12" ht="22.5" customHeight="1">
      <c r="A36" s="2727" t="s">
        <v>385</v>
      </c>
      <c r="B36" s="2728"/>
      <c r="C36" s="2728"/>
      <c r="D36" s="2728"/>
      <c r="E36" s="2729"/>
      <c r="F36" s="1740">
        <v>3508</v>
      </c>
      <c r="G36" s="2736">
        <v>100</v>
      </c>
      <c r="H36" s="2737"/>
      <c r="I36" s="1740">
        <v>40558</v>
      </c>
      <c r="J36" s="1741">
        <v>100</v>
      </c>
      <c r="K36" s="1740">
        <v>4485037</v>
      </c>
      <c r="L36" s="1741">
        <v>100</v>
      </c>
    </row>
    <row r="37" spans="1:12" ht="27" customHeight="1">
      <c r="A37" s="1373"/>
      <c r="B37" s="1370" t="s">
        <v>1415</v>
      </c>
      <c r="C37" s="1371"/>
      <c r="D37" s="1371"/>
      <c r="E37" s="1372"/>
      <c r="F37" s="1742">
        <v>6</v>
      </c>
      <c r="G37" s="2734">
        <f t="shared" ref="G37:G42" si="4">F37/$F$36*100</f>
        <v>0.17103762827822122</v>
      </c>
      <c r="H37" s="2735"/>
      <c r="I37" s="1742">
        <v>133</v>
      </c>
      <c r="J37" s="1743">
        <f t="shared" ref="J37:J42" si="5">I37/$I$36*100</f>
        <v>0.3279254401104591</v>
      </c>
      <c r="K37" s="1742">
        <v>28170</v>
      </c>
      <c r="L37" s="1743">
        <f t="shared" ref="L37:L42" si="6">K37/$K$36*100</f>
        <v>0.62808846393017492</v>
      </c>
    </row>
    <row r="38" spans="1:12" ht="27" customHeight="1">
      <c r="A38" s="1373"/>
      <c r="B38" s="1278" t="s">
        <v>1416</v>
      </c>
      <c r="C38" s="1279"/>
      <c r="D38" s="1279"/>
      <c r="E38" s="1280"/>
      <c r="F38" s="1742">
        <v>775</v>
      </c>
      <c r="G38" s="2734">
        <f t="shared" si="4"/>
        <v>22.092360319270242</v>
      </c>
      <c r="H38" s="2735"/>
      <c r="I38" s="1742">
        <v>6772</v>
      </c>
      <c r="J38" s="1743">
        <f t="shared" si="5"/>
        <v>16.697075792691948</v>
      </c>
      <c r="K38" s="1742">
        <v>166482</v>
      </c>
      <c r="L38" s="1743">
        <f t="shared" si="6"/>
        <v>3.7119426216550719</v>
      </c>
    </row>
    <row r="39" spans="1:12" ht="27" customHeight="1">
      <c r="A39" s="1373"/>
      <c r="B39" s="1278" t="s">
        <v>1417</v>
      </c>
      <c r="C39" s="1279"/>
      <c r="D39" s="1279"/>
      <c r="E39" s="1280"/>
      <c r="F39" s="1742">
        <v>566</v>
      </c>
      <c r="G39" s="2734">
        <f t="shared" si="4"/>
        <v>16.134549600912202</v>
      </c>
      <c r="H39" s="2735"/>
      <c r="I39" s="1742">
        <v>7605</v>
      </c>
      <c r="J39" s="1743">
        <f t="shared" si="5"/>
        <v>18.750924601804822</v>
      </c>
      <c r="K39" s="1742">
        <v>634444</v>
      </c>
      <c r="L39" s="1743">
        <f t="shared" si="6"/>
        <v>14.145791885328929</v>
      </c>
    </row>
    <row r="40" spans="1:12" ht="27" customHeight="1">
      <c r="A40" s="1373"/>
      <c r="B40" s="1278" t="s">
        <v>1418</v>
      </c>
      <c r="C40" s="1279"/>
      <c r="D40" s="1279"/>
      <c r="E40" s="1280"/>
      <c r="F40" s="1742">
        <v>568</v>
      </c>
      <c r="G40" s="2734">
        <f t="shared" si="4"/>
        <v>16.191562143671607</v>
      </c>
      <c r="H40" s="2735"/>
      <c r="I40" s="1742">
        <v>4541</v>
      </c>
      <c r="J40" s="1743">
        <f t="shared" si="5"/>
        <v>11.196311455199961</v>
      </c>
      <c r="K40" s="1742">
        <v>333196</v>
      </c>
      <c r="L40" s="1743">
        <f t="shared" si="6"/>
        <v>7.4290579988526302</v>
      </c>
    </row>
    <row r="41" spans="1:12" ht="27" customHeight="1">
      <c r="A41" s="1373"/>
      <c r="B41" s="1278" t="s">
        <v>1419</v>
      </c>
      <c r="C41" s="1279"/>
      <c r="D41" s="1279"/>
      <c r="E41" s="1280"/>
      <c r="F41" s="1742">
        <v>753</v>
      </c>
      <c r="G41" s="2734">
        <f t="shared" si="4"/>
        <v>21.465222348916761</v>
      </c>
      <c r="H41" s="2735"/>
      <c r="I41" s="1742">
        <v>11173</v>
      </c>
      <c r="J41" s="1743">
        <f t="shared" si="5"/>
        <v>27.548202574091423</v>
      </c>
      <c r="K41" s="1742">
        <v>1119825</v>
      </c>
      <c r="L41" s="1743">
        <f t="shared" si="6"/>
        <v>24.968021445530997</v>
      </c>
    </row>
    <row r="42" spans="1:12" ht="27" customHeight="1">
      <c r="A42" s="1374"/>
      <c r="B42" s="1278" t="s">
        <v>1420</v>
      </c>
      <c r="C42" s="1279"/>
      <c r="D42" s="1279"/>
      <c r="E42" s="1280"/>
      <c r="F42" s="1742">
        <v>840</v>
      </c>
      <c r="G42" s="2734">
        <f t="shared" si="4"/>
        <v>23.945267958950968</v>
      </c>
      <c r="H42" s="2735"/>
      <c r="I42" s="1742">
        <v>10334</v>
      </c>
      <c r="J42" s="1743">
        <f t="shared" si="5"/>
        <v>25.479560136101387</v>
      </c>
      <c r="K42" s="1742">
        <v>2202919</v>
      </c>
      <c r="L42" s="1743">
        <f t="shared" si="6"/>
        <v>49.117075288342107</v>
      </c>
    </row>
    <row r="43" spans="1:12" ht="27" hidden="1" customHeight="1">
      <c r="B43" s="2740" t="s">
        <v>972</v>
      </c>
      <c r="C43" s="2741"/>
      <c r="D43" s="2740"/>
      <c r="E43" s="2740"/>
      <c r="F43" s="742"/>
      <c r="G43" s="1435"/>
      <c r="H43" s="743"/>
      <c r="I43" s="742"/>
      <c r="J43" s="743"/>
      <c r="K43" s="742"/>
      <c r="L43" s="743"/>
    </row>
    <row r="44" spans="1:12" ht="27" customHeight="1">
      <c r="A44" s="1744" t="s">
        <v>1700</v>
      </c>
      <c r="B44" s="1744"/>
      <c r="C44" s="568"/>
      <c r="D44" s="1745"/>
      <c r="E44" s="1746"/>
      <c r="F44" s="1746"/>
      <c r="G44" s="1746"/>
      <c r="H44" s="1747"/>
      <c r="I44" s="1747"/>
      <c r="J44" s="572"/>
      <c r="K44" s="458"/>
    </row>
    <row r="45" spans="1:12" ht="27" customHeight="1">
      <c r="A45" s="1744" t="s">
        <v>1323</v>
      </c>
      <c r="B45" s="1744"/>
      <c r="C45" s="568"/>
      <c r="D45" s="1745"/>
      <c r="E45" s="1746"/>
      <c r="F45" s="1746"/>
      <c r="G45" s="1746"/>
      <c r="H45" s="1747"/>
      <c r="I45" s="1747"/>
      <c r="J45" s="572"/>
      <c r="K45" s="458"/>
    </row>
    <row r="46" spans="1:12" ht="27" customHeight="1">
      <c r="B46" s="792"/>
      <c r="C46" s="792"/>
      <c r="D46" s="565"/>
      <c r="E46" s="571"/>
      <c r="F46" s="458"/>
      <c r="G46" s="458"/>
      <c r="H46" s="458"/>
      <c r="I46" s="572"/>
      <c r="J46" s="572"/>
      <c r="K46" s="572"/>
      <c r="L46" s="458"/>
    </row>
    <row r="47" spans="1:12" ht="27" customHeight="1"/>
    <row r="48" spans="1:12"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sheetData>
  <sheetProtection algorithmName="SHA-512" hashValue="08lXOWlK5vZuKtsYZe7nqofaKi9yGLkRBrOxhD3/amjXFDES+lBnBar6ZgAJZmIc3Cvj45uDOI9C9/fTlJ+xBg==" saltValue="aaRmVvOTUf9TWoZOrWievQ==" spinCount="100000" sheet="1" objects="1" scenarios="1"/>
  <mergeCells count="46">
    <mergeCell ref="A1:G1"/>
    <mergeCell ref="D3:D4"/>
    <mergeCell ref="C3:C4"/>
    <mergeCell ref="A3:B4"/>
    <mergeCell ref="I1:M1"/>
    <mergeCell ref="L2:M2"/>
    <mergeCell ref="I3:I4"/>
    <mergeCell ref="J3:K3"/>
    <mergeCell ref="L3:M3"/>
    <mergeCell ref="F3:F4"/>
    <mergeCell ref="E3:E4"/>
    <mergeCell ref="I15:M15"/>
    <mergeCell ref="A6:B6"/>
    <mergeCell ref="A7:B7"/>
    <mergeCell ref="A8:B8"/>
    <mergeCell ref="A9:B9"/>
    <mergeCell ref="A10:B10"/>
    <mergeCell ref="A11:B11"/>
    <mergeCell ref="A12:B12"/>
    <mergeCell ref="A13:B13"/>
    <mergeCell ref="A14:B14"/>
    <mergeCell ref="A15:B15"/>
    <mergeCell ref="B43:E43"/>
    <mergeCell ref="A34:E35"/>
    <mergeCell ref="A17:B17"/>
    <mergeCell ref="A18:B18"/>
    <mergeCell ref="A19:B19"/>
    <mergeCell ref="A20:B20"/>
    <mergeCell ref="A21:B21"/>
    <mergeCell ref="A22:B22"/>
    <mergeCell ref="A23:B23"/>
    <mergeCell ref="A24:B24"/>
    <mergeCell ref="A25:B25"/>
    <mergeCell ref="A26:B26"/>
    <mergeCell ref="A32:L32"/>
    <mergeCell ref="G42:H42"/>
    <mergeCell ref="G41:H41"/>
    <mergeCell ref="G40:H40"/>
    <mergeCell ref="A36:E36"/>
    <mergeCell ref="A16:B16"/>
    <mergeCell ref="A5:B5"/>
    <mergeCell ref="G39:H39"/>
    <mergeCell ref="G38:H38"/>
    <mergeCell ref="G37:H37"/>
    <mergeCell ref="G36:H36"/>
    <mergeCell ref="G35:H35"/>
  </mergeCells>
  <phoneticPr fontId="8"/>
  <hyperlinks>
    <hyperlink ref="N1" location="一覧!A1" display="一覧へ" xr:uid="{6F156CD9-B97B-4FAE-B978-03F9289F2E92}"/>
  </hyperlinks>
  <printOptions horizontalCentered="1"/>
  <pageMargins left="0.74803149606299213" right="0.74803149606299213" top="0.98425196850393704" bottom="0.98425196850393704" header="0.51181102362204722" footer="0.51181102362204722"/>
  <pageSetup paperSize="9" scale="4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J41"/>
  <sheetViews>
    <sheetView view="pageBreakPreview" zoomScale="85" zoomScaleNormal="100" zoomScaleSheetLayoutView="85" workbookViewId="0">
      <selection sqref="A1:I1"/>
    </sheetView>
  </sheetViews>
  <sheetFormatPr defaultColWidth="9.140625" defaultRowHeight="18.75" customHeight="1"/>
  <cols>
    <col min="1" max="1" width="2.7109375" style="4" customWidth="1"/>
    <col min="2" max="2" width="13.7109375" style="4" customWidth="1"/>
    <col min="3" max="9" width="15.7109375" style="4" customWidth="1"/>
    <col min="10" max="16384" width="9.140625" style="4"/>
  </cols>
  <sheetData>
    <row r="1" spans="1:10" ht="18.75" customHeight="1">
      <c r="A1" s="2770" t="s">
        <v>1743</v>
      </c>
      <c r="B1" s="2770"/>
      <c r="C1" s="2770"/>
      <c r="D1" s="2770"/>
      <c r="E1" s="2770"/>
      <c r="F1" s="2770"/>
      <c r="G1" s="2770"/>
      <c r="H1" s="2770"/>
      <c r="I1" s="2770"/>
      <c r="J1" s="1544" t="s">
        <v>1532</v>
      </c>
    </row>
    <row r="2" spans="1:10" ht="18.75" customHeight="1">
      <c r="B2" s="7"/>
      <c r="C2" s="7"/>
      <c r="D2" s="7"/>
      <c r="E2" s="7"/>
      <c r="I2" s="39" t="s">
        <v>1203</v>
      </c>
    </row>
    <row r="3" spans="1:10" ht="18.75" customHeight="1">
      <c r="A3" s="2289"/>
      <c r="B3" s="2290"/>
      <c r="C3" s="2291"/>
      <c r="D3" s="556" t="s">
        <v>706</v>
      </c>
      <c r="E3" s="573"/>
      <c r="F3" s="556" t="s">
        <v>707</v>
      </c>
      <c r="G3" s="573"/>
      <c r="H3" s="2773" t="s">
        <v>708</v>
      </c>
      <c r="I3" s="2774"/>
    </row>
    <row r="4" spans="1:10" ht="18.75" customHeight="1">
      <c r="A4" s="2286"/>
      <c r="B4" s="2287"/>
      <c r="C4" s="2288"/>
      <c r="D4" s="558"/>
      <c r="E4" s="574" t="s">
        <v>384</v>
      </c>
      <c r="F4" s="558"/>
      <c r="G4" s="574" t="s">
        <v>384</v>
      </c>
      <c r="H4" s="558"/>
      <c r="I4" s="574" t="s">
        <v>384</v>
      </c>
    </row>
    <row r="5" spans="1:10" ht="18.75" customHeight="1">
      <c r="A5" s="2777" t="s">
        <v>386</v>
      </c>
      <c r="B5" s="2778"/>
      <c r="C5" s="2779"/>
      <c r="D5" s="1748">
        <v>267215</v>
      </c>
      <c r="E5" s="1749">
        <v>100</v>
      </c>
      <c r="F5" s="1748">
        <v>3138020</v>
      </c>
      <c r="G5" s="1749">
        <v>100</v>
      </c>
      <c r="H5" s="1748">
        <v>389388318</v>
      </c>
      <c r="I5" s="1749">
        <v>100</v>
      </c>
    </row>
    <row r="6" spans="1:10" ht="18.75" customHeight="1">
      <c r="A6" s="1258"/>
      <c r="B6" s="2771" t="s">
        <v>1415</v>
      </c>
      <c r="C6" s="2772"/>
      <c r="D6" s="1750">
        <v>1460</v>
      </c>
      <c r="E6" s="1751">
        <f>D6/$D$5*100</f>
        <v>0.54637651329453807</v>
      </c>
      <c r="F6" s="1750">
        <v>38579</v>
      </c>
      <c r="G6" s="1751">
        <f>F6/$F$5*100</f>
        <v>1.2294058036596325</v>
      </c>
      <c r="H6" s="1750">
        <v>20325963</v>
      </c>
      <c r="I6" s="1751">
        <f>H6/$H$5*100</f>
        <v>5.2199724697442003</v>
      </c>
    </row>
    <row r="7" spans="1:10" ht="18.75" customHeight="1">
      <c r="A7" s="1258"/>
      <c r="B7" s="2771" t="s">
        <v>1416</v>
      </c>
      <c r="C7" s="2772"/>
      <c r="D7" s="1750">
        <v>14668</v>
      </c>
      <c r="E7" s="1751">
        <f>D7/$D$5*100</f>
        <v>5.4892128061673189</v>
      </c>
      <c r="F7" s="1750">
        <v>162550</v>
      </c>
      <c r="G7" s="1751">
        <f>F7/$F$5*100</f>
        <v>5.1800179731168061</v>
      </c>
      <c r="H7" s="1750">
        <v>9148757</v>
      </c>
      <c r="I7" s="1751">
        <f>H7/$H$5*100</f>
        <v>2.3495201517576088</v>
      </c>
    </row>
    <row r="8" spans="1:10" ht="18.75" customHeight="1">
      <c r="A8" s="1258"/>
      <c r="B8" s="2771" t="s">
        <v>1417</v>
      </c>
      <c r="C8" s="2772"/>
      <c r="D8" s="1750">
        <v>49549</v>
      </c>
      <c r="E8" s="1751">
        <f>D8/$D$5*100</f>
        <v>18.542746477555529</v>
      </c>
      <c r="F8" s="1750">
        <v>597835</v>
      </c>
      <c r="G8" s="1751">
        <f>F8/$F$5*100</f>
        <v>19.051344478365341</v>
      </c>
      <c r="H8" s="1750">
        <v>83700734</v>
      </c>
      <c r="I8" s="1751">
        <f>H8/$H$5*100</f>
        <v>21.49544044616151</v>
      </c>
    </row>
    <row r="9" spans="1:10" ht="18.75" customHeight="1">
      <c r="A9" s="1258"/>
      <c r="B9" s="2775" t="s">
        <v>1418</v>
      </c>
      <c r="C9" s="2776"/>
      <c r="D9" s="1750">
        <v>65758</v>
      </c>
      <c r="E9" s="1751">
        <f t="shared" ref="E9:E11" si="0">D9/$D$5*100</f>
        <v>24.608648466590573</v>
      </c>
      <c r="F9" s="1750">
        <v>635945</v>
      </c>
      <c r="G9" s="1751">
        <f t="shared" ref="G9:G11" si="1">F9/$F$5*100</f>
        <v>20.265804551914901</v>
      </c>
      <c r="H9" s="1750">
        <v>104417379</v>
      </c>
      <c r="I9" s="1751">
        <f t="shared" ref="I9:I11" si="2">H9/$H$5*100</f>
        <v>26.815745150320613</v>
      </c>
    </row>
    <row r="10" spans="1:10" ht="18.75" customHeight="1">
      <c r="A10" s="1258"/>
      <c r="B10" s="2771" t="s">
        <v>1419</v>
      </c>
      <c r="C10" s="2772"/>
      <c r="D10" s="1750">
        <v>74600</v>
      </c>
      <c r="E10" s="1751">
        <f t="shared" si="0"/>
        <v>27.917594446419553</v>
      </c>
      <c r="F10" s="1750">
        <v>1004576</v>
      </c>
      <c r="G10" s="1751">
        <f t="shared" si="1"/>
        <v>32.013052816744313</v>
      </c>
      <c r="H10" s="1750">
        <v>101796570</v>
      </c>
      <c r="I10" s="1751">
        <f t="shared" si="2"/>
        <v>26.142687208197142</v>
      </c>
    </row>
    <row r="11" spans="1:10" ht="18.75" customHeight="1">
      <c r="A11" s="1366"/>
      <c r="B11" s="2771" t="s">
        <v>1420</v>
      </c>
      <c r="C11" s="2772"/>
      <c r="D11" s="1750">
        <v>61180</v>
      </c>
      <c r="E11" s="1751">
        <f t="shared" si="0"/>
        <v>22.895421289972496</v>
      </c>
      <c r="F11" s="1750">
        <v>698535</v>
      </c>
      <c r="G11" s="1751">
        <f t="shared" si="1"/>
        <v>22.260374376199003</v>
      </c>
      <c r="H11" s="1750">
        <v>69998915</v>
      </c>
      <c r="I11" s="1751">
        <f t="shared" si="2"/>
        <v>17.976634573818931</v>
      </c>
    </row>
    <row r="12" spans="1:10" ht="18.75" customHeight="1">
      <c r="A12" s="595" t="s">
        <v>1701</v>
      </c>
      <c r="B12" s="1752"/>
      <c r="C12" s="223"/>
      <c r="D12" s="223"/>
      <c r="E12" s="23"/>
      <c r="F12" s="23"/>
      <c r="G12" s="209"/>
    </row>
    <row r="13" spans="1:10" ht="18.75" customHeight="1">
      <c r="B13" s="468"/>
      <c r="C13" s="468"/>
      <c r="D13" s="200"/>
      <c r="E13" s="200"/>
      <c r="F13" s="200"/>
      <c r="G13" s="200"/>
      <c r="H13" s="200"/>
    </row>
    <row r="14" spans="1:10" ht="18.75" customHeight="1">
      <c r="B14" s="468"/>
      <c r="C14" s="468"/>
      <c r="D14" s="200"/>
      <c r="E14" s="200"/>
      <c r="F14" s="200"/>
      <c r="G14" s="200"/>
      <c r="H14" s="200"/>
    </row>
    <row r="15" spans="1:10" ht="18.75" customHeight="1">
      <c r="D15" s="200"/>
      <c r="E15" s="200"/>
      <c r="F15" s="200"/>
      <c r="G15" s="200"/>
      <c r="H15" s="200"/>
    </row>
    <row r="16" spans="1:10" ht="18.75" customHeight="1">
      <c r="A16" s="2770" t="s">
        <v>1702</v>
      </c>
      <c r="B16" s="2770"/>
      <c r="C16" s="2770"/>
      <c r="D16" s="2770"/>
      <c r="E16" s="2770"/>
      <c r="F16" s="2770"/>
      <c r="G16" s="2770"/>
      <c r="H16" s="2770"/>
      <c r="I16" s="2770"/>
    </row>
    <row r="17" spans="1:9" ht="18.75" customHeight="1">
      <c r="B17" s="73"/>
      <c r="C17" s="73"/>
      <c r="D17" s="73"/>
      <c r="E17" s="73"/>
      <c r="F17" s="73"/>
      <c r="G17" s="73"/>
      <c r="H17" s="81"/>
      <c r="I17" s="81" t="s">
        <v>387</v>
      </c>
    </row>
    <row r="18" spans="1:9" ht="45" customHeight="1">
      <c r="A18" s="2289"/>
      <c r="B18" s="2291"/>
      <c r="C18" s="575" t="s">
        <v>711</v>
      </c>
      <c r="D18" s="575" t="s">
        <v>710</v>
      </c>
      <c r="E18" s="575" t="s">
        <v>709</v>
      </c>
      <c r="F18" s="575" t="s">
        <v>712</v>
      </c>
      <c r="G18" s="575" t="s">
        <v>388</v>
      </c>
      <c r="H18" s="575" t="s">
        <v>713</v>
      </c>
      <c r="I18" s="575" t="s">
        <v>973</v>
      </c>
    </row>
    <row r="19" spans="1:9" ht="18.75" customHeight="1">
      <c r="A19" s="2769" t="s">
        <v>1378</v>
      </c>
      <c r="B19" s="2769"/>
      <c r="C19" s="1753">
        <v>0.56273764258555126</v>
      </c>
      <c r="D19" s="1753">
        <v>4.334600760456274</v>
      </c>
      <c r="E19" s="1753">
        <v>18.950570342205321</v>
      </c>
      <c r="F19" s="1753">
        <v>20.258555133079849</v>
      </c>
      <c r="G19" s="1753">
        <v>30.220532319391637</v>
      </c>
      <c r="H19" s="1753">
        <v>25.6425855513308</v>
      </c>
      <c r="I19" s="1753">
        <v>3.0418250950570342E-2</v>
      </c>
    </row>
    <row r="20" spans="1:9" ht="18.75" customHeight="1">
      <c r="A20" s="2769" t="s">
        <v>1377</v>
      </c>
      <c r="B20" s="2769"/>
      <c r="C20" s="1753">
        <v>0.55466094113437114</v>
      </c>
      <c r="D20" s="1753">
        <v>2.2544283413848629</v>
      </c>
      <c r="E20" s="1753">
        <v>14.957953122204328</v>
      </c>
      <c r="F20" s="1753">
        <v>22.293791375916978</v>
      </c>
      <c r="G20" s="1753">
        <v>37.448559670781897</v>
      </c>
      <c r="H20" s="1753">
        <v>22.436929683306495</v>
      </c>
      <c r="I20" s="1753">
        <v>5.3676865271068172E-2</v>
      </c>
    </row>
    <row r="21" spans="1:9" ht="18.75" customHeight="1">
      <c r="A21" s="2769" t="s">
        <v>1379</v>
      </c>
      <c r="B21" s="2769"/>
      <c r="C21" s="1753">
        <v>0.46889653016567678</v>
      </c>
      <c r="D21" s="1753">
        <v>2.4070021881838075</v>
      </c>
      <c r="E21" s="1753">
        <v>16.317599249765554</v>
      </c>
      <c r="F21" s="1753">
        <v>19.693654266958426</v>
      </c>
      <c r="G21" s="1753">
        <v>36.8552672710222</v>
      </c>
      <c r="H21" s="1753">
        <v>24.195060956548922</v>
      </c>
      <c r="I21" s="1753">
        <v>6.2519537355423566E-2</v>
      </c>
    </row>
    <row r="22" spans="1:9" ht="18.75" customHeight="1">
      <c r="A22" s="2769" t="s">
        <v>118</v>
      </c>
      <c r="B22" s="2769"/>
      <c r="C22" s="1753">
        <v>0.58394160583941601</v>
      </c>
      <c r="D22" s="1753">
        <v>2.5304136253041363</v>
      </c>
      <c r="E22" s="1753">
        <v>16.204379562043798</v>
      </c>
      <c r="F22" s="1753">
        <v>22.627737226277372</v>
      </c>
      <c r="G22" s="1753">
        <v>34.355231143552309</v>
      </c>
      <c r="H22" s="1753">
        <v>23.600973236009732</v>
      </c>
      <c r="I22" s="1753">
        <v>9.7323600973236016E-2</v>
      </c>
    </row>
    <row r="23" spans="1:9" ht="18.75" customHeight="1">
      <c r="A23" s="2769" t="s">
        <v>107</v>
      </c>
      <c r="B23" s="2769"/>
      <c r="C23" s="1753">
        <v>0.4510218463706836</v>
      </c>
      <c r="D23" s="1753">
        <v>3.7209302325581395</v>
      </c>
      <c r="E23" s="1753">
        <v>15.799859055673011</v>
      </c>
      <c r="F23" s="1753">
        <v>20.465116279069768</v>
      </c>
      <c r="G23" s="1753">
        <v>36.279069767441861</v>
      </c>
      <c r="H23" s="1753">
        <v>23.227625088090203</v>
      </c>
      <c r="I23" s="1753">
        <v>5.637773079633545E-2</v>
      </c>
    </row>
    <row r="24" spans="1:9" ht="18.75" customHeight="1">
      <c r="A24" s="2769" t="s">
        <v>103</v>
      </c>
      <c r="B24" s="2769"/>
      <c r="C24" s="1753">
        <v>0.59171597633136097</v>
      </c>
      <c r="D24" s="1753">
        <v>4.0433925049309662</v>
      </c>
      <c r="E24" s="1753">
        <v>20.118343195266274</v>
      </c>
      <c r="F24" s="1753">
        <v>23.816568047337277</v>
      </c>
      <c r="G24" s="1753">
        <v>31.262327416173569</v>
      </c>
      <c r="H24" s="1753">
        <v>20.118343195266274</v>
      </c>
      <c r="I24" s="1753">
        <v>4.9309664694280081E-2</v>
      </c>
    </row>
    <row r="25" spans="1:9" ht="18.75" customHeight="1">
      <c r="A25" s="2769" t="s">
        <v>114</v>
      </c>
      <c r="B25" s="2769"/>
      <c r="C25" s="1753">
        <v>0.52356020942408377</v>
      </c>
      <c r="D25" s="1753">
        <v>2.4432809773123907</v>
      </c>
      <c r="E25" s="1753">
        <v>12.390924956369982</v>
      </c>
      <c r="F25" s="1753">
        <v>30.890052356020941</v>
      </c>
      <c r="G25" s="1753">
        <v>33.158813263525303</v>
      </c>
      <c r="H25" s="1753">
        <v>20.506108202443283</v>
      </c>
      <c r="I25" s="1753">
        <v>8.7260034904013961E-2</v>
      </c>
    </row>
    <row r="26" spans="1:9" ht="18.75" customHeight="1">
      <c r="A26" s="2769" t="s">
        <v>119</v>
      </c>
      <c r="B26" s="2769"/>
      <c r="C26" s="1753">
        <v>0.77835433654558939</v>
      </c>
      <c r="D26" s="1753">
        <v>2.5945144551519648</v>
      </c>
      <c r="E26" s="1753">
        <v>17.976278724981469</v>
      </c>
      <c r="F26" s="1753">
        <v>24.981467753891774</v>
      </c>
      <c r="G26" s="1753">
        <v>31.060044477390658</v>
      </c>
      <c r="H26" s="1753">
        <v>22.535211267605636</v>
      </c>
      <c r="I26" s="1753">
        <v>7.412898443291327E-2</v>
      </c>
    </row>
    <row r="27" spans="1:9" ht="18.75" customHeight="1">
      <c r="A27" s="2769" t="s">
        <v>117</v>
      </c>
      <c r="B27" s="2769"/>
      <c r="C27" s="1753">
        <v>0.5617977528089888</v>
      </c>
      <c r="D27" s="1753">
        <v>2.6334269662921348</v>
      </c>
      <c r="E27" s="1753">
        <v>19.241573033707866</v>
      </c>
      <c r="F27" s="1753">
        <v>22.507022471910112</v>
      </c>
      <c r="G27" s="1753">
        <v>31.671348314606739</v>
      </c>
      <c r="H27" s="1753">
        <v>23.349719101123593</v>
      </c>
      <c r="I27" s="1753">
        <v>3.51123595505618E-2</v>
      </c>
    </row>
    <row r="28" spans="1:9" ht="18.75" customHeight="1">
      <c r="A28" s="2769" t="s">
        <v>108</v>
      </c>
      <c r="B28" s="2769"/>
      <c r="C28" s="1753">
        <v>0.36764705882352938</v>
      </c>
      <c r="D28" s="1753">
        <v>6.6584967320261441</v>
      </c>
      <c r="E28" s="1753">
        <v>14.746732026143791</v>
      </c>
      <c r="F28" s="1753">
        <v>23.52941176470588</v>
      </c>
      <c r="G28" s="1753">
        <v>33.251633986928105</v>
      </c>
      <c r="H28" s="1753">
        <v>21.323529411764707</v>
      </c>
      <c r="I28" s="1753">
        <v>0.12254901960784313</v>
      </c>
    </row>
    <row r="29" spans="1:9" ht="18.75" customHeight="1">
      <c r="A29" s="2769" t="s">
        <v>106</v>
      </c>
      <c r="B29" s="2769"/>
      <c r="C29" s="1753">
        <v>0.44299370482629985</v>
      </c>
      <c r="D29" s="1753">
        <v>5.9065827310173313</v>
      </c>
      <c r="E29" s="1753">
        <v>12.800186523665191</v>
      </c>
      <c r="F29" s="1753">
        <v>23.906116421854357</v>
      </c>
      <c r="G29" s="1753">
        <v>34.157146187922592</v>
      </c>
      <c r="H29" s="1753">
        <v>22.732571695033808</v>
      </c>
      <c r="I29" s="1753">
        <v>5.4402735680422788E-2</v>
      </c>
    </row>
    <row r="30" spans="1:9" ht="18.75" customHeight="1">
      <c r="A30" s="2786" t="s">
        <v>913</v>
      </c>
      <c r="B30" s="2786"/>
      <c r="C30" s="1918">
        <v>0.12335526315789473</v>
      </c>
      <c r="D30" s="1918">
        <v>21.155427631578945</v>
      </c>
      <c r="E30" s="1918">
        <v>17.475328947368421</v>
      </c>
      <c r="F30" s="1918">
        <v>15.481085526315788</v>
      </c>
      <c r="G30" s="1918">
        <v>21.504934210526315</v>
      </c>
      <c r="H30" s="1918">
        <v>24.21875</v>
      </c>
      <c r="I30" s="1918">
        <v>4.1118421052631575E-2</v>
      </c>
    </row>
    <row r="31" spans="1:9" ht="18.75" customHeight="1">
      <c r="A31" s="2769" t="s">
        <v>102</v>
      </c>
      <c r="B31" s="2769"/>
      <c r="C31" s="1753">
        <v>0.39388322520852637</v>
      </c>
      <c r="D31" s="1753">
        <v>13.730305838739573</v>
      </c>
      <c r="E31" s="1753">
        <v>13.39666357738647</v>
      </c>
      <c r="F31" s="1753">
        <v>22.140871177015757</v>
      </c>
      <c r="G31" s="1753">
        <v>26.742354031510658</v>
      </c>
      <c r="H31" s="1753">
        <v>23.544949026876736</v>
      </c>
      <c r="I31" s="1753">
        <v>5.0973123262279887E-2</v>
      </c>
    </row>
    <row r="32" spans="1:9" ht="18.75" customHeight="1">
      <c r="A32" s="2769" t="s">
        <v>105</v>
      </c>
      <c r="B32" s="2769"/>
      <c r="C32" s="1753">
        <v>0.46701692936368944</v>
      </c>
      <c r="D32" s="1753">
        <v>6.6549912434325744</v>
      </c>
      <c r="E32" s="1753">
        <v>13.426736719206071</v>
      </c>
      <c r="F32" s="1753">
        <v>25.627553998832457</v>
      </c>
      <c r="G32" s="1753">
        <v>28.137769994162287</v>
      </c>
      <c r="H32" s="1753">
        <v>25.510799766491537</v>
      </c>
      <c r="I32" s="1753">
        <v>0.17513134851138354</v>
      </c>
    </row>
    <row r="33" spans="1:9" ht="18.75" customHeight="1">
      <c r="A33" s="2769" t="s">
        <v>101</v>
      </c>
      <c r="B33" s="2769"/>
      <c r="C33" s="1753">
        <v>0.47753418710657697</v>
      </c>
      <c r="D33" s="1753">
        <v>9.4421532450618635</v>
      </c>
      <c r="E33" s="1753">
        <v>20.382027349685259</v>
      </c>
      <c r="F33" s="1753">
        <v>18.471890601258952</v>
      </c>
      <c r="G33" s="1753">
        <v>27.262860863902755</v>
      </c>
      <c r="H33" s="1753">
        <v>23.941827653570652</v>
      </c>
      <c r="I33" s="1753">
        <v>2.1706099413935316E-2</v>
      </c>
    </row>
    <row r="34" spans="1:9" ht="18.75" customHeight="1">
      <c r="A34" s="2769" t="s">
        <v>111</v>
      </c>
      <c r="B34" s="2769"/>
      <c r="C34" s="1753">
        <v>0.73719130114264653</v>
      </c>
      <c r="D34" s="1753">
        <v>4.3494286767416144</v>
      </c>
      <c r="E34" s="1753">
        <v>17.360855141909326</v>
      </c>
      <c r="F34" s="1753">
        <v>21.341688168079617</v>
      </c>
      <c r="G34" s="1753">
        <v>32.731293770733508</v>
      </c>
      <c r="H34" s="1753">
        <v>23.405823811279028</v>
      </c>
      <c r="I34" s="1753">
        <v>7.3719130114264647E-2</v>
      </c>
    </row>
    <row r="35" spans="1:9" ht="18.75" customHeight="1">
      <c r="A35" s="2769" t="s">
        <v>110</v>
      </c>
      <c r="B35" s="2769"/>
      <c r="C35" s="1753">
        <v>0.45257772530499801</v>
      </c>
      <c r="D35" s="1753">
        <v>3.0499803227075954</v>
      </c>
      <c r="E35" s="1753">
        <v>15.486029122392758</v>
      </c>
      <c r="F35" s="1753">
        <v>21.979535615899252</v>
      </c>
      <c r="G35" s="1753">
        <v>36.63911845730027</v>
      </c>
      <c r="H35" s="1753">
        <v>22.314049586776861</v>
      </c>
      <c r="I35" s="1753">
        <v>7.8709169618260522E-2</v>
      </c>
    </row>
    <row r="36" spans="1:9" ht="18.75" customHeight="1">
      <c r="A36" s="2769" t="s">
        <v>115</v>
      </c>
      <c r="B36" s="2769"/>
      <c r="C36" s="1753">
        <v>0.69343065693430661</v>
      </c>
      <c r="D36" s="1753">
        <v>2.4452554744525545</v>
      </c>
      <c r="E36" s="1753">
        <v>15.51094890510949</v>
      </c>
      <c r="F36" s="1753">
        <v>28.649635036496353</v>
      </c>
      <c r="G36" s="1753">
        <v>31.277372262773724</v>
      </c>
      <c r="H36" s="1753">
        <v>21.350364963503647</v>
      </c>
      <c r="I36" s="1753">
        <v>7.2992700729927001E-2</v>
      </c>
    </row>
    <row r="37" spans="1:9" ht="18.75" customHeight="1">
      <c r="A37" s="2769" t="s">
        <v>104</v>
      </c>
      <c r="B37" s="2769"/>
      <c r="C37" s="1753">
        <v>0.41493775933609961</v>
      </c>
      <c r="D37" s="1753">
        <v>5.8209839952578539</v>
      </c>
      <c r="E37" s="1753">
        <v>17.012448132780083</v>
      </c>
      <c r="F37" s="1753">
        <v>19.537640782454062</v>
      </c>
      <c r="G37" s="1753">
        <v>32.459988144635446</v>
      </c>
      <c r="H37" s="1753">
        <v>24.730290456431536</v>
      </c>
      <c r="I37" s="1753">
        <v>2.3710729104919975E-2</v>
      </c>
    </row>
    <row r="38" spans="1:9" ht="18.75" customHeight="1" thickBot="1">
      <c r="A38" s="2781" t="s">
        <v>109</v>
      </c>
      <c r="B38" s="2781"/>
      <c r="C38" s="1754">
        <v>0.44169611307420498</v>
      </c>
      <c r="D38" s="1754">
        <v>3.0035335689045937</v>
      </c>
      <c r="E38" s="1754">
        <v>21.378091872791519</v>
      </c>
      <c r="F38" s="1754">
        <v>18.816254416961129</v>
      </c>
      <c r="G38" s="1754">
        <v>30.477031802120141</v>
      </c>
      <c r="H38" s="1754">
        <v>25.750883392226147</v>
      </c>
      <c r="I38" s="1754">
        <v>0.13250883392226148</v>
      </c>
    </row>
    <row r="39" spans="1:9" ht="18.75" customHeight="1" thickTop="1">
      <c r="A39" s="2780" t="s">
        <v>865</v>
      </c>
      <c r="B39" s="2780"/>
      <c r="C39" s="1755">
        <v>0.48554124664291504</v>
      </c>
      <c r="D39" s="1755">
        <v>5.767450392531722</v>
      </c>
      <c r="E39" s="1755">
        <v>18.379197968408288</v>
      </c>
      <c r="F39" s="1755">
        <v>23.706107099965891</v>
      </c>
      <c r="G39" s="1755">
        <v>28.193207581781028</v>
      </c>
      <c r="H39" s="1755">
        <v>23.415756873962778</v>
      </c>
      <c r="I39" s="1755">
        <v>5.2738836707376849E-2</v>
      </c>
    </row>
    <row r="40" spans="1:9" ht="18.75" customHeight="1">
      <c r="A40" s="2783" t="s">
        <v>1703</v>
      </c>
      <c r="B40" s="2784"/>
      <c r="C40" s="2785"/>
      <c r="D40" s="2785"/>
      <c r="E40" s="2785"/>
      <c r="F40" s="2785"/>
      <c r="G40" s="2785"/>
      <c r="H40" s="570"/>
    </row>
    <row r="41" spans="1:9" ht="18.75" hidden="1" customHeight="1">
      <c r="B41" s="2782" t="s">
        <v>928</v>
      </c>
      <c r="C41" s="2782"/>
      <c r="D41" s="2782"/>
      <c r="E41" s="2782"/>
      <c r="F41" s="2782"/>
      <c r="G41" s="2782"/>
      <c r="H41" s="2782"/>
    </row>
  </sheetData>
  <sheetProtection algorithmName="SHA-512" hashValue="flmQWeuIP+GB+tVkI/c/V8CbkzGAyZQ+mqt1aIDdACmkvCKq9eKSa6LBp9jITlutY810kOZcygy77QUoPQgBDQ==" saltValue="9CDWrZI0Z9aUQqQS1RGIig==" spinCount="100000" sheet="1" objects="1" scenarios="1"/>
  <sortState xmlns:xlrd2="http://schemas.microsoft.com/office/spreadsheetml/2017/richdata2" ref="B9:I11">
    <sortCondition descending="1" ref="I9:I11"/>
  </sortState>
  <mergeCells count="35">
    <mergeCell ref="A29:B29"/>
    <mergeCell ref="A28:B28"/>
    <mergeCell ref="A27:B27"/>
    <mergeCell ref="B41:H41"/>
    <mergeCell ref="B11:C11"/>
    <mergeCell ref="A40:G40"/>
    <mergeCell ref="A26:B26"/>
    <mergeCell ref="A20:B20"/>
    <mergeCell ref="A19:B19"/>
    <mergeCell ref="A25:B25"/>
    <mergeCell ref="A24:B24"/>
    <mergeCell ref="A34:B34"/>
    <mergeCell ref="A33:B33"/>
    <mergeCell ref="A32:B32"/>
    <mergeCell ref="A31:B31"/>
    <mergeCell ref="A30:B30"/>
    <mergeCell ref="A39:B39"/>
    <mergeCell ref="A38:B38"/>
    <mergeCell ref="A37:B37"/>
    <mergeCell ref="A36:B36"/>
    <mergeCell ref="A35:B35"/>
    <mergeCell ref="A23:B23"/>
    <mergeCell ref="A22:B22"/>
    <mergeCell ref="A21:B21"/>
    <mergeCell ref="A1:I1"/>
    <mergeCell ref="A16:I16"/>
    <mergeCell ref="A18:B18"/>
    <mergeCell ref="B6:C6"/>
    <mergeCell ref="B7:C7"/>
    <mergeCell ref="H3:I3"/>
    <mergeCell ref="B9:C9"/>
    <mergeCell ref="B10:C10"/>
    <mergeCell ref="B8:C8"/>
    <mergeCell ref="A3:C4"/>
    <mergeCell ref="A5:C5"/>
  </mergeCells>
  <phoneticPr fontId="8"/>
  <hyperlinks>
    <hyperlink ref="J1" location="一覧!A1" display="一覧へ" xr:uid="{9C8BB048-5595-4A80-836D-207579705ED0}"/>
  </hyperlinks>
  <printOptions horizontalCentered="1"/>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pageSetUpPr fitToPage="1"/>
  </sheetPr>
  <dimension ref="A1:J62"/>
  <sheetViews>
    <sheetView view="pageBreakPreview" zoomScaleNormal="100" zoomScaleSheetLayoutView="100" workbookViewId="0">
      <selection sqref="A1:I1"/>
    </sheetView>
  </sheetViews>
  <sheetFormatPr defaultRowHeight="12" outlineLevelRow="1"/>
  <cols>
    <col min="1" max="9" width="12.7109375" style="73" customWidth="1"/>
    <col min="10" max="250" width="9.140625" style="73"/>
    <col min="251" max="251" width="11.7109375" style="73" bestFit="1" customWidth="1"/>
    <col min="252" max="259" width="12.140625" style="73" customWidth="1"/>
    <col min="260" max="260" width="9.140625" style="73"/>
    <col min="261" max="264" width="16.7109375" style="73" customWidth="1"/>
    <col min="265" max="506" width="9.140625" style="73"/>
    <col min="507" max="507" width="11.7109375" style="73" bestFit="1" customWidth="1"/>
    <col min="508" max="515" width="12.140625" style="73" customWidth="1"/>
    <col min="516" max="516" width="9.140625" style="73"/>
    <col min="517" max="520" width="16.7109375" style="73" customWidth="1"/>
    <col min="521" max="762" width="9.140625" style="73"/>
    <col min="763" max="763" width="11.7109375" style="73" bestFit="1" customWidth="1"/>
    <col min="764" max="771" width="12.140625" style="73" customWidth="1"/>
    <col min="772" max="772" width="9.140625" style="73"/>
    <col min="773" max="776" width="16.7109375" style="73" customWidth="1"/>
    <col min="777" max="1018" width="9.140625" style="73"/>
    <col min="1019" max="1019" width="11.7109375" style="73" bestFit="1" customWidth="1"/>
    <col min="1020" max="1027" width="12.140625" style="73" customWidth="1"/>
    <col min="1028" max="1028" width="9.140625" style="73"/>
    <col min="1029" max="1032" width="16.7109375" style="73" customWidth="1"/>
    <col min="1033" max="1274" width="9.140625" style="73"/>
    <col min="1275" max="1275" width="11.7109375" style="73" bestFit="1" customWidth="1"/>
    <col min="1276" max="1283" width="12.140625" style="73" customWidth="1"/>
    <col min="1284" max="1284" width="9.140625" style="73"/>
    <col min="1285" max="1288" width="16.7109375" style="73" customWidth="1"/>
    <col min="1289" max="1530" width="9.140625" style="73"/>
    <col min="1531" max="1531" width="11.7109375" style="73" bestFit="1" customWidth="1"/>
    <col min="1532" max="1539" width="12.140625" style="73" customWidth="1"/>
    <col min="1540" max="1540" width="9.140625" style="73"/>
    <col min="1541" max="1544" width="16.7109375" style="73" customWidth="1"/>
    <col min="1545" max="1786" width="9.140625" style="73"/>
    <col min="1787" max="1787" width="11.7109375" style="73" bestFit="1" customWidth="1"/>
    <col min="1788" max="1795" width="12.140625" style="73" customWidth="1"/>
    <col min="1796" max="1796" width="9.140625" style="73"/>
    <col min="1797" max="1800" width="16.7109375" style="73" customWidth="1"/>
    <col min="1801" max="2042" width="9.140625" style="73"/>
    <col min="2043" max="2043" width="11.7109375" style="73" bestFit="1" customWidth="1"/>
    <col min="2044" max="2051" width="12.140625" style="73" customWidth="1"/>
    <col min="2052" max="2052" width="9.140625" style="73"/>
    <col min="2053" max="2056" width="16.7109375" style="73" customWidth="1"/>
    <col min="2057" max="2298" width="9.140625" style="73"/>
    <col min="2299" max="2299" width="11.7109375" style="73" bestFit="1" customWidth="1"/>
    <col min="2300" max="2307" width="12.140625" style="73" customWidth="1"/>
    <col min="2308" max="2308" width="9.140625" style="73"/>
    <col min="2309" max="2312" width="16.7109375" style="73" customWidth="1"/>
    <col min="2313" max="2554" width="9.140625" style="73"/>
    <col min="2555" max="2555" width="11.7109375" style="73" bestFit="1" customWidth="1"/>
    <col min="2556" max="2563" width="12.140625" style="73" customWidth="1"/>
    <col min="2564" max="2564" width="9.140625" style="73"/>
    <col min="2565" max="2568" width="16.7109375" style="73" customWidth="1"/>
    <col min="2569" max="2810" width="9.140625" style="73"/>
    <col min="2811" max="2811" width="11.7109375" style="73" bestFit="1" customWidth="1"/>
    <col min="2812" max="2819" width="12.140625" style="73" customWidth="1"/>
    <col min="2820" max="2820" width="9.140625" style="73"/>
    <col min="2821" max="2824" width="16.7109375" style="73" customWidth="1"/>
    <col min="2825" max="3066" width="9.140625" style="73"/>
    <col min="3067" max="3067" width="11.7109375" style="73" bestFit="1" customWidth="1"/>
    <col min="3068" max="3075" width="12.140625" style="73" customWidth="1"/>
    <col min="3076" max="3076" width="9.140625" style="73"/>
    <col min="3077" max="3080" width="16.7109375" style="73" customWidth="1"/>
    <col min="3081" max="3322" width="9.140625" style="73"/>
    <col min="3323" max="3323" width="11.7109375" style="73" bestFit="1" customWidth="1"/>
    <col min="3324" max="3331" width="12.140625" style="73" customWidth="1"/>
    <col min="3332" max="3332" width="9.140625" style="73"/>
    <col min="3333" max="3336" width="16.7109375" style="73" customWidth="1"/>
    <col min="3337" max="3578" width="9.140625" style="73"/>
    <col min="3579" max="3579" width="11.7109375" style="73" bestFit="1" customWidth="1"/>
    <col min="3580" max="3587" width="12.140625" style="73" customWidth="1"/>
    <col min="3588" max="3588" width="9.140625" style="73"/>
    <col min="3589" max="3592" width="16.7109375" style="73" customWidth="1"/>
    <col min="3593" max="3834" width="9.140625" style="73"/>
    <col min="3835" max="3835" width="11.7109375" style="73" bestFit="1" customWidth="1"/>
    <col min="3836" max="3843" width="12.140625" style="73" customWidth="1"/>
    <col min="3844" max="3844" width="9.140625" style="73"/>
    <col min="3845" max="3848" width="16.7109375" style="73" customWidth="1"/>
    <col min="3849" max="4090" width="9.140625" style="73"/>
    <col min="4091" max="4091" width="11.7109375" style="73" bestFit="1" customWidth="1"/>
    <col min="4092" max="4099" width="12.140625" style="73" customWidth="1"/>
    <col min="4100" max="4100" width="9.140625" style="73"/>
    <col min="4101" max="4104" width="16.7109375" style="73" customWidth="1"/>
    <col min="4105" max="4346" width="9.140625" style="73"/>
    <col min="4347" max="4347" width="11.7109375" style="73" bestFit="1" customWidth="1"/>
    <col min="4348" max="4355" width="12.140625" style="73" customWidth="1"/>
    <col min="4356" max="4356" width="9.140625" style="73"/>
    <col min="4357" max="4360" width="16.7109375" style="73" customWidth="1"/>
    <col min="4361" max="4602" width="9.140625" style="73"/>
    <col min="4603" max="4603" width="11.7109375" style="73" bestFit="1" customWidth="1"/>
    <col min="4604" max="4611" width="12.140625" style="73" customWidth="1"/>
    <col min="4612" max="4612" width="9.140625" style="73"/>
    <col min="4613" max="4616" width="16.7109375" style="73" customWidth="1"/>
    <col min="4617" max="4858" width="9.140625" style="73"/>
    <col min="4859" max="4859" width="11.7109375" style="73" bestFit="1" customWidth="1"/>
    <col min="4860" max="4867" width="12.140625" style="73" customWidth="1"/>
    <col min="4868" max="4868" width="9.140625" style="73"/>
    <col min="4869" max="4872" width="16.7109375" style="73" customWidth="1"/>
    <col min="4873" max="5114" width="9.140625" style="73"/>
    <col min="5115" max="5115" width="11.7109375" style="73" bestFit="1" customWidth="1"/>
    <col min="5116" max="5123" width="12.140625" style="73" customWidth="1"/>
    <col min="5124" max="5124" width="9.140625" style="73"/>
    <col min="5125" max="5128" width="16.7109375" style="73" customWidth="1"/>
    <col min="5129" max="5370" width="9.140625" style="73"/>
    <col min="5371" max="5371" width="11.7109375" style="73" bestFit="1" customWidth="1"/>
    <col min="5372" max="5379" width="12.140625" style="73" customWidth="1"/>
    <col min="5380" max="5380" width="9.140625" style="73"/>
    <col min="5381" max="5384" width="16.7109375" style="73" customWidth="1"/>
    <col min="5385" max="5626" width="9.140625" style="73"/>
    <col min="5627" max="5627" width="11.7109375" style="73" bestFit="1" customWidth="1"/>
    <col min="5628" max="5635" width="12.140625" style="73" customWidth="1"/>
    <col min="5636" max="5636" width="9.140625" style="73"/>
    <col min="5637" max="5640" width="16.7109375" style="73" customWidth="1"/>
    <col min="5641" max="5882" width="9.140625" style="73"/>
    <col min="5883" max="5883" width="11.7109375" style="73" bestFit="1" customWidth="1"/>
    <col min="5884" max="5891" width="12.140625" style="73" customWidth="1"/>
    <col min="5892" max="5892" width="9.140625" style="73"/>
    <col min="5893" max="5896" width="16.7109375" style="73" customWidth="1"/>
    <col min="5897" max="6138" width="9.140625" style="73"/>
    <col min="6139" max="6139" width="11.7109375" style="73" bestFit="1" customWidth="1"/>
    <col min="6140" max="6147" width="12.140625" style="73" customWidth="1"/>
    <col min="6148" max="6148" width="9.140625" style="73"/>
    <col min="6149" max="6152" width="16.7109375" style="73" customWidth="1"/>
    <col min="6153" max="6394" width="9.140625" style="73"/>
    <col min="6395" max="6395" width="11.7109375" style="73" bestFit="1" customWidth="1"/>
    <col min="6396" max="6403" width="12.140625" style="73" customWidth="1"/>
    <col min="6404" max="6404" width="9.140625" style="73"/>
    <col min="6405" max="6408" width="16.7109375" style="73" customWidth="1"/>
    <col min="6409" max="6650" width="9.140625" style="73"/>
    <col min="6651" max="6651" width="11.7109375" style="73" bestFit="1" customWidth="1"/>
    <col min="6652" max="6659" width="12.140625" style="73" customWidth="1"/>
    <col min="6660" max="6660" width="9.140625" style="73"/>
    <col min="6661" max="6664" width="16.7109375" style="73" customWidth="1"/>
    <col min="6665" max="6906" width="9.140625" style="73"/>
    <col min="6907" max="6907" width="11.7109375" style="73" bestFit="1" customWidth="1"/>
    <col min="6908" max="6915" width="12.140625" style="73" customWidth="1"/>
    <col min="6916" max="6916" width="9.140625" style="73"/>
    <col min="6917" max="6920" width="16.7109375" style="73" customWidth="1"/>
    <col min="6921" max="7162" width="9.140625" style="73"/>
    <col min="7163" max="7163" width="11.7109375" style="73" bestFit="1" customWidth="1"/>
    <col min="7164" max="7171" width="12.140625" style="73" customWidth="1"/>
    <col min="7172" max="7172" width="9.140625" style="73"/>
    <col min="7173" max="7176" width="16.7109375" style="73" customWidth="1"/>
    <col min="7177" max="7418" width="9.140625" style="73"/>
    <col min="7419" max="7419" width="11.7109375" style="73" bestFit="1" customWidth="1"/>
    <col min="7420" max="7427" width="12.140625" style="73" customWidth="1"/>
    <col min="7428" max="7428" width="9.140625" style="73"/>
    <col min="7429" max="7432" width="16.7109375" style="73" customWidth="1"/>
    <col min="7433" max="7674" width="9.140625" style="73"/>
    <col min="7675" max="7675" width="11.7109375" style="73" bestFit="1" customWidth="1"/>
    <col min="7676" max="7683" width="12.140625" style="73" customWidth="1"/>
    <col min="7684" max="7684" width="9.140625" style="73"/>
    <col min="7685" max="7688" width="16.7109375" style="73" customWidth="1"/>
    <col min="7689" max="7930" width="9.140625" style="73"/>
    <col min="7931" max="7931" width="11.7109375" style="73" bestFit="1" customWidth="1"/>
    <col min="7932" max="7939" width="12.140625" style="73" customWidth="1"/>
    <col min="7940" max="7940" width="9.140625" style="73"/>
    <col min="7941" max="7944" width="16.7109375" style="73" customWidth="1"/>
    <col min="7945" max="8186" width="9.140625" style="73"/>
    <col min="8187" max="8187" width="11.7109375" style="73" bestFit="1" customWidth="1"/>
    <col min="8188" max="8195" width="12.140625" style="73" customWidth="1"/>
    <col min="8196" max="8196" width="9.140625" style="73"/>
    <col min="8197" max="8200" width="16.7109375" style="73" customWidth="1"/>
    <col min="8201" max="8442" width="9.140625" style="73"/>
    <col min="8443" max="8443" width="11.7109375" style="73" bestFit="1" customWidth="1"/>
    <col min="8444" max="8451" width="12.140625" style="73" customWidth="1"/>
    <col min="8452" max="8452" width="9.140625" style="73"/>
    <col min="8453" max="8456" width="16.7109375" style="73" customWidth="1"/>
    <col min="8457" max="8698" width="9.140625" style="73"/>
    <col min="8699" max="8699" width="11.7109375" style="73" bestFit="1" customWidth="1"/>
    <col min="8700" max="8707" width="12.140625" style="73" customWidth="1"/>
    <col min="8708" max="8708" width="9.140625" style="73"/>
    <col min="8709" max="8712" width="16.7109375" style="73" customWidth="1"/>
    <col min="8713" max="8954" width="9.140625" style="73"/>
    <col min="8955" max="8955" width="11.7109375" style="73" bestFit="1" customWidth="1"/>
    <col min="8956" max="8963" width="12.140625" style="73" customWidth="1"/>
    <col min="8964" max="8964" width="9.140625" style="73"/>
    <col min="8965" max="8968" width="16.7109375" style="73" customWidth="1"/>
    <col min="8969" max="9210" width="9.140625" style="73"/>
    <col min="9211" max="9211" width="11.7109375" style="73" bestFit="1" customWidth="1"/>
    <col min="9212" max="9219" width="12.140625" style="73" customWidth="1"/>
    <col min="9220" max="9220" width="9.140625" style="73"/>
    <col min="9221" max="9224" width="16.7109375" style="73" customWidth="1"/>
    <col min="9225" max="9466" width="9.140625" style="73"/>
    <col min="9467" max="9467" width="11.7109375" style="73" bestFit="1" customWidth="1"/>
    <col min="9468" max="9475" width="12.140625" style="73" customWidth="1"/>
    <col min="9476" max="9476" width="9.140625" style="73"/>
    <col min="9477" max="9480" width="16.7109375" style="73" customWidth="1"/>
    <col min="9481" max="9722" width="9.140625" style="73"/>
    <col min="9723" max="9723" width="11.7109375" style="73" bestFit="1" customWidth="1"/>
    <col min="9724" max="9731" width="12.140625" style="73" customWidth="1"/>
    <col min="9732" max="9732" width="9.140625" style="73"/>
    <col min="9733" max="9736" width="16.7109375" style="73" customWidth="1"/>
    <col min="9737" max="9978" width="9.140625" style="73"/>
    <col min="9979" max="9979" width="11.7109375" style="73" bestFit="1" customWidth="1"/>
    <col min="9980" max="9987" width="12.140625" style="73" customWidth="1"/>
    <col min="9988" max="9988" width="9.140625" style="73"/>
    <col min="9989" max="9992" width="16.7109375" style="73" customWidth="1"/>
    <col min="9993" max="10234" width="9.140625" style="73"/>
    <col min="10235" max="10235" width="11.7109375" style="73" bestFit="1" customWidth="1"/>
    <col min="10236" max="10243" width="12.140625" style="73" customWidth="1"/>
    <col min="10244" max="10244" width="9.140625" style="73"/>
    <col min="10245" max="10248" width="16.7109375" style="73" customWidth="1"/>
    <col min="10249" max="10490" width="9.140625" style="73"/>
    <col min="10491" max="10491" width="11.7109375" style="73" bestFit="1" customWidth="1"/>
    <col min="10492" max="10499" width="12.140625" style="73" customWidth="1"/>
    <col min="10500" max="10500" width="9.140625" style="73"/>
    <col min="10501" max="10504" width="16.7109375" style="73" customWidth="1"/>
    <col min="10505" max="10746" width="9.140625" style="73"/>
    <col min="10747" max="10747" width="11.7109375" style="73" bestFit="1" customWidth="1"/>
    <col min="10748" max="10755" width="12.140625" style="73" customWidth="1"/>
    <col min="10756" max="10756" width="9.140625" style="73"/>
    <col min="10757" max="10760" width="16.7109375" style="73" customWidth="1"/>
    <col min="10761" max="11002" width="9.140625" style="73"/>
    <col min="11003" max="11003" width="11.7109375" style="73" bestFit="1" customWidth="1"/>
    <col min="11004" max="11011" width="12.140625" style="73" customWidth="1"/>
    <col min="11012" max="11012" width="9.140625" style="73"/>
    <col min="11013" max="11016" width="16.7109375" style="73" customWidth="1"/>
    <col min="11017" max="11258" width="9.140625" style="73"/>
    <col min="11259" max="11259" width="11.7109375" style="73" bestFit="1" customWidth="1"/>
    <col min="11260" max="11267" width="12.140625" style="73" customWidth="1"/>
    <col min="11268" max="11268" width="9.140625" style="73"/>
    <col min="11269" max="11272" width="16.7109375" style="73" customWidth="1"/>
    <col min="11273" max="11514" width="9.140625" style="73"/>
    <col min="11515" max="11515" width="11.7109375" style="73" bestFit="1" customWidth="1"/>
    <col min="11516" max="11523" width="12.140625" style="73" customWidth="1"/>
    <col min="11524" max="11524" width="9.140625" style="73"/>
    <col min="11525" max="11528" width="16.7109375" style="73" customWidth="1"/>
    <col min="11529" max="11770" width="9.140625" style="73"/>
    <col min="11771" max="11771" width="11.7109375" style="73" bestFit="1" customWidth="1"/>
    <col min="11772" max="11779" width="12.140625" style="73" customWidth="1"/>
    <col min="11780" max="11780" width="9.140625" style="73"/>
    <col min="11781" max="11784" width="16.7109375" style="73" customWidth="1"/>
    <col min="11785" max="12026" width="9.140625" style="73"/>
    <col min="12027" max="12027" width="11.7109375" style="73" bestFit="1" customWidth="1"/>
    <col min="12028" max="12035" width="12.140625" style="73" customWidth="1"/>
    <col min="12036" max="12036" width="9.140625" style="73"/>
    <col min="12037" max="12040" width="16.7109375" style="73" customWidth="1"/>
    <col min="12041" max="12282" width="9.140625" style="73"/>
    <col min="12283" max="12283" width="11.7109375" style="73" bestFit="1" customWidth="1"/>
    <col min="12284" max="12291" width="12.140625" style="73" customWidth="1"/>
    <col min="12292" max="12292" width="9.140625" style="73"/>
    <col min="12293" max="12296" width="16.7109375" style="73" customWidth="1"/>
    <col min="12297" max="12538" width="9.140625" style="73"/>
    <col min="12539" max="12539" width="11.7109375" style="73" bestFit="1" customWidth="1"/>
    <col min="12540" max="12547" width="12.140625" style="73" customWidth="1"/>
    <col min="12548" max="12548" width="9.140625" style="73"/>
    <col min="12549" max="12552" width="16.7109375" style="73" customWidth="1"/>
    <col min="12553" max="12794" width="9.140625" style="73"/>
    <col min="12795" max="12795" width="11.7109375" style="73" bestFit="1" customWidth="1"/>
    <col min="12796" max="12803" width="12.140625" style="73" customWidth="1"/>
    <col min="12804" max="12804" width="9.140625" style="73"/>
    <col min="12805" max="12808" width="16.7109375" style="73" customWidth="1"/>
    <col min="12809" max="13050" width="9.140625" style="73"/>
    <col min="13051" max="13051" width="11.7109375" style="73" bestFit="1" customWidth="1"/>
    <col min="13052" max="13059" width="12.140625" style="73" customWidth="1"/>
    <col min="13060" max="13060" width="9.140625" style="73"/>
    <col min="13061" max="13064" width="16.7109375" style="73" customWidth="1"/>
    <col min="13065" max="13306" width="9.140625" style="73"/>
    <col min="13307" max="13307" width="11.7109375" style="73" bestFit="1" customWidth="1"/>
    <col min="13308" max="13315" width="12.140625" style="73" customWidth="1"/>
    <col min="13316" max="13316" width="9.140625" style="73"/>
    <col min="13317" max="13320" width="16.7109375" style="73" customWidth="1"/>
    <col min="13321" max="13562" width="9.140625" style="73"/>
    <col min="13563" max="13563" width="11.7109375" style="73" bestFit="1" customWidth="1"/>
    <col min="13564" max="13571" width="12.140625" style="73" customWidth="1"/>
    <col min="13572" max="13572" width="9.140625" style="73"/>
    <col min="13573" max="13576" width="16.7109375" style="73" customWidth="1"/>
    <col min="13577" max="13818" width="9.140625" style="73"/>
    <col min="13819" max="13819" width="11.7109375" style="73" bestFit="1" customWidth="1"/>
    <col min="13820" max="13827" width="12.140625" style="73" customWidth="1"/>
    <col min="13828" max="13828" width="9.140625" style="73"/>
    <col min="13829" max="13832" width="16.7109375" style="73" customWidth="1"/>
    <col min="13833" max="14074" width="9.140625" style="73"/>
    <col min="14075" max="14075" width="11.7109375" style="73" bestFit="1" customWidth="1"/>
    <col min="14076" max="14083" width="12.140625" style="73" customWidth="1"/>
    <col min="14084" max="14084" width="9.140625" style="73"/>
    <col min="14085" max="14088" width="16.7109375" style="73" customWidth="1"/>
    <col min="14089" max="14330" width="9.140625" style="73"/>
    <col min="14331" max="14331" width="11.7109375" style="73" bestFit="1" customWidth="1"/>
    <col min="14332" max="14339" width="12.140625" style="73" customWidth="1"/>
    <col min="14340" max="14340" width="9.140625" style="73"/>
    <col min="14341" max="14344" width="16.7109375" style="73" customWidth="1"/>
    <col min="14345" max="14586" width="9.140625" style="73"/>
    <col min="14587" max="14587" width="11.7109375" style="73" bestFit="1" customWidth="1"/>
    <col min="14588" max="14595" width="12.140625" style="73" customWidth="1"/>
    <col min="14596" max="14596" width="9.140625" style="73"/>
    <col min="14597" max="14600" width="16.7109375" style="73" customWidth="1"/>
    <col min="14601" max="14842" width="9.140625" style="73"/>
    <col min="14843" max="14843" width="11.7109375" style="73" bestFit="1" customWidth="1"/>
    <col min="14844" max="14851" width="12.140625" style="73" customWidth="1"/>
    <col min="14852" max="14852" width="9.140625" style="73"/>
    <col min="14853" max="14856" width="16.7109375" style="73" customWidth="1"/>
    <col min="14857" max="15098" width="9.140625" style="73"/>
    <col min="15099" max="15099" width="11.7109375" style="73" bestFit="1" customWidth="1"/>
    <col min="15100" max="15107" width="12.140625" style="73" customWidth="1"/>
    <col min="15108" max="15108" width="9.140625" style="73"/>
    <col min="15109" max="15112" width="16.7109375" style="73" customWidth="1"/>
    <col min="15113" max="15354" width="9.140625" style="73"/>
    <col min="15355" max="15355" width="11.7109375" style="73" bestFit="1" customWidth="1"/>
    <col min="15356" max="15363" width="12.140625" style="73" customWidth="1"/>
    <col min="15364" max="15364" width="9.140625" style="73"/>
    <col min="15365" max="15368" width="16.7109375" style="73" customWidth="1"/>
    <col min="15369" max="15610" width="9.140625" style="73"/>
    <col min="15611" max="15611" width="11.7109375" style="73" bestFit="1" customWidth="1"/>
    <col min="15612" max="15619" width="12.140625" style="73" customWidth="1"/>
    <col min="15620" max="15620" width="9.140625" style="73"/>
    <col min="15621" max="15624" width="16.7109375" style="73" customWidth="1"/>
    <col min="15625" max="15866" width="9.140625" style="73"/>
    <col min="15867" max="15867" width="11.7109375" style="73" bestFit="1" customWidth="1"/>
    <col min="15868" max="15875" width="12.140625" style="73" customWidth="1"/>
    <col min="15876" max="15876" width="9.140625" style="73"/>
    <col min="15877" max="15880" width="16.7109375" style="73" customWidth="1"/>
    <col min="15881" max="16122" width="9.140625" style="73"/>
    <col min="16123" max="16123" width="11.7109375" style="73" bestFit="1" customWidth="1"/>
    <col min="16124" max="16131" width="12.140625" style="73" customWidth="1"/>
    <col min="16132" max="16132" width="9.140625" style="73"/>
    <col min="16133" max="16136" width="16.7109375" style="73" customWidth="1"/>
    <col min="16137" max="16384" width="9.140625" style="73"/>
  </cols>
  <sheetData>
    <row r="1" spans="1:10" s="4" customFormat="1" ht="18.75" customHeight="1">
      <c r="A1" s="2789" t="s">
        <v>1704</v>
      </c>
      <c r="B1" s="2789"/>
      <c r="C1" s="2789"/>
      <c r="D1" s="2789"/>
      <c r="E1" s="2789"/>
      <c r="F1" s="2789"/>
      <c r="G1" s="2789"/>
      <c r="H1" s="2789"/>
      <c r="I1" s="2789"/>
      <c r="J1" s="1544" t="s">
        <v>1532</v>
      </c>
    </row>
    <row r="2" spans="1:10" ht="18.75" customHeight="1">
      <c r="I2" s="81" t="s">
        <v>1204</v>
      </c>
    </row>
    <row r="3" spans="1:10" ht="18.75" customHeight="1">
      <c r="A3" s="164"/>
      <c r="B3" s="1172" t="s">
        <v>1291</v>
      </c>
      <c r="C3" s="121"/>
      <c r="D3" s="104" t="s">
        <v>389</v>
      </c>
      <c r="E3" s="122"/>
      <c r="F3" s="104" t="s">
        <v>390</v>
      </c>
      <c r="G3" s="122"/>
      <c r="H3" s="2787" t="s">
        <v>714</v>
      </c>
      <c r="I3" s="2788"/>
    </row>
    <row r="4" spans="1:10" ht="18.75" customHeight="1">
      <c r="A4" s="80"/>
      <c r="B4" s="123"/>
      <c r="C4" s="104" t="s">
        <v>1111</v>
      </c>
      <c r="D4" s="124"/>
      <c r="E4" s="104" t="s">
        <v>1111</v>
      </c>
      <c r="F4" s="124"/>
      <c r="G4" s="104" t="s">
        <v>1111</v>
      </c>
      <c r="H4" s="124"/>
      <c r="I4" s="1077" t="s">
        <v>1111</v>
      </c>
    </row>
    <row r="5" spans="1:10" ht="18.75" hidden="1" customHeight="1" outlineLevel="1">
      <c r="A5" s="105" t="s">
        <v>391</v>
      </c>
      <c r="B5" s="248">
        <v>142540.132671</v>
      </c>
      <c r="C5" s="72" t="s">
        <v>392</v>
      </c>
      <c r="D5" s="174">
        <v>69557.941921999998</v>
      </c>
      <c r="E5" s="72" t="s">
        <v>392</v>
      </c>
      <c r="F5" s="174">
        <v>65870.075230999995</v>
      </c>
      <c r="G5" s="72" t="s">
        <v>392</v>
      </c>
      <c r="H5" s="174">
        <v>7112.1155179999996</v>
      </c>
      <c r="I5" s="72" t="s">
        <v>392</v>
      </c>
    </row>
    <row r="6" spans="1:10" ht="18.75" hidden="1" customHeight="1" outlineLevel="1">
      <c r="A6" s="79" t="s">
        <v>393</v>
      </c>
      <c r="B6" s="173">
        <v>140767.69365500001</v>
      </c>
      <c r="C6" s="76">
        <f>(B6/B5-1)*100</f>
        <v>-1.2434666523644888</v>
      </c>
      <c r="D6" s="173">
        <v>69676.998034999997</v>
      </c>
      <c r="E6" s="76">
        <f>(D6/D5-1)*100</f>
        <v>0.17116106329526648</v>
      </c>
      <c r="F6" s="173">
        <v>64300.197921999999</v>
      </c>
      <c r="G6" s="76">
        <f t="shared" ref="G6:G15" si="0">(F6/F5-1)*100</f>
        <v>-2.3832936329503007</v>
      </c>
      <c r="H6" s="173">
        <v>6790.4976980000001</v>
      </c>
      <c r="I6" s="77">
        <f t="shared" ref="I6:I13" si="1">(H6/H5-1)*100</f>
        <v>-4.5221118693308586</v>
      </c>
    </row>
    <row r="7" spans="1:10" ht="18.75" hidden="1" customHeight="1" outlineLevel="1">
      <c r="A7" s="79" t="s">
        <v>394</v>
      </c>
      <c r="B7" s="173">
        <v>142510.89389100001</v>
      </c>
      <c r="C7" s="76">
        <f t="shared" ref="C7:E19" si="2">(B7/B6-1)*100</f>
        <v>1.2383524875191343</v>
      </c>
      <c r="D7" s="173">
        <v>71336.031554999994</v>
      </c>
      <c r="E7" s="76">
        <f t="shared" si="2"/>
        <v>2.3810347270797116</v>
      </c>
      <c r="F7" s="173">
        <v>65063.266024999997</v>
      </c>
      <c r="G7" s="76">
        <f t="shared" si="0"/>
        <v>1.186727455995773</v>
      </c>
      <c r="H7" s="173">
        <v>6111.5963110000002</v>
      </c>
      <c r="I7" s="77">
        <f t="shared" si="1"/>
        <v>-9.9978148464722416</v>
      </c>
    </row>
    <row r="8" spans="1:10" ht="18.75" hidden="1" customHeight="1" outlineLevel="1">
      <c r="A8" s="79" t="s">
        <v>395</v>
      </c>
      <c r="B8" s="173">
        <v>135022.63663200001</v>
      </c>
      <c r="C8" s="76">
        <f t="shared" si="2"/>
        <v>-5.2545156756419136</v>
      </c>
      <c r="D8" s="173">
        <v>67715.351376000006</v>
      </c>
      <c r="E8" s="76">
        <f t="shared" si="2"/>
        <v>-5.0755278925327492</v>
      </c>
      <c r="F8" s="173">
        <v>61912.271444999998</v>
      </c>
      <c r="G8" s="76">
        <f t="shared" si="0"/>
        <v>-4.8429701927186652</v>
      </c>
      <c r="H8" s="173">
        <v>5395.0138109999998</v>
      </c>
      <c r="I8" s="77">
        <f t="shared" si="1"/>
        <v>-11.724964535210781</v>
      </c>
    </row>
    <row r="9" spans="1:10" ht="18.75" hidden="1" customHeight="1" outlineLevel="1">
      <c r="A9" s="175" t="s">
        <v>396</v>
      </c>
      <c r="B9" s="172">
        <v>134554.54240400001</v>
      </c>
      <c r="C9" s="76">
        <f t="shared" si="2"/>
        <v>-0.34667833459346431</v>
      </c>
      <c r="D9" s="173">
        <v>70954.286701000005</v>
      </c>
      <c r="E9" s="76">
        <f t="shared" si="2"/>
        <v>4.7831625461342009</v>
      </c>
      <c r="F9" s="173">
        <v>58628.596080000003</v>
      </c>
      <c r="G9" s="76">
        <f t="shared" si="0"/>
        <v>-5.3037552788174791</v>
      </c>
      <c r="H9" s="173">
        <v>4971.6596229999996</v>
      </c>
      <c r="I9" s="77">
        <f t="shared" si="1"/>
        <v>-7.8471381692631681</v>
      </c>
    </row>
    <row r="10" spans="1:10" ht="18.75" hidden="1" customHeight="1" outlineLevel="1">
      <c r="A10" s="175" t="s">
        <v>397</v>
      </c>
      <c r="B10" s="172">
        <v>130289.69542600001</v>
      </c>
      <c r="C10" s="76">
        <f t="shared" si="2"/>
        <v>-3.1696046092556274</v>
      </c>
      <c r="D10" s="173">
        <v>69987.071091000005</v>
      </c>
      <c r="E10" s="76">
        <f t="shared" si="2"/>
        <v>-1.3631531722330337</v>
      </c>
      <c r="F10" s="173">
        <v>55451.113254000004</v>
      </c>
      <c r="G10" s="76">
        <f t="shared" si="0"/>
        <v>-5.4196809039470324</v>
      </c>
      <c r="H10" s="173">
        <v>4851.5110809999996</v>
      </c>
      <c r="I10" s="77">
        <f t="shared" si="1"/>
        <v>-2.4166687004107512</v>
      </c>
    </row>
    <row r="11" spans="1:10" ht="18.75" hidden="1" customHeight="1" collapsed="1">
      <c r="A11" s="175" t="s">
        <v>398</v>
      </c>
      <c r="B11" s="172">
        <v>125539.58670299999</v>
      </c>
      <c r="C11" s="76">
        <f t="shared" si="2"/>
        <v>-3.6458053781374455</v>
      </c>
      <c r="D11" s="173">
        <v>67953.263825000002</v>
      </c>
      <c r="E11" s="76">
        <f t="shared" si="2"/>
        <v>-2.905975681359152</v>
      </c>
      <c r="F11" s="173">
        <v>52777.979786000004</v>
      </c>
      <c r="G11" s="76">
        <f t="shared" si="0"/>
        <v>-4.8207029780545918</v>
      </c>
      <c r="H11" s="173">
        <v>4808.3430920000001</v>
      </c>
      <c r="I11" s="77">
        <f t="shared" si="1"/>
        <v>-0.88978440488487465</v>
      </c>
    </row>
    <row r="12" spans="1:10" ht="18.75" hidden="1" customHeight="1">
      <c r="A12" s="175" t="s">
        <v>399</v>
      </c>
      <c r="B12" s="172">
        <v>116715.28917600001</v>
      </c>
      <c r="C12" s="76">
        <f t="shared" si="2"/>
        <v>-7.0290955695723305</v>
      </c>
      <c r="D12" s="173">
        <v>65039.154807999999</v>
      </c>
      <c r="E12" s="76">
        <f t="shared" si="2"/>
        <v>-4.2884018411605718</v>
      </c>
      <c r="F12" s="173">
        <v>47205.466703999999</v>
      </c>
      <c r="G12" s="76">
        <f t="shared" si="0"/>
        <v>-10.558405427026562</v>
      </c>
      <c r="H12" s="173">
        <v>4470.6676639999996</v>
      </c>
      <c r="I12" s="77">
        <f t="shared" si="1"/>
        <v>-7.0226982879365689</v>
      </c>
    </row>
    <row r="13" spans="1:10" ht="18.75" hidden="1" customHeight="1">
      <c r="A13" s="175" t="s">
        <v>400</v>
      </c>
      <c r="B13" s="172">
        <v>117159.51512500001</v>
      </c>
      <c r="C13" s="76">
        <f t="shared" si="2"/>
        <v>0.38060647592632613</v>
      </c>
      <c r="D13" s="173">
        <v>67763.446431000004</v>
      </c>
      <c r="E13" s="76">
        <f t="shared" si="2"/>
        <v>4.1886946886722232</v>
      </c>
      <c r="F13" s="173">
        <v>45190.865346999999</v>
      </c>
      <c r="G13" s="76">
        <f t="shared" si="0"/>
        <v>-4.2677289256188855</v>
      </c>
      <c r="H13" s="173">
        <v>4205.2033469999997</v>
      </c>
      <c r="I13" s="77">
        <f t="shared" si="1"/>
        <v>-5.9379121185331734</v>
      </c>
    </row>
    <row r="14" spans="1:10" ht="18.75" hidden="1" customHeight="1">
      <c r="A14" s="175" t="s">
        <v>401</v>
      </c>
      <c r="B14" s="172">
        <v>113075.967334</v>
      </c>
      <c r="C14" s="76">
        <f t="shared" ref="C14:C20" si="3">(B14/B13-1)*100</f>
        <v>-3.485459790989387</v>
      </c>
      <c r="D14" s="173">
        <v>65631.391866000005</v>
      </c>
      <c r="E14" s="76">
        <f t="shared" si="2"/>
        <v>-3.1463195532283939</v>
      </c>
      <c r="F14" s="173">
        <v>43216.236066999998</v>
      </c>
      <c r="G14" s="76">
        <f t="shared" si="0"/>
        <v>-4.3695319061445854</v>
      </c>
      <c r="H14" s="173">
        <v>4228.3394010000002</v>
      </c>
      <c r="I14" s="77">
        <f>(H14/H13-1)*100</f>
        <v>0.5501768188334033</v>
      </c>
    </row>
    <row r="15" spans="1:10" ht="18.75" hidden="1" customHeight="1">
      <c r="A15" s="175" t="s">
        <v>402</v>
      </c>
      <c r="B15" s="172">
        <v>109760.988797</v>
      </c>
      <c r="C15" s="76">
        <f t="shared" si="3"/>
        <v>-2.9316384508198179</v>
      </c>
      <c r="D15" s="173">
        <v>65003.226076999999</v>
      </c>
      <c r="E15" s="76">
        <f t="shared" si="2"/>
        <v>-0.95711178925251827</v>
      </c>
      <c r="F15" s="173">
        <v>40782.981705999999</v>
      </c>
      <c r="G15" s="76">
        <f t="shared" si="0"/>
        <v>-5.6304171358829596</v>
      </c>
      <c r="H15" s="173">
        <v>3974.7810140000001</v>
      </c>
      <c r="I15" s="77">
        <f>(H15/H14-1)*100</f>
        <v>-5.9966422501475103</v>
      </c>
    </row>
    <row r="16" spans="1:10" ht="18.75" hidden="1" customHeight="1">
      <c r="A16" s="175" t="s">
        <v>403</v>
      </c>
      <c r="B16" s="172">
        <v>109043.539351</v>
      </c>
      <c r="C16" s="76">
        <f>(B16/B15-1)*100</f>
        <v>-0.65364703239590982</v>
      </c>
      <c r="D16" s="173">
        <v>65555.209824999998</v>
      </c>
      <c r="E16" s="76">
        <f>(D16/D15-1)*100</f>
        <v>0.849163620504223</v>
      </c>
      <c r="F16" s="173">
        <v>39613.378530000002</v>
      </c>
      <c r="G16" s="76">
        <f t="shared" ref="G16:G21" si="4">(F16/F15-1)*100</f>
        <v>-2.867870683000906</v>
      </c>
      <c r="H16" s="173">
        <v>3874.950996</v>
      </c>
      <c r="I16" s="77">
        <f>(H16/H15-1)*100</f>
        <v>-2.5115853590016224</v>
      </c>
    </row>
    <row r="17" spans="1:9" ht="18.75" hidden="1" customHeight="1">
      <c r="A17" s="175" t="s">
        <v>404</v>
      </c>
      <c r="B17" s="172">
        <v>109087.55771199999</v>
      </c>
      <c r="C17" s="76">
        <f t="shared" si="3"/>
        <v>4.036769281516861E-2</v>
      </c>
      <c r="D17" s="173">
        <v>64858.581048</v>
      </c>
      <c r="E17" s="76">
        <f t="shared" si="2"/>
        <v>-1.0626596709241709</v>
      </c>
      <c r="F17" s="173">
        <v>40131.346142000002</v>
      </c>
      <c r="G17" s="76">
        <f t="shared" si="4"/>
        <v>1.3075572728736828</v>
      </c>
      <c r="H17" s="173">
        <v>4097.6305220000004</v>
      </c>
      <c r="I17" s="77">
        <f>(H17/H16-1)*100</f>
        <v>5.7466410860386619</v>
      </c>
    </row>
    <row r="18" spans="1:9" ht="18.75" customHeight="1">
      <c r="A18" s="175" t="s">
        <v>607</v>
      </c>
      <c r="B18" s="172">
        <v>116099</v>
      </c>
      <c r="C18" s="76">
        <f t="shared" si="3"/>
        <v>6.4273528852032635</v>
      </c>
      <c r="D18" s="173">
        <v>71208</v>
      </c>
      <c r="E18" s="76">
        <f t="shared" si="2"/>
        <v>9.7896359269731512</v>
      </c>
      <c r="F18" s="173">
        <v>40828</v>
      </c>
      <c r="G18" s="76">
        <f t="shared" si="4"/>
        <v>1.7359344377209984</v>
      </c>
      <c r="H18" s="173">
        <v>4063</v>
      </c>
      <c r="I18" s="77">
        <v>-0.9</v>
      </c>
    </row>
    <row r="19" spans="1:9" ht="18.75" customHeight="1">
      <c r="A19" s="175" t="s">
        <v>782</v>
      </c>
      <c r="B19" s="172">
        <v>117502</v>
      </c>
      <c r="C19" s="580">
        <f t="shared" si="3"/>
        <v>1.2084514078501973</v>
      </c>
      <c r="D19" s="173">
        <v>73578</v>
      </c>
      <c r="E19" s="580">
        <f t="shared" si="2"/>
        <v>3.3282777216043113</v>
      </c>
      <c r="F19" s="173">
        <v>39877</v>
      </c>
      <c r="G19" s="580">
        <f t="shared" si="4"/>
        <v>-2.3292838248261005</v>
      </c>
      <c r="H19" s="173">
        <v>4047</v>
      </c>
      <c r="I19" s="581">
        <f>(H19/H18-1)*100</f>
        <v>-0.39379768643859059</v>
      </c>
    </row>
    <row r="20" spans="1:9" ht="18.75" customHeight="1">
      <c r="A20" s="175" t="s">
        <v>862</v>
      </c>
      <c r="B20" s="172">
        <v>111045</v>
      </c>
      <c r="C20" s="580">
        <f t="shared" si="3"/>
        <v>-5.495225613181054</v>
      </c>
      <c r="D20" s="173">
        <v>70402</v>
      </c>
      <c r="E20" s="76">
        <f t="shared" ref="E20" si="5">(D20/D19-1)*100</f>
        <v>-4.3165076517437289</v>
      </c>
      <c r="F20" s="173">
        <v>38437</v>
      </c>
      <c r="G20" s="76">
        <f t="shared" si="4"/>
        <v>-3.6111041452466353</v>
      </c>
      <c r="H20" s="173">
        <v>2205</v>
      </c>
      <c r="I20" s="581">
        <f>(H20/H19-1)*100</f>
        <v>-45.515196441808747</v>
      </c>
    </row>
    <row r="21" spans="1:9" ht="18.75" customHeight="1">
      <c r="A21" s="175" t="s">
        <v>1011</v>
      </c>
      <c r="B21" s="823">
        <v>109392.16775199999</v>
      </c>
      <c r="C21" s="824">
        <f t="shared" ref="C21" si="6">(B21/B20-1)*100</f>
        <v>-1.4884346418118866</v>
      </c>
      <c r="D21" s="825">
        <v>70191.144606999995</v>
      </c>
      <c r="E21" s="824">
        <f t="shared" ref="E21:E26" si="7">(D21/D20-1)*100</f>
        <v>-0.29950199284112244</v>
      </c>
      <c r="F21" s="825">
        <v>37677.150868999997</v>
      </c>
      <c r="G21" s="824">
        <f t="shared" si="4"/>
        <v>-1.9768689830111708</v>
      </c>
      <c r="H21" s="825">
        <v>1523.8722760000001</v>
      </c>
      <c r="I21" s="826">
        <f>(H21/H20-1)*100</f>
        <v>-30.890146213151926</v>
      </c>
    </row>
    <row r="22" spans="1:9" ht="18.75" customHeight="1">
      <c r="A22" s="576" t="s">
        <v>1060</v>
      </c>
      <c r="B22" s="807">
        <f>D22+F22+H22</f>
        <v>101247.45191500001</v>
      </c>
      <c r="C22" s="826">
        <f t="shared" ref="C22:C24" si="8">(B22/B21-1)*100</f>
        <v>-7.4454286850450302</v>
      </c>
      <c r="D22" s="853">
        <v>63982.044506999999</v>
      </c>
      <c r="E22" s="826">
        <f t="shared" si="7"/>
        <v>-8.8459878162191696</v>
      </c>
      <c r="F22" s="853">
        <v>35748.082428000002</v>
      </c>
      <c r="G22" s="826">
        <f t="shared" ref="G22:G24" si="9">(F22/F21-1)*100</f>
        <v>-5.119995531793764</v>
      </c>
      <c r="H22" s="853">
        <v>1517.3249800000001</v>
      </c>
      <c r="I22" s="826">
        <f>(H22/H21-1)*100</f>
        <v>-0.42964860658701864</v>
      </c>
    </row>
    <row r="23" spans="1:9" ht="18.75" customHeight="1">
      <c r="A23" s="1173" t="s">
        <v>1070</v>
      </c>
      <c r="B23" s="1174">
        <f>D23+F23+H23</f>
        <v>97708.105284999998</v>
      </c>
      <c r="C23" s="1175">
        <f t="shared" si="8"/>
        <v>-3.4957389673089145</v>
      </c>
      <c r="D23" s="1176">
        <v>65523.155958000003</v>
      </c>
      <c r="E23" s="1175">
        <f t="shared" si="7"/>
        <v>2.4086624034519444</v>
      </c>
      <c r="F23" s="1176">
        <v>30842.892056000001</v>
      </c>
      <c r="G23" s="1175">
        <f>(F23/F22-1)*100</f>
        <v>-13.721548230956204</v>
      </c>
      <c r="H23" s="1176">
        <v>1342.0572709999999</v>
      </c>
      <c r="I23" s="1175">
        <f>(H23/H22-1)*100</f>
        <v>-11.55109889510948</v>
      </c>
    </row>
    <row r="24" spans="1:9" ht="18.75" customHeight="1">
      <c r="A24" s="1173" t="s">
        <v>1236</v>
      </c>
      <c r="B24" s="1174">
        <f>D24+F24+H24</f>
        <v>94536.650792</v>
      </c>
      <c r="C24" s="1175">
        <f t="shared" si="8"/>
        <v>-3.2458458627862452</v>
      </c>
      <c r="D24" s="1176">
        <v>63373.553011999997</v>
      </c>
      <c r="E24" s="1175">
        <f t="shared" si="7"/>
        <v>-3.2806767539980686</v>
      </c>
      <c r="F24" s="1176">
        <v>29851.023018</v>
      </c>
      <c r="G24" s="1175">
        <f t="shared" si="9"/>
        <v>-3.2158755936346983</v>
      </c>
      <c r="H24" s="1176">
        <v>1312.074762</v>
      </c>
      <c r="I24" s="1175">
        <f t="shared" ref="I24" si="10">(H24/H23-1)*100</f>
        <v>-2.2340707544961314</v>
      </c>
    </row>
    <row r="25" spans="1:9" ht="18.75" customHeight="1">
      <c r="A25" s="1560" t="s">
        <v>1290</v>
      </c>
      <c r="B25" s="1174">
        <f>D25+F25+H25</f>
        <v>99161</v>
      </c>
      <c r="C25" s="1175">
        <f>(B25/B24-1)*100</f>
        <v>4.8915940741062647</v>
      </c>
      <c r="D25" s="1176">
        <v>65818</v>
      </c>
      <c r="E25" s="1175">
        <f t="shared" si="7"/>
        <v>3.8572036312010782</v>
      </c>
      <c r="F25" s="1176">
        <v>31931</v>
      </c>
      <c r="G25" s="1175">
        <f>(F25/F24-1)*100</f>
        <v>6.9678582899681096</v>
      </c>
      <c r="H25" s="1176">
        <v>1412</v>
      </c>
      <c r="I25" s="1175">
        <f>(H25/H24-1)*100</f>
        <v>7.6158189223671791</v>
      </c>
    </row>
    <row r="26" spans="1:9" ht="18.75" customHeight="1">
      <c r="A26" s="1948" t="s">
        <v>1822</v>
      </c>
      <c r="B26" s="1174">
        <v>102354</v>
      </c>
      <c r="C26" s="1175">
        <f>(B26/B25-1)*100</f>
        <v>3.2200159336835954</v>
      </c>
      <c r="D26" s="1176">
        <v>66969</v>
      </c>
      <c r="E26" s="1175">
        <f t="shared" si="7"/>
        <v>1.7487617369108754</v>
      </c>
      <c r="F26" s="1176">
        <v>33752</v>
      </c>
      <c r="G26" s="1175">
        <f>(F26/F25-1)*100</f>
        <v>5.7029219254016494</v>
      </c>
      <c r="H26" s="1176">
        <v>1632</v>
      </c>
      <c r="I26" s="1175">
        <f>(H26/H25-1)*100</f>
        <v>15.580736543909346</v>
      </c>
    </row>
    <row r="27" spans="1:9" ht="18.75" customHeight="1">
      <c r="A27" s="2077" t="s">
        <v>1858</v>
      </c>
      <c r="B27" s="1174">
        <v>105816</v>
      </c>
      <c r="C27" s="1175">
        <f>(B27/B26-1)*100</f>
        <v>3.3823788029778923</v>
      </c>
      <c r="D27" s="1176">
        <v>71549</v>
      </c>
      <c r="E27" s="1175">
        <f>(D27/D26-1)*100</f>
        <v>6.8389852021084385</v>
      </c>
      <c r="F27" s="1176">
        <v>32768</v>
      </c>
      <c r="G27" s="1175">
        <f>(F27/F26-1)*100</f>
        <v>-2.9153827921308384</v>
      </c>
      <c r="H27" s="1176">
        <v>1499</v>
      </c>
      <c r="I27" s="1175">
        <f>(H27/H26-1)*100</f>
        <v>-8.149509803921573</v>
      </c>
    </row>
    <row r="28" spans="1:9" ht="18.75" customHeight="1">
      <c r="A28" s="2077" t="s">
        <v>1861</v>
      </c>
      <c r="B28" s="1174">
        <v>104117</v>
      </c>
      <c r="C28" s="1175">
        <f>(B28/B27-1)*100</f>
        <v>-1.6056172979511563</v>
      </c>
      <c r="D28" s="1176">
        <v>70154</v>
      </c>
      <c r="E28" s="1175">
        <f>(D28/D27-1)*100</f>
        <v>-1.9497127842457607</v>
      </c>
      <c r="F28" s="1176">
        <v>32435</v>
      </c>
      <c r="G28" s="1175">
        <f>(F28/F27-1)*100</f>
        <v>-1.0162353515625</v>
      </c>
      <c r="H28" s="1176">
        <v>1527</v>
      </c>
      <c r="I28" s="1175">
        <f>(H28/H27-1)*100</f>
        <v>1.8679119412941869</v>
      </c>
    </row>
    <row r="29" spans="1:9" ht="18.75" customHeight="1">
      <c r="A29" s="74" t="s">
        <v>405</v>
      </c>
    </row>
    <row r="30" spans="1:9" ht="18.75" customHeight="1"/>
    <row r="31" spans="1:9" ht="18.75" customHeight="1"/>
    <row r="32" spans="1:9" ht="18.75" customHeight="1"/>
    <row r="33" spans="1:10" ht="18.75" customHeight="1">
      <c r="B33" s="2789" t="s">
        <v>1705</v>
      </c>
      <c r="C33" s="2789"/>
      <c r="D33" s="2789"/>
      <c r="E33" s="2789"/>
      <c r="F33" s="2789"/>
      <c r="G33" s="2789"/>
      <c r="H33" s="2789"/>
    </row>
    <row r="34" spans="1:10" ht="18.75" customHeight="1">
      <c r="A34" s="561"/>
      <c r="E34" s="75"/>
      <c r="F34" s="81" t="s">
        <v>1204</v>
      </c>
    </row>
    <row r="35" spans="1:10" ht="18.75" customHeight="1">
      <c r="D35" s="164"/>
      <c r="E35" s="1177" t="s">
        <v>1292</v>
      </c>
      <c r="F35" s="163" t="s">
        <v>1112</v>
      </c>
    </row>
    <row r="36" spans="1:10" ht="18.75" hidden="1" customHeight="1" outlineLevel="1">
      <c r="D36" s="176" t="s">
        <v>406</v>
      </c>
      <c r="E36" s="174">
        <v>7548</v>
      </c>
      <c r="F36" s="72" t="s">
        <v>32</v>
      </c>
    </row>
    <row r="37" spans="1:10" ht="18.75" hidden="1" customHeight="1" outlineLevel="1">
      <c r="D37" s="175" t="s">
        <v>407</v>
      </c>
      <c r="E37" s="173">
        <v>7530</v>
      </c>
      <c r="F37" s="77">
        <f>(E37/E36-1)*100</f>
        <v>-0.23847376788552754</v>
      </c>
      <c r="G37" s="78"/>
      <c r="H37" s="78"/>
      <c r="I37" s="78"/>
    </row>
    <row r="38" spans="1:10" ht="18.75" hidden="1" customHeight="1" outlineLevel="1">
      <c r="D38" s="175" t="s">
        <v>408</v>
      </c>
      <c r="E38" s="173">
        <v>7334</v>
      </c>
      <c r="F38" s="77">
        <f t="shared" ref="F38:F51" si="11">(E38/E37-1)*100</f>
        <v>-2.6029216467463479</v>
      </c>
      <c r="G38" s="78"/>
      <c r="H38" s="78"/>
      <c r="I38" s="78"/>
    </row>
    <row r="39" spans="1:10" ht="18.75" hidden="1" customHeight="1" outlineLevel="1">
      <c r="D39" s="175" t="s">
        <v>409</v>
      </c>
      <c r="E39" s="173">
        <v>7633</v>
      </c>
      <c r="F39" s="77">
        <f t="shared" si="11"/>
        <v>4.0769020998091099</v>
      </c>
      <c r="G39" s="78"/>
      <c r="H39" s="78"/>
      <c r="I39" s="78"/>
    </row>
    <row r="40" spans="1:10" ht="18.75" hidden="1" customHeight="1" outlineLevel="1">
      <c r="D40" s="175" t="s">
        <v>410</v>
      </c>
      <c r="E40" s="173">
        <v>7755</v>
      </c>
      <c r="F40" s="77">
        <f t="shared" si="11"/>
        <v>1.5983230708764617</v>
      </c>
      <c r="G40" s="78"/>
      <c r="H40" s="78"/>
      <c r="I40" s="78"/>
    </row>
    <row r="41" spans="1:10" ht="18.75" hidden="1" customHeight="1" collapsed="1">
      <c r="D41" s="175" t="s">
        <v>411</v>
      </c>
      <c r="E41" s="173">
        <v>8505</v>
      </c>
      <c r="F41" s="77">
        <f t="shared" si="11"/>
        <v>9.6711798839458361</v>
      </c>
      <c r="G41" s="78"/>
      <c r="H41" s="78"/>
      <c r="I41" s="78"/>
    </row>
    <row r="42" spans="1:10" ht="18.75" hidden="1" customHeight="1">
      <c r="D42" s="175" t="s">
        <v>412</v>
      </c>
      <c r="E42" s="173">
        <v>7824</v>
      </c>
      <c r="F42" s="77">
        <f t="shared" si="11"/>
        <v>-8.0070546737213366</v>
      </c>
      <c r="H42" s="78"/>
      <c r="I42" s="78"/>
      <c r="J42" s="78"/>
    </row>
    <row r="43" spans="1:10" ht="18.75" hidden="1" customHeight="1">
      <c r="D43" s="175" t="s">
        <v>413</v>
      </c>
      <c r="E43" s="173">
        <v>7288</v>
      </c>
      <c r="F43" s="77">
        <f t="shared" si="11"/>
        <v>-6.8507157464212654</v>
      </c>
      <c r="G43" s="78"/>
      <c r="H43" s="78"/>
      <c r="I43" s="78"/>
      <c r="J43" s="78"/>
    </row>
    <row r="44" spans="1:10" ht="18.75" hidden="1" customHeight="1">
      <c r="D44" s="175" t="s">
        <v>414</v>
      </c>
      <c r="E44" s="173">
        <v>7303</v>
      </c>
      <c r="F44" s="77">
        <f t="shared" si="11"/>
        <v>0.20581778265642559</v>
      </c>
      <c r="G44" s="78"/>
      <c r="H44" s="78"/>
      <c r="I44" s="78"/>
      <c r="J44" s="78"/>
    </row>
    <row r="45" spans="1:10" ht="18.75" hidden="1" customHeight="1">
      <c r="D45" s="175" t="s">
        <v>415</v>
      </c>
      <c r="E45" s="173">
        <v>8191</v>
      </c>
      <c r="F45" s="77">
        <f t="shared" si="11"/>
        <v>12.159386553471174</v>
      </c>
      <c r="G45" s="78"/>
      <c r="H45" s="78"/>
      <c r="I45" s="78"/>
      <c r="J45" s="78"/>
    </row>
    <row r="46" spans="1:10" ht="18.75" hidden="1" customHeight="1">
      <c r="D46" s="175" t="s">
        <v>416</v>
      </c>
      <c r="E46" s="173">
        <v>9825</v>
      </c>
      <c r="F46" s="77">
        <f t="shared" si="11"/>
        <v>19.948724209498224</v>
      </c>
      <c r="G46" s="78"/>
      <c r="H46" s="78"/>
      <c r="I46" s="78"/>
      <c r="J46" s="78"/>
    </row>
    <row r="47" spans="1:10" ht="18.75" hidden="1" customHeight="1">
      <c r="D47" s="175" t="s">
        <v>417</v>
      </c>
      <c r="E47" s="173">
        <v>11373</v>
      </c>
      <c r="F47" s="77">
        <f t="shared" si="11"/>
        <v>15.755725190839698</v>
      </c>
      <c r="G47" s="78"/>
      <c r="H47" s="78"/>
      <c r="I47" s="78"/>
      <c r="J47" s="78"/>
    </row>
    <row r="48" spans="1:10" ht="18.75" customHeight="1">
      <c r="D48" s="175" t="s">
        <v>418</v>
      </c>
      <c r="E48" s="173">
        <v>13257</v>
      </c>
      <c r="F48" s="77">
        <f t="shared" si="11"/>
        <v>16.565549986810858</v>
      </c>
      <c r="G48" s="78"/>
      <c r="H48" s="78"/>
      <c r="I48" s="78"/>
      <c r="J48" s="78"/>
    </row>
    <row r="49" spans="4:10" ht="18.75" customHeight="1">
      <c r="D49" s="175" t="s">
        <v>608</v>
      </c>
      <c r="E49" s="173">
        <v>13472</v>
      </c>
      <c r="F49" s="77">
        <f t="shared" si="11"/>
        <v>1.6217847175077349</v>
      </c>
      <c r="G49" s="78"/>
      <c r="H49" s="78"/>
      <c r="I49" s="78"/>
      <c r="J49" s="78"/>
    </row>
    <row r="50" spans="4:10" ht="18.75" customHeight="1">
      <c r="D50" s="175" t="s">
        <v>783</v>
      </c>
      <c r="E50" s="173">
        <v>12535</v>
      </c>
      <c r="F50" s="77">
        <f>(E50/E49-1)*100</f>
        <v>-6.9551662707838524</v>
      </c>
      <c r="G50" s="78"/>
      <c r="H50" s="78"/>
      <c r="I50" s="78"/>
      <c r="J50" s="78"/>
    </row>
    <row r="51" spans="4:10" ht="18.75" customHeight="1">
      <c r="D51" s="175" t="s">
        <v>914</v>
      </c>
      <c r="E51" s="173">
        <v>11834</v>
      </c>
      <c r="F51" s="77">
        <f t="shared" si="11"/>
        <v>-5.5923414439569168</v>
      </c>
      <c r="G51" s="78"/>
      <c r="H51" s="78"/>
      <c r="I51" s="78"/>
      <c r="J51" s="78"/>
    </row>
    <row r="52" spans="4:10" ht="18.75" customHeight="1">
      <c r="D52" s="175" t="s">
        <v>1016</v>
      </c>
      <c r="E52" s="825">
        <v>12998</v>
      </c>
      <c r="F52" s="826">
        <f t="shared" ref="F52:F57" si="12">(E52/E51-1)*100</f>
        <v>9.8360655737705027</v>
      </c>
      <c r="G52" s="78"/>
      <c r="H52" s="78"/>
      <c r="I52" s="78"/>
      <c r="J52" s="78"/>
    </row>
    <row r="53" spans="4:10" ht="18.75" customHeight="1">
      <c r="D53" s="576" t="s">
        <v>1061</v>
      </c>
      <c r="E53" s="853">
        <v>13393</v>
      </c>
      <c r="F53" s="826">
        <f t="shared" si="12"/>
        <v>3.0389290660101542</v>
      </c>
      <c r="G53" s="78"/>
      <c r="H53" s="78"/>
      <c r="I53" s="78"/>
      <c r="J53" s="78"/>
    </row>
    <row r="54" spans="4:10" ht="18.75" customHeight="1">
      <c r="D54" s="576" t="s">
        <v>1075</v>
      </c>
      <c r="E54" s="853">
        <v>13726</v>
      </c>
      <c r="F54" s="826">
        <f t="shared" si="12"/>
        <v>2.4863734786829017</v>
      </c>
      <c r="G54" s="78"/>
      <c r="H54" s="78"/>
      <c r="I54" s="78"/>
      <c r="J54" s="78"/>
    </row>
    <row r="55" spans="4:10" ht="18.75" customHeight="1">
      <c r="D55" s="1173" t="s">
        <v>1247</v>
      </c>
      <c r="E55" s="1176">
        <v>16267.141652</v>
      </c>
      <c r="F55" s="1175">
        <f t="shared" si="12"/>
        <v>18.513344397493814</v>
      </c>
      <c r="G55" s="78"/>
      <c r="H55" s="78"/>
      <c r="I55" s="78"/>
      <c r="J55" s="78"/>
    </row>
    <row r="56" spans="4:10" ht="18.75" customHeight="1">
      <c r="D56" s="1560" t="s">
        <v>1293</v>
      </c>
      <c r="E56" s="1176">
        <v>15502</v>
      </c>
      <c r="F56" s="1175">
        <f t="shared" si="12"/>
        <v>-4.7036023191322496</v>
      </c>
      <c r="G56" s="78"/>
      <c r="H56" s="78"/>
      <c r="I56" s="78"/>
      <c r="J56" s="78"/>
    </row>
    <row r="57" spans="4:10" ht="18.75" customHeight="1">
      <c r="D57" s="1948" t="s">
        <v>1826</v>
      </c>
      <c r="E57" s="1176">
        <v>16205</v>
      </c>
      <c r="F57" s="1175">
        <f t="shared" si="12"/>
        <v>4.5348987227454618</v>
      </c>
      <c r="G57" s="78"/>
      <c r="H57" s="78"/>
      <c r="I57" s="78"/>
      <c r="J57" s="78"/>
    </row>
    <row r="58" spans="4:10" ht="18.75" customHeight="1">
      <c r="D58" s="2077" t="s">
        <v>1863</v>
      </c>
      <c r="E58" s="1176">
        <v>17218</v>
      </c>
      <c r="F58" s="1175">
        <f>(E58/E57-1)*100</f>
        <v>6.2511570502931102</v>
      </c>
      <c r="G58" s="78"/>
      <c r="H58" s="78"/>
      <c r="I58" s="78"/>
      <c r="J58" s="78"/>
    </row>
    <row r="59" spans="4:10" ht="18.75" customHeight="1">
      <c r="D59" s="74" t="s">
        <v>419</v>
      </c>
      <c r="G59" s="78"/>
      <c r="H59" s="78"/>
      <c r="I59" s="78"/>
      <c r="J59" s="78"/>
    </row>
    <row r="60" spans="4:10" ht="18.75" customHeight="1"/>
    <row r="61" spans="4:10" ht="18.75" customHeight="1"/>
    <row r="62" spans="4:10" ht="18.75" customHeight="1"/>
  </sheetData>
  <sheetProtection algorithmName="SHA-512" hashValue="pwgcdBUJK2M9hkmetld9DDxSiBQuRq6vytNYAnjcHZBWRhRZ75NIbvvM+BcsVEpDvcKRR0Ps0liCjRRbq5Hznw==" saltValue="1HUV/5qgvtJzOrtncBFP1g==" spinCount="100000" sheet="1" objects="1" scenarios="1"/>
  <mergeCells count="3">
    <mergeCell ref="H3:I3"/>
    <mergeCell ref="A1:I1"/>
    <mergeCell ref="B33:H33"/>
  </mergeCells>
  <phoneticPr fontId="8"/>
  <hyperlinks>
    <hyperlink ref="J1" location="一覧!A1" display="一覧へ" xr:uid="{861B1077-BBB8-42C7-9AAC-1EAD2259DA2F}"/>
  </hyperlinks>
  <printOptions horizontalCentered="1"/>
  <pageMargins left="0.74803149606299213" right="0.74803149606299213" top="0.98425196850393704" bottom="0.98425196850393704" header="0.51181102362204722" footer="0.51181102362204722"/>
  <pageSetup paperSize="9" scale="8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pageSetUpPr fitToPage="1"/>
  </sheetPr>
  <dimension ref="A1:Q50"/>
  <sheetViews>
    <sheetView view="pageBreakPreview" zoomScaleNormal="100" zoomScaleSheetLayoutView="100" workbookViewId="0"/>
  </sheetViews>
  <sheetFormatPr defaultColWidth="9.140625" defaultRowHeight="18.75" customHeight="1" outlineLevelCol="1"/>
  <cols>
    <col min="1" max="2" width="12.7109375" style="4" customWidth="1"/>
    <col min="3" max="3" width="4.7109375" style="4" hidden="1" customWidth="1" outlineLevel="1"/>
    <col min="4" max="4" width="12.7109375" style="4" customWidth="1" collapsed="1"/>
    <col min="5" max="5" width="12.7109375" style="4" customWidth="1"/>
    <col min="6" max="7" width="6.7109375" style="4" customWidth="1"/>
    <col min="8" max="9" width="12.7109375" style="4" customWidth="1"/>
    <col min="10" max="10" width="5" style="4" hidden="1" customWidth="1" outlineLevel="1"/>
    <col min="11" max="11" width="12.7109375" style="4" customWidth="1" collapsed="1"/>
    <col min="12" max="12" width="12.7109375" style="4" customWidth="1"/>
    <col min="13" max="14" width="6.7109375" style="4" customWidth="1"/>
    <col min="15" max="16384" width="9.140625" style="4"/>
  </cols>
  <sheetData>
    <row r="1" spans="1:17" ht="18.75" customHeight="1">
      <c r="A1" s="215" t="s">
        <v>806</v>
      </c>
      <c r="B1" s="215"/>
      <c r="C1" s="215"/>
      <c r="O1" s="1544" t="s">
        <v>1532</v>
      </c>
    </row>
    <row r="3" spans="1:17" ht="18.75" customHeight="1">
      <c r="B3" s="2476" t="s">
        <v>1706</v>
      </c>
      <c r="C3" s="2476"/>
      <c r="D3" s="2476"/>
      <c r="E3" s="2476"/>
      <c r="F3" s="2476"/>
      <c r="G3" s="2476"/>
      <c r="H3" s="2476"/>
      <c r="I3" s="2476"/>
      <c r="J3" s="2476"/>
      <c r="K3" s="2476"/>
      <c r="L3" s="2476"/>
      <c r="M3" s="2476"/>
      <c r="N3" s="2476"/>
      <c r="Q3" s="273"/>
    </row>
    <row r="4" spans="1:17" ht="18.75" customHeight="1">
      <c r="A4" s="7"/>
      <c r="B4" s="7"/>
      <c r="C4" s="7"/>
      <c r="D4" s="442"/>
      <c r="E4" s="442"/>
      <c r="F4" s="1438"/>
      <c r="G4" s="442"/>
      <c r="H4" s="442"/>
      <c r="I4" s="442"/>
      <c r="J4" s="1233"/>
      <c r="K4" s="1233"/>
      <c r="L4" s="442"/>
      <c r="N4" s="582" t="s">
        <v>1205</v>
      </c>
    </row>
    <row r="5" spans="1:17" ht="18.75" customHeight="1">
      <c r="B5" s="583"/>
      <c r="D5" s="584" t="s">
        <v>820</v>
      </c>
      <c r="E5" s="1440"/>
      <c r="F5" s="2803" t="s">
        <v>1463</v>
      </c>
      <c r="G5" s="2803"/>
      <c r="H5" s="585"/>
      <c r="I5" s="2798" t="s">
        <v>705</v>
      </c>
      <c r="J5" s="2799"/>
      <c r="K5" s="2800"/>
      <c r="L5" s="586" t="s">
        <v>420</v>
      </c>
      <c r="M5" s="1439"/>
      <c r="N5" s="585"/>
    </row>
    <row r="6" spans="1:17" ht="27" customHeight="1">
      <c r="B6" s="587"/>
      <c r="D6" s="588"/>
      <c r="E6" s="1424" t="s">
        <v>1079</v>
      </c>
      <c r="F6" s="2801"/>
      <c r="G6" s="2802"/>
      <c r="H6" s="979" t="s">
        <v>1079</v>
      </c>
      <c r="I6" s="588"/>
      <c r="J6" s="588"/>
      <c r="K6" s="979" t="s">
        <v>1079</v>
      </c>
      <c r="L6" s="1441"/>
      <c r="M6" s="2723" t="s">
        <v>1079</v>
      </c>
      <c r="N6" s="2794"/>
    </row>
    <row r="7" spans="1:17" ht="18.75" hidden="1" customHeight="1">
      <c r="B7" s="120" t="s">
        <v>421</v>
      </c>
      <c r="D7" s="253">
        <v>20257</v>
      </c>
      <c r="E7" s="1410" t="s">
        <v>422</v>
      </c>
      <c r="F7" s="1505"/>
      <c r="G7" s="253">
        <v>106810</v>
      </c>
      <c r="H7" s="72" t="s">
        <v>422</v>
      </c>
      <c r="I7" s="253">
        <v>2307126</v>
      </c>
      <c r="J7" s="1221"/>
      <c r="K7" s="72" t="s">
        <v>422</v>
      </c>
      <c r="L7" s="1443">
        <v>1484832</v>
      </c>
      <c r="M7" s="1221"/>
      <c r="N7" s="1410" t="s">
        <v>422</v>
      </c>
    </row>
    <row r="8" spans="1:17" ht="18.75" hidden="1" customHeight="1">
      <c r="B8" s="120" t="s">
        <v>356</v>
      </c>
      <c r="D8" s="253">
        <v>20530</v>
      </c>
      <c r="E8" s="1222">
        <f>(D8/D7-1)*100</f>
        <v>1.3476822826677282</v>
      </c>
      <c r="F8" s="1504"/>
      <c r="G8" s="253">
        <v>118345</v>
      </c>
      <c r="H8" s="254">
        <f>(G8/G7-1)*100</f>
        <v>10.799550603876051</v>
      </c>
      <c r="I8" s="253">
        <v>2301445</v>
      </c>
      <c r="J8" s="1221"/>
      <c r="K8" s="254">
        <f t="shared" ref="K8:K15" si="0">(I8/I7-1)*100</f>
        <v>-0.24623709324934628</v>
      </c>
      <c r="L8" s="1443">
        <v>1577252</v>
      </c>
      <c r="M8" s="1221"/>
      <c r="N8" s="1222">
        <f>(L8/L7-1)*100</f>
        <v>6.2242731837675924</v>
      </c>
    </row>
    <row r="9" spans="1:17" ht="18.75" customHeight="1">
      <c r="B9" s="120" t="s">
        <v>213</v>
      </c>
      <c r="D9" s="253">
        <v>18665</v>
      </c>
      <c r="E9" s="1222">
        <f t="shared" ref="E9:E12" si="1">(D9/D8-1)*100</f>
        <v>-9.0842669264491036</v>
      </c>
      <c r="F9" s="2796">
        <v>111723</v>
      </c>
      <c r="G9" s="2797"/>
      <c r="H9" s="254">
        <f>(F9/G8-1)*100</f>
        <v>-5.5955046685538079</v>
      </c>
      <c r="I9" s="253">
        <v>2008491</v>
      </c>
      <c r="J9" s="1244"/>
      <c r="K9" s="254">
        <f t="shared" si="0"/>
        <v>-12.729133218477962</v>
      </c>
      <c r="L9" s="1442">
        <v>1609477</v>
      </c>
      <c r="M9" s="2721">
        <f t="shared" ref="M9:M15" si="2">(L9/L8-1)*100</f>
        <v>2.0431104224309049</v>
      </c>
      <c r="N9" s="2793"/>
    </row>
    <row r="10" spans="1:17" ht="18.75" customHeight="1">
      <c r="B10" s="120" t="s">
        <v>215</v>
      </c>
      <c r="D10" s="253">
        <v>17956</v>
      </c>
      <c r="E10" s="1222">
        <f t="shared" si="1"/>
        <v>-3.7985534422716349</v>
      </c>
      <c r="F10" s="2796">
        <v>111252</v>
      </c>
      <c r="G10" s="2797"/>
      <c r="H10" s="254">
        <f>(F10/F9-1)*100</f>
        <v>-0.42157836792782177</v>
      </c>
      <c r="I10" s="253">
        <v>2033288</v>
      </c>
      <c r="J10" s="1244"/>
      <c r="K10" s="254">
        <f t="shared" si="0"/>
        <v>1.2346084697417048</v>
      </c>
      <c r="L10" s="1442">
        <v>1678347</v>
      </c>
      <c r="M10" s="2721">
        <f t="shared" si="2"/>
        <v>4.279029771783005</v>
      </c>
      <c r="N10" s="2793"/>
    </row>
    <row r="11" spans="1:17" ht="18.75" customHeight="1">
      <c r="B11" s="120" t="s">
        <v>218</v>
      </c>
      <c r="D11" s="253">
        <v>16834</v>
      </c>
      <c r="E11" s="1222">
        <f t="shared" si="1"/>
        <v>-6.2486077077300024</v>
      </c>
      <c r="F11" s="2796">
        <v>110389</v>
      </c>
      <c r="G11" s="2797"/>
      <c r="H11" s="254">
        <f>(F11/F10-1)*100</f>
        <v>-0.77571639161543304</v>
      </c>
      <c r="I11" s="253">
        <v>2013745</v>
      </c>
      <c r="J11" s="1244"/>
      <c r="K11" s="254">
        <f t="shared" si="0"/>
        <v>-0.96115257651645525</v>
      </c>
      <c r="L11" s="1442">
        <v>1606807</v>
      </c>
      <c r="M11" s="2721">
        <f t="shared" si="2"/>
        <v>-4.2625273557851839</v>
      </c>
      <c r="N11" s="2793"/>
    </row>
    <row r="12" spans="1:17" ht="18.75" customHeight="1">
      <c r="B12" s="120" t="s">
        <v>93</v>
      </c>
      <c r="D12" s="253">
        <v>14621</v>
      </c>
      <c r="E12" s="1222">
        <f t="shared" si="1"/>
        <v>-13.146014019246765</v>
      </c>
      <c r="F12" s="2796">
        <v>104757</v>
      </c>
      <c r="G12" s="2797"/>
      <c r="H12" s="72" t="s">
        <v>422</v>
      </c>
      <c r="I12" s="253">
        <v>1649919</v>
      </c>
      <c r="J12" s="1244"/>
      <c r="K12" s="254">
        <f t="shared" si="0"/>
        <v>-18.067133624167909</v>
      </c>
      <c r="L12" s="1442">
        <v>1426706</v>
      </c>
      <c r="M12" s="2721">
        <f t="shared" si="2"/>
        <v>-11.208626798364707</v>
      </c>
      <c r="N12" s="2793"/>
    </row>
    <row r="13" spans="1:17" ht="18.75" customHeight="1">
      <c r="B13" s="120" t="s">
        <v>91</v>
      </c>
      <c r="D13" s="253">
        <v>14372</v>
      </c>
      <c r="E13" s="1222">
        <f>(D13/D12-1)*100</f>
        <v>-1.7030298885165163</v>
      </c>
      <c r="F13" s="2796">
        <v>105638</v>
      </c>
      <c r="G13" s="2797"/>
      <c r="H13" s="72" t="s">
        <v>422</v>
      </c>
      <c r="I13" s="253">
        <v>1650043</v>
      </c>
      <c r="J13" s="1244"/>
      <c r="K13" s="254">
        <f t="shared" si="0"/>
        <v>7.5155204588783775E-3</v>
      </c>
      <c r="L13" s="1442">
        <v>1468276</v>
      </c>
      <c r="M13" s="2721">
        <f t="shared" si="2"/>
        <v>2.9137047156176488</v>
      </c>
      <c r="N13" s="2793"/>
    </row>
    <row r="14" spans="1:17" ht="18.75" customHeight="1">
      <c r="B14" s="120" t="s">
        <v>861</v>
      </c>
      <c r="D14" s="253">
        <v>13765</v>
      </c>
      <c r="E14" s="1222">
        <f>(D14/D13-1)*100</f>
        <v>-4.2234901196771535</v>
      </c>
      <c r="F14" s="2796">
        <v>110948</v>
      </c>
      <c r="G14" s="2797"/>
      <c r="H14" s="72" t="s">
        <v>123</v>
      </c>
      <c r="I14" s="253">
        <v>1829563</v>
      </c>
      <c r="J14" s="1244"/>
      <c r="K14" s="254">
        <f t="shared" si="0"/>
        <v>10.879716467995081</v>
      </c>
      <c r="L14" s="1442">
        <v>1361476</v>
      </c>
      <c r="M14" s="2721">
        <f t="shared" si="2"/>
        <v>-7.2738367990759283</v>
      </c>
      <c r="N14" s="2793"/>
    </row>
    <row r="15" spans="1:17" ht="18.75" customHeight="1">
      <c r="B15" s="120" t="s">
        <v>1235</v>
      </c>
      <c r="D15" s="1756">
        <v>10112</v>
      </c>
      <c r="E15" s="1757">
        <f>(D15/D14-1)*100</f>
        <v>-26.538321830730116</v>
      </c>
      <c r="F15" s="2790">
        <v>88500</v>
      </c>
      <c r="G15" s="2791"/>
      <c r="H15" s="1758" t="s">
        <v>32</v>
      </c>
      <c r="I15" s="1756">
        <v>1658722</v>
      </c>
      <c r="J15" s="1244"/>
      <c r="K15" s="1759">
        <f t="shared" si="0"/>
        <v>-9.337803617585184</v>
      </c>
      <c r="L15" s="1760">
        <v>1323053</v>
      </c>
      <c r="M15" s="2719">
        <f t="shared" si="2"/>
        <v>-2.8221577170658874</v>
      </c>
      <c r="N15" s="2792"/>
    </row>
    <row r="16" spans="1:17" ht="18.75" customHeight="1">
      <c r="B16" s="120" t="s">
        <v>1857</v>
      </c>
      <c r="D16" s="1756">
        <v>8888</v>
      </c>
      <c r="E16" s="1758" t="s">
        <v>32</v>
      </c>
      <c r="F16" s="2790">
        <v>100637</v>
      </c>
      <c r="G16" s="2791"/>
      <c r="H16" s="1758" t="s">
        <v>32</v>
      </c>
      <c r="I16" s="1758" t="s">
        <v>32</v>
      </c>
      <c r="J16" s="1244"/>
      <c r="K16" s="1758" t="s">
        <v>32</v>
      </c>
      <c r="L16" s="1758" t="s">
        <v>32</v>
      </c>
      <c r="M16" s="2719" t="s">
        <v>31</v>
      </c>
      <c r="N16" s="2792"/>
    </row>
    <row r="17" spans="2:15" ht="18.75" customHeight="1">
      <c r="B17" s="786" t="s">
        <v>1327</v>
      </c>
      <c r="D17" s="786"/>
      <c r="E17" s="786"/>
      <c r="F17" s="786"/>
      <c r="G17" s="786"/>
      <c r="H17" s="786"/>
      <c r="I17" s="786"/>
      <c r="J17" s="786"/>
      <c r="K17" s="786"/>
    </row>
    <row r="18" spans="2:15" ht="18.75" customHeight="1">
      <c r="B18" s="344" t="s">
        <v>1707</v>
      </c>
      <c r="C18" s="223"/>
      <c r="D18" s="344"/>
      <c r="E18" s="344"/>
      <c r="F18" s="344"/>
      <c r="G18" s="344"/>
      <c r="H18" s="344"/>
      <c r="I18" s="344"/>
      <c r="J18" s="344"/>
      <c r="K18" s="344"/>
      <c r="L18" s="223"/>
      <c r="M18" s="223"/>
    </row>
    <row r="19" spans="2:15" ht="18.75" customHeight="1">
      <c r="B19" s="344" t="s">
        <v>1376</v>
      </c>
      <c r="C19" s="223"/>
      <c r="D19" s="875"/>
      <c r="E19" s="875"/>
      <c r="F19" s="875"/>
      <c r="G19" s="875"/>
      <c r="H19" s="875"/>
      <c r="I19" s="875"/>
      <c r="J19" s="875"/>
      <c r="K19" s="875"/>
      <c r="L19" s="875"/>
      <c r="M19" s="875"/>
      <c r="N19" s="1232"/>
      <c r="O19" s="1232"/>
    </row>
    <row r="20" spans="2:15" ht="18.75" customHeight="1">
      <c r="B20" s="344" t="s">
        <v>2126</v>
      </c>
      <c r="C20" s="223"/>
      <c r="D20" s="875"/>
      <c r="E20" s="875"/>
      <c r="F20" s="875"/>
      <c r="G20" s="875"/>
      <c r="H20" s="875"/>
      <c r="I20" s="875"/>
      <c r="J20" s="875"/>
      <c r="K20" s="875"/>
      <c r="L20" s="875"/>
      <c r="M20" s="875"/>
      <c r="N20" s="875"/>
      <c r="O20" s="1231"/>
    </row>
    <row r="21" spans="2:15" ht="18.75" customHeight="1">
      <c r="B21" s="344" t="s">
        <v>2127</v>
      </c>
      <c r="C21" s="223"/>
      <c r="D21" s="344"/>
      <c r="E21" s="344"/>
      <c r="F21" s="344"/>
      <c r="G21" s="344"/>
      <c r="H21" s="344"/>
      <c r="I21" s="344"/>
      <c r="J21" s="344"/>
      <c r="K21" s="344"/>
      <c r="L21" s="223"/>
      <c r="M21" s="223"/>
      <c r="N21" s="223"/>
      <c r="O21" s="802"/>
    </row>
    <row r="22" spans="2:15" ht="18.75" customHeight="1">
      <c r="B22" s="223" t="s">
        <v>2094</v>
      </c>
      <c r="C22" s="223"/>
      <c r="D22" s="223"/>
      <c r="E22" s="223"/>
      <c r="F22" s="223"/>
      <c r="G22" s="223"/>
      <c r="H22" s="223"/>
      <c r="I22" s="2186"/>
      <c r="J22" s="2186"/>
      <c r="K22" s="2186"/>
      <c r="L22" s="2186"/>
      <c r="M22" s="223"/>
      <c r="N22" s="223"/>
    </row>
    <row r="23" spans="2:15" ht="18.75" customHeight="1">
      <c r="B23" s="223" t="s">
        <v>2092</v>
      </c>
      <c r="I23" s="435"/>
      <c r="J23" s="435"/>
      <c r="K23" s="435"/>
      <c r="L23" s="435"/>
    </row>
    <row r="24" spans="2:15" ht="18.75" customHeight="1">
      <c r="B24" s="223"/>
      <c r="I24" s="435"/>
      <c r="J24" s="435"/>
      <c r="K24" s="435"/>
      <c r="L24" s="435"/>
    </row>
    <row r="25" spans="2:15" ht="18.75" customHeight="1">
      <c r="B25" s="1761" t="s">
        <v>1708</v>
      </c>
      <c r="C25" s="1761"/>
      <c r="D25" s="1761"/>
      <c r="E25" s="1761"/>
      <c r="F25" s="1761"/>
      <c r="G25" s="1761"/>
      <c r="H25" s="1539"/>
      <c r="I25" s="1761" t="s">
        <v>1709</v>
      </c>
      <c r="J25" s="1761"/>
      <c r="K25" s="1761"/>
      <c r="L25" s="1761"/>
      <c r="M25" s="1761"/>
      <c r="N25" s="1761"/>
    </row>
    <row r="26" spans="2:15" ht="18.75" customHeight="1">
      <c r="B26" s="360"/>
      <c r="C26" s="360"/>
      <c r="D26" s="360"/>
      <c r="E26" s="361"/>
      <c r="F26" s="361"/>
      <c r="G26" s="361" t="s">
        <v>1461</v>
      </c>
      <c r="H26" s="360"/>
      <c r="I26" s="360"/>
      <c r="J26" s="360"/>
      <c r="K26" s="360"/>
      <c r="L26" s="360"/>
      <c r="M26" s="361"/>
      <c r="N26" s="361" t="s">
        <v>1462</v>
      </c>
    </row>
    <row r="27" spans="2:15" ht="18.75" customHeight="1">
      <c r="B27" s="547"/>
      <c r="C27" s="1214"/>
      <c r="D27" s="2449" t="s">
        <v>1464</v>
      </c>
      <c r="E27" s="2437" t="s">
        <v>1465</v>
      </c>
      <c r="F27" s="1386"/>
      <c r="G27" s="1493"/>
      <c r="H27" s="360"/>
      <c r="I27" s="547"/>
      <c r="J27" s="1214"/>
      <c r="K27" s="2449" t="s">
        <v>1453</v>
      </c>
      <c r="L27" s="2437" t="s">
        <v>1466</v>
      </c>
      <c r="M27" s="1404"/>
      <c r="N27" s="1405"/>
    </row>
    <row r="28" spans="2:15" ht="30" customHeight="1">
      <c r="B28" s="364"/>
      <c r="C28" s="364"/>
      <c r="D28" s="2795"/>
      <c r="E28" s="2438"/>
      <c r="F28" s="1383" t="s">
        <v>44</v>
      </c>
      <c r="G28" s="1391" t="s">
        <v>1459</v>
      </c>
      <c r="H28" s="360"/>
      <c r="I28" s="1411"/>
      <c r="J28" s="1411"/>
      <c r="K28" s="2795"/>
      <c r="L28" s="2438"/>
      <c r="M28" s="1383" t="s">
        <v>44</v>
      </c>
      <c r="N28" s="1391" t="s">
        <v>1459</v>
      </c>
    </row>
    <row r="29" spans="2:15" ht="18.75" customHeight="1">
      <c r="B29" s="366" t="s">
        <v>879</v>
      </c>
      <c r="C29" s="1216">
        <v>1</v>
      </c>
      <c r="D29" s="1693">
        <v>72730</v>
      </c>
      <c r="E29" s="373">
        <v>10496</v>
      </c>
      <c r="F29" s="1709">
        <f t="shared" ref="F29:F49" si="3">E29/D29*100</f>
        <v>14.431458820294237</v>
      </c>
      <c r="G29" s="1710">
        <f t="shared" ref="G29:G48" si="4">RANK(F29,$F$29:$F$48,0)</f>
        <v>18</v>
      </c>
      <c r="H29" s="360"/>
      <c r="I29" s="366" t="s">
        <v>879</v>
      </c>
      <c r="J29" s="1216">
        <v>1</v>
      </c>
      <c r="K29" s="1693">
        <v>872779</v>
      </c>
      <c r="L29" s="393">
        <v>122844</v>
      </c>
      <c r="M29" s="1709">
        <f t="shared" ref="M29:M48" si="5">L29/K29*100</f>
        <v>14.075040760604917</v>
      </c>
      <c r="N29" s="1710">
        <f t="shared" ref="N29:N48" si="6">RANK(M29,$M$29:$M$48,0)</f>
        <v>7</v>
      </c>
    </row>
    <row r="30" spans="2:15" ht="18.75" customHeight="1">
      <c r="B30" s="366" t="s">
        <v>875</v>
      </c>
      <c r="C30" s="1216">
        <v>2</v>
      </c>
      <c r="D30" s="1693">
        <v>47321</v>
      </c>
      <c r="E30" s="373">
        <v>7375</v>
      </c>
      <c r="F30" s="1709">
        <f t="shared" si="3"/>
        <v>15.585046807971093</v>
      </c>
      <c r="G30" s="1710">
        <f t="shared" si="4"/>
        <v>10</v>
      </c>
      <c r="H30" s="360"/>
      <c r="I30" s="366" t="s">
        <v>875</v>
      </c>
      <c r="J30" s="1216">
        <v>2</v>
      </c>
      <c r="K30" s="1693">
        <v>568963</v>
      </c>
      <c r="L30" s="393">
        <v>73379</v>
      </c>
      <c r="M30" s="1709">
        <f t="shared" si="5"/>
        <v>12.896972210846751</v>
      </c>
      <c r="N30" s="1710">
        <f t="shared" si="6"/>
        <v>16</v>
      </c>
    </row>
    <row r="31" spans="2:15" ht="18.75" customHeight="1">
      <c r="B31" s="366" t="s">
        <v>884</v>
      </c>
      <c r="C31" s="1216">
        <v>3</v>
      </c>
      <c r="D31" s="1693">
        <v>40233</v>
      </c>
      <c r="E31" s="373">
        <v>6257</v>
      </c>
      <c r="F31" s="1709">
        <f t="shared" si="3"/>
        <v>15.551910123530435</v>
      </c>
      <c r="G31" s="1710">
        <f t="shared" si="4"/>
        <v>11</v>
      </c>
      <c r="H31" s="360"/>
      <c r="I31" s="366" t="s">
        <v>884</v>
      </c>
      <c r="J31" s="1216">
        <v>3</v>
      </c>
      <c r="K31" s="1693">
        <v>517261</v>
      </c>
      <c r="L31" s="393">
        <v>74815</v>
      </c>
      <c r="M31" s="1709">
        <f t="shared" si="5"/>
        <v>14.463684677561231</v>
      </c>
      <c r="N31" s="1710">
        <f t="shared" si="6"/>
        <v>6</v>
      </c>
    </row>
    <row r="32" spans="2:15" ht="18.75" customHeight="1">
      <c r="B32" s="366" t="s">
        <v>885</v>
      </c>
      <c r="C32" s="1216">
        <v>4</v>
      </c>
      <c r="D32" s="1693">
        <v>27826</v>
      </c>
      <c r="E32" s="373">
        <v>4616</v>
      </c>
      <c r="F32" s="1709">
        <f t="shared" si="3"/>
        <v>16.58880184000575</v>
      </c>
      <c r="G32" s="1710">
        <f t="shared" si="4"/>
        <v>8</v>
      </c>
      <c r="H32" s="360"/>
      <c r="I32" s="366" t="s">
        <v>885</v>
      </c>
      <c r="J32" s="1216">
        <v>4</v>
      </c>
      <c r="K32" s="1693">
        <v>411172</v>
      </c>
      <c r="L32" s="393">
        <v>63830</v>
      </c>
      <c r="M32" s="1709">
        <f t="shared" si="5"/>
        <v>15.523916998239178</v>
      </c>
      <c r="N32" s="1710">
        <f t="shared" si="6"/>
        <v>1</v>
      </c>
    </row>
    <row r="33" spans="2:14" ht="18.75" customHeight="1">
      <c r="B33" s="366" t="s">
        <v>891</v>
      </c>
      <c r="C33" s="1216">
        <v>5</v>
      </c>
      <c r="D33" s="1693">
        <v>116479</v>
      </c>
      <c r="E33" s="373">
        <v>17994</v>
      </c>
      <c r="F33" s="1709">
        <f t="shared" si="3"/>
        <v>15.448278230410631</v>
      </c>
      <c r="G33" s="1710">
        <f t="shared" si="4"/>
        <v>12</v>
      </c>
      <c r="H33" s="360"/>
      <c r="I33" s="366" t="s">
        <v>891</v>
      </c>
      <c r="J33" s="1216">
        <v>5</v>
      </c>
      <c r="K33" s="1693">
        <v>1527783</v>
      </c>
      <c r="L33" s="393">
        <v>208926</v>
      </c>
      <c r="M33" s="1709">
        <f t="shared" si="5"/>
        <v>13.675109619625299</v>
      </c>
      <c r="N33" s="1710">
        <f t="shared" si="6"/>
        <v>11</v>
      </c>
    </row>
    <row r="34" spans="2:14" ht="18.75" customHeight="1">
      <c r="B34" s="366" t="s">
        <v>893</v>
      </c>
      <c r="C34" s="1216">
        <v>6</v>
      </c>
      <c r="D34" s="1693">
        <v>41223</v>
      </c>
      <c r="E34" s="373">
        <v>6122</v>
      </c>
      <c r="F34" s="1709">
        <f t="shared" si="3"/>
        <v>14.850932731727434</v>
      </c>
      <c r="G34" s="1710">
        <f t="shared" si="4"/>
        <v>17</v>
      </c>
      <c r="H34" s="360"/>
      <c r="I34" s="366" t="s">
        <v>893</v>
      </c>
      <c r="J34" s="1216">
        <v>6</v>
      </c>
      <c r="K34" s="1693">
        <v>547471</v>
      </c>
      <c r="L34" s="393">
        <v>71887</v>
      </c>
      <c r="M34" s="1709">
        <f t="shared" si="5"/>
        <v>13.130741171678501</v>
      </c>
      <c r="N34" s="1710">
        <f t="shared" si="6"/>
        <v>15</v>
      </c>
    </row>
    <row r="35" spans="2:14" ht="18.75" customHeight="1">
      <c r="B35" s="366" t="s">
        <v>892</v>
      </c>
      <c r="C35" s="1216">
        <v>7</v>
      </c>
      <c r="D35" s="1693">
        <v>21586</v>
      </c>
      <c r="E35" s="373">
        <v>3233</v>
      </c>
      <c r="F35" s="1709">
        <f t="shared" si="3"/>
        <v>14.977300101917908</v>
      </c>
      <c r="G35" s="1710">
        <f t="shared" si="4"/>
        <v>16</v>
      </c>
      <c r="H35" s="360"/>
      <c r="I35" s="366" t="s">
        <v>892</v>
      </c>
      <c r="J35" s="1216">
        <v>7</v>
      </c>
      <c r="K35" s="1693">
        <v>244288</v>
      </c>
      <c r="L35" s="393">
        <v>36807</v>
      </c>
      <c r="M35" s="1709">
        <f t="shared" si="5"/>
        <v>15.067052004191774</v>
      </c>
      <c r="N35" s="1710">
        <f t="shared" si="6"/>
        <v>2</v>
      </c>
    </row>
    <row r="36" spans="2:14" ht="18.75" customHeight="1">
      <c r="B36" s="366" t="s">
        <v>882</v>
      </c>
      <c r="C36" s="1216">
        <v>8</v>
      </c>
      <c r="D36" s="1693">
        <v>32995</v>
      </c>
      <c r="E36" s="373">
        <v>5868</v>
      </c>
      <c r="F36" s="1709">
        <f t="shared" si="3"/>
        <v>17.784512804970451</v>
      </c>
      <c r="G36" s="1710">
        <f t="shared" si="4"/>
        <v>3</v>
      </c>
      <c r="H36" s="360"/>
      <c r="I36" s="366" t="s">
        <v>882</v>
      </c>
      <c r="J36" s="1216">
        <v>8</v>
      </c>
      <c r="K36" s="1693">
        <v>363605</v>
      </c>
      <c r="L36" s="393">
        <v>54005</v>
      </c>
      <c r="M36" s="1709">
        <f t="shared" si="5"/>
        <v>14.852656041583586</v>
      </c>
      <c r="N36" s="1710">
        <f t="shared" si="6"/>
        <v>3</v>
      </c>
    </row>
    <row r="37" spans="2:14" ht="18.75" customHeight="1">
      <c r="B37" s="366" t="s">
        <v>881</v>
      </c>
      <c r="C37" s="1216">
        <v>9</v>
      </c>
      <c r="D37" s="1693">
        <v>33514</v>
      </c>
      <c r="E37" s="373">
        <v>5748</v>
      </c>
      <c r="F37" s="1709">
        <f t="shared" si="3"/>
        <v>17.151041355851284</v>
      </c>
      <c r="G37" s="1710">
        <f t="shared" si="4"/>
        <v>5</v>
      </c>
      <c r="H37" s="360"/>
      <c r="I37" s="366" t="s">
        <v>881</v>
      </c>
      <c r="J37" s="1216">
        <v>9</v>
      </c>
      <c r="K37" s="1693">
        <v>346576</v>
      </c>
      <c r="L37" s="393">
        <v>47782</v>
      </c>
      <c r="M37" s="1709">
        <f t="shared" si="5"/>
        <v>13.786875028853702</v>
      </c>
      <c r="N37" s="1710">
        <f t="shared" si="6"/>
        <v>10</v>
      </c>
    </row>
    <row r="38" spans="2:14" ht="18.75" customHeight="1">
      <c r="B38" s="366" t="s">
        <v>887</v>
      </c>
      <c r="C38" s="1216">
        <v>10</v>
      </c>
      <c r="D38" s="1693">
        <v>33755</v>
      </c>
      <c r="E38" s="373">
        <v>5614</v>
      </c>
      <c r="F38" s="1709">
        <f t="shared" si="3"/>
        <v>16.631610131832321</v>
      </c>
      <c r="G38" s="1710">
        <f t="shared" si="4"/>
        <v>7</v>
      </c>
      <c r="H38" s="360"/>
      <c r="I38" s="366" t="s">
        <v>887</v>
      </c>
      <c r="J38" s="1216">
        <v>10</v>
      </c>
      <c r="K38" s="1693">
        <v>382432</v>
      </c>
      <c r="L38" s="393">
        <v>48448</v>
      </c>
      <c r="M38" s="1709">
        <f t="shared" si="5"/>
        <v>12.668395950129696</v>
      </c>
      <c r="N38" s="1710">
        <f t="shared" si="6"/>
        <v>17</v>
      </c>
    </row>
    <row r="39" spans="2:14" ht="18.75" customHeight="1">
      <c r="B39" s="366" t="s">
        <v>877</v>
      </c>
      <c r="C39" s="1216">
        <v>11</v>
      </c>
      <c r="D39" s="1693">
        <v>117344</v>
      </c>
      <c r="E39" s="373">
        <v>16069</v>
      </c>
      <c r="F39" s="1709">
        <f t="shared" si="3"/>
        <v>13.693925552222524</v>
      </c>
      <c r="G39" s="1710">
        <f t="shared" si="4"/>
        <v>19</v>
      </c>
      <c r="H39" s="360"/>
      <c r="I39" s="366" t="s">
        <v>877</v>
      </c>
      <c r="J39" s="1216">
        <v>11</v>
      </c>
      <c r="K39" s="1693">
        <v>1450337</v>
      </c>
      <c r="L39" s="393">
        <v>164480</v>
      </c>
      <c r="M39" s="1709">
        <f t="shared" si="5"/>
        <v>11.340812514608674</v>
      </c>
      <c r="N39" s="1710">
        <f t="shared" si="6"/>
        <v>19</v>
      </c>
    </row>
    <row r="40" spans="2:14" ht="18.75" customHeight="1">
      <c r="B40" s="374" t="s">
        <v>886</v>
      </c>
      <c r="C40" s="1216">
        <v>12</v>
      </c>
      <c r="D40" s="1718">
        <v>69670</v>
      </c>
      <c r="E40" s="376">
        <v>12214</v>
      </c>
      <c r="F40" s="1385">
        <f t="shared" si="3"/>
        <v>17.531218601980765</v>
      </c>
      <c r="G40" s="1388">
        <f t="shared" si="4"/>
        <v>4</v>
      </c>
      <c r="H40" s="360"/>
      <c r="I40" s="374" t="s">
        <v>886</v>
      </c>
      <c r="J40" s="1216">
        <v>12</v>
      </c>
      <c r="K40" s="1718">
        <v>746275</v>
      </c>
      <c r="L40" s="377">
        <v>109423</v>
      </c>
      <c r="M40" s="1385">
        <f t="shared" si="5"/>
        <v>14.66255736826237</v>
      </c>
      <c r="N40" s="1388">
        <f t="shared" si="6"/>
        <v>4</v>
      </c>
    </row>
    <row r="41" spans="2:14" ht="18.75" customHeight="1">
      <c r="B41" s="366" t="s">
        <v>874</v>
      </c>
      <c r="C41" s="1216">
        <v>13</v>
      </c>
      <c r="D41" s="1693">
        <v>177184</v>
      </c>
      <c r="E41" s="373">
        <v>23299</v>
      </c>
      <c r="F41" s="1709">
        <f t="shared" si="3"/>
        <v>13.149607188007947</v>
      </c>
      <c r="G41" s="1710">
        <f t="shared" si="4"/>
        <v>20</v>
      </c>
      <c r="H41" s="360"/>
      <c r="I41" s="366" t="s">
        <v>874</v>
      </c>
      <c r="J41" s="1216">
        <v>13</v>
      </c>
      <c r="K41" s="1693">
        <v>2308581</v>
      </c>
      <c r="L41" s="393">
        <v>216306</v>
      </c>
      <c r="M41" s="1709">
        <f t="shared" si="5"/>
        <v>9.3696517471121865</v>
      </c>
      <c r="N41" s="1710">
        <f t="shared" si="6"/>
        <v>20</v>
      </c>
    </row>
    <row r="42" spans="2:14" ht="18.75" customHeight="1">
      <c r="B42" s="366" t="s">
        <v>890</v>
      </c>
      <c r="C42" s="1216">
        <v>14</v>
      </c>
      <c r="D42" s="1693">
        <v>27315</v>
      </c>
      <c r="E42" s="373">
        <v>4170</v>
      </c>
      <c r="F42" s="1709">
        <f t="shared" si="3"/>
        <v>15.266337177375069</v>
      </c>
      <c r="G42" s="1710">
        <f t="shared" si="4"/>
        <v>14</v>
      </c>
      <c r="H42" s="360"/>
      <c r="I42" s="366" t="s">
        <v>890</v>
      </c>
      <c r="J42" s="1216">
        <v>14</v>
      </c>
      <c r="K42" s="1693">
        <v>320831</v>
      </c>
      <c r="L42" s="393">
        <v>43434</v>
      </c>
      <c r="M42" s="1709">
        <f t="shared" si="5"/>
        <v>13.537968587823496</v>
      </c>
      <c r="N42" s="1710">
        <f t="shared" si="6"/>
        <v>12</v>
      </c>
    </row>
    <row r="43" spans="2:14" ht="18.75" customHeight="1">
      <c r="B43" s="366" t="s">
        <v>888</v>
      </c>
      <c r="C43" s="1216">
        <v>15</v>
      </c>
      <c r="D43" s="1693">
        <v>62228</v>
      </c>
      <c r="E43" s="373">
        <v>10626</v>
      </c>
      <c r="F43" s="1709">
        <f t="shared" si="3"/>
        <v>17.075914379379057</v>
      </c>
      <c r="G43" s="1710">
        <f t="shared" si="4"/>
        <v>6</v>
      </c>
      <c r="H43" s="360"/>
      <c r="I43" s="366" t="s">
        <v>888</v>
      </c>
      <c r="J43" s="1216">
        <v>15</v>
      </c>
      <c r="K43" s="1693">
        <v>725828</v>
      </c>
      <c r="L43" s="393">
        <v>100721</v>
      </c>
      <c r="M43" s="1709">
        <f t="shared" si="5"/>
        <v>13.876703571645074</v>
      </c>
      <c r="N43" s="1710">
        <f t="shared" si="6"/>
        <v>8</v>
      </c>
    </row>
    <row r="44" spans="2:14" ht="18.75" customHeight="1">
      <c r="B44" s="366" t="s">
        <v>880</v>
      </c>
      <c r="C44" s="1216">
        <v>16</v>
      </c>
      <c r="D44" s="1693">
        <v>32683</v>
      </c>
      <c r="E44" s="373">
        <v>5406</v>
      </c>
      <c r="F44" s="1709">
        <f t="shared" si="3"/>
        <v>16.540709237218127</v>
      </c>
      <c r="G44" s="1710">
        <f t="shared" si="4"/>
        <v>9</v>
      </c>
      <c r="H44" s="360"/>
      <c r="I44" s="366" t="s">
        <v>880</v>
      </c>
      <c r="J44" s="1216">
        <v>16</v>
      </c>
      <c r="K44" s="1693">
        <v>353376</v>
      </c>
      <c r="L44" s="393">
        <v>48922</v>
      </c>
      <c r="M44" s="1709">
        <f t="shared" si="5"/>
        <v>13.844177306891241</v>
      </c>
      <c r="N44" s="1710">
        <f t="shared" si="6"/>
        <v>9</v>
      </c>
    </row>
    <row r="45" spans="2:14" ht="18.75" customHeight="1">
      <c r="B45" s="366" t="s">
        <v>878</v>
      </c>
      <c r="C45" s="1216">
        <v>17</v>
      </c>
      <c r="D45" s="1693">
        <v>52401</v>
      </c>
      <c r="E45" s="373">
        <v>7871</v>
      </c>
      <c r="F45" s="1709">
        <f t="shared" si="3"/>
        <v>15.020705711723059</v>
      </c>
      <c r="G45" s="1710">
        <f t="shared" si="4"/>
        <v>15</v>
      </c>
      <c r="H45" s="360"/>
      <c r="I45" s="366" t="s">
        <v>878</v>
      </c>
      <c r="J45" s="1216">
        <v>17</v>
      </c>
      <c r="K45" s="1693">
        <v>593108</v>
      </c>
      <c r="L45" s="393">
        <v>80063</v>
      </c>
      <c r="M45" s="1709">
        <f t="shared" si="5"/>
        <v>13.498890589909426</v>
      </c>
      <c r="N45" s="1710">
        <f t="shared" si="6"/>
        <v>13</v>
      </c>
    </row>
    <row r="46" spans="2:14" ht="18.75" customHeight="1">
      <c r="B46" s="366" t="s">
        <v>889</v>
      </c>
      <c r="C46" s="1216">
        <v>18</v>
      </c>
      <c r="D46" s="1693">
        <v>39995</v>
      </c>
      <c r="E46" s="373">
        <v>7232</v>
      </c>
      <c r="F46" s="1709">
        <f t="shared" si="3"/>
        <v>18.082260282535316</v>
      </c>
      <c r="G46" s="1710">
        <f t="shared" si="4"/>
        <v>1</v>
      </c>
      <c r="H46" s="360"/>
      <c r="I46" s="366" t="s">
        <v>889</v>
      </c>
      <c r="J46" s="1216">
        <v>18</v>
      </c>
      <c r="K46" s="1693">
        <v>436472</v>
      </c>
      <c r="L46" s="393">
        <v>57323</v>
      </c>
      <c r="M46" s="1709">
        <f t="shared" si="5"/>
        <v>13.1332594072472</v>
      </c>
      <c r="N46" s="1710">
        <f t="shared" si="6"/>
        <v>14</v>
      </c>
    </row>
    <row r="47" spans="2:14" ht="18.75" customHeight="1">
      <c r="B47" s="366" t="s">
        <v>876</v>
      </c>
      <c r="C47" s="1216">
        <v>19</v>
      </c>
      <c r="D47" s="1693">
        <v>74867</v>
      </c>
      <c r="E47" s="373">
        <v>11485</v>
      </c>
      <c r="F47" s="1709">
        <f t="shared" si="3"/>
        <v>15.340537219335623</v>
      </c>
      <c r="G47" s="1710">
        <f t="shared" si="4"/>
        <v>13</v>
      </c>
      <c r="H47" s="371"/>
      <c r="I47" s="366" t="s">
        <v>876</v>
      </c>
      <c r="J47" s="1216">
        <v>19</v>
      </c>
      <c r="K47" s="1693">
        <v>923521</v>
      </c>
      <c r="L47" s="393">
        <v>110354</v>
      </c>
      <c r="M47" s="1709">
        <f t="shared" si="5"/>
        <v>11.949268072951238</v>
      </c>
      <c r="N47" s="1710">
        <f t="shared" si="6"/>
        <v>18</v>
      </c>
    </row>
    <row r="48" spans="2:14" ht="18.75" customHeight="1" thickBot="1">
      <c r="B48" s="378" t="s">
        <v>883</v>
      </c>
      <c r="C48" s="1217">
        <v>20</v>
      </c>
      <c r="D48" s="1697">
        <v>30344</v>
      </c>
      <c r="E48" s="1305">
        <v>5437</v>
      </c>
      <c r="F48" s="1711">
        <f t="shared" si="3"/>
        <v>17.917875032955443</v>
      </c>
      <c r="G48" s="1712">
        <f t="shared" si="4"/>
        <v>2</v>
      </c>
      <c r="H48" s="360"/>
      <c r="I48" s="378" t="s">
        <v>883</v>
      </c>
      <c r="J48" s="1217">
        <v>20</v>
      </c>
      <c r="K48" s="1697">
        <v>325935</v>
      </c>
      <c r="L48" s="1613">
        <v>47291</v>
      </c>
      <c r="M48" s="1711">
        <f t="shared" si="5"/>
        <v>14.50933468329575</v>
      </c>
      <c r="N48" s="1712">
        <f t="shared" si="6"/>
        <v>5</v>
      </c>
    </row>
    <row r="49" spans="2:14" ht="18.75" customHeight="1" thickTop="1">
      <c r="B49" s="382" t="s">
        <v>357</v>
      </c>
      <c r="C49" s="1223" t="s">
        <v>1328</v>
      </c>
      <c r="D49" s="1701">
        <v>5156063</v>
      </c>
      <c r="E49" s="1713">
        <v>880031</v>
      </c>
      <c r="F49" s="1604">
        <f t="shared" si="3"/>
        <v>17.067886874151846</v>
      </c>
      <c r="G49" s="2065" t="s">
        <v>1460</v>
      </c>
      <c r="H49" s="360"/>
      <c r="I49" s="382" t="s">
        <v>357</v>
      </c>
      <c r="J49" s="1223" t="s">
        <v>1328</v>
      </c>
      <c r="K49" s="1701">
        <v>57949915</v>
      </c>
      <c r="L49" s="1603">
        <v>7710945</v>
      </c>
      <c r="M49" s="1604">
        <f t="shared" ref="M49" si="7">L49/K49*100</f>
        <v>13.306223141138343</v>
      </c>
      <c r="N49" s="2065" t="s">
        <v>1460</v>
      </c>
    </row>
    <row r="50" spans="2:14" s="223" customFormat="1" ht="18.75" customHeight="1">
      <c r="B50" s="386" t="s">
        <v>1684</v>
      </c>
      <c r="C50" s="386"/>
      <c r="D50" s="617"/>
      <c r="E50" s="617"/>
      <c r="F50" s="617"/>
      <c r="G50" s="617"/>
      <c r="H50" s="617"/>
      <c r="I50" s="386" t="s">
        <v>1686</v>
      </c>
      <c r="J50" s="386"/>
      <c r="K50" s="386"/>
      <c r="L50" s="617"/>
      <c r="M50" s="617"/>
      <c r="N50" s="617"/>
    </row>
  </sheetData>
  <sheetProtection algorithmName="SHA-512" hashValue="aGge7RqZ8wtlZCqdhLlveXcnecmzDvsv6ubUw0QjaXKfDLXAc37Pg1zv+UMOlaPFfugAtd+5bqxyf2PiVf6w9g==" saltValue="pZgI8iS4xgk1obPL0vpTMA==" spinCount="100000" sheet="1" objects="1" scenarios="1"/>
  <sortState xmlns:xlrd2="http://schemas.microsoft.com/office/spreadsheetml/2017/richdata2" ref="I29:M48">
    <sortCondition ref="J29:J48"/>
  </sortState>
  <mergeCells count="25">
    <mergeCell ref="B3:N3"/>
    <mergeCell ref="M6:N6"/>
    <mergeCell ref="D27:D28"/>
    <mergeCell ref="K27:K28"/>
    <mergeCell ref="E27:E28"/>
    <mergeCell ref="L27:L28"/>
    <mergeCell ref="F15:G15"/>
    <mergeCell ref="F14:G14"/>
    <mergeCell ref="F13:G13"/>
    <mergeCell ref="F12:G12"/>
    <mergeCell ref="F11:G11"/>
    <mergeCell ref="F10:G10"/>
    <mergeCell ref="F9:G9"/>
    <mergeCell ref="I5:K5"/>
    <mergeCell ref="F6:G6"/>
    <mergeCell ref="F5:G5"/>
    <mergeCell ref="F16:G16"/>
    <mergeCell ref="M16:N16"/>
    <mergeCell ref="M10:N10"/>
    <mergeCell ref="M9:N9"/>
    <mergeCell ref="M15:N15"/>
    <mergeCell ref="M14:N14"/>
    <mergeCell ref="M13:N13"/>
    <mergeCell ref="M12:N12"/>
    <mergeCell ref="M11:N11"/>
  </mergeCells>
  <phoneticPr fontId="8"/>
  <hyperlinks>
    <hyperlink ref="O1" location="一覧!A1" display="一覧へ" xr:uid="{1B0C088A-F6D0-430E-BF29-D137B803476D}"/>
  </hyperlinks>
  <printOptions horizontalCentered="1"/>
  <pageMargins left="0.74803149606299213" right="0.74803149606299213" top="0.98425196850393704" bottom="0.98425196850393704" header="0.51181102362204722" footer="0.51181102362204722"/>
  <pageSetup paperSize="9" scale="71"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A7379-365D-4CD9-84FF-E8BE73AF72C5}">
  <sheetPr codeName="Sheet37">
    <pageSetUpPr fitToPage="1"/>
  </sheetPr>
  <dimension ref="A1:J54"/>
  <sheetViews>
    <sheetView view="pageBreakPreview" zoomScale="85" zoomScaleNormal="100" zoomScaleSheetLayoutView="85" workbookViewId="0"/>
  </sheetViews>
  <sheetFormatPr defaultRowHeight="13.5" outlineLevelCol="1"/>
  <cols>
    <col min="1" max="2" width="15.7109375" style="563" customWidth="1"/>
    <col min="3" max="3" width="5" style="563" hidden="1" customWidth="1" outlineLevel="1"/>
    <col min="4" max="4" width="15.7109375" style="563" customWidth="1" collapsed="1"/>
    <col min="5" max="6" width="15.7109375" style="563" customWidth="1"/>
    <col min="7" max="7" width="7.7109375" style="563" customWidth="1"/>
    <col min="8" max="8" width="8.7109375" style="563" customWidth="1"/>
    <col min="9" max="9" width="15.7109375" style="563" customWidth="1"/>
    <col min="10" max="254" width="9.140625" style="563"/>
    <col min="255" max="255" width="4" style="563" bestFit="1" customWidth="1"/>
    <col min="256" max="256" width="13.140625" style="563" bestFit="1" customWidth="1"/>
    <col min="257" max="260" width="0" style="563" hidden="1" customWidth="1"/>
    <col min="261" max="261" width="16.7109375" style="563" customWidth="1"/>
    <col min="262" max="262" width="0" style="563" hidden="1" customWidth="1"/>
    <col min="263" max="263" width="16.7109375" style="563" customWidth="1"/>
    <col min="264" max="510" width="9.140625" style="563"/>
    <col min="511" max="511" width="4" style="563" bestFit="1" customWidth="1"/>
    <col min="512" max="512" width="13.140625" style="563" bestFit="1" customWidth="1"/>
    <col min="513" max="516" width="0" style="563" hidden="1" customWidth="1"/>
    <col min="517" max="517" width="16.7109375" style="563" customWidth="1"/>
    <col min="518" max="518" width="0" style="563" hidden="1" customWidth="1"/>
    <col min="519" max="519" width="16.7109375" style="563" customWidth="1"/>
    <col min="520" max="766" width="9.140625" style="563"/>
    <col min="767" max="767" width="4" style="563" bestFit="1" customWidth="1"/>
    <col min="768" max="768" width="13.140625" style="563" bestFit="1" customWidth="1"/>
    <col min="769" max="772" width="0" style="563" hidden="1" customWidth="1"/>
    <col min="773" max="773" width="16.7109375" style="563" customWidth="1"/>
    <col min="774" max="774" width="0" style="563" hidden="1" customWidth="1"/>
    <col min="775" max="775" width="16.7109375" style="563" customWidth="1"/>
    <col min="776" max="1022" width="9.140625" style="563"/>
    <col min="1023" max="1023" width="4" style="563" bestFit="1" customWidth="1"/>
    <col min="1024" max="1024" width="13.140625" style="563" bestFit="1" customWidth="1"/>
    <col min="1025" max="1028" width="0" style="563" hidden="1" customWidth="1"/>
    <col min="1029" max="1029" width="16.7109375" style="563" customWidth="1"/>
    <col min="1030" max="1030" width="0" style="563" hidden="1" customWidth="1"/>
    <col min="1031" max="1031" width="16.7109375" style="563" customWidth="1"/>
    <col min="1032" max="1278" width="9.140625" style="563"/>
    <col min="1279" max="1279" width="4" style="563" bestFit="1" customWidth="1"/>
    <col min="1280" max="1280" width="13.140625" style="563" bestFit="1" customWidth="1"/>
    <col min="1281" max="1284" width="0" style="563" hidden="1" customWidth="1"/>
    <col min="1285" max="1285" width="16.7109375" style="563" customWidth="1"/>
    <col min="1286" max="1286" width="0" style="563" hidden="1" customWidth="1"/>
    <col min="1287" max="1287" width="16.7109375" style="563" customWidth="1"/>
    <col min="1288" max="1534" width="9.140625" style="563"/>
    <col min="1535" max="1535" width="4" style="563" bestFit="1" customWidth="1"/>
    <col min="1536" max="1536" width="13.140625" style="563" bestFit="1" customWidth="1"/>
    <col min="1537" max="1540" width="0" style="563" hidden="1" customWidth="1"/>
    <col min="1541" max="1541" width="16.7109375" style="563" customWidth="1"/>
    <col min="1542" max="1542" width="0" style="563" hidden="1" customWidth="1"/>
    <col min="1543" max="1543" width="16.7109375" style="563" customWidth="1"/>
    <col min="1544" max="1790" width="9.140625" style="563"/>
    <col min="1791" max="1791" width="4" style="563" bestFit="1" customWidth="1"/>
    <col min="1792" max="1792" width="13.140625" style="563" bestFit="1" customWidth="1"/>
    <col min="1793" max="1796" width="0" style="563" hidden="1" customWidth="1"/>
    <col min="1797" max="1797" width="16.7109375" style="563" customWidth="1"/>
    <col min="1798" max="1798" width="0" style="563" hidden="1" customWidth="1"/>
    <col min="1799" max="1799" width="16.7109375" style="563" customWidth="1"/>
    <col min="1800" max="2046" width="9.140625" style="563"/>
    <col min="2047" max="2047" width="4" style="563" bestFit="1" customWidth="1"/>
    <col min="2048" max="2048" width="13.140625" style="563" bestFit="1" customWidth="1"/>
    <col min="2049" max="2052" width="0" style="563" hidden="1" customWidth="1"/>
    <col min="2053" max="2053" width="16.7109375" style="563" customWidth="1"/>
    <col min="2054" max="2054" width="0" style="563" hidden="1" customWidth="1"/>
    <col min="2055" max="2055" width="16.7109375" style="563" customWidth="1"/>
    <col min="2056" max="2302" width="9.140625" style="563"/>
    <col min="2303" max="2303" width="4" style="563" bestFit="1" customWidth="1"/>
    <col min="2304" max="2304" width="13.140625" style="563" bestFit="1" customWidth="1"/>
    <col min="2305" max="2308" width="0" style="563" hidden="1" customWidth="1"/>
    <col min="2309" max="2309" width="16.7109375" style="563" customWidth="1"/>
    <col min="2310" max="2310" width="0" style="563" hidden="1" customWidth="1"/>
    <col min="2311" max="2311" width="16.7109375" style="563" customWidth="1"/>
    <col min="2312" max="2558" width="9.140625" style="563"/>
    <col min="2559" max="2559" width="4" style="563" bestFit="1" customWidth="1"/>
    <col min="2560" max="2560" width="13.140625" style="563" bestFit="1" customWidth="1"/>
    <col min="2561" max="2564" width="0" style="563" hidden="1" customWidth="1"/>
    <col min="2565" max="2565" width="16.7109375" style="563" customWidth="1"/>
    <col min="2566" max="2566" width="0" style="563" hidden="1" customWidth="1"/>
    <col min="2567" max="2567" width="16.7109375" style="563" customWidth="1"/>
    <col min="2568" max="2814" width="9.140625" style="563"/>
    <col min="2815" max="2815" width="4" style="563" bestFit="1" customWidth="1"/>
    <col min="2816" max="2816" width="13.140625" style="563" bestFit="1" customWidth="1"/>
    <col min="2817" max="2820" width="0" style="563" hidden="1" customWidth="1"/>
    <col min="2821" max="2821" width="16.7109375" style="563" customWidth="1"/>
    <col min="2822" max="2822" width="0" style="563" hidden="1" customWidth="1"/>
    <col min="2823" max="2823" width="16.7109375" style="563" customWidth="1"/>
    <col min="2824" max="3070" width="9.140625" style="563"/>
    <col min="3071" max="3071" width="4" style="563" bestFit="1" customWidth="1"/>
    <col min="3072" max="3072" width="13.140625" style="563" bestFit="1" customWidth="1"/>
    <col min="3073" max="3076" width="0" style="563" hidden="1" customWidth="1"/>
    <col min="3077" max="3077" width="16.7109375" style="563" customWidth="1"/>
    <col min="3078" max="3078" width="0" style="563" hidden="1" customWidth="1"/>
    <col min="3079" max="3079" width="16.7109375" style="563" customWidth="1"/>
    <col min="3080" max="3326" width="9.140625" style="563"/>
    <col min="3327" max="3327" width="4" style="563" bestFit="1" customWidth="1"/>
    <col min="3328" max="3328" width="13.140625" style="563" bestFit="1" customWidth="1"/>
    <col min="3329" max="3332" width="0" style="563" hidden="1" customWidth="1"/>
    <col min="3333" max="3333" width="16.7109375" style="563" customWidth="1"/>
    <col min="3334" max="3334" width="0" style="563" hidden="1" customWidth="1"/>
    <col min="3335" max="3335" width="16.7109375" style="563" customWidth="1"/>
    <col min="3336" max="3582" width="9.140625" style="563"/>
    <col min="3583" max="3583" width="4" style="563" bestFit="1" customWidth="1"/>
    <col min="3584" max="3584" width="13.140625" style="563" bestFit="1" customWidth="1"/>
    <col min="3585" max="3588" width="0" style="563" hidden="1" customWidth="1"/>
    <col min="3589" max="3589" width="16.7109375" style="563" customWidth="1"/>
    <col min="3590" max="3590" width="0" style="563" hidden="1" customWidth="1"/>
    <col min="3591" max="3591" width="16.7109375" style="563" customWidth="1"/>
    <col min="3592" max="3838" width="9.140625" style="563"/>
    <col min="3839" max="3839" width="4" style="563" bestFit="1" customWidth="1"/>
    <col min="3840" max="3840" width="13.140625" style="563" bestFit="1" customWidth="1"/>
    <col min="3841" max="3844" width="0" style="563" hidden="1" customWidth="1"/>
    <col min="3845" max="3845" width="16.7109375" style="563" customWidth="1"/>
    <col min="3846" max="3846" width="0" style="563" hidden="1" customWidth="1"/>
    <col min="3847" max="3847" width="16.7109375" style="563" customWidth="1"/>
    <col min="3848" max="4094" width="9.140625" style="563"/>
    <col min="4095" max="4095" width="4" style="563" bestFit="1" customWidth="1"/>
    <col min="4096" max="4096" width="13.140625" style="563" bestFit="1" customWidth="1"/>
    <col min="4097" max="4100" width="0" style="563" hidden="1" customWidth="1"/>
    <col min="4101" max="4101" width="16.7109375" style="563" customWidth="1"/>
    <col min="4102" max="4102" width="0" style="563" hidden="1" customWidth="1"/>
    <col min="4103" max="4103" width="16.7109375" style="563" customWidth="1"/>
    <col min="4104" max="4350" width="9.140625" style="563"/>
    <col min="4351" max="4351" width="4" style="563" bestFit="1" customWidth="1"/>
    <col min="4352" max="4352" width="13.140625" style="563" bestFit="1" customWidth="1"/>
    <col min="4353" max="4356" width="0" style="563" hidden="1" customWidth="1"/>
    <col min="4357" max="4357" width="16.7109375" style="563" customWidth="1"/>
    <col min="4358" max="4358" width="0" style="563" hidden="1" customWidth="1"/>
    <col min="4359" max="4359" width="16.7109375" style="563" customWidth="1"/>
    <col min="4360" max="4606" width="9.140625" style="563"/>
    <col min="4607" max="4607" width="4" style="563" bestFit="1" customWidth="1"/>
    <col min="4608" max="4608" width="13.140625" style="563" bestFit="1" customWidth="1"/>
    <col min="4609" max="4612" width="0" style="563" hidden="1" customWidth="1"/>
    <col min="4613" max="4613" width="16.7109375" style="563" customWidth="1"/>
    <col min="4614" max="4614" width="0" style="563" hidden="1" customWidth="1"/>
    <col min="4615" max="4615" width="16.7109375" style="563" customWidth="1"/>
    <col min="4616" max="4862" width="9.140625" style="563"/>
    <col min="4863" max="4863" width="4" style="563" bestFit="1" customWidth="1"/>
    <col min="4864" max="4864" width="13.140625" style="563" bestFit="1" customWidth="1"/>
    <col min="4865" max="4868" width="0" style="563" hidden="1" customWidth="1"/>
    <col min="4869" max="4869" width="16.7109375" style="563" customWidth="1"/>
    <col min="4870" max="4870" width="0" style="563" hidden="1" customWidth="1"/>
    <col min="4871" max="4871" width="16.7109375" style="563" customWidth="1"/>
    <col min="4872" max="5118" width="9.140625" style="563"/>
    <col min="5119" max="5119" width="4" style="563" bestFit="1" customWidth="1"/>
    <col min="5120" max="5120" width="13.140625" style="563" bestFit="1" customWidth="1"/>
    <col min="5121" max="5124" width="0" style="563" hidden="1" customWidth="1"/>
    <col min="5125" max="5125" width="16.7109375" style="563" customWidth="1"/>
    <col min="5126" max="5126" width="0" style="563" hidden="1" customWidth="1"/>
    <col min="5127" max="5127" width="16.7109375" style="563" customWidth="1"/>
    <col min="5128" max="5374" width="9.140625" style="563"/>
    <col min="5375" max="5375" width="4" style="563" bestFit="1" customWidth="1"/>
    <col min="5376" max="5376" width="13.140625" style="563" bestFit="1" customWidth="1"/>
    <col min="5377" max="5380" width="0" style="563" hidden="1" customWidth="1"/>
    <col min="5381" max="5381" width="16.7109375" style="563" customWidth="1"/>
    <col min="5382" max="5382" width="0" style="563" hidden="1" customWidth="1"/>
    <col min="5383" max="5383" width="16.7109375" style="563" customWidth="1"/>
    <col min="5384" max="5630" width="9.140625" style="563"/>
    <col min="5631" max="5631" width="4" style="563" bestFit="1" customWidth="1"/>
    <col min="5632" max="5632" width="13.140625" style="563" bestFit="1" customWidth="1"/>
    <col min="5633" max="5636" width="0" style="563" hidden="1" customWidth="1"/>
    <col min="5637" max="5637" width="16.7109375" style="563" customWidth="1"/>
    <col min="5638" max="5638" width="0" style="563" hidden="1" customWidth="1"/>
    <col min="5639" max="5639" width="16.7109375" style="563" customWidth="1"/>
    <col min="5640" max="5886" width="9.140625" style="563"/>
    <col min="5887" max="5887" width="4" style="563" bestFit="1" customWidth="1"/>
    <col min="5888" max="5888" width="13.140625" style="563" bestFit="1" customWidth="1"/>
    <col min="5889" max="5892" width="0" style="563" hidden="1" customWidth="1"/>
    <col min="5893" max="5893" width="16.7109375" style="563" customWidth="1"/>
    <col min="5894" max="5894" width="0" style="563" hidden="1" customWidth="1"/>
    <col min="5895" max="5895" width="16.7109375" style="563" customWidth="1"/>
    <col min="5896" max="6142" width="9.140625" style="563"/>
    <col min="6143" max="6143" width="4" style="563" bestFit="1" customWidth="1"/>
    <col min="6144" max="6144" width="13.140625" style="563" bestFit="1" customWidth="1"/>
    <col min="6145" max="6148" width="0" style="563" hidden="1" customWidth="1"/>
    <col min="6149" max="6149" width="16.7109375" style="563" customWidth="1"/>
    <col min="6150" max="6150" width="0" style="563" hidden="1" customWidth="1"/>
    <col min="6151" max="6151" width="16.7109375" style="563" customWidth="1"/>
    <col min="6152" max="6398" width="9.140625" style="563"/>
    <col min="6399" max="6399" width="4" style="563" bestFit="1" customWidth="1"/>
    <col min="6400" max="6400" width="13.140625" style="563" bestFit="1" customWidth="1"/>
    <col min="6401" max="6404" width="0" style="563" hidden="1" customWidth="1"/>
    <col min="6405" max="6405" width="16.7109375" style="563" customWidth="1"/>
    <col min="6406" max="6406" width="0" style="563" hidden="1" customWidth="1"/>
    <col min="6407" max="6407" width="16.7109375" style="563" customWidth="1"/>
    <col min="6408" max="6654" width="9.140625" style="563"/>
    <col min="6655" max="6655" width="4" style="563" bestFit="1" customWidth="1"/>
    <col min="6656" max="6656" width="13.140625" style="563" bestFit="1" customWidth="1"/>
    <col min="6657" max="6660" width="0" style="563" hidden="1" customWidth="1"/>
    <col min="6661" max="6661" width="16.7109375" style="563" customWidth="1"/>
    <col min="6662" max="6662" width="0" style="563" hidden="1" customWidth="1"/>
    <col min="6663" max="6663" width="16.7109375" style="563" customWidth="1"/>
    <col min="6664" max="6910" width="9.140625" style="563"/>
    <col min="6911" max="6911" width="4" style="563" bestFit="1" customWidth="1"/>
    <col min="6912" max="6912" width="13.140625" style="563" bestFit="1" customWidth="1"/>
    <col min="6913" max="6916" width="0" style="563" hidden="1" customWidth="1"/>
    <col min="6917" max="6917" width="16.7109375" style="563" customWidth="1"/>
    <col min="6918" max="6918" width="0" style="563" hidden="1" customWidth="1"/>
    <col min="6919" max="6919" width="16.7109375" style="563" customWidth="1"/>
    <col min="6920" max="7166" width="9.140625" style="563"/>
    <col min="7167" max="7167" width="4" style="563" bestFit="1" customWidth="1"/>
    <col min="7168" max="7168" width="13.140625" style="563" bestFit="1" customWidth="1"/>
    <col min="7169" max="7172" width="0" style="563" hidden="1" customWidth="1"/>
    <col min="7173" max="7173" width="16.7109375" style="563" customWidth="1"/>
    <col min="7174" max="7174" width="0" style="563" hidden="1" customWidth="1"/>
    <col min="7175" max="7175" width="16.7109375" style="563" customWidth="1"/>
    <col min="7176" max="7422" width="9.140625" style="563"/>
    <col min="7423" max="7423" width="4" style="563" bestFit="1" customWidth="1"/>
    <col min="7424" max="7424" width="13.140625" style="563" bestFit="1" customWidth="1"/>
    <col min="7425" max="7428" width="0" style="563" hidden="1" customWidth="1"/>
    <col min="7429" max="7429" width="16.7109375" style="563" customWidth="1"/>
    <col min="7430" max="7430" width="0" style="563" hidden="1" customWidth="1"/>
    <col min="7431" max="7431" width="16.7109375" style="563" customWidth="1"/>
    <col min="7432" max="7678" width="9.140625" style="563"/>
    <col min="7679" max="7679" width="4" style="563" bestFit="1" customWidth="1"/>
    <col min="7680" max="7680" width="13.140625" style="563" bestFit="1" customWidth="1"/>
    <col min="7681" max="7684" width="0" style="563" hidden="1" customWidth="1"/>
    <col min="7685" max="7685" width="16.7109375" style="563" customWidth="1"/>
    <col min="7686" max="7686" width="0" style="563" hidden="1" customWidth="1"/>
    <col min="7687" max="7687" width="16.7109375" style="563" customWidth="1"/>
    <col min="7688" max="7934" width="9.140625" style="563"/>
    <col min="7935" max="7935" width="4" style="563" bestFit="1" customWidth="1"/>
    <col min="7936" max="7936" width="13.140625" style="563" bestFit="1" customWidth="1"/>
    <col min="7937" max="7940" width="0" style="563" hidden="1" customWidth="1"/>
    <col min="7941" max="7941" width="16.7109375" style="563" customWidth="1"/>
    <col min="7942" max="7942" width="0" style="563" hidden="1" customWidth="1"/>
    <col min="7943" max="7943" width="16.7109375" style="563" customWidth="1"/>
    <col min="7944" max="8190" width="9.140625" style="563"/>
    <col min="8191" max="8191" width="4" style="563" bestFit="1" customWidth="1"/>
    <col min="8192" max="8192" width="13.140625" style="563" bestFit="1" customWidth="1"/>
    <col min="8193" max="8196" width="0" style="563" hidden="1" customWidth="1"/>
    <col min="8197" max="8197" width="16.7109375" style="563" customWidth="1"/>
    <col min="8198" max="8198" width="0" style="563" hidden="1" customWidth="1"/>
    <col min="8199" max="8199" width="16.7109375" style="563" customWidth="1"/>
    <col min="8200" max="8446" width="9.140625" style="563"/>
    <col min="8447" max="8447" width="4" style="563" bestFit="1" customWidth="1"/>
    <col min="8448" max="8448" width="13.140625" style="563" bestFit="1" customWidth="1"/>
    <col min="8449" max="8452" width="0" style="563" hidden="1" customWidth="1"/>
    <col min="8453" max="8453" width="16.7109375" style="563" customWidth="1"/>
    <col min="8454" max="8454" width="0" style="563" hidden="1" customWidth="1"/>
    <col min="8455" max="8455" width="16.7109375" style="563" customWidth="1"/>
    <col min="8456" max="8702" width="9.140625" style="563"/>
    <col min="8703" max="8703" width="4" style="563" bestFit="1" customWidth="1"/>
    <col min="8704" max="8704" width="13.140625" style="563" bestFit="1" customWidth="1"/>
    <col min="8705" max="8708" width="0" style="563" hidden="1" customWidth="1"/>
    <col min="8709" max="8709" width="16.7109375" style="563" customWidth="1"/>
    <col min="8710" max="8710" width="0" style="563" hidden="1" customWidth="1"/>
    <col min="8711" max="8711" width="16.7109375" style="563" customWidth="1"/>
    <col min="8712" max="8958" width="9.140625" style="563"/>
    <col min="8959" max="8959" width="4" style="563" bestFit="1" customWidth="1"/>
    <col min="8960" max="8960" width="13.140625" style="563" bestFit="1" customWidth="1"/>
    <col min="8961" max="8964" width="0" style="563" hidden="1" customWidth="1"/>
    <col min="8965" max="8965" width="16.7109375" style="563" customWidth="1"/>
    <col min="8966" max="8966" width="0" style="563" hidden="1" customWidth="1"/>
    <col min="8967" max="8967" width="16.7109375" style="563" customWidth="1"/>
    <col min="8968" max="9214" width="9.140625" style="563"/>
    <col min="9215" max="9215" width="4" style="563" bestFit="1" customWidth="1"/>
    <col min="9216" max="9216" width="13.140625" style="563" bestFit="1" customWidth="1"/>
    <col min="9217" max="9220" width="0" style="563" hidden="1" customWidth="1"/>
    <col min="9221" max="9221" width="16.7109375" style="563" customWidth="1"/>
    <col min="9222" max="9222" width="0" style="563" hidden="1" customWidth="1"/>
    <col min="9223" max="9223" width="16.7109375" style="563" customWidth="1"/>
    <col min="9224" max="9470" width="9.140625" style="563"/>
    <col min="9471" max="9471" width="4" style="563" bestFit="1" customWidth="1"/>
    <col min="9472" max="9472" width="13.140625" style="563" bestFit="1" customWidth="1"/>
    <col min="9473" max="9476" width="0" style="563" hidden="1" customWidth="1"/>
    <col min="9477" max="9477" width="16.7109375" style="563" customWidth="1"/>
    <col min="9478" max="9478" width="0" style="563" hidden="1" customWidth="1"/>
    <col min="9479" max="9479" width="16.7109375" style="563" customWidth="1"/>
    <col min="9480" max="9726" width="9.140625" style="563"/>
    <col min="9727" max="9727" width="4" style="563" bestFit="1" customWidth="1"/>
    <col min="9728" max="9728" width="13.140625" style="563" bestFit="1" customWidth="1"/>
    <col min="9729" max="9732" width="0" style="563" hidden="1" customWidth="1"/>
    <col min="9733" max="9733" width="16.7109375" style="563" customWidth="1"/>
    <col min="9734" max="9734" width="0" style="563" hidden="1" customWidth="1"/>
    <col min="9735" max="9735" width="16.7109375" style="563" customWidth="1"/>
    <col min="9736" max="9982" width="9.140625" style="563"/>
    <col min="9983" max="9983" width="4" style="563" bestFit="1" customWidth="1"/>
    <col min="9984" max="9984" width="13.140625" style="563" bestFit="1" customWidth="1"/>
    <col min="9985" max="9988" width="0" style="563" hidden="1" customWidth="1"/>
    <col min="9989" max="9989" width="16.7109375" style="563" customWidth="1"/>
    <col min="9990" max="9990" width="0" style="563" hidden="1" customWidth="1"/>
    <col min="9991" max="9991" width="16.7109375" style="563" customWidth="1"/>
    <col min="9992" max="10238" width="9.140625" style="563"/>
    <col min="10239" max="10239" width="4" style="563" bestFit="1" customWidth="1"/>
    <col min="10240" max="10240" width="13.140625" style="563" bestFit="1" customWidth="1"/>
    <col min="10241" max="10244" width="0" style="563" hidden="1" customWidth="1"/>
    <col min="10245" max="10245" width="16.7109375" style="563" customWidth="1"/>
    <col min="10246" max="10246" width="0" style="563" hidden="1" customWidth="1"/>
    <col min="10247" max="10247" width="16.7109375" style="563" customWidth="1"/>
    <col min="10248" max="10494" width="9.140625" style="563"/>
    <col min="10495" max="10495" width="4" style="563" bestFit="1" customWidth="1"/>
    <col min="10496" max="10496" width="13.140625" style="563" bestFit="1" customWidth="1"/>
    <col min="10497" max="10500" width="0" style="563" hidden="1" customWidth="1"/>
    <col min="10501" max="10501" width="16.7109375" style="563" customWidth="1"/>
    <col min="10502" max="10502" width="0" style="563" hidden="1" customWidth="1"/>
    <col min="10503" max="10503" width="16.7109375" style="563" customWidth="1"/>
    <col min="10504" max="10750" width="9.140625" style="563"/>
    <col min="10751" max="10751" width="4" style="563" bestFit="1" customWidth="1"/>
    <col min="10752" max="10752" width="13.140625" style="563" bestFit="1" customWidth="1"/>
    <col min="10753" max="10756" width="0" style="563" hidden="1" customWidth="1"/>
    <col min="10757" max="10757" width="16.7109375" style="563" customWidth="1"/>
    <col min="10758" max="10758" width="0" style="563" hidden="1" customWidth="1"/>
    <col min="10759" max="10759" width="16.7109375" style="563" customWidth="1"/>
    <col min="10760" max="11006" width="9.140625" style="563"/>
    <col min="11007" max="11007" width="4" style="563" bestFit="1" customWidth="1"/>
    <col min="11008" max="11008" width="13.140625" style="563" bestFit="1" customWidth="1"/>
    <col min="11009" max="11012" width="0" style="563" hidden="1" customWidth="1"/>
    <col min="11013" max="11013" width="16.7109375" style="563" customWidth="1"/>
    <col min="11014" max="11014" width="0" style="563" hidden="1" customWidth="1"/>
    <col min="11015" max="11015" width="16.7109375" style="563" customWidth="1"/>
    <col min="11016" max="11262" width="9.140625" style="563"/>
    <col min="11263" max="11263" width="4" style="563" bestFit="1" customWidth="1"/>
    <col min="11264" max="11264" width="13.140625" style="563" bestFit="1" customWidth="1"/>
    <col min="11265" max="11268" width="0" style="563" hidden="1" customWidth="1"/>
    <col min="11269" max="11269" width="16.7109375" style="563" customWidth="1"/>
    <col min="11270" max="11270" width="0" style="563" hidden="1" customWidth="1"/>
    <col min="11271" max="11271" width="16.7109375" style="563" customWidth="1"/>
    <col min="11272" max="11518" width="9.140625" style="563"/>
    <col min="11519" max="11519" width="4" style="563" bestFit="1" customWidth="1"/>
    <col min="11520" max="11520" width="13.140625" style="563" bestFit="1" customWidth="1"/>
    <col min="11521" max="11524" width="0" style="563" hidden="1" customWidth="1"/>
    <col min="11525" max="11525" width="16.7109375" style="563" customWidth="1"/>
    <col min="11526" max="11526" width="0" style="563" hidden="1" customWidth="1"/>
    <col min="11527" max="11527" width="16.7109375" style="563" customWidth="1"/>
    <col min="11528" max="11774" width="9.140625" style="563"/>
    <col min="11775" max="11775" width="4" style="563" bestFit="1" customWidth="1"/>
    <col min="11776" max="11776" width="13.140625" style="563" bestFit="1" customWidth="1"/>
    <col min="11777" max="11780" width="0" style="563" hidden="1" customWidth="1"/>
    <col min="11781" max="11781" width="16.7109375" style="563" customWidth="1"/>
    <col min="11782" max="11782" width="0" style="563" hidden="1" customWidth="1"/>
    <col min="11783" max="11783" width="16.7109375" style="563" customWidth="1"/>
    <col min="11784" max="12030" width="9.140625" style="563"/>
    <col min="12031" max="12031" width="4" style="563" bestFit="1" customWidth="1"/>
    <col min="12032" max="12032" width="13.140625" style="563" bestFit="1" customWidth="1"/>
    <col min="12033" max="12036" width="0" style="563" hidden="1" customWidth="1"/>
    <col min="12037" max="12037" width="16.7109375" style="563" customWidth="1"/>
    <col min="12038" max="12038" width="0" style="563" hidden="1" customWidth="1"/>
    <col min="12039" max="12039" width="16.7109375" style="563" customWidth="1"/>
    <col min="12040" max="12286" width="9.140625" style="563"/>
    <col min="12287" max="12287" width="4" style="563" bestFit="1" customWidth="1"/>
    <col min="12288" max="12288" width="13.140625" style="563" bestFit="1" customWidth="1"/>
    <col min="12289" max="12292" width="0" style="563" hidden="1" customWidth="1"/>
    <col min="12293" max="12293" width="16.7109375" style="563" customWidth="1"/>
    <col min="12294" max="12294" width="0" style="563" hidden="1" customWidth="1"/>
    <col min="12295" max="12295" width="16.7109375" style="563" customWidth="1"/>
    <col min="12296" max="12542" width="9.140625" style="563"/>
    <col min="12543" max="12543" width="4" style="563" bestFit="1" customWidth="1"/>
    <col min="12544" max="12544" width="13.140625" style="563" bestFit="1" customWidth="1"/>
    <col min="12545" max="12548" width="0" style="563" hidden="1" customWidth="1"/>
    <col min="12549" max="12549" width="16.7109375" style="563" customWidth="1"/>
    <col min="12550" max="12550" width="0" style="563" hidden="1" customWidth="1"/>
    <col min="12551" max="12551" width="16.7109375" style="563" customWidth="1"/>
    <col min="12552" max="12798" width="9.140625" style="563"/>
    <col min="12799" max="12799" width="4" style="563" bestFit="1" customWidth="1"/>
    <col min="12800" max="12800" width="13.140625" style="563" bestFit="1" customWidth="1"/>
    <col min="12801" max="12804" width="0" style="563" hidden="1" customWidth="1"/>
    <col min="12805" max="12805" width="16.7109375" style="563" customWidth="1"/>
    <col min="12806" max="12806" width="0" style="563" hidden="1" customWidth="1"/>
    <col min="12807" max="12807" width="16.7109375" style="563" customWidth="1"/>
    <col min="12808" max="13054" width="9.140625" style="563"/>
    <col min="13055" max="13055" width="4" style="563" bestFit="1" customWidth="1"/>
    <col min="13056" max="13056" width="13.140625" style="563" bestFit="1" customWidth="1"/>
    <col min="13057" max="13060" width="0" style="563" hidden="1" customWidth="1"/>
    <col min="13061" max="13061" width="16.7109375" style="563" customWidth="1"/>
    <col min="13062" max="13062" width="0" style="563" hidden="1" customWidth="1"/>
    <col min="13063" max="13063" width="16.7109375" style="563" customWidth="1"/>
    <col min="13064" max="13310" width="9.140625" style="563"/>
    <col min="13311" max="13311" width="4" style="563" bestFit="1" customWidth="1"/>
    <col min="13312" max="13312" width="13.140625" style="563" bestFit="1" customWidth="1"/>
    <col min="13313" max="13316" width="0" style="563" hidden="1" customWidth="1"/>
    <col min="13317" max="13317" width="16.7109375" style="563" customWidth="1"/>
    <col min="13318" max="13318" width="0" style="563" hidden="1" customWidth="1"/>
    <col min="13319" max="13319" width="16.7109375" style="563" customWidth="1"/>
    <col min="13320" max="13566" width="9.140625" style="563"/>
    <col min="13567" max="13567" width="4" style="563" bestFit="1" customWidth="1"/>
    <col min="13568" max="13568" width="13.140625" style="563" bestFit="1" customWidth="1"/>
    <col min="13569" max="13572" width="0" style="563" hidden="1" customWidth="1"/>
    <col min="13573" max="13573" width="16.7109375" style="563" customWidth="1"/>
    <col min="13574" max="13574" width="0" style="563" hidden="1" customWidth="1"/>
    <col min="13575" max="13575" width="16.7109375" style="563" customWidth="1"/>
    <col min="13576" max="13822" width="9.140625" style="563"/>
    <col min="13823" max="13823" width="4" style="563" bestFit="1" customWidth="1"/>
    <col min="13824" max="13824" width="13.140625" style="563" bestFit="1" customWidth="1"/>
    <col min="13825" max="13828" width="0" style="563" hidden="1" customWidth="1"/>
    <col min="13829" max="13829" width="16.7109375" style="563" customWidth="1"/>
    <col min="13830" max="13830" width="0" style="563" hidden="1" customWidth="1"/>
    <col min="13831" max="13831" width="16.7109375" style="563" customWidth="1"/>
    <col min="13832" max="14078" width="9.140625" style="563"/>
    <col min="14079" max="14079" width="4" style="563" bestFit="1" customWidth="1"/>
    <col min="14080" max="14080" width="13.140625" style="563" bestFit="1" customWidth="1"/>
    <col min="14081" max="14084" width="0" style="563" hidden="1" customWidth="1"/>
    <col min="14085" max="14085" width="16.7109375" style="563" customWidth="1"/>
    <col min="14086" max="14086" width="0" style="563" hidden="1" customWidth="1"/>
    <col min="14087" max="14087" width="16.7109375" style="563" customWidth="1"/>
    <col min="14088" max="14334" width="9.140625" style="563"/>
    <col min="14335" max="14335" width="4" style="563" bestFit="1" customWidth="1"/>
    <col min="14336" max="14336" width="13.140625" style="563" bestFit="1" customWidth="1"/>
    <col min="14337" max="14340" width="0" style="563" hidden="1" customWidth="1"/>
    <col min="14341" max="14341" width="16.7109375" style="563" customWidth="1"/>
    <col min="14342" max="14342" width="0" style="563" hidden="1" customWidth="1"/>
    <col min="14343" max="14343" width="16.7109375" style="563" customWidth="1"/>
    <col min="14344" max="14590" width="9.140625" style="563"/>
    <col min="14591" max="14591" width="4" style="563" bestFit="1" customWidth="1"/>
    <col min="14592" max="14592" width="13.140625" style="563" bestFit="1" customWidth="1"/>
    <col min="14593" max="14596" width="0" style="563" hidden="1" customWidth="1"/>
    <col min="14597" max="14597" width="16.7109375" style="563" customWidth="1"/>
    <col min="14598" max="14598" width="0" style="563" hidden="1" customWidth="1"/>
    <col min="14599" max="14599" width="16.7109375" style="563" customWidth="1"/>
    <col min="14600" max="14846" width="9.140625" style="563"/>
    <col min="14847" max="14847" width="4" style="563" bestFit="1" customWidth="1"/>
    <col min="14848" max="14848" width="13.140625" style="563" bestFit="1" customWidth="1"/>
    <col min="14849" max="14852" width="0" style="563" hidden="1" customWidth="1"/>
    <col min="14853" max="14853" width="16.7109375" style="563" customWidth="1"/>
    <col min="14854" max="14854" width="0" style="563" hidden="1" customWidth="1"/>
    <col min="14855" max="14855" width="16.7109375" style="563" customWidth="1"/>
    <col min="14856" max="15102" width="9.140625" style="563"/>
    <col min="15103" max="15103" width="4" style="563" bestFit="1" customWidth="1"/>
    <col min="15104" max="15104" width="13.140625" style="563" bestFit="1" customWidth="1"/>
    <col min="15105" max="15108" width="0" style="563" hidden="1" customWidth="1"/>
    <col min="15109" max="15109" width="16.7109375" style="563" customWidth="1"/>
    <col min="15110" max="15110" width="0" style="563" hidden="1" customWidth="1"/>
    <col min="15111" max="15111" width="16.7109375" style="563" customWidth="1"/>
    <col min="15112" max="15358" width="9.140625" style="563"/>
    <col min="15359" max="15359" width="4" style="563" bestFit="1" customWidth="1"/>
    <col min="15360" max="15360" width="13.140625" style="563" bestFit="1" customWidth="1"/>
    <col min="15361" max="15364" width="0" style="563" hidden="1" customWidth="1"/>
    <col min="15365" max="15365" width="16.7109375" style="563" customWidth="1"/>
    <col min="15366" max="15366" width="0" style="563" hidden="1" customWidth="1"/>
    <col min="15367" max="15367" width="16.7109375" style="563" customWidth="1"/>
    <col min="15368" max="15614" width="9.140625" style="563"/>
    <col min="15615" max="15615" width="4" style="563" bestFit="1" customWidth="1"/>
    <col min="15616" max="15616" width="13.140625" style="563" bestFit="1" customWidth="1"/>
    <col min="15617" max="15620" width="0" style="563" hidden="1" customWidth="1"/>
    <col min="15621" max="15621" width="16.7109375" style="563" customWidth="1"/>
    <col min="15622" max="15622" width="0" style="563" hidden="1" customWidth="1"/>
    <col min="15623" max="15623" width="16.7109375" style="563" customWidth="1"/>
    <col min="15624" max="15870" width="9.140625" style="563"/>
    <col min="15871" max="15871" width="4" style="563" bestFit="1" customWidth="1"/>
    <col min="15872" max="15872" width="13.140625" style="563" bestFit="1" customWidth="1"/>
    <col min="15873" max="15876" width="0" style="563" hidden="1" customWidth="1"/>
    <col min="15877" max="15877" width="16.7109375" style="563" customWidth="1"/>
    <col min="15878" max="15878" width="0" style="563" hidden="1" customWidth="1"/>
    <col min="15879" max="15879" width="16.7109375" style="563" customWidth="1"/>
    <col min="15880" max="16126" width="9.140625" style="563"/>
    <col min="16127" max="16127" width="4" style="563" bestFit="1" customWidth="1"/>
    <col min="16128" max="16128" width="13.140625" style="563" bestFit="1" customWidth="1"/>
    <col min="16129" max="16132" width="0" style="563" hidden="1" customWidth="1"/>
    <col min="16133" max="16133" width="16.7109375" style="563" customWidth="1"/>
    <col min="16134" max="16134" width="0" style="563" hidden="1" customWidth="1"/>
    <col min="16135" max="16135" width="16.7109375" style="563" customWidth="1"/>
    <col min="16136" max="16384" width="9.140625" style="563"/>
  </cols>
  <sheetData>
    <row r="1" spans="2:10" ht="18.75" customHeight="1">
      <c r="B1" s="2789" t="s">
        <v>1710</v>
      </c>
      <c r="C1" s="2789"/>
      <c r="D1" s="2789"/>
      <c r="E1" s="2789"/>
      <c r="F1" s="2789"/>
      <c r="G1" s="2789"/>
      <c r="J1" s="1544" t="s">
        <v>1532</v>
      </c>
    </row>
    <row r="2" spans="2:10" ht="18.75" customHeight="1">
      <c r="B2" s="73"/>
      <c r="C2" s="73"/>
      <c r="D2" s="73"/>
      <c r="E2" s="73"/>
      <c r="F2" s="81"/>
      <c r="G2" s="81" t="s">
        <v>1455</v>
      </c>
      <c r="H2" s="73"/>
    </row>
    <row r="3" spans="2:10" ht="30" customHeight="1">
      <c r="B3" s="2819"/>
      <c r="C3" s="1234"/>
      <c r="D3" s="2818" t="s">
        <v>434</v>
      </c>
      <c r="E3" s="2816" t="s">
        <v>358</v>
      </c>
      <c r="F3" s="2814" t="s">
        <v>423</v>
      </c>
      <c r="G3" s="1543"/>
      <c r="H3" s="590"/>
      <c r="I3" s="591"/>
      <c r="J3" s="591"/>
    </row>
    <row r="4" spans="2:10" ht="18.75" customHeight="1">
      <c r="B4" s="2820"/>
      <c r="C4" s="1234"/>
      <c r="D4" s="2815"/>
      <c r="E4" s="2817"/>
      <c r="F4" s="2815"/>
      <c r="G4" s="1444" t="s">
        <v>1521</v>
      </c>
      <c r="H4" s="590"/>
      <c r="I4" s="591"/>
      <c r="J4" s="591"/>
    </row>
    <row r="5" spans="2:10" ht="18.75" customHeight="1">
      <c r="B5" s="576" t="s">
        <v>112</v>
      </c>
      <c r="C5" s="1235">
        <v>1</v>
      </c>
      <c r="D5" s="1762">
        <v>2278709</v>
      </c>
      <c r="E5" s="1762">
        <v>8413</v>
      </c>
      <c r="F5" s="1762">
        <f t="shared" ref="F5:F24" si="0">D5/E5</f>
        <v>270.85569951265899</v>
      </c>
      <c r="G5" s="1763">
        <f t="shared" ref="G5:G24" si="1">RANK(F5,$F$5:$F$24,0)</f>
        <v>2</v>
      </c>
      <c r="H5" s="592"/>
      <c r="I5" s="591"/>
      <c r="J5" s="591"/>
    </row>
    <row r="6" spans="2:10" ht="18.75" customHeight="1">
      <c r="B6" s="576" t="s">
        <v>113</v>
      </c>
      <c r="C6" s="1235">
        <v>2</v>
      </c>
      <c r="D6" s="1762">
        <v>1487943</v>
      </c>
      <c r="E6" s="1762">
        <v>6085</v>
      </c>
      <c r="F6" s="1762">
        <f t="shared" si="0"/>
        <v>244.5263763352506</v>
      </c>
      <c r="G6" s="1763">
        <f t="shared" si="1"/>
        <v>6</v>
      </c>
      <c r="H6" s="592"/>
      <c r="I6" s="591"/>
      <c r="J6" s="591"/>
    </row>
    <row r="7" spans="2:10" ht="18.75" customHeight="1">
      <c r="B7" s="576" t="s">
        <v>116</v>
      </c>
      <c r="C7" s="1235">
        <v>3</v>
      </c>
      <c r="D7" s="1762">
        <v>1323132</v>
      </c>
      <c r="E7" s="1762">
        <v>5115</v>
      </c>
      <c r="F7" s="1762">
        <f t="shared" si="0"/>
        <v>258.67683284457479</v>
      </c>
      <c r="G7" s="1763">
        <f t="shared" si="1"/>
        <v>4</v>
      </c>
      <c r="H7" s="592"/>
      <c r="I7" s="591"/>
      <c r="J7" s="591"/>
    </row>
    <row r="8" spans="2:10" ht="18.75" customHeight="1">
      <c r="B8" s="576" t="s">
        <v>118</v>
      </c>
      <c r="C8" s="1235">
        <v>4</v>
      </c>
      <c r="D8" s="1762">
        <v>1162002</v>
      </c>
      <c r="E8" s="1762">
        <v>3799</v>
      </c>
      <c r="F8" s="1762">
        <f t="shared" si="0"/>
        <v>305.87049223479863</v>
      </c>
      <c r="G8" s="1763">
        <f t="shared" si="1"/>
        <v>1</v>
      </c>
      <c r="H8" s="592"/>
      <c r="I8" s="591"/>
      <c r="J8" s="591"/>
    </row>
    <row r="9" spans="2:10" ht="18.75" customHeight="1">
      <c r="B9" s="576" t="s">
        <v>900</v>
      </c>
      <c r="C9" s="1235">
        <v>5</v>
      </c>
      <c r="D9" s="1762">
        <v>3846147</v>
      </c>
      <c r="E9" s="1762">
        <v>14340</v>
      </c>
      <c r="F9" s="1762">
        <f t="shared" si="0"/>
        <v>268.21108786610881</v>
      </c>
      <c r="G9" s="1763">
        <f t="shared" si="1"/>
        <v>3</v>
      </c>
      <c r="H9" s="592"/>
      <c r="I9" s="591"/>
      <c r="J9" s="591"/>
    </row>
    <row r="10" spans="2:10" ht="18.75" customHeight="1">
      <c r="B10" s="576" t="s">
        <v>901</v>
      </c>
      <c r="C10" s="1235">
        <v>6</v>
      </c>
      <c r="D10" s="1762">
        <v>1157170</v>
      </c>
      <c r="E10" s="1762">
        <v>4962</v>
      </c>
      <c r="F10" s="1762">
        <f t="shared" si="0"/>
        <v>233.20636839983877</v>
      </c>
      <c r="G10" s="1763">
        <f t="shared" si="1"/>
        <v>7</v>
      </c>
      <c r="H10" s="592"/>
      <c r="I10" s="591"/>
      <c r="J10" s="591"/>
    </row>
    <row r="11" spans="2:10" ht="18.75" customHeight="1">
      <c r="B11" s="576" t="s">
        <v>911</v>
      </c>
      <c r="C11" s="1235">
        <v>7</v>
      </c>
      <c r="D11" s="1762">
        <v>600888</v>
      </c>
      <c r="E11" s="1762">
        <v>2671</v>
      </c>
      <c r="F11" s="1762">
        <f t="shared" si="0"/>
        <v>224.96742792961439</v>
      </c>
      <c r="G11" s="1763">
        <f t="shared" si="1"/>
        <v>9</v>
      </c>
      <c r="H11" s="592"/>
      <c r="I11" s="591"/>
      <c r="J11" s="591"/>
    </row>
    <row r="12" spans="2:10" ht="18.75" customHeight="1">
      <c r="B12" s="576" t="s">
        <v>904</v>
      </c>
      <c r="C12" s="1235">
        <v>8</v>
      </c>
      <c r="D12" s="1762">
        <v>895764</v>
      </c>
      <c r="E12" s="1762">
        <v>5136</v>
      </c>
      <c r="F12" s="1762">
        <f t="shared" si="0"/>
        <v>174.40887850467288</v>
      </c>
      <c r="G12" s="1763">
        <f t="shared" si="1"/>
        <v>17</v>
      </c>
      <c r="H12" s="592"/>
      <c r="I12" s="591"/>
      <c r="J12" s="591"/>
    </row>
    <row r="13" spans="2:10" ht="18.75" customHeight="1">
      <c r="B13" s="576" t="s">
        <v>907</v>
      </c>
      <c r="C13" s="1235">
        <v>9</v>
      </c>
      <c r="D13" s="1762">
        <v>772678</v>
      </c>
      <c r="E13" s="1762">
        <v>5113</v>
      </c>
      <c r="F13" s="1762">
        <f t="shared" si="0"/>
        <v>151.12028163504792</v>
      </c>
      <c r="G13" s="1763">
        <f t="shared" si="1"/>
        <v>20</v>
      </c>
      <c r="H13" s="592"/>
      <c r="I13" s="591"/>
      <c r="J13" s="591"/>
    </row>
    <row r="14" spans="2:10" ht="18.75" customHeight="1">
      <c r="B14" s="576" t="s">
        <v>906</v>
      </c>
      <c r="C14" s="1235">
        <v>10</v>
      </c>
      <c r="D14" s="1762">
        <v>872703</v>
      </c>
      <c r="E14" s="1762">
        <v>4888</v>
      </c>
      <c r="F14" s="1762">
        <f t="shared" si="0"/>
        <v>178.53989361702128</v>
      </c>
      <c r="G14" s="1763">
        <f t="shared" si="1"/>
        <v>16</v>
      </c>
      <c r="H14" s="592"/>
      <c r="I14" s="591"/>
      <c r="J14" s="591"/>
    </row>
    <row r="15" spans="2:10" ht="18.75" customHeight="1">
      <c r="B15" s="576" t="s">
        <v>896</v>
      </c>
      <c r="C15" s="1235">
        <v>11</v>
      </c>
      <c r="D15" s="1762">
        <v>3232903</v>
      </c>
      <c r="E15" s="1762">
        <v>13079</v>
      </c>
      <c r="F15" s="1762">
        <f t="shared" si="0"/>
        <v>247.18273568315621</v>
      </c>
      <c r="G15" s="1763">
        <f t="shared" si="1"/>
        <v>5</v>
      </c>
      <c r="H15" s="592"/>
      <c r="I15" s="591"/>
      <c r="J15" s="591"/>
    </row>
    <row r="16" spans="2:10" ht="18.75" customHeight="1">
      <c r="B16" s="577" t="s">
        <v>905</v>
      </c>
      <c r="C16" s="1235">
        <v>12</v>
      </c>
      <c r="D16" s="1767">
        <v>1658722</v>
      </c>
      <c r="E16" s="1767">
        <v>10112</v>
      </c>
      <c r="F16" s="1767">
        <f t="shared" si="0"/>
        <v>164.0350079113924</v>
      </c>
      <c r="G16" s="1768">
        <f t="shared" si="1"/>
        <v>18</v>
      </c>
      <c r="H16" s="592"/>
      <c r="I16" s="591"/>
      <c r="J16" s="591"/>
    </row>
    <row r="17" spans="1:10" ht="18.75" customHeight="1">
      <c r="B17" s="576" t="s">
        <v>897</v>
      </c>
      <c r="C17" s="1235">
        <v>13</v>
      </c>
      <c r="D17" s="1762">
        <v>4127135</v>
      </c>
      <c r="E17" s="1762">
        <v>18888</v>
      </c>
      <c r="F17" s="1762">
        <f t="shared" si="0"/>
        <v>218.5056649724693</v>
      </c>
      <c r="G17" s="1763">
        <f t="shared" si="1"/>
        <v>10</v>
      </c>
      <c r="H17" s="592"/>
      <c r="I17" s="591"/>
      <c r="J17" s="591"/>
    </row>
    <row r="18" spans="1:10" ht="18.75" customHeight="1">
      <c r="B18" s="576" t="s">
        <v>909</v>
      </c>
      <c r="C18" s="1235">
        <v>14</v>
      </c>
      <c r="D18" s="1762">
        <v>745017</v>
      </c>
      <c r="E18" s="1762">
        <v>3568</v>
      </c>
      <c r="F18" s="1762">
        <f t="shared" si="0"/>
        <v>208.8052130044843</v>
      </c>
      <c r="G18" s="1763">
        <f t="shared" si="1"/>
        <v>12</v>
      </c>
      <c r="H18" s="592"/>
      <c r="I18" s="591"/>
      <c r="J18" s="591"/>
    </row>
    <row r="19" spans="1:10" ht="18.75" customHeight="1">
      <c r="B19" s="576" t="s">
        <v>902</v>
      </c>
      <c r="C19" s="1235">
        <v>15</v>
      </c>
      <c r="D19" s="1762">
        <v>1788171</v>
      </c>
      <c r="E19" s="1762">
        <v>8750</v>
      </c>
      <c r="F19" s="1762">
        <f t="shared" si="0"/>
        <v>204.36240000000001</v>
      </c>
      <c r="G19" s="1763">
        <f t="shared" si="1"/>
        <v>13</v>
      </c>
      <c r="H19" s="592"/>
      <c r="I19" s="591"/>
      <c r="J19" s="591"/>
    </row>
    <row r="20" spans="1:10" ht="18.75" customHeight="1">
      <c r="B20" s="576" t="s">
        <v>903</v>
      </c>
      <c r="C20" s="1235">
        <v>16</v>
      </c>
      <c r="D20" s="1762">
        <v>908146</v>
      </c>
      <c r="E20" s="1762">
        <v>4515</v>
      </c>
      <c r="F20" s="1762">
        <f t="shared" si="0"/>
        <v>201.13975636766335</v>
      </c>
      <c r="G20" s="1763">
        <f t="shared" si="1"/>
        <v>14</v>
      </c>
      <c r="H20" s="593"/>
      <c r="I20" s="591"/>
      <c r="J20" s="591"/>
    </row>
    <row r="21" spans="1:10" ht="18.75" customHeight="1">
      <c r="B21" s="576" t="s">
        <v>899</v>
      </c>
      <c r="C21" s="1235">
        <v>17</v>
      </c>
      <c r="D21" s="1762">
        <v>1406748</v>
      </c>
      <c r="E21" s="1762">
        <v>6522</v>
      </c>
      <c r="F21" s="1762">
        <f t="shared" si="0"/>
        <v>215.69273229070836</v>
      </c>
      <c r="G21" s="1763">
        <f t="shared" si="1"/>
        <v>11</v>
      </c>
      <c r="H21" s="593"/>
      <c r="I21" s="591"/>
      <c r="J21" s="591"/>
    </row>
    <row r="22" spans="1:10" ht="18.75" customHeight="1">
      <c r="B22" s="576" t="s">
        <v>910</v>
      </c>
      <c r="C22" s="1235">
        <v>18</v>
      </c>
      <c r="D22" s="1762">
        <v>1003971</v>
      </c>
      <c r="E22" s="1762">
        <v>6359</v>
      </c>
      <c r="F22" s="1762">
        <f t="shared" si="0"/>
        <v>157.88189966975941</v>
      </c>
      <c r="G22" s="1763">
        <f t="shared" si="1"/>
        <v>19</v>
      </c>
      <c r="H22" s="593"/>
      <c r="I22" s="591"/>
      <c r="J22" s="591"/>
    </row>
    <row r="23" spans="1:10" ht="18.75" customHeight="1">
      <c r="B23" s="576" t="s">
        <v>898</v>
      </c>
      <c r="C23" s="1235">
        <v>19</v>
      </c>
      <c r="D23" s="1762">
        <v>2120558</v>
      </c>
      <c r="E23" s="1762">
        <v>9377</v>
      </c>
      <c r="F23" s="1762">
        <f t="shared" si="0"/>
        <v>226.14460915004798</v>
      </c>
      <c r="G23" s="1763">
        <f t="shared" si="1"/>
        <v>8</v>
      </c>
      <c r="H23" s="593"/>
      <c r="I23" s="591"/>
      <c r="J23" s="591"/>
    </row>
    <row r="24" spans="1:10" ht="18.75" customHeight="1" thickBot="1">
      <c r="B24" s="1412" t="s">
        <v>908</v>
      </c>
      <c r="C24" s="1236">
        <v>20</v>
      </c>
      <c r="D24" s="1764">
        <v>842172</v>
      </c>
      <c r="E24" s="1764">
        <v>4435</v>
      </c>
      <c r="F24" s="1764">
        <f t="shared" si="0"/>
        <v>189.89222096956033</v>
      </c>
      <c r="G24" s="1764">
        <f t="shared" si="1"/>
        <v>15</v>
      </c>
      <c r="H24" s="593"/>
      <c r="I24" s="591"/>
      <c r="J24" s="591"/>
    </row>
    <row r="25" spans="1:10" ht="18.75" customHeight="1" thickTop="1">
      <c r="B25" s="1286" t="s">
        <v>1393</v>
      </c>
      <c r="C25" s="1287" t="s">
        <v>1063</v>
      </c>
      <c r="D25" s="1762">
        <v>133257457</v>
      </c>
      <c r="E25" s="1762">
        <v>755015</v>
      </c>
      <c r="F25" s="1762">
        <f t="shared" ref="F25:F26" si="2">D25/E25</f>
        <v>176.49643649463917</v>
      </c>
      <c r="G25" s="2068" t="s">
        <v>1063</v>
      </c>
      <c r="H25" s="593"/>
      <c r="I25" s="591"/>
      <c r="J25" s="591"/>
    </row>
    <row r="26" spans="1:10" ht="18.75" customHeight="1">
      <c r="B26" s="1288" t="s">
        <v>374</v>
      </c>
      <c r="C26" s="594" t="s">
        <v>1063</v>
      </c>
      <c r="D26" s="1765">
        <f>SUM(D5:D24)/20</f>
        <v>1611533.95</v>
      </c>
      <c r="E26" s="1765">
        <f>SUM(E5:E24)/20</f>
        <v>7306.35</v>
      </c>
      <c r="F26" s="1765">
        <f t="shared" si="2"/>
        <v>220.56621295174745</v>
      </c>
      <c r="G26" s="1590" t="s">
        <v>1063</v>
      </c>
      <c r="I26" s="591"/>
      <c r="J26" s="591"/>
    </row>
    <row r="27" spans="1:10" ht="18.75" customHeight="1">
      <c r="B27" s="1766" t="s">
        <v>1701</v>
      </c>
      <c r="C27" s="1445"/>
      <c r="D27" s="1445"/>
      <c r="E27" s="1445"/>
      <c r="F27" s="1445"/>
      <c r="G27" s="1445"/>
      <c r="H27" s="1445"/>
      <c r="I27" s="591"/>
      <c r="J27" s="591"/>
    </row>
    <row r="28" spans="1:10" ht="18.75" customHeight="1"/>
    <row r="29" spans="1:10" ht="18.75" customHeight="1">
      <c r="A29" s="4"/>
    </row>
    <row r="30" spans="1:10" ht="18.75" customHeight="1">
      <c r="A30" s="2476" t="s">
        <v>1711</v>
      </c>
      <c r="B30" s="2476"/>
      <c r="C30" s="2476"/>
      <c r="D30" s="2476"/>
      <c r="E30" s="2476"/>
      <c r="F30" s="2476"/>
      <c r="G30" s="2476"/>
      <c r="H30" s="2476"/>
      <c r="I30" s="2476"/>
    </row>
    <row r="31" spans="1:10" ht="18.75" customHeight="1">
      <c r="A31" s="596"/>
      <c r="B31" s="597"/>
      <c r="C31" s="597"/>
      <c r="D31" s="597"/>
      <c r="E31" s="598"/>
      <c r="F31" s="4"/>
      <c r="G31" s="4"/>
      <c r="H31" s="4"/>
      <c r="I31" s="598" t="s">
        <v>73</v>
      </c>
    </row>
    <row r="32" spans="1:10" ht="18.75" customHeight="1">
      <c r="A32" s="599"/>
      <c r="B32" s="600" t="s">
        <v>424</v>
      </c>
      <c r="C32" s="1446"/>
      <c r="D32" s="601" t="s">
        <v>425</v>
      </c>
      <c r="E32" s="601" t="s">
        <v>426</v>
      </c>
      <c r="F32" s="601" t="s">
        <v>427</v>
      </c>
      <c r="G32" s="2812" t="s">
        <v>428</v>
      </c>
      <c r="H32" s="2813"/>
      <c r="I32" s="602" t="s">
        <v>429</v>
      </c>
    </row>
    <row r="33" spans="1:9" ht="18.75" customHeight="1">
      <c r="A33" s="603" t="s">
        <v>112</v>
      </c>
      <c r="B33" s="1769">
        <v>24.875287797390637</v>
      </c>
      <c r="C33" s="1770"/>
      <c r="D33" s="1771">
        <v>19.39754412893323</v>
      </c>
      <c r="E33" s="1771">
        <v>23.503453568687643</v>
      </c>
      <c r="F33" s="1772">
        <v>19.387950882578664</v>
      </c>
      <c r="G33" s="2804">
        <v>12.835763622409823</v>
      </c>
      <c r="H33" s="2805"/>
      <c r="I33" s="1772">
        <f t="shared" ref="I33:I53" si="3">SUM(B33:G33)</f>
        <v>100</v>
      </c>
    </row>
    <row r="34" spans="1:9" ht="18.75" customHeight="1">
      <c r="A34" s="603" t="s">
        <v>113</v>
      </c>
      <c r="B34" s="1769">
        <v>27.371459994500963</v>
      </c>
      <c r="C34" s="1770"/>
      <c r="D34" s="1771">
        <v>20.195215837228485</v>
      </c>
      <c r="E34" s="1771">
        <v>23.494638438273302</v>
      </c>
      <c r="F34" s="1772">
        <v>17.58317294473467</v>
      </c>
      <c r="G34" s="2804">
        <v>11.355512785262579</v>
      </c>
      <c r="H34" s="2805"/>
      <c r="I34" s="1772">
        <f t="shared" si="3"/>
        <v>100</v>
      </c>
    </row>
    <row r="35" spans="1:9" ht="18.75" customHeight="1">
      <c r="A35" s="603" t="s">
        <v>116</v>
      </c>
      <c r="B35" s="1769">
        <v>27.303424987940183</v>
      </c>
      <c r="C35" s="1770"/>
      <c r="D35" s="1771">
        <v>17.478694323846277</v>
      </c>
      <c r="E35" s="1771">
        <v>23.460363402476283</v>
      </c>
      <c r="F35" s="1772">
        <v>18.121884547354881</v>
      </c>
      <c r="G35" s="2804">
        <v>13.635632738382379</v>
      </c>
      <c r="H35" s="2805"/>
      <c r="I35" s="1772">
        <f t="shared" si="3"/>
        <v>100</v>
      </c>
    </row>
    <row r="36" spans="1:9" ht="18.75" customHeight="1">
      <c r="A36" s="603" t="s">
        <v>118</v>
      </c>
      <c r="B36" s="1769">
        <v>23.904469763365469</v>
      </c>
      <c r="C36" s="1770"/>
      <c r="D36" s="1771">
        <v>17.112182296231378</v>
      </c>
      <c r="E36" s="1771">
        <v>24.517966695880805</v>
      </c>
      <c r="F36" s="1772">
        <v>19.281332164767747</v>
      </c>
      <c r="G36" s="2804">
        <v>15.184049079754603</v>
      </c>
      <c r="H36" s="2805"/>
      <c r="I36" s="1772">
        <f t="shared" si="3"/>
        <v>100</v>
      </c>
    </row>
    <row r="37" spans="1:9" ht="18.75" customHeight="1">
      <c r="A37" s="603" t="s">
        <v>107</v>
      </c>
      <c r="B37" s="1769">
        <v>28.22652924042124</v>
      </c>
      <c r="C37" s="1770"/>
      <c r="D37" s="1771">
        <v>18.569347972216001</v>
      </c>
      <c r="E37" s="1771">
        <v>22.014340129957429</v>
      </c>
      <c r="F37" s="1772">
        <v>17.163343042796324</v>
      </c>
      <c r="G37" s="2804">
        <v>14.026439614609007</v>
      </c>
      <c r="H37" s="2805"/>
      <c r="I37" s="1772">
        <f t="shared" si="3"/>
        <v>100</v>
      </c>
    </row>
    <row r="38" spans="1:9" ht="18.75" customHeight="1">
      <c r="A38" s="603" t="s">
        <v>103</v>
      </c>
      <c r="B38" s="1769">
        <v>26.976820647706724</v>
      </c>
      <c r="C38" s="1770"/>
      <c r="D38" s="1771">
        <v>17.803715272069702</v>
      </c>
      <c r="E38" s="1771">
        <v>22.209436133486765</v>
      </c>
      <c r="F38" s="1772">
        <v>17.820154529015291</v>
      </c>
      <c r="G38" s="2804">
        <v>15.18987341772152</v>
      </c>
      <c r="H38" s="2805"/>
      <c r="I38" s="1772">
        <f t="shared" si="3"/>
        <v>100</v>
      </c>
    </row>
    <row r="39" spans="1:9" ht="18.75" customHeight="1">
      <c r="A39" s="603" t="s">
        <v>114</v>
      </c>
      <c r="B39" s="1769">
        <v>29.585798816568047</v>
      </c>
      <c r="C39" s="1770"/>
      <c r="D39" s="1771">
        <v>18.031765805045158</v>
      </c>
      <c r="E39" s="1771">
        <v>20.492058548738711</v>
      </c>
      <c r="F39" s="1772">
        <v>18.249766427904078</v>
      </c>
      <c r="G39" s="2804">
        <v>13.640610401744006</v>
      </c>
      <c r="H39" s="2805"/>
      <c r="I39" s="1772">
        <f t="shared" si="3"/>
        <v>100</v>
      </c>
    </row>
    <row r="40" spans="1:9" ht="18.75" customHeight="1">
      <c r="A40" s="603" t="s">
        <v>119</v>
      </c>
      <c r="B40" s="1769">
        <v>34.594964891248502</v>
      </c>
      <c r="C40" s="1770"/>
      <c r="D40" s="1771">
        <v>21.664668607638294</v>
      </c>
      <c r="E40" s="1771">
        <v>21.287891762288062</v>
      </c>
      <c r="F40" s="1772">
        <v>13.289946908717246</v>
      </c>
      <c r="G40" s="2804">
        <v>9.1625278301078961</v>
      </c>
      <c r="H40" s="2805"/>
      <c r="I40" s="1772">
        <f t="shared" si="3"/>
        <v>99.999999999999986</v>
      </c>
    </row>
    <row r="41" spans="1:9" ht="18.75" customHeight="1">
      <c r="A41" s="603" t="s">
        <v>117</v>
      </c>
      <c r="B41" s="1769">
        <v>38.453445554971069</v>
      </c>
      <c r="C41" s="1770"/>
      <c r="D41" s="1771">
        <v>19.673855865334033</v>
      </c>
      <c r="E41" s="1771">
        <v>20.147290899526567</v>
      </c>
      <c r="F41" s="1772">
        <v>13.028230755742593</v>
      </c>
      <c r="G41" s="2804">
        <v>8.6971769244257402</v>
      </c>
      <c r="H41" s="2805"/>
      <c r="I41" s="1772">
        <f t="shared" si="3"/>
        <v>100</v>
      </c>
    </row>
    <row r="42" spans="1:9" ht="18.75" customHeight="1">
      <c r="A42" s="603" t="s">
        <v>108</v>
      </c>
      <c r="B42" s="1769">
        <v>35.933297471759012</v>
      </c>
      <c r="C42" s="1770"/>
      <c r="D42" s="1771">
        <v>20.692128384436074</v>
      </c>
      <c r="E42" s="1771">
        <v>20.656266810112964</v>
      </c>
      <c r="F42" s="1772">
        <v>14.595660749506903</v>
      </c>
      <c r="G42" s="2804">
        <v>8.1226465841850466</v>
      </c>
      <c r="H42" s="2805"/>
      <c r="I42" s="1772">
        <f t="shared" si="3"/>
        <v>100</v>
      </c>
    </row>
    <row r="43" spans="1:9" ht="18.75" customHeight="1">
      <c r="A43" s="603" t="s">
        <v>106</v>
      </c>
      <c r="B43" s="1769">
        <v>31.114463511220062</v>
      </c>
      <c r="C43" s="1770"/>
      <c r="D43" s="1771">
        <v>18.98296561694638</v>
      </c>
      <c r="E43" s="1771">
        <v>22.389842227669874</v>
      </c>
      <c r="F43" s="1772">
        <v>16.336664780941607</v>
      </c>
      <c r="G43" s="2804">
        <v>11.176063863222076</v>
      </c>
      <c r="H43" s="2805"/>
      <c r="I43" s="1772">
        <f t="shared" si="3"/>
        <v>100</v>
      </c>
    </row>
    <row r="44" spans="1:9" ht="18.75" customHeight="1">
      <c r="A44" s="604" t="s">
        <v>77</v>
      </c>
      <c r="B44" s="1919">
        <v>37.848080408634047</v>
      </c>
      <c r="C44" s="1920"/>
      <c r="D44" s="1823">
        <v>20.349316197067065</v>
      </c>
      <c r="E44" s="1823">
        <v>19.434832756632066</v>
      </c>
      <c r="F44" s="1921">
        <v>12.020102158510463</v>
      </c>
      <c r="G44" s="2810">
        <v>10.347668479156368</v>
      </c>
      <c r="H44" s="2811"/>
      <c r="I44" s="1921">
        <f t="shared" si="3"/>
        <v>100.00000000000001</v>
      </c>
    </row>
    <row r="45" spans="1:9" ht="18.75" customHeight="1">
      <c r="A45" s="603" t="s">
        <v>102</v>
      </c>
      <c r="B45" s="1769">
        <v>37.988560533841756</v>
      </c>
      <c r="C45" s="1770"/>
      <c r="D45" s="1771">
        <v>19.668082156166044</v>
      </c>
      <c r="E45" s="1771">
        <v>19.772077303059191</v>
      </c>
      <c r="F45" s="1772">
        <v>13.367709506889677</v>
      </c>
      <c r="G45" s="2804">
        <v>9.2035705000433321</v>
      </c>
      <c r="H45" s="2805"/>
      <c r="I45" s="1772">
        <f t="shared" si="3"/>
        <v>100</v>
      </c>
    </row>
    <row r="46" spans="1:9" ht="18.75" customHeight="1">
      <c r="A46" s="603" t="s">
        <v>105</v>
      </c>
      <c r="B46" s="1769">
        <v>33.196523418638343</v>
      </c>
      <c r="C46" s="1770"/>
      <c r="D46" s="1771">
        <v>18.493481409946884</v>
      </c>
      <c r="E46" s="1771">
        <v>20.424915499758569</v>
      </c>
      <c r="F46" s="1772">
        <v>15.71704490584259</v>
      </c>
      <c r="G46" s="2804">
        <v>12.168034765813616</v>
      </c>
      <c r="H46" s="2805"/>
      <c r="I46" s="1772">
        <f t="shared" si="3"/>
        <v>100</v>
      </c>
    </row>
    <row r="47" spans="1:9" ht="18.75" customHeight="1">
      <c r="A47" s="603" t="s">
        <v>101</v>
      </c>
      <c r="B47" s="1769">
        <v>35.243253515773468</v>
      </c>
      <c r="C47" s="1770"/>
      <c r="D47" s="1771">
        <v>19.04218928164196</v>
      </c>
      <c r="E47" s="1771">
        <v>21.493728620296466</v>
      </c>
      <c r="F47" s="1772">
        <v>13.816039528696313</v>
      </c>
      <c r="G47" s="2804">
        <v>10.40478905359179</v>
      </c>
      <c r="H47" s="2805"/>
      <c r="I47" s="1772">
        <f t="shared" si="3"/>
        <v>99.999999999999986</v>
      </c>
    </row>
    <row r="48" spans="1:9" ht="18.75" customHeight="1">
      <c r="A48" s="603" t="s">
        <v>111</v>
      </c>
      <c r="B48" s="1769">
        <v>33.990697674418605</v>
      </c>
      <c r="C48" s="1770"/>
      <c r="D48" s="1771">
        <v>18.344186046511631</v>
      </c>
      <c r="E48" s="1771">
        <v>23.144186046511628</v>
      </c>
      <c r="F48" s="1772">
        <v>14.251162790697675</v>
      </c>
      <c r="G48" s="2804">
        <v>10.269767441860465</v>
      </c>
      <c r="H48" s="2805"/>
      <c r="I48" s="1772">
        <f t="shared" si="3"/>
        <v>100.00000000000001</v>
      </c>
    </row>
    <row r="49" spans="1:9" ht="18.75" customHeight="1">
      <c r="A49" s="603" t="s">
        <v>110</v>
      </c>
      <c r="B49" s="1769">
        <v>30.959712599435463</v>
      </c>
      <c r="C49" s="1770"/>
      <c r="D49" s="1771">
        <v>21.016166281755197</v>
      </c>
      <c r="E49" s="1771">
        <v>22.068257634077497</v>
      </c>
      <c r="F49" s="1772">
        <v>14.357197844495767</v>
      </c>
      <c r="G49" s="2804">
        <v>11.59866564023608</v>
      </c>
      <c r="H49" s="2805"/>
      <c r="I49" s="1772">
        <f t="shared" si="3"/>
        <v>100</v>
      </c>
    </row>
    <row r="50" spans="1:9" ht="18.75" customHeight="1">
      <c r="A50" s="603" t="s">
        <v>115</v>
      </c>
      <c r="B50" s="1769">
        <v>37.366449285416955</v>
      </c>
      <c r="C50" s="1770"/>
      <c r="D50" s="1771">
        <v>20.299708616622727</v>
      </c>
      <c r="E50" s="1771">
        <v>20.604967392812544</v>
      </c>
      <c r="F50" s="1772">
        <v>13.431386152351878</v>
      </c>
      <c r="G50" s="2804">
        <v>8.2974885527958921</v>
      </c>
      <c r="H50" s="2805"/>
      <c r="I50" s="1772">
        <f t="shared" si="3"/>
        <v>100</v>
      </c>
    </row>
    <row r="51" spans="1:9" ht="18.75" customHeight="1">
      <c r="A51" s="603" t="s">
        <v>104</v>
      </c>
      <c r="B51" s="1769">
        <v>30.543125383872948</v>
      </c>
      <c r="C51" s="1770"/>
      <c r="D51" s="1771">
        <v>20.593138545231202</v>
      </c>
      <c r="E51" s="1771">
        <v>22.93586031411775</v>
      </c>
      <c r="F51" s="1772">
        <v>15.337369483197334</v>
      </c>
      <c r="G51" s="2804">
        <v>10.590506273580766</v>
      </c>
      <c r="H51" s="2805"/>
      <c r="I51" s="1772">
        <f t="shared" si="3"/>
        <v>100</v>
      </c>
    </row>
    <row r="52" spans="1:9" ht="18.75" customHeight="1" thickBot="1">
      <c r="A52" s="1237" t="s">
        <v>883</v>
      </c>
      <c r="B52" s="1773">
        <v>31.982981871994081</v>
      </c>
      <c r="C52" s="1773"/>
      <c r="D52" s="1774">
        <v>21.180170181280058</v>
      </c>
      <c r="E52" s="1774">
        <v>21.291157972623012</v>
      </c>
      <c r="F52" s="1775">
        <v>15.353311135775064</v>
      </c>
      <c r="G52" s="2808">
        <v>10.192378838327784</v>
      </c>
      <c r="H52" s="2809"/>
      <c r="I52" s="1775">
        <f t="shared" si="3"/>
        <v>99.999999999999986</v>
      </c>
    </row>
    <row r="53" spans="1:9" ht="18.75" customHeight="1" thickTop="1">
      <c r="A53" s="1780" t="s">
        <v>894</v>
      </c>
      <c r="B53" s="1776">
        <v>36.255877283577007</v>
      </c>
      <c r="C53" s="1776"/>
      <c r="D53" s="1777">
        <v>19.910538336873142</v>
      </c>
      <c r="E53" s="1777">
        <v>20.664248845702076</v>
      </c>
      <c r="F53" s="1778">
        <v>13.995912349987019</v>
      </c>
      <c r="G53" s="2806">
        <v>9.1734231838607592</v>
      </c>
      <c r="H53" s="2807"/>
      <c r="I53" s="1779">
        <f t="shared" si="3"/>
        <v>100.00000000000001</v>
      </c>
    </row>
    <row r="54" spans="1:9" ht="18.75" customHeight="1">
      <c r="A54" s="223" t="s">
        <v>1712</v>
      </c>
      <c r="B54" s="223"/>
      <c r="C54" s="223"/>
      <c r="D54" s="223"/>
      <c r="E54" s="223"/>
      <c r="F54" s="4"/>
      <c r="G54" s="4"/>
      <c r="H54" s="4"/>
      <c r="I54" s="4"/>
    </row>
  </sheetData>
  <sheetProtection algorithmName="SHA-512" hashValue="QtcJTwlQu6MYmBuxyL2X/tVtkqpArUzbSDI7oMEXVT+pKabxsK5pR5ZZcHkXDuwKmbfb0MrJFvhkSbgkvUQQkw==" saltValue="u9w4ApvpuJwLrY/TYQt2mQ==" spinCount="100000" sheet="1" objects="1" scenarios="1"/>
  <mergeCells count="28">
    <mergeCell ref="G32:H32"/>
    <mergeCell ref="B1:G1"/>
    <mergeCell ref="G40:H40"/>
    <mergeCell ref="G39:H39"/>
    <mergeCell ref="G38:H38"/>
    <mergeCell ref="G37:H37"/>
    <mergeCell ref="G36:H36"/>
    <mergeCell ref="G35:H35"/>
    <mergeCell ref="F3:F4"/>
    <mergeCell ref="E3:E4"/>
    <mergeCell ref="D3:D4"/>
    <mergeCell ref="B3:B4"/>
    <mergeCell ref="G41:H41"/>
    <mergeCell ref="A30:I30"/>
    <mergeCell ref="G53:H53"/>
    <mergeCell ref="G52:H52"/>
    <mergeCell ref="G51:H51"/>
    <mergeCell ref="G50:H50"/>
    <mergeCell ref="G49:H49"/>
    <mergeCell ref="G48:H48"/>
    <mergeCell ref="G47:H47"/>
    <mergeCell ref="G46:H46"/>
    <mergeCell ref="G45:H45"/>
    <mergeCell ref="G44:H44"/>
    <mergeCell ref="G43:H43"/>
    <mergeCell ref="G42:H42"/>
    <mergeCell ref="G34:H34"/>
    <mergeCell ref="G33:H33"/>
  </mergeCells>
  <phoneticPr fontId="8"/>
  <hyperlinks>
    <hyperlink ref="J1" location="一覧!A1" display="一覧へ" xr:uid="{74635D8A-CE0C-445A-A56A-1FA8C6FF4EC6}"/>
  </hyperlinks>
  <printOptions horizontalCentered="1"/>
  <pageMargins left="0.74803149606299213" right="0.74803149606299213" top="0.98425196850393704" bottom="0.98425196850393704" header="0.51181102362204722" footer="0.51181102362204722"/>
  <pageSetup paperSize="9" scale="73"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pageSetUpPr fitToPage="1"/>
  </sheetPr>
  <dimension ref="A1:P68"/>
  <sheetViews>
    <sheetView view="pageBreakPreview" zoomScale="70" zoomScaleNormal="100" zoomScaleSheetLayoutView="70" workbookViewId="0">
      <selection sqref="A1:M1"/>
    </sheetView>
  </sheetViews>
  <sheetFormatPr defaultColWidth="9.140625" defaultRowHeight="12" outlineLevelRow="1" outlineLevelCol="1"/>
  <cols>
    <col min="1" max="2" width="2.7109375" style="4" customWidth="1"/>
    <col min="3" max="3" width="21.140625" style="4" customWidth="1"/>
    <col min="4" max="7" width="15.7109375" style="4" customWidth="1"/>
    <col min="8" max="9" width="15.7109375" style="4" hidden="1" customWidth="1" outlineLevel="1"/>
    <col min="10" max="10" width="18" style="4" customWidth="1" collapsed="1"/>
    <col min="11" max="11" width="15.7109375" style="4" customWidth="1"/>
    <col min="12" max="12" width="18" style="4" customWidth="1"/>
    <col min="13" max="13" width="15.7109375" style="4" customWidth="1"/>
    <col min="14" max="14" width="10.7109375" style="4" bestFit="1" customWidth="1"/>
    <col min="15" max="16384" width="9.140625" style="4"/>
  </cols>
  <sheetData>
    <row r="1" spans="1:16" ht="18.75" customHeight="1">
      <c r="A1" s="2825" t="s">
        <v>1713</v>
      </c>
      <c r="B1" s="2825"/>
      <c r="C1" s="2825"/>
      <c r="D1" s="2825"/>
      <c r="E1" s="2825"/>
      <c r="F1" s="2825"/>
      <c r="G1" s="2825"/>
      <c r="H1" s="2825"/>
      <c r="I1" s="2825"/>
      <c r="J1" s="2825"/>
      <c r="K1" s="2825"/>
      <c r="L1" s="2825"/>
      <c r="M1" s="2825"/>
      <c r="N1" s="1544" t="s">
        <v>1532</v>
      </c>
    </row>
    <row r="2" spans="1:16" ht="18.75" customHeight="1">
      <c r="A2" s="7"/>
      <c r="B2" s="7"/>
      <c r="C2" s="605"/>
      <c r="D2" s="605"/>
      <c r="E2" s="605"/>
      <c r="F2" s="605"/>
      <c r="G2" s="605"/>
      <c r="H2" s="605"/>
      <c r="I2" s="605"/>
      <c r="J2" s="523"/>
      <c r="K2" s="514"/>
      <c r="L2" s="523"/>
      <c r="M2" s="724" t="s">
        <v>1206</v>
      </c>
    </row>
    <row r="3" spans="1:16" ht="18.75" customHeight="1">
      <c r="A3" s="2853"/>
      <c r="B3" s="2854"/>
      <c r="C3" s="2855"/>
      <c r="D3" s="705" t="s">
        <v>626</v>
      </c>
      <c r="E3" s="706"/>
      <c r="F3" s="707" t="s">
        <v>354</v>
      </c>
      <c r="G3" s="708"/>
      <c r="H3" s="708"/>
      <c r="I3" s="709"/>
      <c r="J3" s="710" t="s">
        <v>726</v>
      </c>
      <c r="K3" s="711"/>
      <c r="L3" s="712" t="s">
        <v>725</v>
      </c>
      <c r="M3" s="713"/>
    </row>
    <row r="4" spans="1:16" ht="18.75" customHeight="1">
      <c r="A4" s="2856"/>
      <c r="B4" s="2857"/>
      <c r="C4" s="2858"/>
      <c r="D4" s="714"/>
      <c r="E4" s="703" t="s">
        <v>384</v>
      </c>
      <c r="F4" s="714"/>
      <c r="G4" s="715" t="s">
        <v>384</v>
      </c>
      <c r="H4" s="716"/>
      <c r="I4" s="717"/>
      <c r="J4" s="714"/>
      <c r="K4" s="703" t="s">
        <v>384</v>
      </c>
      <c r="L4" s="718"/>
      <c r="M4" s="703" t="s">
        <v>384</v>
      </c>
    </row>
    <row r="5" spans="1:16" ht="24" customHeight="1">
      <c r="A5" s="2859" t="s">
        <v>715</v>
      </c>
      <c r="B5" s="2860"/>
      <c r="C5" s="2861"/>
      <c r="D5" s="1785">
        <v>10112</v>
      </c>
      <c r="E5" s="1786">
        <v>100</v>
      </c>
      <c r="F5" s="1785">
        <v>88500</v>
      </c>
      <c r="G5" s="1787">
        <v>100</v>
      </c>
      <c r="H5" s="1781"/>
      <c r="I5" s="1782"/>
      <c r="J5" s="1785">
        <v>1658722</v>
      </c>
      <c r="K5" s="1786">
        <v>100</v>
      </c>
      <c r="L5" s="1788">
        <v>1323053</v>
      </c>
      <c r="M5" s="1786">
        <v>100</v>
      </c>
      <c r="O5" s="606"/>
      <c r="P5" s="606"/>
    </row>
    <row r="6" spans="1:16" ht="24" customHeight="1">
      <c r="A6" s="1258"/>
      <c r="B6" s="2821" t="s">
        <v>716</v>
      </c>
      <c r="C6" s="2822"/>
      <c r="D6" s="1789">
        <v>32</v>
      </c>
      <c r="E6" s="1790">
        <f>D6/$D$5*100</f>
        <v>0.31645569620253167</v>
      </c>
      <c r="F6" s="1789">
        <v>4405</v>
      </c>
      <c r="G6" s="1791">
        <f>F6/$F$5*100</f>
        <v>4.9774011299435026</v>
      </c>
      <c r="H6" s="1783"/>
      <c r="I6" s="1784"/>
      <c r="J6" s="1789">
        <v>200605</v>
      </c>
      <c r="K6" s="1790">
        <f>J6/$J$5*100</f>
        <v>12.093949438181925</v>
      </c>
      <c r="L6" s="1792">
        <v>205219</v>
      </c>
      <c r="M6" s="1790">
        <f>L6/$L$5*100</f>
        <v>15.511018832956806</v>
      </c>
      <c r="O6" s="606"/>
      <c r="P6" s="606"/>
    </row>
    <row r="7" spans="1:16" ht="24" customHeight="1">
      <c r="A7" s="1367"/>
      <c r="B7" s="2823" t="s">
        <v>717</v>
      </c>
      <c r="C7" s="2824"/>
      <c r="D7" s="1789">
        <v>1590</v>
      </c>
      <c r="E7" s="1790">
        <f t="shared" ref="E7:E11" si="0">D7/$D$5*100</f>
        <v>15.723892405063292</v>
      </c>
      <c r="F7" s="1789">
        <v>8266</v>
      </c>
      <c r="G7" s="1791">
        <f t="shared" ref="G7:G11" si="1">F7/$F$5*100</f>
        <v>9.3401129943502834</v>
      </c>
      <c r="H7" s="1783"/>
      <c r="I7" s="1784"/>
      <c r="J7" s="1789">
        <v>105620</v>
      </c>
      <c r="K7" s="1790">
        <f t="shared" ref="K7:K11" si="2">J7/$J$5*100</f>
        <v>6.3675528509298127</v>
      </c>
      <c r="L7" s="1792">
        <v>196223</v>
      </c>
      <c r="M7" s="1790">
        <f t="shared" ref="M7:M10" si="3">L7/$L$5*100</f>
        <v>14.831076306089022</v>
      </c>
      <c r="O7" s="606"/>
      <c r="P7" s="606"/>
    </row>
    <row r="8" spans="1:16" ht="24" customHeight="1">
      <c r="A8" s="1367"/>
      <c r="B8" s="2821" t="s">
        <v>718</v>
      </c>
      <c r="C8" s="2822"/>
      <c r="D8" s="1789">
        <v>3278</v>
      </c>
      <c r="E8" s="1790">
        <f t="shared" si="0"/>
        <v>32.41693037974683</v>
      </c>
      <c r="F8" s="1789">
        <v>39063</v>
      </c>
      <c r="G8" s="1791">
        <f t="shared" si="1"/>
        <v>44.138983050847457</v>
      </c>
      <c r="H8" s="1783"/>
      <c r="I8" s="1784"/>
      <c r="J8" s="1789">
        <v>448370</v>
      </c>
      <c r="K8" s="1790">
        <f t="shared" si="2"/>
        <v>27.031051616847186</v>
      </c>
      <c r="L8" s="1792">
        <v>371864</v>
      </c>
      <c r="M8" s="1790">
        <f t="shared" si="3"/>
        <v>28.106508204886726</v>
      </c>
      <c r="O8" s="606"/>
      <c r="P8" s="606"/>
    </row>
    <row r="9" spans="1:16" ht="24" customHeight="1">
      <c r="A9" s="1367"/>
      <c r="B9" s="2821" t="s">
        <v>719</v>
      </c>
      <c r="C9" s="2822"/>
      <c r="D9" s="1789">
        <v>1105</v>
      </c>
      <c r="E9" s="1790">
        <f t="shared" si="0"/>
        <v>10.927610759493671</v>
      </c>
      <c r="F9" s="1789">
        <v>7438</v>
      </c>
      <c r="G9" s="1791">
        <f t="shared" si="1"/>
        <v>8.4045197740113</v>
      </c>
      <c r="H9" s="1783"/>
      <c r="I9" s="1784"/>
      <c r="J9" s="1789">
        <v>296598</v>
      </c>
      <c r="K9" s="1790">
        <f t="shared" si="2"/>
        <v>17.881115702329868</v>
      </c>
      <c r="L9" s="1792">
        <v>157558</v>
      </c>
      <c r="M9" s="1790">
        <f t="shared" si="3"/>
        <v>11.908668813720992</v>
      </c>
      <c r="O9" s="606"/>
      <c r="P9" s="606"/>
    </row>
    <row r="10" spans="1:16" ht="24" customHeight="1">
      <c r="A10" s="1367"/>
      <c r="B10" s="2821" t="s">
        <v>720</v>
      </c>
      <c r="C10" s="2822"/>
      <c r="D10" s="1789">
        <v>3670</v>
      </c>
      <c r="E10" s="1790">
        <f t="shared" si="0"/>
        <v>36.293512658227847</v>
      </c>
      <c r="F10" s="1789">
        <v>23494</v>
      </c>
      <c r="G10" s="1791">
        <f t="shared" si="1"/>
        <v>26.546892655367234</v>
      </c>
      <c r="H10" s="1783"/>
      <c r="I10" s="1784"/>
      <c r="J10" s="1789">
        <v>396728</v>
      </c>
      <c r="K10" s="1790">
        <f t="shared" si="2"/>
        <v>23.917690848737763</v>
      </c>
      <c r="L10" s="1792">
        <v>392189</v>
      </c>
      <c r="M10" s="1790">
        <f t="shared" si="3"/>
        <v>29.642727842346449</v>
      </c>
      <c r="O10" s="606"/>
      <c r="P10" s="606"/>
    </row>
    <row r="11" spans="1:16" ht="24" customHeight="1">
      <c r="A11" s="1368"/>
      <c r="B11" s="2821" t="s">
        <v>721</v>
      </c>
      <c r="C11" s="2822"/>
      <c r="D11" s="1789">
        <v>437</v>
      </c>
      <c r="E11" s="1790">
        <f t="shared" si="0"/>
        <v>4.3215981012658231</v>
      </c>
      <c r="F11" s="1789">
        <v>5834</v>
      </c>
      <c r="G11" s="1791">
        <f t="shared" si="1"/>
        <v>6.5920903954802252</v>
      </c>
      <c r="H11" s="1783"/>
      <c r="I11" s="1784"/>
      <c r="J11" s="1789">
        <v>210801</v>
      </c>
      <c r="K11" s="1790">
        <f t="shared" si="2"/>
        <v>12.708639542973446</v>
      </c>
      <c r="L11" s="1793" t="s">
        <v>31</v>
      </c>
      <c r="M11" s="1793" t="s">
        <v>31</v>
      </c>
      <c r="O11" s="606"/>
      <c r="P11" s="606"/>
    </row>
    <row r="12" spans="1:16" ht="18.75" hidden="1" customHeight="1" outlineLevel="1">
      <c r="A12" s="2866" t="s">
        <v>430</v>
      </c>
      <c r="B12" s="2867"/>
      <c r="C12" s="2868"/>
      <c r="D12" s="704">
        <v>115</v>
      </c>
      <c r="E12" s="719">
        <f t="shared" ref="E12:G12" si="4">D12/D$5*100</f>
        <v>1.137262658227848</v>
      </c>
      <c r="F12" s="704">
        <v>795</v>
      </c>
      <c r="G12" s="719">
        <f t="shared" si="4"/>
        <v>0.89830508474576276</v>
      </c>
      <c r="H12" s="704">
        <v>10086.51</v>
      </c>
      <c r="I12" s="719">
        <f>H12/J$5*100</f>
        <v>0.6080892397882226</v>
      </c>
      <c r="J12" s="720" t="s">
        <v>722</v>
      </c>
      <c r="K12" s="720" t="s">
        <v>722</v>
      </c>
      <c r="L12" s="721"/>
      <c r="M12" s="722"/>
      <c r="N12" s="606"/>
    </row>
    <row r="13" spans="1:16" ht="18.75" customHeight="1" collapsed="1">
      <c r="A13" s="1744" t="s">
        <v>1423</v>
      </c>
      <c r="B13" s="1794"/>
      <c r="C13" s="1794"/>
      <c r="D13" s="1794"/>
      <c r="E13" s="1794"/>
      <c r="F13" s="1794"/>
      <c r="G13" s="1795"/>
      <c r="H13" s="1795"/>
      <c r="I13" s="1795"/>
      <c r="J13" s="1795"/>
      <c r="K13" s="1795"/>
      <c r="L13" s="1796"/>
      <c r="M13" s="1796"/>
    </row>
    <row r="14" spans="1:16" ht="18.75" customHeight="1">
      <c r="A14" s="1744" t="s">
        <v>1323</v>
      </c>
      <c r="B14" s="1797"/>
      <c r="C14" s="223"/>
      <c r="D14" s="223"/>
      <c r="E14" s="223"/>
      <c r="F14" s="23"/>
      <c r="G14" s="23"/>
      <c r="H14" s="23"/>
      <c r="I14" s="23"/>
      <c r="J14" s="23"/>
      <c r="K14" s="23"/>
      <c r="L14" s="223"/>
      <c r="M14" s="223"/>
    </row>
    <row r="15" spans="1:16" ht="18.75" customHeight="1">
      <c r="A15" s="344"/>
      <c r="B15" s="1797"/>
      <c r="C15" s="223"/>
      <c r="D15" s="223"/>
      <c r="E15" s="223"/>
      <c r="F15" s="23"/>
      <c r="G15" s="23"/>
      <c r="H15" s="23"/>
      <c r="I15" s="23"/>
      <c r="J15" s="23"/>
      <c r="K15" s="23"/>
      <c r="L15" s="223"/>
      <c r="M15" s="223"/>
    </row>
    <row r="16" spans="1:16" ht="18.75" customHeight="1">
      <c r="A16" s="344"/>
      <c r="B16" s="344"/>
      <c r="C16" s="1798"/>
      <c r="D16" s="223"/>
      <c r="E16" s="223"/>
      <c r="F16" s="23"/>
      <c r="G16" s="23"/>
      <c r="H16" s="23"/>
      <c r="I16" s="23"/>
      <c r="J16" s="23"/>
      <c r="K16" s="23"/>
      <c r="L16" s="223"/>
      <c r="M16" s="223"/>
    </row>
    <row r="17" spans="1:13" ht="18.75" customHeight="1">
      <c r="A17" s="2825" t="s">
        <v>1714</v>
      </c>
      <c r="B17" s="2825"/>
      <c r="C17" s="2825"/>
      <c r="D17" s="2825"/>
      <c r="E17" s="2825"/>
      <c r="F17" s="2825"/>
      <c r="G17" s="2825"/>
      <c r="H17" s="2825"/>
      <c r="I17" s="2825"/>
      <c r="J17" s="2825"/>
      <c r="K17" s="2825"/>
      <c r="L17" s="2825"/>
      <c r="M17" s="2825"/>
    </row>
    <row r="18" spans="1:13" ht="18.75" customHeight="1">
      <c r="A18" s="723"/>
      <c r="B18" s="723"/>
      <c r="C18" s="725"/>
      <c r="D18" s="725"/>
      <c r="E18" s="725"/>
      <c r="F18" s="725"/>
      <c r="G18" s="725"/>
      <c r="H18" s="725"/>
      <c r="I18" s="725"/>
      <c r="J18" s="721"/>
      <c r="K18" s="724"/>
      <c r="L18" s="721"/>
      <c r="M18" s="724" t="s">
        <v>1206</v>
      </c>
    </row>
    <row r="19" spans="1:13" ht="18.75" customHeight="1">
      <c r="A19" s="2853"/>
      <c r="B19" s="2854"/>
      <c r="C19" s="2855"/>
      <c r="D19" s="705" t="s">
        <v>626</v>
      </c>
      <c r="E19" s="706"/>
      <c r="F19" s="705" t="s">
        <v>354</v>
      </c>
      <c r="G19" s="706"/>
      <c r="H19" s="709"/>
      <c r="I19" s="709"/>
      <c r="J19" s="726" t="s">
        <v>726</v>
      </c>
      <c r="K19" s="706"/>
      <c r="L19" s="712" t="s">
        <v>725</v>
      </c>
      <c r="M19" s="713"/>
    </row>
    <row r="20" spans="1:13" ht="18.75" customHeight="1">
      <c r="A20" s="2856"/>
      <c r="B20" s="2857"/>
      <c r="C20" s="2858"/>
      <c r="D20" s="714"/>
      <c r="E20" s="703" t="s">
        <v>384</v>
      </c>
      <c r="F20" s="714"/>
      <c r="G20" s="703" t="s">
        <v>384</v>
      </c>
      <c r="H20" s="727"/>
      <c r="I20" s="703"/>
      <c r="J20" s="714"/>
      <c r="K20" s="703" t="s">
        <v>384</v>
      </c>
      <c r="L20" s="718"/>
      <c r="M20" s="703" t="s">
        <v>384</v>
      </c>
    </row>
    <row r="21" spans="1:13" ht="24" customHeight="1">
      <c r="A21" s="2859" t="s">
        <v>715</v>
      </c>
      <c r="B21" s="2869"/>
      <c r="C21" s="2870"/>
      <c r="D21" s="1799">
        <v>755015</v>
      </c>
      <c r="E21" s="1800">
        <v>100</v>
      </c>
      <c r="F21" s="1799">
        <v>6464650</v>
      </c>
      <c r="G21" s="1800">
        <v>100</v>
      </c>
      <c r="H21" s="1800"/>
      <c r="I21" s="1800"/>
      <c r="J21" s="1799">
        <v>133257457</v>
      </c>
      <c r="K21" s="1800">
        <v>100</v>
      </c>
      <c r="L21" s="1801">
        <v>136952597</v>
      </c>
      <c r="M21" s="1800">
        <v>100</v>
      </c>
    </row>
    <row r="22" spans="1:13" ht="24" customHeight="1">
      <c r="A22" s="1258"/>
      <c r="B22" s="2821" t="s">
        <v>716</v>
      </c>
      <c r="C22" s="2822"/>
      <c r="D22" s="1802">
        <v>2575</v>
      </c>
      <c r="E22" s="1803">
        <f t="shared" ref="E22:E27" si="5">D22/$D$21*100</f>
        <v>0.34105282676503118</v>
      </c>
      <c r="F22" s="1802">
        <v>250295</v>
      </c>
      <c r="G22" s="1803">
        <f t="shared" ref="G22:G27" si="6">F22/$F$21*100</f>
        <v>3.8717486638874496</v>
      </c>
      <c r="H22" s="1803"/>
      <c r="I22" s="1803"/>
      <c r="J22" s="1802">
        <v>7996841</v>
      </c>
      <c r="K22" s="1803">
        <f t="shared" ref="K22:K27" si="7">J22/$J$21*100</f>
        <v>6.0010457801247101</v>
      </c>
      <c r="L22" s="1804">
        <v>11955038</v>
      </c>
      <c r="M22" s="1803">
        <f>L22/$L$21*100</f>
        <v>8.7293255198366193</v>
      </c>
    </row>
    <row r="23" spans="1:13" ht="24" customHeight="1">
      <c r="A23" s="1367"/>
      <c r="B23" s="2823" t="s">
        <v>717</v>
      </c>
      <c r="C23" s="2824"/>
      <c r="D23" s="1802">
        <v>98326</v>
      </c>
      <c r="E23" s="1803">
        <f t="shared" si="5"/>
        <v>13.023052522135323</v>
      </c>
      <c r="F23" s="1802">
        <v>495260</v>
      </c>
      <c r="G23" s="1803">
        <f t="shared" si="6"/>
        <v>7.6610489353638638</v>
      </c>
      <c r="H23" s="1803"/>
      <c r="I23" s="1803"/>
      <c r="J23" s="1802">
        <v>7421887</v>
      </c>
      <c r="K23" s="1803">
        <f t="shared" si="7"/>
        <v>5.569584747516231</v>
      </c>
      <c r="L23" s="1804">
        <v>18202533</v>
      </c>
      <c r="M23" s="1803">
        <f>L23/$L$21*100</f>
        <v>13.291119262236407</v>
      </c>
    </row>
    <row r="24" spans="1:13" ht="24" customHeight="1">
      <c r="A24" s="1367"/>
      <c r="B24" s="2821" t="s">
        <v>718</v>
      </c>
      <c r="C24" s="2822"/>
      <c r="D24" s="1802">
        <v>225949</v>
      </c>
      <c r="E24" s="1803">
        <f t="shared" si="5"/>
        <v>29.92642530280855</v>
      </c>
      <c r="F24" s="1802">
        <v>2738191</v>
      </c>
      <c r="G24" s="1803">
        <f t="shared" si="6"/>
        <v>42.356368867610776</v>
      </c>
      <c r="H24" s="1803"/>
      <c r="I24" s="1803"/>
      <c r="J24" s="1802">
        <v>39136506</v>
      </c>
      <c r="K24" s="1803">
        <f t="shared" si="7"/>
        <v>29.369092642973065</v>
      </c>
      <c r="L24" s="1804">
        <v>41323565</v>
      </c>
      <c r="M24" s="1803">
        <f>L24/$L$21*100</f>
        <v>30.173626426375836</v>
      </c>
    </row>
    <row r="25" spans="1:13" ht="24" customHeight="1">
      <c r="A25" s="1367"/>
      <c r="B25" s="2821" t="s">
        <v>719</v>
      </c>
      <c r="C25" s="2822"/>
      <c r="D25" s="1802">
        <v>110157</v>
      </c>
      <c r="E25" s="1803">
        <f t="shared" si="5"/>
        <v>14.590041257458461</v>
      </c>
      <c r="F25" s="1802">
        <v>732014</v>
      </c>
      <c r="G25" s="1803">
        <f t="shared" si="6"/>
        <v>11.32333537005097</v>
      </c>
      <c r="H25" s="1803"/>
      <c r="I25" s="1803"/>
      <c r="J25" s="1802">
        <v>26166709</v>
      </c>
      <c r="K25" s="1803">
        <f t="shared" si="7"/>
        <v>19.636206174938486</v>
      </c>
      <c r="L25" s="1804">
        <v>13290089</v>
      </c>
      <c r="M25" s="1803">
        <f>L25/$L$21*100</f>
        <v>9.7041525981431374</v>
      </c>
    </row>
    <row r="26" spans="1:13" ht="24" customHeight="1">
      <c r="A26" s="1367"/>
      <c r="B26" s="2821" t="s">
        <v>720</v>
      </c>
      <c r="C26" s="2822"/>
      <c r="D26" s="1802">
        <v>285123</v>
      </c>
      <c r="E26" s="1803">
        <f t="shared" si="5"/>
        <v>37.763885485718831</v>
      </c>
      <c r="F26" s="1802">
        <v>1932226</v>
      </c>
      <c r="G26" s="1803">
        <f t="shared" si="6"/>
        <v>29.889104591895926</v>
      </c>
      <c r="H26" s="1803"/>
      <c r="I26" s="1803"/>
      <c r="J26" s="1802">
        <v>39247077</v>
      </c>
      <c r="K26" s="1803">
        <f t="shared" si="7"/>
        <v>29.452068112030684</v>
      </c>
      <c r="L26" s="1804">
        <v>52181372</v>
      </c>
      <c r="M26" s="1803">
        <f>L26/$L$21*100</f>
        <v>38.101776193408</v>
      </c>
    </row>
    <row r="27" spans="1:13" ht="24" customHeight="1">
      <c r="A27" s="1368"/>
      <c r="B27" s="2821" t="s">
        <v>721</v>
      </c>
      <c r="C27" s="2822"/>
      <c r="D27" s="1802">
        <v>32885</v>
      </c>
      <c r="E27" s="1803">
        <f t="shared" si="5"/>
        <v>4.355542605113806</v>
      </c>
      <c r="F27" s="1802">
        <v>316664</v>
      </c>
      <c r="G27" s="1803">
        <f t="shared" si="6"/>
        <v>4.8983935711910158</v>
      </c>
      <c r="H27" s="1803"/>
      <c r="I27" s="1803"/>
      <c r="J27" s="1802">
        <v>13288437</v>
      </c>
      <c r="K27" s="1803">
        <f t="shared" si="7"/>
        <v>9.9720025424168188</v>
      </c>
      <c r="L27" s="1805" t="s">
        <v>52</v>
      </c>
      <c r="M27" s="1805" t="s">
        <v>31</v>
      </c>
    </row>
    <row r="28" spans="1:13" s="223" customFormat="1" ht="18.75" customHeight="1">
      <c r="A28" s="1744" t="s">
        <v>1424</v>
      </c>
      <c r="B28" s="1794"/>
      <c r="C28" s="1794"/>
      <c r="D28" s="1794"/>
      <c r="E28" s="1794"/>
      <c r="F28" s="1794"/>
      <c r="G28" s="1795"/>
      <c r="H28" s="1795"/>
      <c r="I28" s="1795"/>
      <c r="J28" s="1795"/>
      <c r="K28" s="1795"/>
      <c r="L28" s="1796"/>
      <c r="M28" s="1796"/>
    </row>
    <row r="29" spans="1:13" s="223" customFormat="1" ht="18.75" customHeight="1">
      <c r="A29" s="1744" t="s">
        <v>1323</v>
      </c>
      <c r="B29" s="344"/>
      <c r="F29" s="23"/>
      <c r="G29" s="23"/>
      <c r="H29" s="23"/>
      <c r="I29" s="23"/>
      <c r="J29" s="23"/>
      <c r="K29" s="23"/>
    </row>
    <row r="30" spans="1:13" ht="18.75" customHeight="1">
      <c r="A30" s="280"/>
      <c r="B30" s="280"/>
      <c r="F30" s="209"/>
      <c r="G30" s="209"/>
      <c r="H30" s="209"/>
      <c r="I30" s="209"/>
      <c r="J30" s="209"/>
      <c r="K30" s="209"/>
    </row>
    <row r="31" spans="1:13" ht="18.75" customHeight="1"/>
    <row r="32" spans="1:13" ht="18.75" customHeight="1">
      <c r="A32" s="2825" t="s">
        <v>1715</v>
      </c>
      <c r="B32" s="2825"/>
      <c r="C32" s="2825"/>
      <c r="D32" s="2825"/>
      <c r="E32" s="2825"/>
      <c r="F32" s="2825"/>
      <c r="G32" s="2825"/>
      <c r="H32" s="2825"/>
      <c r="I32" s="2825"/>
      <c r="J32" s="2825"/>
      <c r="K32" s="2825"/>
      <c r="L32" s="2825"/>
      <c r="M32" s="2825"/>
    </row>
    <row r="33" spans="1:14" ht="18.75" customHeight="1">
      <c r="A33" s="728"/>
      <c r="B33" s="728"/>
      <c r="C33" s="728"/>
      <c r="D33" s="728"/>
      <c r="E33" s="728"/>
      <c r="F33" s="728"/>
      <c r="G33" s="728"/>
      <c r="H33" s="728"/>
      <c r="I33" s="728"/>
      <c r="J33" s="728"/>
      <c r="K33" s="728"/>
      <c r="L33" s="729" t="s">
        <v>1207</v>
      </c>
      <c r="M33" s="607"/>
    </row>
    <row r="34" spans="1:14" ht="24" customHeight="1">
      <c r="A34" s="2829" t="s">
        <v>1716</v>
      </c>
      <c r="B34" s="2830"/>
      <c r="C34" s="2830"/>
      <c r="D34" s="2830"/>
      <c r="E34" s="2831"/>
      <c r="F34" s="2862" t="s">
        <v>773</v>
      </c>
      <c r="G34" s="2863"/>
      <c r="H34" s="2871" t="s">
        <v>358</v>
      </c>
      <c r="I34" s="2871" t="s">
        <v>435</v>
      </c>
      <c r="J34" s="2826" t="s">
        <v>431</v>
      </c>
      <c r="K34" s="2826" t="s">
        <v>432</v>
      </c>
      <c r="L34" s="2826" t="s">
        <v>433</v>
      </c>
    </row>
    <row r="35" spans="1:14" ht="24" customHeight="1">
      <c r="A35" s="1284"/>
      <c r="B35" s="2829" t="s">
        <v>723</v>
      </c>
      <c r="C35" s="2830"/>
      <c r="D35" s="2830"/>
      <c r="E35" s="2831"/>
      <c r="F35" s="2864"/>
      <c r="G35" s="2865"/>
      <c r="H35" s="2872"/>
      <c r="I35" s="2872"/>
      <c r="J35" s="2827"/>
      <c r="K35" s="2827"/>
      <c r="L35" s="2827"/>
    </row>
    <row r="36" spans="1:14" ht="24" customHeight="1">
      <c r="A36" s="730"/>
      <c r="B36" s="730"/>
      <c r="C36" s="2835" t="s">
        <v>724</v>
      </c>
      <c r="D36" s="2836"/>
      <c r="E36" s="2837"/>
      <c r="F36" s="731"/>
      <c r="G36" s="732" t="s">
        <v>44</v>
      </c>
      <c r="H36" s="2873"/>
      <c r="I36" s="2873"/>
      <c r="J36" s="2828"/>
      <c r="K36" s="2828"/>
      <c r="L36" s="2828"/>
    </row>
    <row r="37" spans="1:14" ht="24" customHeight="1">
      <c r="A37" s="2847" t="s">
        <v>436</v>
      </c>
      <c r="B37" s="2848"/>
      <c r="C37" s="2848"/>
      <c r="D37" s="2848"/>
      <c r="E37" s="2849"/>
      <c r="F37" s="1806">
        <v>1658722</v>
      </c>
      <c r="G37" s="1807">
        <v>100</v>
      </c>
      <c r="H37" s="1808">
        <v>10112</v>
      </c>
      <c r="I37" s="1808">
        <v>88500</v>
      </c>
      <c r="J37" s="1809">
        <f>F37/H37</f>
        <v>164.0350079113924</v>
      </c>
      <c r="K37" s="1810">
        <f>F37/I37</f>
        <v>18.742621468926554</v>
      </c>
      <c r="L37" s="1807">
        <f>I37/H37</f>
        <v>8.7519778481012658</v>
      </c>
      <c r="N37" s="775"/>
    </row>
    <row r="38" spans="1:14" ht="24" customHeight="1">
      <c r="A38" s="2829" t="s">
        <v>437</v>
      </c>
      <c r="B38" s="2830"/>
      <c r="C38" s="2830"/>
      <c r="D38" s="2830"/>
      <c r="E38" s="2831"/>
      <c r="F38" s="1811">
        <v>200605</v>
      </c>
      <c r="G38" s="1812">
        <f t="shared" ref="G38:G49" si="8">F38/$F$37*100</f>
        <v>12.093949438181925</v>
      </c>
      <c r="H38" s="1808">
        <v>32</v>
      </c>
      <c r="I38" s="1808">
        <v>4405</v>
      </c>
      <c r="J38" s="1813">
        <f t="shared" ref="J38:J66" si="9">F38/H38</f>
        <v>6268.90625</v>
      </c>
      <c r="K38" s="1814">
        <f t="shared" ref="K38:K66" si="10">F38/I38</f>
        <v>45.540295119182744</v>
      </c>
      <c r="L38" s="1812">
        <f t="shared" ref="L38:L66" si="11">I38/H38</f>
        <v>137.65625</v>
      </c>
      <c r="N38" s="775"/>
    </row>
    <row r="39" spans="1:14" ht="24" customHeight="1">
      <c r="A39" s="1285"/>
      <c r="B39" s="2829" t="s">
        <v>1208</v>
      </c>
      <c r="C39" s="2830"/>
      <c r="D39" s="2830"/>
      <c r="E39" s="2831"/>
      <c r="F39" s="1811">
        <v>194863</v>
      </c>
      <c r="G39" s="1812">
        <f t="shared" si="8"/>
        <v>11.747779314436054</v>
      </c>
      <c r="H39" s="1808">
        <v>11</v>
      </c>
      <c r="I39" s="1808">
        <v>4127</v>
      </c>
      <c r="J39" s="1813">
        <f t="shared" si="9"/>
        <v>17714.81818181818</v>
      </c>
      <c r="K39" s="1814">
        <f t="shared" si="10"/>
        <v>47.216622243760604</v>
      </c>
      <c r="L39" s="1812">
        <f t="shared" si="11"/>
        <v>375.18181818181819</v>
      </c>
      <c r="N39" s="775"/>
    </row>
    <row r="40" spans="1:14" ht="24" customHeight="1">
      <c r="A40" s="733"/>
      <c r="B40" s="730"/>
      <c r="C40" s="2835" t="s">
        <v>1208</v>
      </c>
      <c r="D40" s="2836"/>
      <c r="E40" s="2837"/>
      <c r="F40" s="1811">
        <v>194863</v>
      </c>
      <c r="G40" s="1812">
        <f t="shared" si="8"/>
        <v>11.747779314436054</v>
      </c>
      <c r="H40" s="1808">
        <v>11</v>
      </c>
      <c r="I40" s="1808">
        <v>4127</v>
      </c>
      <c r="J40" s="1813">
        <f t="shared" si="9"/>
        <v>17714.81818181818</v>
      </c>
      <c r="K40" s="1814">
        <f t="shared" si="10"/>
        <v>47.216622243760604</v>
      </c>
      <c r="L40" s="1812">
        <f t="shared" si="11"/>
        <v>375.18181818181819</v>
      </c>
      <c r="N40" s="775"/>
    </row>
    <row r="41" spans="1:14" ht="24" customHeight="1">
      <c r="A41" s="733"/>
      <c r="B41" s="734"/>
      <c r="C41" s="2832" t="s">
        <v>1389</v>
      </c>
      <c r="D41" s="2833"/>
      <c r="E41" s="2834"/>
      <c r="F41" s="1811">
        <v>5742</v>
      </c>
      <c r="G41" s="1812">
        <f t="shared" si="8"/>
        <v>0.34617012374587181</v>
      </c>
      <c r="H41" s="1808">
        <v>18</v>
      </c>
      <c r="I41" s="1808">
        <v>271</v>
      </c>
      <c r="J41" s="1813">
        <f t="shared" si="9"/>
        <v>319</v>
      </c>
      <c r="K41" s="1814">
        <f t="shared" si="10"/>
        <v>21.188191881918819</v>
      </c>
      <c r="L41" s="1812">
        <f t="shared" si="11"/>
        <v>15.055555555555555</v>
      </c>
      <c r="N41" s="775"/>
    </row>
    <row r="42" spans="1:14" ht="24" customHeight="1">
      <c r="A42" s="2835" t="s">
        <v>438</v>
      </c>
      <c r="B42" s="2836"/>
      <c r="C42" s="2836"/>
      <c r="D42" s="2836"/>
      <c r="E42" s="2837"/>
      <c r="F42" s="1811">
        <v>105620</v>
      </c>
      <c r="G42" s="1812">
        <f t="shared" si="8"/>
        <v>6.3675528509298127</v>
      </c>
      <c r="H42" s="1808">
        <v>1590</v>
      </c>
      <c r="I42" s="1808">
        <v>8266</v>
      </c>
      <c r="J42" s="1813">
        <f t="shared" si="9"/>
        <v>66.427672955974842</v>
      </c>
      <c r="K42" s="1814">
        <f t="shared" si="10"/>
        <v>12.77764335833535</v>
      </c>
      <c r="L42" s="1812">
        <f t="shared" si="11"/>
        <v>5.1987421383647803</v>
      </c>
      <c r="N42" s="775"/>
    </row>
    <row r="43" spans="1:14" ht="24" customHeight="1">
      <c r="A43" s="2829" t="s">
        <v>439</v>
      </c>
      <c r="B43" s="2830"/>
      <c r="C43" s="2830"/>
      <c r="D43" s="2830"/>
      <c r="E43" s="2831"/>
      <c r="F43" s="1811">
        <v>448370</v>
      </c>
      <c r="G43" s="1812">
        <f t="shared" si="8"/>
        <v>27.031051616847186</v>
      </c>
      <c r="H43" s="1808">
        <v>3278</v>
      </c>
      <c r="I43" s="1808">
        <v>39063</v>
      </c>
      <c r="J43" s="1813">
        <f t="shared" si="9"/>
        <v>136.78157413056741</v>
      </c>
      <c r="K43" s="1814">
        <f t="shared" si="10"/>
        <v>11.478125079998977</v>
      </c>
      <c r="L43" s="1812">
        <f t="shared" si="11"/>
        <v>11.916717510677243</v>
      </c>
      <c r="N43" s="775"/>
    </row>
    <row r="44" spans="1:14" ht="24" customHeight="1">
      <c r="A44" s="1285"/>
      <c r="B44" s="2829" t="s">
        <v>974</v>
      </c>
      <c r="C44" s="2830"/>
      <c r="D44" s="2830"/>
      <c r="E44" s="2831"/>
      <c r="F44" s="1811">
        <v>234698</v>
      </c>
      <c r="G44" s="1812">
        <f t="shared" si="8"/>
        <v>14.149327012000807</v>
      </c>
      <c r="H44" s="1808">
        <v>243</v>
      </c>
      <c r="I44" s="1808">
        <v>13431</v>
      </c>
      <c r="J44" s="1813">
        <f t="shared" si="9"/>
        <v>965.835390946502</v>
      </c>
      <c r="K44" s="1814">
        <f t="shared" si="10"/>
        <v>17.474350383441294</v>
      </c>
      <c r="L44" s="1812">
        <f t="shared" si="11"/>
        <v>55.271604938271608</v>
      </c>
      <c r="N44" s="775"/>
    </row>
    <row r="45" spans="1:14" ht="24" customHeight="1">
      <c r="A45" s="735"/>
      <c r="B45" s="730"/>
      <c r="C45" s="2841" t="s">
        <v>975</v>
      </c>
      <c r="D45" s="2842"/>
      <c r="E45" s="2843"/>
      <c r="F45" s="1811">
        <v>234698</v>
      </c>
      <c r="G45" s="1812">
        <f t="shared" si="8"/>
        <v>14.149327012000807</v>
      </c>
      <c r="H45" s="1808">
        <v>209</v>
      </c>
      <c r="I45" s="1808">
        <v>13314</v>
      </c>
      <c r="J45" s="1813">
        <f t="shared" si="9"/>
        <v>1122.9569377990431</v>
      </c>
      <c r="K45" s="1814">
        <f t="shared" si="10"/>
        <v>17.627910470181764</v>
      </c>
      <c r="L45" s="1812">
        <f t="shared" si="11"/>
        <v>63.703349282296649</v>
      </c>
      <c r="N45" s="775"/>
    </row>
    <row r="46" spans="1:14" ht="24" customHeight="1">
      <c r="A46" s="2829" t="s">
        <v>440</v>
      </c>
      <c r="B46" s="2830"/>
      <c r="C46" s="2830"/>
      <c r="D46" s="2830"/>
      <c r="E46" s="2831"/>
      <c r="F46" s="1811">
        <v>296598</v>
      </c>
      <c r="G46" s="1812">
        <f t="shared" si="8"/>
        <v>17.881115702329868</v>
      </c>
      <c r="H46" s="1808">
        <v>1105</v>
      </c>
      <c r="I46" s="1808">
        <v>7438</v>
      </c>
      <c r="J46" s="1813">
        <f t="shared" si="9"/>
        <v>268.41447963800903</v>
      </c>
      <c r="K46" s="1814">
        <f t="shared" si="10"/>
        <v>39.876041946759884</v>
      </c>
      <c r="L46" s="1812">
        <f t="shared" si="11"/>
        <v>6.7312217194570136</v>
      </c>
      <c r="N46" s="775"/>
    </row>
    <row r="47" spans="1:14" ht="24" customHeight="1">
      <c r="A47" s="733"/>
      <c r="B47" s="2838" t="s">
        <v>976</v>
      </c>
      <c r="C47" s="2839"/>
      <c r="D47" s="2839"/>
      <c r="E47" s="2840"/>
      <c r="F47" s="1811">
        <v>175607</v>
      </c>
      <c r="G47" s="1812">
        <f t="shared" si="8"/>
        <v>10.586885566116564</v>
      </c>
      <c r="H47" s="1808">
        <v>549</v>
      </c>
      <c r="I47" s="1808">
        <v>4301</v>
      </c>
      <c r="J47" s="1813">
        <f t="shared" si="9"/>
        <v>319.86703096539162</v>
      </c>
      <c r="K47" s="1814">
        <f t="shared" si="10"/>
        <v>40.829342013485238</v>
      </c>
      <c r="L47" s="1812">
        <f t="shared" si="11"/>
        <v>7.8342440801457194</v>
      </c>
      <c r="N47" s="775"/>
    </row>
    <row r="48" spans="1:14" ht="24" customHeight="1">
      <c r="A48" s="733"/>
      <c r="B48" s="1285"/>
      <c r="C48" s="2835" t="s">
        <v>441</v>
      </c>
      <c r="D48" s="2836"/>
      <c r="E48" s="2837"/>
      <c r="F48" s="1811">
        <v>126149</v>
      </c>
      <c r="G48" s="1812">
        <f t="shared" si="8"/>
        <v>7.6051924312814325</v>
      </c>
      <c r="H48" s="1808">
        <v>163</v>
      </c>
      <c r="I48" s="1808">
        <v>2606</v>
      </c>
      <c r="J48" s="1813">
        <f t="shared" si="9"/>
        <v>773.92024539877298</v>
      </c>
      <c r="K48" s="1814">
        <f t="shared" si="10"/>
        <v>48.407137375287796</v>
      </c>
      <c r="L48" s="1812">
        <f t="shared" si="11"/>
        <v>15.987730061349692</v>
      </c>
      <c r="N48" s="775"/>
    </row>
    <row r="49" spans="1:14" ht="24" customHeight="1">
      <c r="A49" s="733"/>
      <c r="B49" s="730"/>
      <c r="C49" s="2842" t="s">
        <v>1381</v>
      </c>
      <c r="D49" s="2842"/>
      <c r="E49" s="2843"/>
      <c r="F49" s="1815">
        <v>35893</v>
      </c>
      <c r="G49" s="1812">
        <f t="shared" si="8"/>
        <v>2.1638948539899996</v>
      </c>
      <c r="H49" s="1816">
        <v>62</v>
      </c>
      <c r="I49" s="1816">
        <v>557</v>
      </c>
      <c r="J49" s="1813">
        <f t="shared" si="9"/>
        <v>578.91935483870964</v>
      </c>
      <c r="K49" s="1814">
        <f t="shared" si="10"/>
        <v>64.43985637342908</v>
      </c>
      <c r="L49" s="1812">
        <f t="shared" si="11"/>
        <v>8.9838709677419359</v>
      </c>
      <c r="N49" s="775"/>
    </row>
    <row r="50" spans="1:14" ht="24" customHeight="1">
      <c r="A50" s="733"/>
      <c r="B50" s="1281"/>
      <c r="C50" s="2841" t="s">
        <v>1382</v>
      </c>
      <c r="D50" s="2842"/>
      <c r="E50" s="2843"/>
      <c r="F50" s="1815">
        <v>103066</v>
      </c>
      <c r="G50" s="1812">
        <f t="shared" ref="G50:G55" si="12">F50/$F$37*100</f>
        <v>6.2135788878425675</v>
      </c>
      <c r="H50" s="1816">
        <v>189</v>
      </c>
      <c r="I50" s="1816">
        <v>1970</v>
      </c>
      <c r="J50" s="1813">
        <f t="shared" si="9"/>
        <v>545.32275132275129</v>
      </c>
      <c r="K50" s="1814">
        <f t="shared" si="10"/>
        <v>52.317766497461932</v>
      </c>
      <c r="L50" s="1812">
        <f t="shared" si="11"/>
        <v>10.423280423280424</v>
      </c>
      <c r="N50" s="775"/>
    </row>
    <row r="51" spans="1:14" ht="24" customHeight="1">
      <c r="A51" s="733"/>
      <c r="B51" s="734"/>
      <c r="C51" s="2841" t="s">
        <v>1383</v>
      </c>
      <c r="D51" s="2842"/>
      <c r="E51" s="2843"/>
      <c r="F51" s="1815">
        <v>6565</v>
      </c>
      <c r="G51" s="1812">
        <f>F51/$F$37*100</f>
        <v>0.39578663573522266</v>
      </c>
      <c r="H51" s="1816">
        <v>16</v>
      </c>
      <c r="I51" s="1816">
        <v>140</v>
      </c>
      <c r="J51" s="1813">
        <f t="shared" si="9"/>
        <v>410.3125</v>
      </c>
      <c r="K51" s="1814">
        <f t="shared" si="10"/>
        <v>46.892857142857146</v>
      </c>
      <c r="L51" s="1812">
        <f t="shared" si="11"/>
        <v>8.75</v>
      </c>
      <c r="N51" s="775"/>
    </row>
    <row r="52" spans="1:14" ht="24" customHeight="1">
      <c r="A52" s="2829" t="s">
        <v>442</v>
      </c>
      <c r="B52" s="2830"/>
      <c r="C52" s="2830"/>
      <c r="D52" s="2830"/>
      <c r="E52" s="2831"/>
      <c r="F52" s="1811">
        <v>396728</v>
      </c>
      <c r="G52" s="1812">
        <f>F52/$F$37*100</f>
        <v>23.917690848737763</v>
      </c>
      <c r="H52" s="1808">
        <v>3670</v>
      </c>
      <c r="I52" s="1808">
        <v>23494</v>
      </c>
      <c r="J52" s="1813">
        <f t="shared" si="9"/>
        <v>108.10027247956403</v>
      </c>
      <c r="K52" s="1814">
        <f t="shared" si="10"/>
        <v>16.886353962713883</v>
      </c>
      <c r="L52" s="1812">
        <f t="shared" si="11"/>
        <v>6.401634877384196</v>
      </c>
      <c r="N52" s="775"/>
    </row>
    <row r="53" spans="1:14" ht="24" customHeight="1">
      <c r="A53" s="733"/>
      <c r="B53" s="1283"/>
      <c r="C53" s="2841" t="s">
        <v>1384</v>
      </c>
      <c r="D53" s="2842"/>
      <c r="E53" s="2843"/>
      <c r="F53" s="1815">
        <v>16808</v>
      </c>
      <c r="G53" s="1812">
        <f>F53/$F$37*100</f>
        <v>1.0133102472867666</v>
      </c>
      <c r="H53" s="1816">
        <v>54</v>
      </c>
      <c r="I53" s="1816">
        <v>622</v>
      </c>
      <c r="J53" s="1813">
        <f t="shared" si="9"/>
        <v>311.25925925925924</v>
      </c>
      <c r="K53" s="1814">
        <f t="shared" si="10"/>
        <v>27.022508038585208</v>
      </c>
      <c r="L53" s="1812">
        <f t="shared" si="11"/>
        <v>11.518518518518519</v>
      </c>
      <c r="N53" s="775"/>
    </row>
    <row r="54" spans="1:14" ht="24" customHeight="1">
      <c r="A54" s="733"/>
      <c r="B54" s="1283"/>
      <c r="C54" s="2841" t="s">
        <v>1385</v>
      </c>
      <c r="D54" s="2842"/>
      <c r="E54" s="2843"/>
      <c r="F54" s="1815">
        <v>73657</v>
      </c>
      <c r="G54" s="1812">
        <f>F54/$F$37*100</f>
        <v>4.4405873919800909</v>
      </c>
      <c r="H54" s="1816">
        <v>227</v>
      </c>
      <c r="I54" s="1816">
        <v>3530</v>
      </c>
      <c r="J54" s="1813">
        <f t="shared" si="9"/>
        <v>324.48017621145374</v>
      </c>
      <c r="K54" s="1814">
        <f t="shared" si="10"/>
        <v>20.86600566572238</v>
      </c>
      <c r="L54" s="1812">
        <f t="shared" si="11"/>
        <v>15.550660792951541</v>
      </c>
      <c r="N54" s="775"/>
    </row>
    <row r="55" spans="1:14" ht="24" customHeight="1">
      <c r="A55" s="733"/>
      <c r="B55" s="2838" t="s">
        <v>977</v>
      </c>
      <c r="C55" s="2839"/>
      <c r="D55" s="2839"/>
      <c r="E55" s="2840"/>
      <c r="F55" s="1811">
        <v>54287</v>
      </c>
      <c r="G55" s="1812">
        <f t="shared" si="12"/>
        <v>3.2728208825830967</v>
      </c>
      <c r="H55" s="1808">
        <v>170</v>
      </c>
      <c r="I55" s="1808">
        <v>1402</v>
      </c>
      <c r="J55" s="1813">
        <f t="shared" si="9"/>
        <v>319.33529411764704</v>
      </c>
      <c r="K55" s="1814">
        <f t="shared" si="10"/>
        <v>38.72111269614836</v>
      </c>
      <c r="L55" s="1812">
        <f t="shared" si="11"/>
        <v>8.2470588235294109</v>
      </c>
      <c r="N55" s="775"/>
    </row>
    <row r="56" spans="1:14" ht="24" customHeight="1">
      <c r="A56" s="733"/>
      <c r="B56" s="730"/>
      <c r="C56" s="2836" t="s">
        <v>443</v>
      </c>
      <c r="D56" s="2836"/>
      <c r="E56" s="2837"/>
      <c r="F56" s="1811">
        <v>50863</v>
      </c>
      <c r="G56" s="1812">
        <f t="shared" ref="G56:G66" si="13">F56/$F$37*100</f>
        <v>3.066396900746478</v>
      </c>
      <c r="H56" s="1808">
        <v>133</v>
      </c>
      <c r="I56" s="1808">
        <v>1207</v>
      </c>
      <c r="J56" s="1813">
        <f t="shared" si="9"/>
        <v>382.42857142857144</v>
      </c>
      <c r="K56" s="1814">
        <f t="shared" si="10"/>
        <v>42.140016570008285</v>
      </c>
      <c r="L56" s="1812">
        <f t="shared" si="11"/>
        <v>9.0751879699248121</v>
      </c>
      <c r="N56" s="775"/>
    </row>
    <row r="57" spans="1:14" ht="24" customHeight="1">
      <c r="A57" s="735"/>
      <c r="B57" s="734"/>
      <c r="C57" s="2835" t="s">
        <v>444</v>
      </c>
      <c r="D57" s="2836"/>
      <c r="E57" s="2837"/>
      <c r="F57" s="1811">
        <v>29541</v>
      </c>
      <c r="G57" s="1812">
        <f t="shared" si="13"/>
        <v>1.7809494297416926</v>
      </c>
      <c r="H57" s="1808">
        <v>31</v>
      </c>
      <c r="I57" s="1808">
        <v>1191</v>
      </c>
      <c r="J57" s="1813">
        <f t="shared" si="9"/>
        <v>952.93548387096769</v>
      </c>
      <c r="K57" s="1814">
        <f t="shared" si="10"/>
        <v>24.803526448362721</v>
      </c>
      <c r="L57" s="1812">
        <f t="shared" si="11"/>
        <v>38.41935483870968</v>
      </c>
      <c r="N57" s="775"/>
    </row>
    <row r="58" spans="1:14" ht="24" customHeight="1">
      <c r="A58" s="2829" t="s">
        <v>748</v>
      </c>
      <c r="B58" s="2830"/>
      <c r="C58" s="2830"/>
      <c r="D58" s="2830"/>
      <c r="E58" s="2831"/>
      <c r="F58" s="1811">
        <v>210801</v>
      </c>
      <c r="G58" s="1812">
        <f t="shared" si="13"/>
        <v>12.708639542973446</v>
      </c>
      <c r="H58" s="1808">
        <v>437</v>
      </c>
      <c r="I58" s="1808">
        <v>5834</v>
      </c>
      <c r="J58" s="1813">
        <f t="shared" si="9"/>
        <v>482.38215102974829</v>
      </c>
      <c r="K58" s="1814">
        <f t="shared" si="10"/>
        <v>36.133184778882416</v>
      </c>
      <c r="L58" s="1812">
        <f t="shared" si="11"/>
        <v>13.350114416475973</v>
      </c>
      <c r="N58" s="775"/>
    </row>
    <row r="59" spans="1:14" ht="24" customHeight="1">
      <c r="A59" s="1285"/>
      <c r="B59" s="2829" t="s">
        <v>749</v>
      </c>
      <c r="C59" s="2830"/>
      <c r="D59" s="2830"/>
      <c r="E59" s="2831"/>
      <c r="F59" s="1811">
        <v>136262</v>
      </c>
      <c r="G59" s="1812">
        <f t="shared" si="13"/>
        <v>8.2148786837095056</v>
      </c>
      <c r="H59" s="1808">
        <v>311</v>
      </c>
      <c r="I59" s="1808">
        <v>3745</v>
      </c>
      <c r="J59" s="1813">
        <f t="shared" si="9"/>
        <v>438.14147909967846</v>
      </c>
      <c r="K59" s="1814">
        <f t="shared" si="10"/>
        <v>36.385046728971965</v>
      </c>
      <c r="L59" s="1812">
        <f t="shared" si="11"/>
        <v>12.041800643086816</v>
      </c>
      <c r="N59" s="775"/>
    </row>
    <row r="60" spans="1:14" ht="24" customHeight="1">
      <c r="A60" s="1285"/>
      <c r="B60" s="1285"/>
      <c r="C60" s="2832" t="s">
        <v>445</v>
      </c>
      <c r="D60" s="2833"/>
      <c r="E60" s="2834"/>
      <c r="F60" s="1811">
        <v>47433</v>
      </c>
      <c r="G60" s="1812">
        <f t="shared" si="13"/>
        <v>2.8596111946426226</v>
      </c>
      <c r="H60" s="1808">
        <v>48</v>
      </c>
      <c r="I60" s="1808">
        <v>1001</v>
      </c>
      <c r="J60" s="1813">
        <f t="shared" si="9"/>
        <v>988.1875</v>
      </c>
      <c r="K60" s="1814">
        <f>F60/I60</f>
        <v>47.385614385614389</v>
      </c>
      <c r="L60" s="1812">
        <f>I60/H60</f>
        <v>20.854166666666668</v>
      </c>
      <c r="N60" s="775"/>
    </row>
    <row r="61" spans="1:14" ht="24" customHeight="1">
      <c r="A61" s="733"/>
      <c r="B61" s="1285"/>
      <c r="C61" s="2850" t="s">
        <v>750</v>
      </c>
      <c r="D61" s="2851"/>
      <c r="E61" s="2852"/>
      <c r="F61" s="1817">
        <v>51334</v>
      </c>
      <c r="G61" s="1812">
        <f t="shared" si="13"/>
        <v>3.0947922557245882</v>
      </c>
      <c r="H61" s="1817">
        <v>63</v>
      </c>
      <c r="I61" s="1817">
        <v>1035</v>
      </c>
      <c r="J61" s="1813">
        <f t="shared" si="9"/>
        <v>814.82539682539687</v>
      </c>
      <c r="K61" s="1814">
        <f t="shared" si="10"/>
        <v>49.598067632850238</v>
      </c>
      <c r="L61" s="1812">
        <f t="shared" si="11"/>
        <v>16.428571428571427</v>
      </c>
      <c r="M61" s="564"/>
      <c r="N61" s="775"/>
    </row>
    <row r="62" spans="1:14" ht="24" customHeight="1">
      <c r="A62" s="733"/>
      <c r="B62" s="730"/>
      <c r="C62" s="2844" t="s">
        <v>1386</v>
      </c>
      <c r="D62" s="2845"/>
      <c r="E62" s="2846"/>
      <c r="F62" s="1818">
        <v>19572</v>
      </c>
      <c r="G62" s="1812">
        <f t="shared" si="13"/>
        <v>1.1799445597273082</v>
      </c>
      <c r="H62" s="1818">
        <v>45</v>
      </c>
      <c r="I62" s="1818">
        <v>546</v>
      </c>
      <c r="J62" s="1813">
        <f t="shared" si="9"/>
        <v>434.93333333333334</v>
      </c>
      <c r="K62" s="1814">
        <f t="shared" si="10"/>
        <v>35.846153846153847</v>
      </c>
      <c r="L62" s="1812">
        <f t="shared" si="11"/>
        <v>12.133333333333333</v>
      </c>
      <c r="M62" s="564"/>
      <c r="N62" s="775"/>
    </row>
    <row r="63" spans="1:14" ht="24" customHeight="1">
      <c r="A63" s="733"/>
      <c r="B63" s="2838" t="s">
        <v>979</v>
      </c>
      <c r="C63" s="2839"/>
      <c r="D63" s="2839"/>
      <c r="E63" s="2840"/>
      <c r="F63" s="1817">
        <v>15639</v>
      </c>
      <c r="G63" s="1812">
        <f t="shared" si="13"/>
        <v>0.9428343025534115</v>
      </c>
      <c r="H63" s="1817">
        <v>35</v>
      </c>
      <c r="I63" s="1817">
        <v>468</v>
      </c>
      <c r="J63" s="1813">
        <f t="shared" si="9"/>
        <v>446.82857142857142</v>
      </c>
      <c r="K63" s="1814">
        <f t="shared" si="10"/>
        <v>33.416666666666664</v>
      </c>
      <c r="L63" s="1812">
        <f t="shared" si="11"/>
        <v>13.371428571428572</v>
      </c>
      <c r="M63" s="564"/>
      <c r="N63" s="775"/>
    </row>
    <row r="64" spans="1:14" ht="24" customHeight="1">
      <c r="A64" s="733"/>
      <c r="B64" s="730"/>
      <c r="C64" s="2850" t="s">
        <v>978</v>
      </c>
      <c r="D64" s="2851"/>
      <c r="E64" s="2852"/>
      <c r="F64" s="1817">
        <v>15639</v>
      </c>
      <c r="G64" s="1812">
        <f t="shared" si="13"/>
        <v>0.9428343025534115</v>
      </c>
      <c r="H64" s="1817">
        <v>25</v>
      </c>
      <c r="I64" s="1817">
        <v>455</v>
      </c>
      <c r="J64" s="1813">
        <f t="shared" si="9"/>
        <v>625.55999999999995</v>
      </c>
      <c r="K64" s="1814">
        <f t="shared" si="10"/>
        <v>34.371428571428574</v>
      </c>
      <c r="L64" s="1812">
        <f t="shared" si="11"/>
        <v>18.2</v>
      </c>
      <c r="M64" s="564"/>
      <c r="N64" s="775"/>
    </row>
    <row r="65" spans="1:14" ht="24" customHeight="1">
      <c r="A65" s="1285"/>
      <c r="B65" s="2838" t="s">
        <v>1387</v>
      </c>
      <c r="C65" s="2839"/>
      <c r="D65" s="2839"/>
      <c r="E65" s="2840"/>
      <c r="F65" s="1817">
        <v>58900</v>
      </c>
      <c r="G65" s="1812">
        <f t="shared" si="13"/>
        <v>3.5509265567105279</v>
      </c>
      <c r="H65" s="1817">
        <v>91</v>
      </c>
      <c r="I65" s="1817">
        <v>1621</v>
      </c>
      <c r="J65" s="1813">
        <f t="shared" si="9"/>
        <v>647.25274725274721</v>
      </c>
      <c r="K65" s="1814">
        <f t="shared" si="10"/>
        <v>36.335595311536089</v>
      </c>
      <c r="L65" s="1812">
        <f t="shared" si="11"/>
        <v>17.813186813186814</v>
      </c>
      <c r="M65" s="564"/>
      <c r="N65" s="775"/>
    </row>
    <row r="66" spans="1:14" ht="24" customHeight="1">
      <c r="A66" s="735"/>
      <c r="B66" s="730"/>
      <c r="C66" s="2844" t="s">
        <v>1388</v>
      </c>
      <c r="D66" s="2845"/>
      <c r="E66" s="2846"/>
      <c r="F66" s="1817">
        <v>58900</v>
      </c>
      <c r="G66" s="1812">
        <f t="shared" si="13"/>
        <v>3.5509265567105279</v>
      </c>
      <c r="H66" s="1817">
        <v>83</v>
      </c>
      <c r="I66" s="1817">
        <v>1609</v>
      </c>
      <c r="J66" s="1813">
        <f t="shared" si="9"/>
        <v>709.63855421686742</v>
      </c>
      <c r="K66" s="1814">
        <f t="shared" si="10"/>
        <v>36.606587942821626</v>
      </c>
      <c r="L66" s="1812">
        <f t="shared" si="11"/>
        <v>19.3855421686747</v>
      </c>
      <c r="M66" s="564"/>
      <c r="N66" s="775"/>
    </row>
    <row r="67" spans="1:14" s="223" customFormat="1" ht="18.75" customHeight="1">
      <c r="A67" s="1744" t="s">
        <v>1700</v>
      </c>
      <c r="B67" s="1819"/>
      <c r="C67" s="1819"/>
      <c r="D67" s="1819"/>
      <c r="E67" s="1819"/>
      <c r="F67" s="1819"/>
      <c r="H67" s="1796"/>
      <c r="I67" s="1796"/>
      <c r="J67" s="1796"/>
      <c r="K67" s="1796"/>
      <c r="L67" s="1796"/>
    </row>
    <row r="68" spans="1:14" ht="18.75" customHeight="1">
      <c r="A68" s="728" t="s">
        <v>1412</v>
      </c>
      <c r="B68" s="721"/>
      <c r="C68" s="721"/>
      <c r="D68" s="721"/>
      <c r="E68" s="721"/>
      <c r="F68" s="721"/>
      <c r="G68" s="721"/>
      <c r="H68" s="721"/>
      <c r="I68" s="721"/>
      <c r="J68" s="721"/>
      <c r="K68" s="721"/>
      <c r="L68" s="721"/>
    </row>
  </sheetData>
  <sheetProtection algorithmName="SHA-512" hashValue="Sl5Yc/PKE84wZQdsfAsU9j3/C8WPq7M8fn4XFLfuU67SIXE5+ORjlYSr/axL4rx9dMqdb5Dc4Q8+iCVoj2BqtA==" saltValue="GqpJ3CAKkdFhrahlrMw9dQ==" spinCount="100000" sheet="1" objects="1" scenarios="1"/>
  <mergeCells count="59">
    <mergeCell ref="C66:E66"/>
    <mergeCell ref="B65:E65"/>
    <mergeCell ref="F34:G35"/>
    <mergeCell ref="A12:C12"/>
    <mergeCell ref="A19:C20"/>
    <mergeCell ref="A21:C21"/>
    <mergeCell ref="A17:M17"/>
    <mergeCell ref="H34:H36"/>
    <mergeCell ref="I34:I36"/>
    <mergeCell ref="J34:J36"/>
    <mergeCell ref="K34:K36"/>
    <mergeCell ref="B35:E35"/>
    <mergeCell ref="A38:E38"/>
    <mergeCell ref="C64:E64"/>
    <mergeCell ref="C57:E57"/>
    <mergeCell ref="C56:E56"/>
    <mergeCell ref="A1:M1"/>
    <mergeCell ref="A3:C4"/>
    <mergeCell ref="A5:C5"/>
    <mergeCell ref="B11:C11"/>
    <mergeCell ref="B10:C10"/>
    <mergeCell ref="B9:C9"/>
    <mergeCell ref="B8:C8"/>
    <mergeCell ref="B7:C7"/>
    <mergeCell ref="B63:E63"/>
    <mergeCell ref="C62:E62"/>
    <mergeCell ref="A37:E37"/>
    <mergeCell ref="A34:E34"/>
    <mergeCell ref="C36:E36"/>
    <mergeCell ref="A46:E46"/>
    <mergeCell ref="C61:E61"/>
    <mergeCell ref="C60:E60"/>
    <mergeCell ref="A52:E52"/>
    <mergeCell ref="A58:E58"/>
    <mergeCell ref="C48:E48"/>
    <mergeCell ref="C49:E49"/>
    <mergeCell ref="C51:E51"/>
    <mergeCell ref="C50:E50"/>
    <mergeCell ref="C54:E54"/>
    <mergeCell ref="C53:E53"/>
    <mergeCell ref="A32:M32"/>
    <mergeCell ref="L34:L36"/>
    <mergeCell ref="A43:E43"/>
    <mergeCell ref="B59:E59"/>
    <mergeCell ref="B44:E44"/>
    <mergeCell ref="C41:E41"/>
    <mergeCell ref="B39:E39"/>
    <mergeCell ref="C40:E40"/>
    <mergeCell ref="A42:E42"/>
    <mergeCell ref="B47:E47"/>
    <mergeCell ref="C45:E45"/>
    <mergeCell ref="B55:E55"/>
    <mergeCell ref="B26:C26"/>
    <mergeCell ref="B27:C27"/>
    <mergeCell ref="B6:C6"/>
    <mergeCell ref="B22:C22"/>
    <mergeCell ref="B23:C23"/>
    <mergeCell ref="B24:C24"/>
    <mergeCell ref="B25:C25"/>
  </mergeCells>
  <phoneticPr fontId="8"/>
  <hyperlinks>
    <hyperlink ref="N1" location="一覧!A1" display="一覧へ" xr:uid="{A9F4CD68-7050-4C7F-A231-2D8BD136540E}"/>
  </hyperlinks>
  <printOptions horizontalCentered="1"/>
  <pageMargins left="0.74803149606299213" right="0.74803149606299213" top="0.98425196850393704" bottom="0.98425196850393704" header="0.51181102362204722" footer="0.51181102362204722"/>
  <pageSetup paperSize="9" scale="5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pageSetUpPr fitToPage="1"/>
  </sheetPr>
  <dimension ref="A1:M29"/>
  <sheetViews>
    <sheetView view="pageBreakPreview" zoomScale="96" zoomScaleNormal="100" zoomScaleSheetLayoutView="100" workbookViewId="0">
      <pane xSplit="7" ySplit="4" topLeftCell="H5" activePane="bottomRight" state="frozen"/>
      <selection pane="topRight" activeCell="H1" sqref="H1"/>
      <selection pane="bottomLeft" activeCell="A5" sqref="A5"/>
      <selection pane="bottomRight" sqref="A1:L1"/>
    </sheetView>
  </sheetViews>
  <sheetFormatPr defaultRowHeight="12" outlineLevelCol="1"/>
  <cols>
    <col min="1" max="1" width="16.7109375" style="74" customWidth="1"/>
    <col min="2" max="7" width="16.7109375" style="74" hidden="1" customWidth="1" outlineLevel="1"/>
    <col min="8" max="8" width="16.7109375" style="74" customWidth="1" collapsed="1"/>
    <col min="9" max="12" width="16.7109375" style="74" customWidth="1"/>
    <col min="13" max="253" width="9.140625" style="74"/>
    <col min="254" max="254" width="10.42578125" style="74" bestFit="1" customWidth="1"/>
    <col min="255" max="266" width="16.7109375" style="74" customWidth="1"/>
    <col min="267" max="509" width="9.140625" style="74"/>
    <col min="510" max="510" width="10.42578125" style="74" bestFit="1" customWidth="1"/>
    <col min="511" max="522" width="16.7109375" style="74" customWidth="1"/>
    <col min="523" max="765" width="9.140625" style="74"/>
    <col min="766" max="766" width="10.42578125" style="74" bestFit="1" customWidth="1"/>
    <col min="767" max="778" width="16.7109375" style="74" customWidth="1"/>
    <col min="779" max="1021" width="9.140625" style="74"/>
    <col min="1022" max="1022" width="10.42578125" style="74" bestFit="1" customWidth="1"/>
    <col min="1023" max="1034" width="16.7109375" style="74" customWidth="1"/>
    <col min="1035" max="1277" width="9.140625" style="74"/>
    <col min="1278" max="1278" width="10.42578125" style="74" bestFit="1" customWidth="1"/>
    <col min="1279" max="1290" width="16.7109375" style="74" customWidth="1"/>
    <col min="1291" max="1533" width="9.140625" style="74"/>
    <col min="1534" max="1534" width="10.42578125" style="74" bestFit="1" customWidth="1"/>
    <col min="1535" max="1546" width="16.7109375" style="74" customWidth="1"/>
    <col min="1547" max="1789" width="9.140625" style="74"/>
    <col min="1790" max="1790" width="10.42578125" style="74" bestFit="1" customWidth="1"/>
    <col min="1791" max="1802" width="16.7109375" style="74" customWidth="1"/>
    <col min="1803" max="2045" width="9.140625" style="74"/>
    <col min="2046" max="2046" width="10.42578125" style="74" bestFit="1" customWidth="1"/>
    <col min="2047" max="2058" width="16.7109375" style="74" customWidth="1"/>
    <col min="2059" max="2301" width="9.140625" style="74"/>
    <col min="2302" max="2302" width="10.42578125" style="74" bestFit="1" customWidth="1"/>
    <col min="2303" max="2314" width="16.7109375" style="74" customWidth="1"/>
    <col min="2315" max="2557" width="9.140625" style="74"/>
    <col min="2558" max="2558" width="10.42578125" style="74" bestFit="1" customWidth="1"/>
    <col min="2559" max="2570" width="16.7109375" style="74" customWidth="1"/>
    <col min="2571" max="2813" width="9.140625" style="74"/>
    <col min="2814" max="2814" width="10.42578125" style="74" bestFit="1" customWidth="1"/>
    <col min="2815" max="2826" width="16.7109375" style="74" customWidth="1"/>
    <col min="2827" max="3069" width="9.140625" style="74"/>
    <col min="3070" max="3070" width="10.42578125" style="74" bestFit="1" customWidth="1"/>
    <col min="3071" max="3082" width="16.7109375" style="74" customWidth="1"/>
    <col min="3083" max="3325" width="9.140625" style="74"/>
    <col min="3326" max="3326" width="10.42578125" style="74" bestFit="1" customWidth="1"/>
    <col min="3327" max="3338" width="16.7109375" style="74" customWidth="1"/>
    <col min="3339" max="3581" width="9.140625" style="74"/>
    <col min="3582" max="3582" width="10.42578125" style="74" bestFit="1" customWidth="1"/>
    <col min="3583" max="3594" width="16.7109375" style="74" customWidth="1"/>
    <col min="3595" max="3837" width="9.140625" style="74"/>
    <col min="3838" max="3838" width="10.42578125" style="74" bestFit="1" customWidth="1"/>
    <col min="3839" max="3850" width="16.7109375" style="74" customWidth="1"/>
    <col min="3851" max="4093" width="9.140625" style="74"/>
    <col min="4094" max="4094" width="10.42578125" style="74" bestFit="1" customWidth="1"/>
    <col min="4095" max="4106" width="16.7109375" style="74" customWidth="1"/>
    <col min="4107" max="4349" width="9.140625" style="74"/>
    <col min="4350" max="4350" width="10.42578125" style="74" bestFit="1" customWidth="1"/>
    <col min="4351" max="4362" width="16.7109375" style="74" customWidth="1"/>
    <col min="4363" max="4605" width="9.140625" style="74"/>
    <col min="4606" max="4606" width="10.42578125" style="74" bestFit="1" customWidth="1"/>
    <col min="4607" max="4618" width="16.7109375" style="74" customWidth="1"/>
    <col min="4619" max="4861" width="9.140625" style="74"/>
    <col min="4862" max="4862" width="10.42578125" style="74" bestFit="1" customWidth="1"/>
    <col min="4863" max="4874" width="16.7109375" style="74" customWidth="1"/>
    <col min="4875" max="5117" width="9.140625" style="74"/>
    <col min="5118" max="5118" width="10.42578125" style="74" bestFit="1" customWidth="1"/>
    <col min="5119" max="5130" width="16.7109375" style="74" customWidth="1"/>
    <col min="5131" max="5373" width="9.140625" style="74"/>
    <col min="5374" max="5374" width="10.42578125" style="74" bestFit="1" customWidth="1"/>
    <col min="5375" max="5386" width="16.7109375" style="74" customWidth="1"/>
    <col min="5387" max="5629" width="9.140625" style="74"/>
    <col min="5630" max="5630" width="10.42578125" style="74" bestFit="1" customWidth="1"/>
    <col min="5631" max="5642" width="16.7109375" style="74" customWidth="1"/>
    <col min="5643" max="5885" width="9.140625" style="74"/>
    <col min="5886" max="5886" width="10.42578125" style="74" bestFit="1" customWidth="1"/>
    <col min="5887" max="5898" width="16.7109375" style="74" customWidth="1"/>
    <col min="5899" max="6141" width="9.140625" style="74"/>
    <col min="6142" max="6142" width="10.42578125" style="74" bestFit="1" customWidth="1"/>
    <col min="6143" max="6154" width="16.7109375" style="74" customWidth="1"/>
    <col min="6155" max="6397" width="9.140625" style="74"/>
    <col min="6398" max="6398" width="10.42578125" style="74" bestFit="1" customWidth="1"/>
    <col min="6399" max="6410" width="16.7109375" style="74" customWidth="1"/>
    <col min="6411" max="6653" width="9.140625" style="74"/>
    <col min="6654" max="6654" width="10.42578125" style="74" bestFit="1" customWidth="1"/>
    <col min="6655" max="6666" width="16.7109375" style="74" customWidth="1"/>
    <col min="6667" max="6909" width="9.140625" style="74"/>
    <col min="6910" max="6910" width="10.42578125" style="74" bestFit="1" customWidth="1"/>
    <col min="6911" max="6922" width="16.7109375" style="74" customWidth="1"/>
    <col min="6923" max="7165" width="9.140625" style="74"/>
    <col min="7166" max="7166" width="10.42578125" style="74" bestFit="1" customWidth="1"/>
    <col min="7167" max="7178" width="16.7109375" style="74" customWidth="1"/>
    <col min="7179" max="7421" width="9.140625" style="74"/>
    <col min="7422" max="7422" width="10.42578125" style="74" bestFit="1" customWidth="1"/>
    <col min="7423" max="7434" width="16.7109375" style="74" customWidth="1"/>
    <col min="7435" max="7677" width="9.140625" style="74"/>
    <col min="7678" max="7678" width="10.42578125" style="74" bestFit="1" customWidth="1"/>
    <col min="7679" max="7690" width="16.7109375" style="74" customWidth="1"/>
    <col min="7691" max="7933" width="9.140625" style="74"/>
    <col min="7934" max="7934" width="10.42578125" style="74" bestFit="1" customWidth="1"/>
    <col min="7935" max="7946" width="16.7109375" style="74" customWidth="1"/>
    <col min="7947" max="8189" width="9.140625" style="74"/>
    <col min="8190" max="8190" width="10.42578125" style="74" bestFit="1" customWidth="1"/>
    <col min="8191" max="8202" width="16.7109375" style="74" customWidth="1"/>
    <col min="8203" max="8445" width="9.140625" style="74"/>
    <col min="8446" max="8446" width="10.42578125" style="74" bestFit="1" customWidth="1"/>
    <col min="8447" max="8458" width="16.7109375" style="74" customWidth="1"/>
    <col min="8459" max="8701" width="9.140625" style="74"/>
    <col min="8702" max="8702" width="10.42578125" style="74" bestFit="1" customWidth="1"/>
    <col min="8703" max="8714" width="16.7109375" style="74" customWidth="1"/>
    <col min="8715" max="8957" width="9.140625" style="74"/>
    <col min="8958" max="8958" width="10.42578125" style="74" bestFit="1" customWidth="1"/>
    <col min="8959" max="8970" width="16.7109375" style="74" customWidth="1"/>
    <col min="8971" max="9213" width="9.140625" style="74"/>
    <col min="9214" max="9214" width="10.42578125" style="74" bestFit="1" customWidth="1"/>
    <col min="9215" max="9226" width="16.7109375" style="74" customWidth="1"/>
    <col min="9227" max="9469" width="9.140625" style="74"/>
    <col min="9470" max="9470" width="10.42578125" style="74" bestFit="1" customWidth="1"/>
    <col min="9471" max="9482" width="16.7109375" style="74" customWidth="1"/>
    <col min="9483" max="9725" width="9.140625" style="74"/>
    <col min="9726" max="9726" width="10.42578125" style="74" bestFit="1" customWidth="1"/>
    <col min="9727" max="9738" width="16.7109375" style="74" customWidth="1"/>
    <col min="9739" max="9981" width="9.140625" style="74"/>
    <col min="9982" max="9982" width="10.42578125" style="74" bestFit="1" customWidth="1"/>
    <col min="9983" max="9994" width="16.7109375" style="74" customWidth="1"/>
    <col min="9995" max="10237" width="9.140625" style="74"/>
    <col min="10238" max="10238" width="10.42578125" style="74" bestFit="1" customWidth="1"/>
    <col min="10239" max="10250" width="16.7109375" style="74" customWidth="1"/>
    <col min="10251" max="10493" width="9.140625" style="74"/>
    <col min="10494" max="10494" width="10.42578125" style="74" bestFit="1" customWidth="1"/>
    <col min="10495" max="10506" width="16.7109375" style="74" customWidth="1"/>
    <col min="10507" max="10749" width="9.140625" style="74"/>
    <col min="10750" max="10750" width="10.42578125" style="74" bestFit="1" customWidth="1"/>
    <col min="10751" max="10762" width="16.7109375" style="74" customWidth="1"/>
    <col min="10763" max="11005" width="9.140625" style="74"/>
    <col min="11006" max="11006" width="10.42578125" style="74" bestFit="1" customWidth="1"/>
    <col min="11007" max="11018" width="16.7109375" style="74" customWidth="1"/>
    <col min="11019" max="11261" width="9.140625" style="74"/>
    <col min="11262" max="11262" width="10.42578125" style="74" bestFit="1" customWidth="1"/>
    <col min="11263" max="11274" width="16.7109375" style="74" customWidth="1"/>
    <col min="11275" max="11517" width="9.140625" style="74"/>
    <col min="11518" max="11518" width="10.42578125" style="74" bestFit="1" customWidth="1"/>
    <col min="11519" max="11530" width="16.7109375" style="74" customWidth="1"/>
    <col min="11531" max="11773" width="9.140625" style="74"/>
    <col min="11774" max="11774" width="10.42578125" style="74" bestFit="1" customWidth="1"/>
    <col min="11775" max="11786" width="16.7109375" style="74" customWidth="1"/>
    <col min="11787" max="12029" width="9.140625" style="74"/>
    <col min="12030" max="12030" width="10.42578125" style="74" bestFit="1" customWidth="1"/>
    <col min="12031" max="12042" width="16.7109375" style="74" customWidth="1"/>
    <col min="12043" max="12285" width="9.140625" style="74"/>
    <col min="12286" max="12286" width="10.42578125" style="74" bestFit="1" customWidth="1"/>
    <col min="12287" max="12298" width="16.7109375" style="74" customWidth="1"/>
    <col min="12299" max="12541" width="9.140625" style="74"/>
    <col min="12542" max="12542" width="10.42578125" style="74" bestFit="1" customWidth="1"/>
    <col min="12543" max="12554" width="16.7109375" style="74" customWidth="1"/>
    <col min="12555" max="12797" width="9.140625" style="74"/>
    <col min="12798" max="12798" width="10.42578125" style="74" bestFit="1" customWidth="1"/>
    <col min="12799" max="12810" width="16.7109375" style="74" customWidth="1"/>
    <col min="12811" max="13053" width="9.140625" style="74"/>
    <col min="13054" max="13054" width="10.42578125" style="74" bestFit="1" customWidth="1"/>
    <col min="13055" max="13066" width="16.7109375" style="74" customWidth="1"/>
    <col min="13067" max="13309" width="9.140625" style="74"/>
    <col min="13310" max="13310" width="10.42578125" style="74" bestFit="1" customWidth="1"/>
    <col min="13311" max="13322" width="16.7109375" style="74" customWidth="1"/>
    <col min="13323" max="13565" width="9.140625" style="74"/>
    <col min="13566" max="13566" width="10.42578125" style="74" bestFit="1" customWidth="1"/>
    <col min="13567" max="13578" width="16.7109375" style="74" customWidth="1"/>
    <col min="13579" max="13821" width="9.140625" style="74"/>
    <col min="13822" max="13822" width="10.42578125" style="74" bestFit="1" customWidth="1"/>
    <col min="13823" max="13834" width="16.7109375" style="74" customWidth="1"/>
    <col min="13835" max="14077" width="9.140625" style="74"/>
    <col min="14078" max="14078" width="10.42578125" style="74" bestFit="1" customWidth="1"/>
    <col min="14079" max="14090" width="16.7109375" style="74" customWidth="1"/>
    <col min="14091" max="14333" width="9.140625" style="74"/>
    <col min="14334" max="14334" width="10.42578125" style="74" bestFit="1" customWidth="1"/>
    <col min="14335" max="14346" width="16.7109375" style="74" customWidth="1"/>
    <col min="14347" max="14589" width="9.140625" style="74"/>
    <col min="14590" max="14590" width="10.42578125" style="74" bestFit="1" customWidth="1"/>
    <col min="14591" max="14602" width="16.7109375" style="74" customWidth="1"/>
    <col min="14603" max="14845" width="9.140625" style="74"/>
    <col min="14846" max="14846" width="10.42578125" style="74" bestFit="1" customWidth="1"/>
    <col min="14847" max="14858" width="16.7109375" style="74" customWidth="1"/>
    <col min="14859" max="15101" width="9.140625" style="74"/>
    <col min="15102" max="15102" width="10.42578125" style="74" bestFit="1" customWidth="1"/>
    <col min="15103" max="15114" width="16.7109375" style="74" customWidth="1"/>
    <col min="15115" max="15357" width="9.140625" style="74"/>
    <col min="15358" max="15358" width="10.42578125" style="74" bestFit="1" customWidth="1"/>
    <col min="15359" max="15370" width="16.7109375" style="74" customWidth="1"/>
    <col min="15371" max="15613" width="9.140625" style="74"/>
    <col min="15614" max="15614" width="10.42578125" style="74" bestFit="1" customWidth="1"/>
    <col min="15615" max="15626" width="16.7109375" style="74" customWidth="1"/>
    <col min="15627" max="15869" width="9.140625" style="74"/>
    <col min="15870" max="15870" width="10.42578125" style="74" bestFit="1" customWidth="1"/>
    <col min="15871" max="15882" width="16.7109375" style="74" customWidth="1"/>
    <col min="15883" max="16125" width="9.140625" style="74"/>
    <col min="16126" max="16126" width="10.42578125" style="74" bestFit="1" customWidth="1"/>
    <col min="16127" max="16138" width="16.7109375" style="74" customWidth="1"/>
    <col min="16139" max="16384" width="9.140625" style="74"/>
  </cols>
  <sheetData>
    <row r="1" spans="1:13" ht="18.75" customHeight="1">
      <c r="A1" s="2574" t="s">
        <v>1717</v>
      </c>
      <c r="B1" s="2574"/>
      <c r="C1" s="2574"/>
      <c r="D1" s="2574"/>
      <c r="E1" s="2574"/>
      <c r="F1" s="2574"/>
      <c r="G1" s="2574"/>
      <c r="H1" s="2574"/>
      <c r="I1" s="2574"/>
      <c r="J1" s="2574"/>
      <c r="K1" s="2574"/>
      <c r="L1" s="2574"/>
      <c r="M1" s="1544" t="s">
        <v>1532</v>
      </c>
    </row>
    <row r="2" spans="1:13" ht="18.75" customHeight="1">
      <c r="A2" s="608"/>
      <c r="B2" s="608"/>
      <c r="C2" s="608"/>
      <c r="D2" s="608"/>
      <c r="E2" s="608"/>
      <c r="F2" s="608"/>
      <c r="G2" s="595" t="s">
        <v>449</v>
      </c>
      <c r="L2" s="81" t="s">
        <v>446</v>
      </c>
    </row>
    <row r="3" spans="1:13" ht="18.75" customHeight="1">
      <c r="A3" s="609"/>
      <c r="B3" s="2878" t="s">
        <v>448</v>
      </c>
      <c r="C3" s="2879"/>
      <c r="D3" s="2879"/>
      <c r="E3" s="2879"/>
      <c r="F3" s="2879"/>
      <c r="G3" s="2880"/>
      <c r="H3" s="2874" t="s">
        <v>447</v>
      </c>
      <c r="I3" s="2875"/>
      <c r="J3" s="2875"/>
      <c r="K3" s="2875"/>
      <c r="L3" s="2876"/>
    </row>
    <row r="4" spans="1:13" ht="18.75" customHeight="1">
      <c r="A4" s="610"/>
      <c r="B4" s="589" t="s">
        <v>455</v>
      </c>
      <c r="C4" s="611" t="s">
        <v>450</v>
      </c>
      <c r="D4" s="611" t="s">
        <v>456</v>
      </c>
      <c r="E4" s="611" t="s">
        <v>457</v>
      </c>
      <c r="F4" s="611" t="s">
        <v>458</v>
      </c>
      <c r="G4" s="611" t="s">
        <v>454</v>
      </c>
      <c r="H4" s="589" t="s">
        <v>450</v>
      </c>
      <c r="I4" s="589" t="s">
        <v>451</v>
      </c>
      <c r="J4" s="589" t="s">
        <v>452</v>
      </c>
      <c r="K4" s="589" t="s">
        <v>453</v>
      </c>
      <c r="L4" s="589" t="s">
        <v>454</v>
      </c>
    </row>
    <row r="5" spans="1:13" ht="18.75" customHeight="1">
      <c r="A5" s="576" t="s">
        <v>459</v>
      </c>
      <c r="B5" s="612">
        <v>2024715</v>
      </c>
      <c r="C5" s="612">
        <v>616801</v>
      </c>
      <c r="D5" s="612">
        <v>156309</v>
      </c>
      <c r="E5" s="613">
        <v>235250</v>
      </c>
      <c r="F5" s="612">
        <v>462306</v>
      </c>
      <c r="G5" s="612">
        <v>554048</v>
      </c>
      <c r="H5" s="1820">
        <v>26.796752020551999</v>
      </c>
      <c r="I5" s="1820">
        <v>8.7374912724705087</v>
      </c>
      <c r="J5" s="1820">
        <v>12.571153227551216</v>
      </c>
      <c r="K5" s="1820">
        <v>21.778120857029133</v>
      </c>
      <c r="L5" s="1820">
        <v>30.116482622397157</v>
      </c>
    </row>
    <row r="6" spans="1:13" ht="18.75" customHeight="1">
      <c r="A6" s="576" t="s">
        <v>460</v>
      </c>
      <c r="B6" s="612">
        <v>1233343</v>
      </c>
      <c r="C6" s="612">
        <v>417541</v>
      </c>
      <c r="D6" s="612">
        <v>81142</v>
      </c>
      <c r="E6" s="613">
        <v>101084</v>
      </c>
      <c r="F6" s="612">
        <v>231793</v>
      </c>
      <c r="G6" s="612">
        <v>401782</v>
      </c>
      <c r="H6" s="1771">
        <v>24.402614885113209</v>
      </c>
      <c r="I6" s="1771">
        <v>9.4193796402147125</v>
      </c>
      <c r="J6" s="1771">
        <v>16.411448556833157</v>
      </c>
      <c r="K6" s="1771">
        <v>14.313115488966982</v>
      </c>
      <c r="L6" s="1771">
        <v>35.453508635747468</v>
      </c>
    </row>
    <row r="7" spans="1:13" ht="18.75" customHeight="1">
      <c r="A7" s="576" t="s">
        <v>461</v>
      </c>
      <c r="B7" s="612">
        <v>1193909</v>
      </c>
      <c r="C7" s="612">
        <v>348629</v>
      </c>
      <c r="D7" s="612">
        <v>82770</v>
      </c>
      <c r="E7" s="613">
        <v>146340</v>
      </c>
      <c r="F7" s="612">
        <v>257222</v>
      </c>
      <c r="G7" s="612">
        <v>358948</v>
      </c>
      <c r="H7" s="1771">
        <v>25.216304949166069</v>
      </c>
      <c r="I7" s="1771">
        <v>10.312576522977299</v>
      </c>
      <c r="J7" s="1771">
        <v>18.77854968362945</v>
      </c>
      <c r="K7" s="1771">
        <v>17.276583137585668</v>
      </c>
      <c r="L7" s="1771">
        <v>28.416061284890699</v>
      </c>
    </row>
    <row r="8" spans="1:13" ht="18.75" customHeight="1">
      <c r="A8" s="576" t="s">
        <v>462</v>
      </c>
      <c r="B8" s="612">
        <v>937812</v>
      </c>
      <c r="C8" s="612">
        <v>255894</v>
      </c>
      <c r="D8" s="612">
        <v>56865</v>
      </c>
      <c r="E8" s="613">
        <v>97936</v>
      </c>
      <c r="F8" s="612">
        <v>227267</v>
      </c>
      <c r="G8" s="612">
        <v>299849</v>
      </c>
      <c r="H8" s="1771">
        <v>24.4314553675467</v>
      </c>
      <c r="I8" s="1771">
        <v>7.8923272076984379</v>
      </c>
      <c r="J8" s="1771">
        <v>13.723900647331073</v>
      </c>
      <c r="K8" s="1771">
        <v>16.129490310687935</v>
      </c>
      <c r="L8" s="1771">
        <v>37.822912525107533</v>
      </c>
    </row>
    <row r="9" spans="1:13" ht="18.75" customHeight="1">
      <c r="A9" s="576" t="s">
        <v>364</v>
      </c>
      <c r="B9" s="612">
        <v>3475557</v>
      </c>
      <c r="C9" s="612">
        <v>1150603</v>
      </c>
      <c r="D9" s="612">
        <v>257916</v>
      </c>
      <c r="E9" s="613">
        <v>358130</v>
      </c>
      <c r="F9" s="612">
        <v>787098</v>
      </c>
      <c r="G9" s="612">
        <v>921810</v>
      </c>
      <c r="H9" s="1771">
        <v>31.177773496436821</v>
      </c>
      <c r="I9" s="1771">
        <v>8.7503935757005635</v>
      </c>
      <c r="J9" s="1771">
        <v>15.916474331324309</v>
      </c>
      <c r="K9" s="1771">
        <v>18.213344419753067</v>
      </c>
      <c r="L9" s="1771">
        <v>25.942040176831515</v>
      </c>
    </row>
    <row r="10" spans="1:13" ht="18.75" customHeight="1">
      <c r="A10" s="576" t="s">
        <v>463</v>
      </c>
      <c r="B10" s="612">
        <v>984621</v>
      </c>
      <c r="C10" s="612">
        <v>395956</v>
      </c>
      <c r="D10" s="612">
        <v>94490</v>
      </c>
      <c r="E10" s="613">
        <v>137986</v>
      </c>
      <c r="F10" s="612">
        <v>175910</v>
      </c>
      <c r="G10" s="612">
        <v>180278</v>
      </c>
      <c r="H10" s="1771">
        <v>37.686338221696033</v>
      </c>
      <c r="I10" s="1771">
        <v>12.04343354908959</v>
      </c>
      <c r="J10" s="1771">
        <v>18.586983762109284</v>
      </c>
      <c r="K10" s="1771">
        <v>12.592704615570746</v>
      </c>
      <c r="L10" s="1771">
        <v>19.090712686986354</v>
      </c>
    </row>
    <row r="11" spans="1:13" ht="18.75" customHeight="1">
      <c r="A11" s="576" t="s">
        <v>373</v>
      </c>
      <c r="B11" s="612">
        <v>555811</v>
      </c>
      <c r="C11" s="612">
        <v>164056</v>
      </c>
      <c r="D11" s="612">
        <v>59560</v>
      </c>
      <c r="E11" s="613">
        <v>84111</v>
      </c>
      <c r="F11" s="612">
        <v>103220</v>
      </c>
      <c r="G11" s="612">
        <v>144864</v>
      </c>
      <c r="H11" s="1771">
        <v>24.516548841048582</v>
      </c>
      <c r="I11" s="1771">
        <v>12.397984316544846</v>
      </c>
      <c r="J11" s="1771">
        <v>21.607687289478239</v>
      </c>
      <c r="K11" s="1771">
        <v>14.593401765387226</v>
      </c>
      <c r="L11" s="1771">
        <v>26.88454420790563</v>
      </c>
    </row>
    <row r="12" spans="1:13" ht="18.75" customHeight="1">
      <c r="A12" s="576" t="s">
        <v>365</v>
      </c>
      <c r="B12" s="612">
        <v>854656</v>
      </c>
      <c r="C12" s="612">
        <v>259437</v>
      </c>
      <c r="D12" s="612">
        <v>78716</v>
      </c>
      <c r="E12" s="613">
        <v>124848</v>
      </c>
      <c r="F12" s="612">
        <v>141278</v>
      </c>
      <c r="G12" s="612">
        <v>250378</v>
      </c>
      <c r="H12" s="1771">
        <v>23.250097123795999</v>
      </c>
      <c r="I12" s="1771">
        <v>12.37412979311515</v>
      </c>
      <c r="J12" s="1771">
        <v>20.067674074867934</v>
      </c>
      <c r="K12" s="1771">
        <v>15.65267190911892</v>
      </c>
      <c r="L12" s="1771">
        <v>28.655315462554871</v>
      </c>
    </row>
    <row r="13" spans="1:13" ht="18.75" customHeight="1">
      <c r="A13" s="576" t="s">
        <v>369</v>
      </c>
      <c r="B13" s="612">
        <v>836932</v>
      </c>
      <c r="C13" s="612">
        <v>270576</v>
      </c>
      <c r="D13" s="612">
        <v>89878</v>
      </c>
      <c r="E13" s="613">
        <v>72259</v>
      </c>
      <c r="F13" s="612">
        <v>110230</v>
      </c>
      <c r="G13" s="612">
        <v>293987</v>
      </c>
      <c r="H13" s="1771">
        <v>25.340957035142715</v>
      </c>
      <c r="I13" s="1771">
        <v>13.963902168820647</v>
      </c>
      <c r="J13" s="1771">
        <v>15.267938261475026</v>
      </c>
      <c r="K13" s="1771">
        <v>13.578618777809126</v>
      </c>
      <c r="L13" s="1771">
        <v>31.848454336735355</v>
      </c>
    </row>
    <row r="14" spans="1:13" ht="18.75" customHeight="1">
      <c r="A14" s="576" t="s">
        <v>368</v>
      </c>
      <c r="B14" s="612">
        <v>879496</v>
      </c>
      <c r="C14" s="612">
        <v>236903</v>
      </c>
      <c r="D14" s="612">
        <v>71862</v>
      </c>
      <c r="E14" s="613">
        <v>114022</v>
      </c>
      <c r="F14" s="612">
        <v>121661</v>
      </c>
      <c r="G14" s="612">
        <v>335049</v>
      </c>
      <c r="H14" s="1771">
        <v>21.428710569346045</v>
      </c>
      <c r="I14" s="1771">
        <v>8.9903437939367681</v>
      </c>
      <c r="J14" s="1771">
        <v>21.299915320561517</v>
      </c>
      <c r="K14" s="1771">
        <v>12.071689910542304</v>
      </c>
      <c r="L14" s="1771">
        <v>36.20945499213363</v>
      </c>
    </row>
    <row r="15" spans="1:13" ht="18.75" customHeight="1">
      <c r="A15" s="576" t="s">
        <v>359</v>
      </c>
      <c r="B15" s="612">
        <v>2956541</v>
      </c>
      <c r="C15" s="612">
        <v>814879</v>
      </c>
      <c r="D15" s="612">
        <v>266199</v>
      </c>
      <c r="E15" s="613">
        <v>220771</v>
      </c>
      <c r="F15" s="612">
        <v>614034</v>
      </c>
      <c r="G15" s="612">
        <v>1040659</v>
      </c>
      <c r="H15" s="1771">
        <v>24.101001483805732</v>
      </c>
      <c r="I15" s="1771">
        <v>14.244937135447614</v>
      </c>
      <c r="J15" s="1771">
        <v>12.914522953518864</v>
      </c>
      <c r="K15" s="1771">
        <v>20.346573961544777</v>
      </c>
      <c r="L15" s="1771">
        <v>28.392995397634881</v>
      </c>
    </row>
    <row r="16" spans="1:13" ht="18.75" customHeight="1">
      <c r="A16" s="577" t="s">
        <v>366</v>
      </c>
      <c r="B16" s="614">
        <v>1650043</v>
      </c>
      <c r="C16" s="614">
        <v>580380</v>
      </c>
      <c r="D16" s="614">
        <v>123720</v>
      </c>
      <c r="E16" s="615">
        <v>115956</v>
      </c>
      <c r="F16" s="614">
        <v>350064</v>
      </c>
      <c r="G16" s="614">
        <v>479921</v>
      </c>
      <c r="H16" s="1823">
        <v>33.00100921070559</v>
      </c>
      <c r="I16" s="1823">
        <v>11.583496209732553</v>
      </c>
      <c r="J16" s="1823">
        <v>9.8143028186760652</v>
      </c>
      <c r="K16" s="1823">
        <v>18.959717179852923</v>
      </c>
      <c r="L16" s="1823">
        <v>26.64147458103287</v>
      </c>
    </row>
    <row r="17" spans="1:12" ht="18.75" customHeight="1">
      <c r="A17" s="576" t="s">
        <v>360</v>
      </c>
      <c r="B17" s="612">
        <v>3942310</v>
      </c>
      <c r="C17" s="612">
        <v>1338973</v>
      </c>
      <c r="D17" s="612">
        <v>263957</v>
      </c>
      <c r="E17" s="613">
        <v>299091</v>
      </c>
      <c r="F17" s="612">
        <v>731870</v>
      </c>
      <c r="G17" s="612">
        <v>1308419</v>
      </c>
      <c r="H17" s="1771">
        <v>33.235307301554222</v>
      </c>
      <c r="I17" s="1771">
        <v>8.9798371024936188</v>
      </c>
      <c r="J17" s="1771">
        <v>11.877537323106708</v>
      </c>
      <c r="K17" s="1771">
        <v>22.266124078810119</v>
      </c>
      <c r="L17" s="1771">
        <v>23.641194194035332</v>
      </c>
    </row>
    <row r="18" spans="1:12" ht="18.75" customHeight="1">
      <c r="A18" s="576" t="s">
        <v>370</v>
      </c>
      <c r="B18" s="612">
        <v>613590</v>
      </c>
      <c r="C18" s="612">
        <v>186190</v>
      </c>
      <c r="D18" s="612">
        <v>61295</v>
      </c>
      <c r="E18" s="613">
        <v>70222</v>
      </c>
      <c r="F18" s="612">
        <v>111291</v>
      </c>
      <c r="G18" s="612">
        <v>184592</v>
      </c>
      <c r="H18" s="1771">
        <v>22.320430272060907</v>
      </c>
      <c r="I18" s="1771">
        <v>13.537946113981292</v>
      </c>
      <c r="J18" s="1771">
        <v>16.964310881496665</v>
      </c>
      <c r="K18" s="1771">
        <v>14.266251642579968</v>
      </c>
      <c r="L18" s="1771">
        <v>32.910926864756107</v>
      </c>
    </row>
    <row r="19" spans="1:12" ht="18.75" customHeight="1">
      <c r="A19" s="576" t="s">
        <v>363</v>
      </c>
      <c r="B19" s="612">
        <v>1657227</v>
      </c>
      <c r="C19" s="612">
        <v>526917</v>
      </c>
      <c r="D19" s="612">
        <v>147884</v>
      </c>
      <c r="E19" s="613">
        <v>174535</v>
      </c>
      <c r="F19" s="612">
        <v>374670</v>
      </c>
      <c r="G19" s="612">
        <v>433224</v>
      </c>
      <c r="H19" s="1771">
        <v>29.64984892384453</v>
      </c>
      <c r="I19" s="1771">
        <v>9.0368874117743783</v>
      </c>
      <c r="J19" s="1771">
        <v>13.387701735460421</v>
      </c>
      <c r="K19" s="1771">
        <v>16.964820478578389</v>
      </c>
      <c r="L19" s="1771">
        <v>30.96068552727899</v>
      </c>
    </row>
    <row r="20" spans="1:12" ht="18.75" customHeight="1">
      <c r="A20" s="576" t="s">
        <v>367</v>
      </c>
      <c r="B20" s="612">
        <v>804979</v>
      </c>
      <c r="C20" s="612">
        <v>228464</v>
      </c>
      <c r="D20" s="612">
        <v>72037</v>
      </c>
      <c r="E20" s="613">
        <v>103973</v>
      </c>
      <c r="F20" s="612">
        <v>133143</v>
      </c>
      <c r="G20" s="612">
        <v>267362</v>
      </c>
      <c r="H20" s="1771">
        <v>23.895276750654631</v>
      </c>
      <c r="I20" s="1771">
        <v>8.9963508070288256</v>
      </c>
      <c r="J20" s="1771">
        <v>16.160397116763164</v>
      </c>
      <c r="K20" s="1771">
        <v>16.614619235233103</v>
      </c>
      <c r="L20" s="1771">
        <v>34.333466204773238</v>
      </c>
    </row>
    <row r="21" spans="1:12" ht="18.75" customHeight="1">
      <c r="A21" s="576" t="s">
        <v>362</v>
      </c>
      <c r="B21" s="612">
        <v>1255986</v>
      </c>
      <c r="C21" s="612">
        <v>395564</v>
      </c>
      <c r="D21" s="612">
        <v>84754</v>
      </c>
      <c r="E21" s="613">
        <v>142389</v>
      </c>
      <c r="F21" s="612">
        <v>245487</v>
      </c>
      <c r="G21" s="612">
        <v>387794</v>
      </c>
      <c r="H21" s="1771">
        <v>24.86529214898475</v>
      </c>
      <c r="I21" s="1771">
        <v>9.7323045776500123</v>
      </c>
      <c r="J21" s="1771">
        <v>13.769061694063186</v>
      </c>
      <c r="K21" s="1771">
        <v>19.444278577257617</v>
      </c>
      <c r="L21" s="1771">
        <v>32.188920830170012</v>
      </c>
    </row>
    <row r="22" spans="1:12" ht="18.75" customHeight="1">
      <c r="A22" s="576" t="s">
        <v>371</v>
      </c>
      <c r="B22" s="612">
        <v>913071</v>
      </c>
      <c r="C22" s="612">
        <v>312906</v>
      </c>
      <c r="D22" s="612">
        <v>64101</v>
      </c>
      <c r="E22" s="613">
        <v>86116</v>
      </c>
      <c r="F22" s="612">
        <v>191440</v>
      </c>
      <c r="G22" s="612">
        <v>258508</v>
      </c>
      <c r="H22" s="1771">
        <v>30.219597976435576</v>
      </c>
      <c r="I22" s="1771">
        <v>8.3506396101082601</v>
      </c>
      <c r="J22" s="1771">
        <v>14.991867294971668</v>
      </c>
      <c r="K22" s="1771">
        <v>18.064067587609603</v>
      </c>
      <c r="L22" s="1771">
        <v>28.373927135345546</v>
      </c>
    </row>
    <row r="23" spans="1:12" ht="18.75" customHeight="1">
      <c r="A23" s="576" t="s">
        <v>361</v>
      </c>
      <c r="B23" s="612">
        <v>1750357</v>
      </c>
      <c r="C23" s="612">
        <v>536080</v>
      </c>
      <c r="D23" s="612">
        <v>191873</v>
      </c>
      <c r="E23" s="613">
        <v>128716</v>
      </c>
      <c r="F23" s="612">
        <v>313409</v>
      </c>
      <c r="G23" s="612">
        <v>580278</v>
      </c>
      <c r="H23" s="1771">
        <v>27.167330485655189</v>
      </c>
      <c r="I23" s="1771">
        <v>12.857983606201765</v>
      </c>
      <c r="J23" s="1771">
        <v>10.876571166645761</v>
      </c>
      <c r="K23" s="1771">
        <v>15.796927035242611</v>
      </c>
      <c r="L23" s="1771">
        <v>33.301234863653811</v>
      </c>
    </row>
    <row r="24" spans="1:12" ht="18.75" customHeight="1" thickBot="1">
      <c r="A24" s="578" t="s">
        <v>372</v>
      </c>
      <c r="B24" s="612">
        <v>741265</v>
      </c>
      <c r="C24" s="612">
        <v>211956</v>
      </c>
      <c r="D24" s="612">
        <v>74098</v>
      </c>
      <c r="E24" s="613">
        <v>60138</v>
      </c>
      <c r="F24" s="612">
        <v>139856</v>
      </c>
      <c r="G24" s="612">
        <v>255217</v>
      </c>
      <c r="H24" s="1774">
        <v>25.790812328122996</v>
      </c>
      <c r="I24" s="1774">
        <v>10.992528842089264</v>
      </c>
      <c r="J24" s="1774">
        <v>13.809649335290178</v>
      </c>
      <c r="K24" s="1774">
        <v>16.012287276233359</v>
      </c>
      <c r="L24" s="1774">
        <v>33.394840958854012</v>
      </c>
    </row>
    <row r="25" spans="1:12" ht="18.75" customHeight="1" thickTop="1">
      <c r="A25" s="579" t="s">
        <v>464</v>
      </c>
      <c r="B25" s="612">
        <v>122176725</v>
      </c>
      <c r="C25" s="612">
        <v>39324744</v>
      </c>
      <c r="D25" s="612">
        <v>10820353</v>
      </c>
      <c r="E25" s="612">
        <v>14730080</v>
      </c>
      <c r="F25" s="612">
        <v>20032506</v>
      </c>
      <c r="G25" s="612">
        <v>37269042</v>
      </c>
      <c r="H25" s="1777">
        <v>26.894326071373253</v>
      </c>
      <c r="I25" s="1777">
        <v>11.075273633654888</v>
      </c>
      <c r="J25" s="1777">
        <v>17.15024998563495</v>
      </c>
      <c r="K25" s="1777">
        <v>15.067098271280985</v>
      </c>
      <c r="L25" s="1777">
        <v>29.813052788482974</v>
      </c>
    </row>
    <row r="26" spans="1:12" s="1821" customFormat="1" ht="18.75" customHeight="1">
      <c r="A26" s="344" t="s">
        <v>1718</v>
      </c>
      <c r="H26" s="1822"/>
      <c r="I26" s="1822"/>
      <c r="J26" s="1822"/>
      <c r="K26" s="1822"/>
      <c r="L26" s="1822"/>
    </row>
    <row r="27" spans="1:12" ht="39" customHeight="1">
      <c r="A27" s="2877" t="s">
        <v>1209</v>
      </c>
      <c r="B27" s="2877"/>
      <c r="C27" s="2877"/>
      <c r="D27" s="2877"/>
      <c r="E27" s="2877"/>
      <c r="F27" s="2877"/>
      <c r="G27" s="2877"/>
      <c r="H27" s="2877"/>
      <c r="I27" s="2877"/>
      <c r="J27" s="2877"/>
      <c r="K27" s="2877"/>
      <c r="L27" s="2877"/>
    </row>
    <row r="28" spans="1:12" ht="18.75" customHeight="1">
      <c r="A28" s="74" t="s">
        <v>971</v>
      </c>
    </row>
    <row r="29" spans="1:12" ht="18.75" customHeight="1"/>
  </sheetData>
  <sheetProtection algorithmName="SHA-512" hashValue="ofuPEi8kxwvD0pJkQLUi50iTuKOg6l9hps6LDCnDt4a5I7PY945ndWHtgrRXnrsEaPThJWXtWFC/lUTNuyRp8g==" saltValue="7wjsBnUnkUwOe1sIijJvpA==" spinCount="100000" sheet="1" objects="1" scenarios="1"/>
  <mergeCells count="4">
    <mergeCell ref="H3:L3"/>
    <mergeCell ref="A27:L27"/>
    <mergeCell ref="A1:L1"/>
    <mergeCell ref="B3:G3"/>
  </mergeCells>
  <phoneticPr fontId="8"/>
  <hyperlinks>
    <hyperlink ref="M1" location="一覧!A1" display="一覧へ" xr:uid="{8D1F24F7-6B3C-4A94-A1BA-F62991D9633E}"/>
  </hyperlinks>
  <printOptions horizontalCentered="1"/>
  <pageMargins left="0.74803149606299213" right="0.74803149606299213" top="0.98425196850393704" bottom="0.98425196850393704" header="0.51181102362204722" footer="0.51181102362204722"/>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25"/>
  <sheetViews>
    <sheetView view="pageBreakPreview" zoomScale="69" zoomScaleNormal="100" zoomScaleSheetLayoutView="55" workbookViewId="0">
      <pane xSplit="2" ySplit="3" topLeftCell="C4" activePane="bottomRight" state="frozen"/>
      <selection pane="topRight" activeCell="C1" sqref="C1"/>
      <selection pane="bottomLeft" activeCell="A4" sqref="A4"/>
      <selection pane="bottomRight" sqref="A1:V1"/>
    </sheetView>
  </sheetViews>
  <sheetFormatPr defaultColWidth="9.140625" defaultRowHeight="15.95" customHeight="1"/>
  <cols>
    <col min="1" max="1" width="4.7109375" style="274" customWidth="1"/>
    <col min="2" max="2" width="22.42578125" style="274" customWidth="1"/>
    <col min="3" max="3" width="12.7109375" style="274" customWidth="1"/>
    <col min="4" max="4" width="12" style="274" customWidth="1"/>
    <col min="5" max="5" width="5.7109375" style="274" customWidth="1"/>
    <col min="6" max="6" width="12" style="274" bestFit="1" customWidth="1"/>
    <col min="7" max="7" width="13.5703125" style="274" bestFit="1" customWidth="1"/>
    <col min="8" max="8" width="12" style="274" customWidth="1"/>
    <col min="9" max="9" width="5.7109375" style="274" customWidth="1"/>
    <col min="10" max="10" width="12" style="274" bestFit="1" customWidth="1"/>
    <col min="11" max="11" width="5.7109375" style="274" customWidth="1"/>
    <col min="12" max="12" width="12" style="274" bestFit="1" customWidth="1"/>
    <col min="13" max="13" width="13.5703125" style="274" bestFit="1" customWidth="1"/>
    <col min="14" max="14" width="12" style="274" customWidth="1"/>
    <col min="15" max="15" width="13.5703125" style="274" bestFit="1" customWidth="1"/>
    <col min="16" max="21" width="12" style="274" customWidth="1"/>
    <col min="22" max="22" width="5.7109375" style="274" customWidth="1"/>
    <col min="23" max="16384" width="9.140625" style="274"/>
  </cols>
  <sheetData>
    <row r="1" spans="1:31" ht="20.100000000000001" customHeight="1">
      <c r="A1" s="2233" t="s">
        <v>1602</v>
      </c>
      <c r="B1" s="2233"/>
      <c r="C1" s="2233"/>
      <c r="D1" s="2233"/>
      <c r="E1" s="2233"/>
      <c r="F1" s="2233"/>
      <c r="G1" s="2233"/>
      <c r="H1" s="2233"/>
      <c r="I1" s="2233"/>
      <c r="J1" s="2233"/>
      <c r="K1" s="2233"/>
      <c r="L1" s="2233"/>
      <c r="M1" s="2233"/>
      <c r="N1" s="2233"/>
      <c r="O1" s="2233"/>
      <c r="P1" s="2233"/>
      <c r="Q1" s="2233"/>
      <c r="R1" s="2233"/>
      <c r="S1" s="2233"/>
      <c r="T1" s="2233"/>
      <c r="U1" s="2233"/>
      <c r="V1" s="2233"/>
      <c r="W1" s="1544" t="s">
        <v>1532</v>
      </c>
    </row>
    <row r="2" spans="1:31" ht="15.95" customHeight="1">
      <c r="A2" s="275"/>
      <c r="B2" s="276"/>
      <c r="C2" s="277"/>
      <c r="U2" s="278"/>
      <c r="V2" s="278" t="s">
        <v>1509</v>
      </c>
    </row>
    <row r="3" spans="1:31" ht="80.25" customHeight="1">
      <c r="A3" s="2231" t="s">
        <v>15</v>
      </c>
      <c r="B3" s="2232"/>
      <c r="C3" s="1338" t="s">
        <v>1022</v>
      </c>
      <c r="D3" s="889" t="s">
        <v>1032</v>
      </c>
      <c r="E3" s="889" t="s">
        <v>1033</v>
      </c>
      <c r="F3" s="890" t="s">
        <v>1034</v>
      </c>
      <c r="G3" s="890" t="s">
        <v>1035</v>
      </c>
      <c r="H3" s="890" t="s">
        <v>1036</v>
      </c>
      <c r="I3" s="1338" t="s">
        <v>1406</v>
      </c>
      <c r="J3" s="890" t="s">
        <v>1037</v>
      </c>
      <c r="K3" s="1339" t="s">
        <v>1405</v>
      </c>
      <c r="L3" s="888" t="s">
        <v>1038</v>
      </c>
      <c r="M3" s="1351" t="s">
        <v>1039</v>
      </c>
      <c r="N3" s="1352" t="s">
        <v>1023</v>
      </c>
      <c r="O3" s="1339" t="s">
        <v>1040</v>
      </c>
      <c r="P3" s="890" t="s">
        <v>1041</v>
      </c>
      <c r="Q3" s="890" t="s">
        <v>1042</v>
      </c>
      <c r="R3" s="890" t="s">
        <v>1043</v>
      </c>
      <c r="S3" s="890" t="s">
        <v>1044</v>
      </c>
      <c r="T3" s="890" t="s">
        <v>1045</v>
      </c>
      <c r="U3" s="1338" t="s">
        <v>1046</v>
      </c>
      <c r="V3" s="1338" t="s">
        <v>1401</v>
      </c>
    </row>
    <row r="4" spans="1:31" ht="30" customHeight="1">
      <c r="A4" s="891"/>
      <c r="B4" s="892" t="s">
        <v>645</v>
      </c>
      <c r="C4" s="1981">
        <v>2182</v>
      </c>
      <c r="D4" s="1982">
        <v>3584</v>
      </c>
      <c r="E4" s="1340"/>
      <c r="F4" s="1981">
        <v>3349</v>
      </c>
      <c r="G4" s="1981">
        <v>5548</v>
      </c>
      <c r="H4" s="1981">
        <v>1638</v>
      </c>
      <c r="I4" s="1345"/>
      <c r="J4" s="1981">
        <v>24462</v>
      </c>
      <c r="K4" s="1340"/>
      <c r="L4" s="1982">
        <v>26136</v>
      </c>
      <c r="M4" s="1992">
        <v>883</v>
      </c>
      <c r="N4" s="1993">
        <v>4893</v>
      </c>
      <c r="O4" s="1982">
        <v>539</v>
      </c>
      <c r="P4" s="1981">
        <v>1361</v>
      </c>
      <c r="Q4" s="1981">
        <v>7771.64</v>
      </c>
      <c r="R4" s="1981">
        <v>11633</v>
      </c>
      <c r="S4" s="1981">
        <v>5865</v>
      </c>
      <c r="T4" s="1981">
        <v>7006.7349999999997</v>
      </c>
      <c r="U4" s="1981">
        <v>4926</v>
      </c>
      <c r="V4" s="1345"/>
      <c r="W4" s="279"/>
      <c r="X4" s="279"/>
      <c r="Y4" s="279"/>
      <c r="Z4" s="279"/>
      <c r="AA4" s="279"/>
      <c r="AB4" s="279"/>
      <c r="AC4" s="279"/>
      <c r="AD4" s="279"/>
      <c r="AE4" s="279"/>
    </row>
    <row r="5" spans="1:31" ht="30" customHeight="1">
      <c r="A5" s="893"/>
      <c r="B5" s="894" t="s">
        <v>18</v>
      </c>
      <c r="C5" s="1983">
        <v>1615</v>
      </c>
      <c r="D5" s="1984">
        <v>2864</v>
      </c>
      <c r="E5" s="1341"/>
      <c r="F5" s="1983">
        <v>0</v>
      </c>
      <c r="G5" s="1984">
        <v>0</v>
      </c>
      <c r="H5" s="1983">
        <v>652</v>
      </c>
      <c r="I5" s="1346"/>
      <c r="J5" s="1983">
        <v>6460</v>
      </c>
      <c r="K5" s="1341"/>
      <c r="L5" s="1984">
        <v>1549</v>
      </c>
      <c r="M5" s="1994">
        <v>41</v>
      </c>
      <c r="N5" s="1995">
        <v>21</v>
      </c>
      <c r="O5" s="1984">
        <v>554</v>
      </c>
      <c r="P5" s="1983">
        <v>0</v>
      </c>
      <c r="Q5" s="1983">
        <v>123.95</v>
      </c>
      <c r="R5" s="1983">
        <v>1324</v>
      </c>
      <c r="S5" s="1983">
        <v>192</v>
      </c>
      <c r="T5" s="1983">
        <v>2516.473</v>
      </c>
      <c r="U5" s="1983">
        <v>1157</v>
      </c>
      <c r="V5" s="1346"/>
      <c r="W5" s="279"/>
      <c r="X5" s="279"/>
      <c r="Y5" s="279"/>
      <c r="Z5" s="279"/>
      <c r="AA5" s="279"/>
      <c r="AB5" s="279"/>
      <c r="AC5" s="279"/>
      <c r="AD5" s="279"/>
      <c r="AE5" s="279"/>
    </row>
    <row r="6" spans="1:31" ht="30" customHeight="1">
      <c r="A6" s="893"/>
      <c r="B6" s="894" t="s">
        <v>9</v>
      </c>
      <c r="C6" s="1983">
        <v>250464</v>
      </c>
      <c r="D6" s="1984">
        <v>371905</v>
      </c>
      <c r="E6" s="1341"/>
      <c r="F6" s="1983">
        <v>374191</v>
      </c>
      <c r="G6" s="1983">
        <v>1415139</v>
      </c>
      <c r="H6" s="1983">
        <v>1369401</v>
      </c>
      <c r="I6" s="1346"/>
      <c r="J6" s="1983">
        <v>468548</v>
      </c>
      <c r="K6" s="1341"/>
      <c r="L6" s="1984">
        <v>796991</v>
      </c>
      <c r="M6" s="1994">
        <v>1160735</v>
      </c>
      <c r="N6" s="1995">
        <v>1610676</v>
      </c>
      <c r="O6" s="1984">
        <v>1584403</v>
      </c>
      <c r="P6" s="1983">
        <v>1340442</v>
      </c>
      <c r="Q6" s="1983">
        <v>1486901</v>
      </c>
      <c r="R6" s="1983">
        <v>445158</v>
      </c>
      <c r="S6" s="1983">
        <v>781724</v>
      </c>
      <c r="T6" s="1983">
        <v>1005556.863</v>
      </c>
      <c r="U6" s="1983">
        <v>282868</v>
      </c>
      <c r="V6" s="1346"/>
      <c r="W6" s="279"/>
      <c r="X6" s="279"/>
      <c r="Y6" s="279"/>
      <c r="Z6" s="279"/>
      <c r="AA6" s="279"/>
      <c r="AB6" s="279"/>
      <c r="AC6" s="279"/>
      <c r="AD6" s="279"/>
      <c r="AE6" s="279"/>
    </row>
    <row r="7" spans="1:31" ht="30" customHeight="1">
      <c r="A7" s="893"/>
      <c r="B7" s="895" t="s">
        <v>1108</v>
      </c>
      <c r="C7" s="1983">
        <v>161725</v>
      </c>
      <c r="D7" s="1984">
        <v>117177</v>
      </c>
      <c r="E7" s="1341"/>
      <c r="F7" s="1983">
        <v>175150</v>
      </c>
      <c r="G7" s="1983">
        <v>510450</v>
      </c>
      <c r="H7" s="1983">
        <v>205100</v>
      </c>
      <c r="I7" s="1346"/>
      <c r="J7" s="1983">
        <v>89553</v>
      </c>
      <c r="K7" s="1341"/>
      <c r="L7" s="1984">
        <v>65474</v>
      </c>
      <c r="M7" s="1994">
        <v>264579</v>
      </c>
      <c r="N7" s="1995">
        <v>151718</v>
      </c>
      <c r="O7" s="1984">
        <v>436739</v>
      </c>
      <c r="P7" s="1983">
        <v>144570</v>
      </c>
      <c r="Q7" s="1983">
        <v>159531.23000000001</v>
      </c>
      <c r="R7" s="1983">
        <v>84716</v>
      </c>
      <c r="S7" s="1983">
        <v>118940</v>
      </c>
      <c r="T7" s="1983">
        <v>153475.209</v>
      </c>
      <c r="U7" s="1983">
        <v>157884</v>
      </c>
      <c r="V7" s="1346"/>
      <c r="W7" s="279"/>
      <c r="X7" s="279"/>
      <c r="Y7" s="279"/>
      <c r="Z7" s="279"/>
      <c r="AA7" s="279"/>
      <c r="AB7" s="279"/>
      <c r="AC7" s="279"/>
      <c r="AD7" s="279"/>
      <c r="AE7" s="279"/>
    </row>
    <row r="8" spans="1:31" ht="30" customHeight="1">
      <c r="A8" s="893" t="s">
        <v>19</v>
      </c>
      <c r="B8" s="894" t="s">
        <v>8</v>
      </c>
      <c r="C8" s="1983">
        <v>635973</v>
      </c>
      <c r="D8" s="1984">
        <v>345673</v>
      </c>
      <c r="E8" s="1341"/>
      <c r="F8" s="1983">
        <v>275556</v>
      </c>
      <c r="G8" s="1983">
        <v>821159</v>
      </c>
      <c r="H8" s="1983">
        <v>325262</v>
      </c>
      <c r="I8" s="1346"/>
      <c r="J8" s="1983">
        <v>193245</v>
      </c>
      <c r="K8" s="1341"/>
      <c r="L8" s="1984">
        <v>174373</v>
      </c>
      <c r="M8" s="1994">
        <v>795374</v>
      </c>
      <c r="N8" s="1995">
        <v>287153</v>
      </c>
      <c r="O8" s="1984">
        <v>871787</v>
      </c>
      <c r="P8" s="1983">
        <v>211572</v>
      </c>
      <c r="Q8" s="1983">
        <v>319745.37</v>
      </c>
      <c r="R8" s="1983">
        <v>151635</v>
      </c>
      <c r="S8" s="1983">
        <v>248370</v>
      </c>
      <c r="T8" s="1983">
        <v>188915.31700000001</v>
      </c>
      <c r="U8" s="1983">
        <v>460115</v>
      </c>
      <c r="V8" s="1346"/>
      <c r="W8" s="279"/>
      <c r="X8" s="279"/>
      <c r="Y8" s="279"/>
      <c r="Z8" s="279"/>
      <c r="AA8" s="279"/>
      <c r="AB8" s="279"/>
      <c r="AC8" s="279"/>
      <c r="AD8" s="279"/>
      <c r="AE8" s="279"/>
    </row>
    <row r="9" spans="1:31" ht="30" customHeight="1">
      <c r="A9" s="893"/>
      <c r="B9" s="894" t="s">
        <v>11</v>
      </c>
      <c r="C9" s="1983">
        <v>1226110</v>
      </c>
      <c r="D9" s="1984">
        <v>981738</v>
      </c>
      <c r="E9" s="1341"/>
      <c r="F9" s="1983">
        <v>328666</v>
      </c>
      <c r="G9" s="1983">
        <v>1911852</v>
      </c>
      <c r="H9" s="1983">
        <v>594797</v>
      </c>
      <c r="I9" s="1346"/>
      <c r="J9" s="1983">
        <v>439448</v>
      </c>
      <c r="K9" s="1341"/>
      <c r="L9" s="1984">
        <v>410896</v>
      </c>
      <c r="M9" s="1994">
        <v>3136526</v>
      </c>
      <c r="N9" s="1995">
        <v>704270</v>
      </c>
      <c r="O9" s="1984">
        <v>4551544</v>
      </c>
      <c r="P9" s="1983">
        <v>359816</v>
      </c>
      <c r="Q9" s="1983">
        <v>854118.6</v>
      </c>
      <c r="R9" s="1983">
        <v>407067</v>
      </c>
      <c r="S9" s="1983">
        <v>878071</v>
      </c>
      <c r="T9" s="1983">
        <v>327995.18099999998</v>
      </c>
      <c r="U9" s="1983">
        <v>1561794</v>
      </c>
      <c r="V9" s="1346"/>
      <c r="W9" s="279"/>
      <c r="X9" s="279"/>
      <c r="Y9" s="279"/>
      <c r="Z9" s="279"/>
      <c r="AA9" s="279"/>
      <c r="AB9" s="279"/>
      <c r="AC9" s="279"/>
      <c r="AD9" s="279"/>
      <c r="AE9" s="279"/>
    </row>
    <row r="10" spans="1:31" ht="30" customHeight="1">
      <c r="A10" s="893"/>
      <c r="B10" s="894" t="s">
        <v>835</v>
      </c>
      <c r="C10" s="1983">
        <v>335775</v>
      </c>
      <c r="D10" s="1984">
        <v>223310</v>
      </c>
      <c r="E10" s="1341"/>
      <c r="F10" s="1983">
        <v>180264</v>
      </c>
      <c r="G10" s="1983">
        <v>726274</v>
      </c>
      <c r="H10" s="1983">
        <v>260367</v>
      </c>
      <c r="I10" s="1346"/>
      <c r="J10" s="1983">
        <v>160865</v>
      </c>
      <c r="K10" s="1341"/>
      <c r="L10" s="1984">
        <v>140666</v>
      </c>
      <c r="M10" s="1994">
        <v>721052</v>
      </c>
      <c r="N10" s="1995">
        <v>192922</v>
      </c>
      <c r="O10" s="1984">
        <v>704781</v>
      </c>
      <c r="P10" s="1983">
        <v>132491</v>
      </c>
      <c r="Q10" s="1983">
        <v>433659.07</v>
      </c>
      <c r="R10" s="1983">
        <v>109514</v>
      </c>
      <c r="S10" s="1983">
        <v>206046</v>
      </c>
      <c r="T10" s="1983">
        <v>275686.71600000001</v>
      </c>
      <c r="U10" s="1983">
        <v>357628</v>
      </c>
      <c r="V10" s="1346"/>
      <c r="W10" s="279"/>
      <c r="X10" s="279"/>
      <c r="Y10" s="279"/>
      <c r="Z10" s="279"/>
      <c r="AA10" s="279"/>
      <c r="AB10" s="279"/>
      <c r="AC10" s="279"/>
      <c r="AD10" s="279"/>
      <c r="AE10" s="279"/>
    </row>
    <row r="11" spans="1:31" ht="30" customHeight="1">
      <c r="A11" s="893"/>
      <c r="B11" s="894" t="s">
        <v>846</v>
      </c>
      <c r="C11" s="1983">
        <v>128802</v>
      </c>
      <c r="D11" s="1984">
        <v>78419</v>
      </c>
      <c r="E11" s="1341"/>
      <c r="F11" s="1983">
        <v>55252</v>
      </c>
      <c r="G11" s="1983">
        <v>233158</v>
      </c>
      <c r="H11" s="1983">
        <v>82553</v>
      </c>
      <c r="I11" s="1346"/>
      <c r="J11" s="1983">
        <v>41140</v>
      </c>
      <c r="K11" s="1341"/>
      <c r="L11" s="1984">
        <v>45652</v>
      </c>
      <c r="M11" s="1994">
        <v>203625</v>
      </c>
      <c r="N11" s="1995">
        <v>183518</v>
      </c>
      <c r="O11" s="1984">
        <v>305907</v>
      </c>
      <c r="P11" s="1983">
        <v>42335</v>
      </c>
      <c r="Q11" s="1983">
        <v>111647.19</v>
      </c>
      <c r="R11" s="1983">
        <v>47076</v>
      </c>
      <c r="S11" s="1983">
        <v>67064</v>
      </c>
      <c r="T11" s="1983">
        <v>55734.137999999999</v>
      </c>
      <c r="U11" s="1983">
        <v>146242</v>
      </c>
      <c r="V11" s="1346"/>
      <c r="W11" s="279"/>
      <c r="X11" s="279"/>
      <c r="Y11" s="279"/>
      <c r="Z11" s="279"/>
      <c r="AA11" s="279"/>
      <c r="AB11" s="279"/>
      <c r="AC11" s="279"/>
      <c r="AD11" s="279"/>
      <c r="AE11" s="279"/>
    </row>
    <row r="12" spans="1:31" ht="30" customHeight="1">
      <c r="A12" s="893"/>
      <c r="B12" s="894" t="s">
        <v>10</v>
      </c>
      <c r="C12" s="1983">
        <v>440377</v>
      </c>
      <c r="D12" s="1984">
        <v>236327</v>
      </c>
      <c r="E12" s="1341"/>
      <c r="F12" s="1983">
        <v>172706</v>
      </c>
      <c r="G12" s="1983">
        <v>1017062</v>
      </c>
      <c r="H12" s="1983">
        <v>447448</v>
      </c>
      <c r="I12" s="1346"/>
      <c r="J12" s="1983">
        <v>126233</v>
      </c>
      <c r="K12" s="1341"/>
      <c r="L12" s="1984">
        <v>84363</v>
      </c>
      <c r="M12" s="1994">
        <v>1185378</v>
      </c>
      <c r="N12" s="1995">
        <v>250737</v>
      </c>
      <c r="O12" s="1984">
        <v>2019483</v>
      </c>
      <c r="P12" s="1983">
        <v>73957</v>
      </c>
      <c r="Q12" s="1983">
        <v>361184.84</v>
      </c>
      <c r="R12" s="1983">
        <v>120792</v>
      </c>
      <c r="S12" s="1983">
        <v>272599</v>
      </c>
      <c r="T12" s="1983">
        <v>148714.57999999999</v>
      </c>
      <c r="U12" s="1983">
        <v>621552</v>
      </c>
      <c r="V12" s="1346"/>
      <c r="W12" s="279"/>
      <c r="X12" s="279"/>
      <c r="Y12" s="279"/>
      <c r="Z12" s="279"/>
      <c r="AA12" s="279"/>
      <c r="AB12" s="279"/>
      <c r="AC12" s="279"/>
      <c r="AD12" s="279"/>
      <c r="AE12" s="279"/>
    </row>
    <row r="13" spans="1:31" ht="30" customHeight="1">
      <c r="A13" s="893" t="s">
        <v>20</v>
      </c>
      <c r="B13" s="894" t="s">
        <v>21</v>
      </c>
      <c r="C13" s="1983">
        <v>292339</v>
      </c>
      <c r="D13" s="1984">
        <v>216374</v>
      </c>
      <c r="E13" s="1341"/>
      <c r="F13" s="1983">
        <v>216043</v>
      </c>
      <c r="G13" s="1983">
        <v>579730</v>
      </c>
      <c r="H13" s="1983">
        <v>142752</v>
      </c>
      <c r="I13" s="1346"/>
      <c r="J13" s="1983">
        <v>132273</v>
      </c>
      <c r="K13" s="1341"/>
      <c r="L13" s="1984">
        <v>124464</v>
      </c>
      <c r="M13" s="1994">
        <v>540639</v>
      </c>
      <c r="N13" s="1995">
        <v>307011</v>
      </c>
      <c r="O13" s="1984">
        <v>1120118</v>
      </c>
      <c r="P13" s="1983">
        <v>79822</v>
      </c>
      <c r="Q13" s="1983">
        <v>223444.43</v>
      </c>
      <c r="R13" s="1983">
        <v>137682</v>
      </c>
      <c r="S13" s="1983">
        <v>262789</v>
      </c>
      <c r="T13" s="1983">
        <v>138027.114</v>
      </c>
      <c r="U13" s="1983">
        <v>363972</v>
      </c>
      <c r="V13" s="1346"/>
      <c r="W13" s="279"/>
      <c r="X13" s="279"/>
      <c r="Y13" s="279"/>
      <c r="Z13" s="279"/>
      <c r="AA13" s="279"/>
      <c r="AB13" s="279"/>
      <c r="AC13" s="279"/>
      <c r="AD13" s="279"/>
      <c r="AE13" s="279"/>
    </row>
    <row r="14" spans="1:31" ht="30" customHeight="1">
      <c r="A14" s="893"/>
      <c r="B14" s="894" t="s">
        <v>13</v>
      </c>
      <c r="C14" s="1983">
        <v>1005317</v>
      </c>
      <c r="D14" s="1984">
        <v>607107</v>
      </c>
      <c r="E14" s="1341"/>
      <c r="F14" s="1983">
        <v>868716</v>
      </c>
      <c r="G14" s="1983">
        <v>2499969</v>
      </c>
      <c r="H14" s="1983">
        <v>1067905</v>
      </c>
      <c r="I14" s="1346"/>
      <c r="J14" s="1983">
        <v>433807</v>
      </c>
      <c r="K14" s="1341"/>
      <c r="L14" s="1984">
        <v>353803</v>
      </c>
      <c r="M14" s="1994">
        <v>1522954</v>
      </c>
      <c r="N14" s="1995">
        <v>798039</v>
      </c>
      <c r="O14" s="1984">
        <v>2426165</v>
      </c>
      <c r="P14" s="1983">
        <v>336253</v>
      </c>
      <c r="Q14" s="1983">
        <v>851984</v>
      </c>
      <c r="R14" s="1983">
        <v>369436</v>
      </c>
      <c r="S14" s="1983">
        <v>627597</v>
      </c>
      <c r="T14" s="1983">
        <v>384419.19699999999</v>
      </c>
      <c r="U14" s="1983">
        <v>1017873</v>
      </c>
      <c r="V14" s="1346"/>
      <c r="W14" s="279"/>
      <c r="X14" s="279"/>
      <c r="Y14" s="279"/>
      <c r="Z14" s="279"/>
      <c r="AA14" s="279"/>
      <c r="AB14" s="279"/>
      <c r="AC14" s="279"/>
      <c r="AD14" s="279"/>
      <c r="AE14" s="279"/>
    </row>
    <row r="15" spans="1:31" ht="30" customHeight="1">
      <c r="A15" s="893"/>
      <c r="B15" s="895" t="s">
        <v>1139</v>
      </c>
      <c r="C15" s="1983">
        <v>1017025</v>
      </c>
      <c r="D15" s="1984">
        <v>642703</v>
      </c>
      <c r="E15" s="1341"/>
      <c r="F15" s="1983">
        <v>449573.13399999996</v>
      </c>
      <c r="G15" s="1983">
        <v>1730200</v>
      </c>
      <c r="H15" s="1983">
        <v>465854</v>
      </c>
      <c r="I15" s="1346"/>
      <c r="J15" s="1983">
        <v>281650</v>
      </c>
      <c r="K15" s="1341"/>
      <c r="L15" s="1984">
        <v>290794</v>
      </c>
      <c r="M15" s="1994">
        <v>1690401</v>
      </c>
      <c r="N15" s="1995">
        <v>534392</v>
      </c>
      <c r="O15" s="1984">
        <v>2886198</v>
      </c>
      <c r="P15" s="1983">
        <v>192617</v>
      </c>
      <c r="Q15" s="1983">
        <v>654404.11</v>
      </c>
      <c r="R15" s="1983">
        <v>319081</v>
      </c>
      <c r="S15" s="1983">
        <v>559373</v>
      </c>
      <c r="T15" s="1983">
        <v>419676.58399999997</v>
      </c>
      <c r="U15" s="1983">
        <v>1199565</v>
      </c>
      <c r="V15" s="1346"/>
      <c r="W15" s="279"/>
      <c r="X15" s="279"/>
      <c r="Y15" s="279"/>
      <c r="Z15" s="279"/>
      <c r="AA15" s="279"/>
      <c r="AB15" s="279"/>
      <c r="AC15" s="279"/>
      <c r="AD15" s="279"/>
      <c r="AE15" s="279"/>
    </row>
    <row r="16" spans="1:31" ht="30" customHeight="1">
      <c r="A16" s="893"/>
      <c r="B16" s="896" t="s">
        <v>840</v>
      </c>
      <c r="C16" s="1985">
        <v>382001</v>
      </c>
      <c r="D16" s="1986">
        <v>277167</v>
      </c>
      <c r="E16" s="1342"/>
      <c r="F16" s="1985">
        <v>308995</v>
      </c>
      <c r="G16" s="1985">
        <v>631726</v>
      </c>
      <c r="H16" s="1985">
        <v>194009</v>
      </c>
      <c r="I16" s="1347"/>
      <c r="J16" s="1985">
        <v>151816</v>
      </c>
      <c r="K16" s="1342"/>
      <c r="L16" s="1986">
        <v>93071</v>
      </c>
      <c r="M16" s="1996">
        <v>634914</v>
      </c>
      <c r="N16" s="1997">
        <v>249575</v>
      </c>
      <c r="O16" s="1986">
        <v>590937</v>
      </c>
      <c r="P16" s="1985">
        <v>70947</v>
      </c>
      <c r="Q16" s="1985">
        <v>250615.17</v>
      </c>
      <c r="R16" s="1985">
        <v>160574</v>
      </c>
      <c r="S16" s="1985">
        <v>241346</v>
      </c>
      <c r="T16" s="1985">
        <v>92568.975000000006</v>
      </c>
      <c r="U16" s="1983">
        <v>361950</v>
      </c>
      <c r="V16" s="1346"/>
      <c r="W16" s="279"/>
      <c r="X16" s="279"/>
      <c r="Y16" s="279"/>
      <c r="Z16" s="279"/>
      <c r="AA16" s="279"/>
      <c r="AB16" s="279"/>
      <c r="AC16" s="279"/>
      <c r="AD16" s="279"/>
      <c r="AE16" s="279"/>
    </row>
    <row r="17" spans="1:31" ht="30" customHeight="1">
      <c r="A17" s="893"/>
      <c r="B17" s="896" t="s">
        <v>842</v>
      </c>
      <c r="C17" s="1985">
        <v>291403</v>
      </c>
      <c r="D17" s="1986">
        <v>264958</v>
      </c>
      <c r="E17" s="1342"/>
      <c r="F17" s="1985">
        <v>218310</v>
      </c>
      <c r="G17" s="1985">
        <v>494229</v>
      </c>
      <c r="H17" s="1985">
        <v>188869</v>
      </c>
      <c r="I17" s="1347"/>
      <c r="J17" s="1985">
        <v>149881</v>
      </c>
      <c r="K17" s="1342"/>
      <c r="L17" s="1986">
        <v>137527</v>
      </c>
      <c r="M17" s="1996">
        <v>438219</v>
      </c>
      <c r="N17" s="1997">
        <v>419117</v>
      </c>
      <c r="O17" s="1986">
        <v>659153</v>
      </c>
      <c r="P17" s="1985">
        <v>132152</v>
      </c>
      <c r="Q17" s="1985">
        <v>343545.71</v>
      </c>
      <c r="R17" s="1985">
        <v>153741</v>
      </c>
      <c r="S17" s="1985">
        <v>191931</v>
      </c>
      <c r="T17" s="1985">
        <v>158596.47099999999</v>
      </c>
      <c r="U17" s="1983">
        <v>257195</v>
      </c>
      <c r="V17" s="1346"/>
      <c r="W17" s="279"/>
      <c r="X17" s="279"/>
      <c r="Y17" s="279"/>
      <c r="Z17" s="279"/>
      <c r="AA17" s="279"/>
      <c r="AB17" s="279"/>
      <c r="AC17" s="279"/>
      <c r="AD17" s="279"/>
      <c r="AE17" s="279"/>
    </row>
    <row r="18" spans="1:31" ht="30" customHeight="1">
      <c r="A18" s="893"/>
      <c r="B18" s="896" t="s">
        <v>844</v>
      </c>
      <c r="C18" s="1985">
        <v>887471</v>
      </c>
      <c r="D18" s="1986">
        <v>445569</v>
      </c>
      <c r="E18" s="1342"/>
      <c r="F18" s="1985">
        <v>433889</v>
      </c>
      <c r="G18" s="1985">
        <v>1271523</v>
      </c>
      <c r="H18" s="1985">
        <v>542283</v>
      </c>
      <c r="I18" s="1347"/>
      <c r="J18" s="1985">
        <v>341343</v>
      </c>
      <c r="K18" s="1342"/>
      <c r="L18" s="1986">
        <v>362265</v>
      </c>
      <c r="M18" s="1996">
        <v>900023</v>
      </c>
      <c r="N18" s="1997">
        <v>620656</v>
      </c>
      <c r="O18" s="1986">
        <v>1265502</v>
      </c>
      <c r="P18" s="1985">
        <v>379707</v>
      </c>
      <c r="Q18" s="1985">
        <v>645438.19999999995</v>
      </c>
      <c r="R18" s="1985">
        <v>309408</v>
      </c>
      <c r="S18" s="1985">
        <v>497391</v>
      </c>
      <c r="T18" s="1985">
        <v>413242.90500000003</v>
      </c>
      <c r="U18" s="1983">
        <v>657523</v>
      </c>
      <c r="V18" s="1346"/>
      <c r="W18" s="279"/>
      <c r="X18" s="279"/>
      <c r="Y18" s="279"/>
      <c r="Z18" s="279"/>
      <c r="AA18" s="279"/>
      <c r="AB18" s="279"/>
      <c r="AC18" s="279"/>
      <c r="AD18" s="279"/>
      <c r="AE18" s="279"/>
    </row>
    <row r="19" spans="1:31" ht="30" customHeight="1">
      <c r="A19" s="897"/>
      <c r="B19" s="898" t="s">
        <v>845</v>
      </c>
      <c r="C19" s="1987">
        <v>278310</v>
      </c>
      <c r="D19" s="1988">
        <v>179084</v>
      </c>
      <c r="E19" s="1343"/>
      <c r="F19" s="1987">
        <v>143576</v>
      </c>
      <c r="G19" s="1987">
        <v>638186</v>
      </c>
      <c r="H19" s="1987">
        <v>233132</v>
      </c>
      <c r="I19" s="1348"/>
      <c r="J19" s="1987">
        <v>126080</v>
      </c>
      <c r="K19" s="1343"/>
      <c r="L19" s="1988">
        <v>137083</v>
      </c>
      <c r="M19" s="1998">
        <v>529095</v>
      </c>
      <c r="N19" s="1999">
        <v>279012</v>
      </c>
      <c r="O19" s="1988">
        <v>532726</v>
      </c>
      <c r="P19" s="1987">
        <v>112116</v>
      </c>
      <c r="Q19" s="1987">
        <v>274559.21000000002</v>
      </c>
      <c r="R19" s="1987">
        <v>117940</v>
      </c>
      <c r="S19" s="1987">
        <v>181217</v>
      </c>
      <c r="T19" s="1987">
        <v>124304.18799999999</v>
      </c>
      <c r="U19" s="1987">
        <v>289969</v>
      </c>
      <c r="V19" s="1348"/>
      <c r="W19" s="279"/>
      <c r="X19" s="279"/>
      <c r="Y19" s="279"/>
      <c r="Z19" s="279"/>
      <c r="AA19" s="279"/>
      <c r="AB19" s="279"/>
      <c r="AC19" s="279"/>
      <c r="AD19" s="279"/>
      <c r="AE19" s="279"/>
    </row>
    <row r="20" spans="1:31" ht="30" customHeight="1">
      <c r="A20" s="2228" t="s">
        <v>35</v>
      </c>
      <c r="B20" s="2229"/>
      <c r="C20" s="1989">
        <v>152117</v>
      </c>
      <c r="D20" s="1990">
        <v>103011</v>
      </c>
      <c r="E20" s="1344"/>
      <c r="F20" s="1991">
        <v>81658</v>
      </c>
      <c r="G20" s="1991">
        <v>320332</v>
      </c>
      <c r="H20" s="1991">
        <v>125866</v>
      </c>
      <c r="I20" s="1349"/>
      <c r="J20" s="1991">
        <v>65658</v>
      </c>
      <c r="K20" s="1350"/>
      <c r="L20" s="2000">
        <v>66861</v>
      </c>
      <c r="M20" s="2001">
        <v>337719</v>
      </c>
      <c r="N20" s="2002">
        <v>136709</v>
      </c>
      <c r="O20" s="2003">
        <v>413763</v>
      </c>
      <c r="P20" s="1991">
        <v>74382</v>
      </c>
      <c r="Q20" s="1991">
        <v>144690.28</v>
      </c>
      <c r="R20" s="1991">
        <v>61096</v>
      </c>
      <c r="S20" s="1991">
        <v>106330</v>
      </c>
      <c r="T20" s="1991">
        <v>80785.638000000006</v>
      </c>
      <c r="U20" s="1989">
        <v>160521</v>
      </c>
      <c r="V20" s="1349"/>
    </row>
    <row r="21" spans="1:31" ht="30" customHeight="1">
      <c r="A21" s="2230" t="s">
        <v>1078</v>
      </c>
      <c r="B21" s="2229"/>
      <c r="C21" s="1989">
        <v>22896</v>
      </c>
      <c r="D21" s="1990">
        <v>42424</v>
      </c>
      <c r="E21" s="1344"/>
      <c r="F21" s="1991">
        <v>43986</v>
      </c>
      <c r="G21" s="1991">
        <v>161267</v>
      </c>
      <c r="H21" s="1991">
        <v>77773</v>
      </c>
      <c r="I21" s="1349"/>
      <c r="J21" s="1991">
        <v>34098</v>
      </c>
      <c r="K21" s="1350"/>
      <c r="L21" s="2000">
        <v>53483</v>
      </c>
      <c r="M21" s="2001">
        <v>125871</v>
      </c>
      <c r="N21" s="2002">
        <v>82866</v>
      </c>
      <c r="O21" s="2003">
        <v>212649</v>
      </c>
      <c r="P21" s="1991">
        <v>38161</v>
      </c>
      <c r="Q21" s="1991">
        <v>64689</v>
      </c>
      <c r="R21" s="1991">
        <v>28721</v>
      </c>
      <c r="S21" s="1991">
        <v>63233</v>
      </c>
      <c r="T21" s="1991">
        <v>19323</v>
      </c>
      <c r="U21" s="1989">
        <v>75004</v>
      </c>
      <c r="V21" s="1349"/>
    </row>
    <row r="22" spans="1:31" ht="30" customHeight="1">
      <c r="A22" s="2228" t="s">
        <v>847</v>
      </c>
      <c r="B22" s="2229"/>
      <c r="C22" s="1989">
        <v>7466110</v>
      </c>
      <c r="D22" s="1990">
        <v>5054546</v>
      </c>
      <c r="E22" s="1344"/>
      <c r="F22" s="1991">
        <v>4241908</v>
      </c>
      <c r="G22" s="1991">
        <v>14645270</v>
      </c>
      <c r="H22" s="1991">
        <v>6170115</v>
      </c>
      <c r="I22" s="1349"/>
      <c r="J22" s="1991">
        <v>3198364</v>
      </c>
      <c r="K22" s="1350"/>
      <c r="L22" s="2000">
        <v>3258485</v>
      </c>
      <c r="M22" s="2001">
        <v>13936286</v>
      </c>
      <c r="N22" s="1989">
        <v>6647553</v>
      </c>
      <c r="O22" s="2003">
        <v>20157650</v>
      </c>
      <c r="P22" s="1991">
        <v>3646379</v>
      </c>
      <c r="Q22" s="1991">
        <v>7058674.71</v>
      </c>
      <c r="R22" s="1991">
        <v>2979152</v>
      </c>
      <c r="S22" s="1991">
        <v>5183612</v>
      </c>
      <c r="T22" s="1991">
        <v>3957899.2850000001</v>
      </c>
      <c r="U22" s="1989">
        <v>7827731</v>
      </c>
      <c r="V22" s="1349"/>
    </row>
    <row r="23" spans="1:31" s="803" customFormat="1" ht="15.95" customHeight="1">
      <c r="A23" s="2004" t="s">
        <v>1851</v>
      </c>
      <c r="B23" s="886"/>
      <c r="C23" s="886"/>
      <c r="D23" s="886"/>
      <c r="E23" s="886"/>
      <c r="F23" s="886"/>
      <c r="G23" s="886"/>
      <c r="H23" s="886"/>
      <c r="I23" s="886"/>
      <c r="J23" s="886"/>
      <c r="K23" s="887"/>
      <c r="L23" s="887"/>
      <c r="M23" s="886"/>
      <c r="N23" s="887"/>
      <c r="O23" s="886"/>
      <c r="P23" s="886"/>
      <c r="Q23" s="886"/>
      <c r="R23" s="886"/>
      <c r="S23" s="886"/>
      <c r="T23" s="886"/>
      <c r="U23" s="886"/>
      <c r="V23" s="886"/>
    </row>
    <row r="24" spans="1:31" s="803" customFormat="1" ht="15.95" customHeight="1">
      <c r="A24" s="679" t="s">
        <v>1866</v>
      </c>
      <c r="B24" s="2005"/>
      <c r="C24" s="886"/>
      <c r="D24" s="886"/>
      <c r="E24" s="886"/>
      <c r="F24" s="886"/>
      <c r="G24" s="886"/>
      <c r="H24" s="886"/>
      <c r="I24" s="886"/>
      <c r="J24" s="886"/>
      <c r="K24" s="887"/>
      <c r="L24" s="887"/>
      <c r="M24" s="886"/>
      <c r="N24" s="887"/>
      <c r="O24" s="886"/>
      <c r="P24" s="886"/>
      <c r="Q24" s="886"/>
      <c r="R24" s="887"/>
      <c r="S24" s="886"/>
      <c r="T24" s="886"/>
      <c r="U24" s="886"/>
      <c r="V24" s="886"/>
    </row>
    <row r="25" spans="1:31" ht="15.95" customHeight="1">
      <c r="A25" s="2006"/>
      <c r="B25" s="2006"/>
      <c r="C25" s="2006"/>
      <c r="D25" s="2006"/>
      <c r="E25" s="2006"/>
      <c r="F25" s="2006"/>
    </row>
  </sheetData>
  <sheetProtection algorithmName="SHA-512" hashValue="ediITxKUkckUqvpHmxy2veXlUymjgW+pCWz3bU2Gk5aBqEYhWUEyBJntDTc8ADMOmNUCe4LFknDk0p2bXOxBQg==" saltValue="ZNi91lIatX7Bs+VUtZc9XQ==" spinCount="100000" sheet="1" objects="1" scenarios="1"/>
  <mergeCells count="5">
    <mergeCell ref="A20:B20"/>
    <mergeCell ref="A21:B21"/>
    <mergeCell ref="A22:B22"/>
    <mergeCell ref="A3:B3"/>
    <mergeCell ref="A1:V1"/>
  </mergeCells>
  <phoneticPr fontId="8"/>
  <hyperlinks>
    <hyperlink ref="W1" location="一覧!A1" display="一覧へ" xr:uid="{2DF736CD-0ED5-4576-AC5E-35E50B07D36D}"/>
  </hyperlinks>
  <printOptions horizontalCentered="1" verticalCentered="1"/>
  <pageMargins left="0.43307086614173229" right="0.43307086614173229" top="0.94488188976377963" bottom="0.74803149606299213" header="0.31496062992125984" footer="0.31496062992125984"/>
  <pageSetup paperSize="9" scale="5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pageSetUpPr fitToPage="1"/>
  </sheetPr>
  <dimension ref="A1:Q52"/>
  <sheetViews>
    <sheetView view="pageBreakPreview" zoomScale="85" zoomScaleNormal="100" zoomScaleSheetLayoutView="85" workbookViewId="0"/>
  </sheetViews>
  <sheetFormatPr defaultColWidth="9.140625" defaultRowHeight="18.75" customHeight="1" outlineLevelRow="1" outlineLevelCol="1"/>
  <cols>
    <col min="1" max="1" width="4.28515625" style="4" customWidth="1"/>
    <col min="2" max="3" width="14.7109375" style="4" customWidth="1"/>
    <col min="4" max="4" width="5.140625" style="4" hidden="1" customWidth="1" outlineLevel="1"/>
    <col min="5" max="5" width="14.7109375" style="4" customWidth="1" collapsed="1"/>
    <col min="6" max="7" width="7.7109375" style="4" customWidth="1"/>
    <col min="8" max="9" width="5.7109375" style="4" customWidth="1"/>
    <col min="10" max="10" width="14.7109375" style="4" customWidth="1"/>
    <col min="11" max="11" width="5.5703125" style="4" hidden="1" customWidth="1" outlineLevel="1"/>
    <col min="12" max="12" width="14.7109375" style="4" customWidth="1" collapsed="1"/>
    <col min="13" max="13" width="14.7109375" style="4" customWidth="1"/>
    <col min="14" max="15" width="7.7109375" style="4" customWidth="1"/>
    <col min="16" max="16" width="14.7109375" style="4" customWidth="1"/>
    <col min="17" max="17" width="14.140625" style="4" customWidth="1"/>
    <col min="18" max="18" width="9.42578125" style="4" customWidth="1"/>
    <col min="19" max="16384" width="9.140625" style="4"/>
  </cols>
  <sheetData>
    <row r="1" spans="1:17" ht="18.75" customHeight="1">
      <c r="A1" s="215" t="s">
        <v>1719</v>
      </c>
      <c r="Q1" s="1544" t="s">
        <v>1532</v>
      </c>
    </row>
    <row r="3" spans="1:17" s="223" customFormat="1" ht="18.75" customHeight="1">
      <c r="A3" s="2476" t="s">
        <v>2128</v>
      </c>
      <c r="B3" s="2476"/>
      <c r="C3" s="2476"/>
      <c r="D3" s="2476"/>
      <c r="E3" s="2476"/>
      <c r="F3" s="2476"/>
      <c r="G3" s="2476"/>
      <c r="H3" s="1447"/>
      <c r="J3" s="2893" t="s">
        <v>1720</v>
      </c>
      <c r="K3" s="2893"/>
      <c r="L3" s="2893"/>
      <c r="M3" s="2893"/>
      <c r="N3" s="2893"/>
      <c r="O3" s="2893"/>
      <c r="P3" s="2893"/>
      <c r="Q3" s="1473"/>
    </row>
    <row r="4" spans="1:17" ht="18.75" customHeight="1">
      <c r="A4" s="5"/>
      <c r="B4" s="5"/>
      <c r="C4" s="5"/>
      <c r="D4" s="5"/>
      <c r="F4" s="317"/>
      <c r="G4" s="317" t="s">
        <v>1470</v>
      </c>
      <c r="I4" s="1448"/>
      <c r="J4" s="177"/>
      <c r="K4" s="1484"/>
      <c r="L4" s="177"/>
      <c r="M4" s="177"/>
      <c r="N4" s="177"/>
      <c r="O4" s="1377"/>
      <c r="P4" s="178" t="s">
        <v>1170</v>
      </c>
    </row>
    <row r="5" spans="1:17" ht="18.75" customHeight="1">
      <c r="A5" s="2289"/>
      <c r="B5" s="2290"/>
      <c r="C5" s="2291"/>
      <c r="D5" s="1479"/>
      <c r="E5" s="2430" t="s">
        <v>78</v>
      </c>
      <c r="F5" s="2289" t="s">
        <v>465</v>
      </c>
      <c r="G5" s="2291"/>
      <c r="J5" s="2903"/>
      <c r="K5" s="1485"/>
      <c r="L5" s="161" t="s">
        <v>727</v>
      </c>
      <c r="M5" s="1449"/>
      <c r="N5" s="2440" t="s">
        <v>3</v>
      </c>
      <c r="O5" s="2441"/>
      <c r="P5" s="126"/>
    </row>
    <row r="6" spans="1:17" ht="11.25" customHeight="1">
      <c r="A6" s="2286"/>
      <c r="B6" s="2287"/>
      <c r="C6" s="2288"/>
      <c r="D6" s="1480"/>
      <c r="E6" s="2432"/>
      <c r="F6" s="2286"/>
      <c r="G6" s="2288"/>
      <c r="J6" s="2904"/>
      <c r="K6" s="1486"/>
      <c r="L6" s="2894"/>
      <c r="M6" s="2898" t="s">
        <v>1079</v>
      </c>
      <c r="N6" s="2896"/>
      <c r="O6" s="2897"/>
      <c r="P6" s="2898" t="s">
        <v>1079</v>
      </c>
    </row>
    <row r="7" spans="1:17" ht="18.75" customHeight="1">
      <c r="A7" s="2900" t="s">
        <v>774</v>
      </c>
      <c r="B7" s="2901"/>
      <c r="C7" s="2902"/>
      <c r="D7" s="1480"/>
      <c r="E7" s="1756">
        <v>256515</v>
      </c>
      <c r="F7" s="2885">
        <v>1810672</v>
      </c>
      <c r="G7" s="2885"/>
      <c r="J7" s="2905"/>
      <c r="K7" s="1487"/>
      <c r="L7" s="2895"/>
      <c r="M7" s="2899"/>
      <c r="N7" s="2442"/>
      <c r="O7" s="2443"/>
      <c r="P7" s="2899"/>
    </row>
    <row r="8" spans="1:17" ht="18.75" hidden="1" customHeight="1" outlineLevel="1">
      <c r="A8" s="1464"/>
      <c r="B8" s="2886"/>
      <c r="C8" s="2887"/>
      <c r="D8" s="1465"/>
      <c r="E8" s="1756"/>
      <c r="F8" s="2885"/>
      <c r="G8" s="2885"/>
      <c r="H8" s="223"/>
      <c r="I8" s="223"/>
      <c r="J8" s="1466"/>
      <c r="K8" s="1467"/>
      <c r="L8" s="36"/>
      <c r="M8" s="1468"/>
      <c r="N8" s="2446"/>
      <c r="O8" s="2890"/>
      <c r="P8" s="1469"/>
    </row>
    <row r="9" spans="1:17" ht="18.75" hidden="1" customHeight="1" outlineLevel="1">
      <c r="A9" s="1464"/>
      <c r="B9" s="2888"/>
      <c r="C9" s="2889"/>
      <c r="D9" s="1470"/>
      <c r="E9" s="1756"/>
      <c r="F9" s="2885"/>
      <c r="G9" s="2885"/>
      <c r="H9" s="223"/>
      <c r="I9" s="223"/>
      <c r="J9" s="1466" t="s">
        <v>37</v>
      </c>
      <c r="K9" s="1467"/>
      <c r="L9" s="36">
        <v>1306</v>
      </c>
      <c r="M9" s="1468" t="s">
        <v>31</v>
      </c>
      <c r="N9" s="2446">
        <v>30386</v>
      </c>
      <c r="O9" s="2890"/>
      <c r="P9" s="1469" t="s">
        <v>31</v>
      </c>
    </row>
    <row r="10" spans="1:17" ht="18.75" customHeight="1" collapsed="1">
      <c r="A10" s="1450"/>
      <c r="B10" s="2883" t="s">
        <v>1391</v>
      </c>
      <c r="C10" s="2884"/>
      <c r="D10" s="1470"/>
      <c r="E10" s="1756">
        <v>71039</v>
      </c>
      <c r="F10" s="2885">
        <v>899907</v>
      </c>
      <c r="G10" s="2885"/>
      <c r="J10" s="2044" t="s">
        <v>39</v>
      </c>
      <c r="K10" s="1471"/>
      <c r="L10" s="1472">
        <v>1113</v>
      </c>
      <c r="M10" s="165">
        <f>(L10/L9-1)*100</f>
        <v>-14.777947932618684</v>
      </c>
      <c r="N10" s="2446">
        <v>21579</v>
      </c>
      <c r="O10" s="2890"/>
      <c r="P10" s="1469">
        <f>(N10/N9-1)*100</f>
        <v>-28.98374251299941</v>
      </c>
    </row>
    <row r="11" spans="1:17" ht="18.75" customHeight="1">
      <c r="A11" s="1450"/>
      <c r="B11" s="2883" t="s">
        <v>1511</v>
      </c>
      <c r="C11" s="2884"/>
      <c r="D11" s="1481"/>
      <c r="E11" s="1756">
        <v>91132</v>
      </c>
      <c r="F11" s="2885">
        <v>478442</v>
      </c>
      <c r="G11" s="2885"/>
      <c r="J11" s="1451" t="s">
        <v>40</v>
      </c>
      <c r="K11" s="1488"/>
      <c r="L11" s="1213">
        <v>930</v>
      </c>
      <c r="M11" s="33">
        <f>(L11/L10-1)*100</f>
        <v>-16.442048517520213</v>
      </c>
      <c r="N11" s="2891">
        <v>17452</v>
      </c>
      <c r="O11" s="2892"/>
      <c r="P11" s="84">
        <f>(N11/N10-1)*100</f>
        <v>-19.125075304694384</v>
      </c>
    </row>
    <row r="12" spans="1:17" ht="18.75" customHeight="1">
      <c r="A12" s="293"/>
      <c r="B12" s="2883" t="s">
        <v>466</v>
      </c>
      <c r="C12" s="2884"/>
      <c r="D12" s="1481"/>
      <c r="E12" s="1756">
        <v>82247</v>
      </c>
      <c r="F12" s="2885">
        <v>337095</v>
      </c>
      <c r="G12" s="2885"/>
      <c r="J12" s="1452" t="s">
        <v>30</v>
      </c>
      <c r="K12" s="1489"/>
      <c r="L12" s="1453">
        <v>1074</v>
      </c>
      <c r="M12" s="83" t="s">
        <v>31</v>
      </c>
      <c r="N12" s="2891">
        <v>20858</v>
      </c>
      <c r="O12" s="2892"/>
      <c r="P12" s="84" t="s">
        <v>31</v>
      </c>
    </row>
    <row r="13" spans="1:17" ht="18.75" customHeight="1">
      <c r="A13" s="1454" t="s">
        <v>775</v>
      </c>
      <c r="B13" s="1259"/>
      <c r="C13" s="1449"/>
      <c r="D13" s="1482"/>
      <c r="E13" s="1756">
        <v>130064</v>
      </c>
      <c r="F13" s="2885">
        <v>963473</v>
      </c>
      <c r="G13" s="2885"/>
      <c r="J13" s="156" t="s">
        <v>41</v>
      </c>
      <c r="K13" s="1467"/>
      <c r="L13" s="34">
        <v>1001</v>
      </c>
      <c r="M13" s="33">
        <f>(L13/L12-1)*100</f>
        <v>-6.7970204841713233</v>
      </c>
      <c r="N13" s="2891">
        <v>19893</v>
      </c>
      <c r="O13" s="2892"/>
      <c r="P13" s="32">
        <f>(N13/N12-1)*100</f>
        <v>-4.6265221977178967</v>
      </c>
    </row>
    <row r="14" spans="1:17" ht="18.75" customHeight="1">
      <c r="A14" s="292"/>
      <c r="B14" s="2883" t="s">
        <v>1391</v>
      </c>
      <c r="C14" s="2884"/>
      <c r="D14" s="1470"/>
      <c r="E14" s="1756">
        <v>26024</v>
      </c>
      <c r="F14" s="2885">
        <v>332119</v>
      </c>
      <c r="G14" s="2885"/>
      <c r="J14" s="156" t="s">
        <v>53</v>
      </c>
      <c r="K14" s="1467"/>
      <c r="L14" s="34">
        <v>1017</v>
      </c>
      <c r="M14" s="33">
        <f>(L14/L13-1)*100</f>
        <v>1.5984015984015887</v>
      </c>
      <c r="N14" s="2891">
        <v>21021</v>
      </c>
      <c r="O14" s="2892"/>
      <c r="P14" s="32">
        <f>(N14/N13-1)*100</f>
        <v>5.6703362992007289</v>
      </c>
    </row>
    <row r="15" spans="1:17" ht="18.75" customHeight="1">
      <c r="A15" s="292"/>
      <c r="B15" s="2883" t="s">
        <v>1511</v>
      </c>
      <c r="C15" s="2884"/>
      <c r="D15" s="1481"/>
      <c r="E15" s="1756">
        <v>52358</v>
      </c>
      <c r="F15" s="2885">
        <v>409738</v>
      </c>
      <c r="G15" s="2885"/>
      <c r="J15" s="156" t="s">
        <v>861</v>
      </c>
      <c r="K15" s="1467"/>
      <c r="L15" s="34">
        <v>959</v>
      </c>
      <c r="M15" s="33">
        <f>(L15/L14-1)*100</f>
        <v>-5.7030481809242861</v>
      </c>
      <c r="N15" s="2891">
        <v>20731</v>
      </c>
      <c r="O15" s="2892"/>
      <c r="P15" s="32">
        <f>(N15/N14-1)*100</f>
        <v>-1.379572808144236</v>
      </c>
    </row>
    <row r="16" spans="1:17" ht="18.75" customHeight="1">
      <c r="A16" s="293"/>
      <c r="B16" s="2883" t="s">
        <v>466</v>
      </c>
      <c r="C16" s="2884"/>
      <c r="D16" s="1481"/>
      <c r="E16" s="1756">
        <v>47937</v>
      </c>
      <c r="F16" s="2885">
        <v>178330</v>
      </c>
      <c r="G16" s="2885"/>
      <c r="J16" s="156" t="s">
        <v>1235</v>
      </c>
      <c r="K16" s="1490"/>
      <c r="L16" s="36">
        <v>1011</v>
      </c>
      <c r="M16" s="165">
        <f>(L16/L15-1)*100</f>
        <v>5.4223149113659996</v>
      </c>
      <c r="N16" s="2881">
        <v>21244</v>
      </c>
      <c r="O16" s="2882"/>
      <c r="P16" s="1824">
        <f>(N16/N15-1)*100</f>
        <v>2.4745550142299066</v>
      </c>
    </row>
    <row r="17" spans="1:16" ht="18.75" customHeight="1">
      <c r="A17" s="1825" t="s">
        <v>1721</v>
      </c>
      <c r="B17" s="1483"/>
      <c r="C17" s="1483"/>
      <c r="D17" s="1483"/>
      <c r="E17" s="1483"/>
      <c r="F17" s="875"/>
      <c r="G17" s="875"/>
      <c r="H17" s="223"/>
      <c r="I17" s="223"/>
      <c r="J17" s="156" t="s">
        <v>1857</v>
      </c>
      <c r="K17" s="1490"/>
      <c r="L17" s="36">
        <v>973</v>
      </c>
      <c r="M17" s="1469" t="s">
        <v>31</v>
      </c>
      <c r="N17" s="2881">
        <v>19724</v>
      </c>
      <c r="O17" s="2882"/>
      <c r="P17" s="1469" t="s">
        <v>31</v>
      </c>
    </row>
    <row r="18" spans="1:16" ht="18.75" customHeight="1">
      <c r="A18" s="344" t="s">
        <v>1722</v>
      </c>
      <c r="B18" s="344"/>
      <c r="C18" s="344"/>
      <c r="D18" s="344"/>
      <c r="E18" s="875"/>
      <c r="F18" s="875"/>
      <c r="G18" s="875"/>
      <c r="H18" s="223"/>
      <c r="I18" s="223"/>
      <c r="J18" s="3" t="s">
        <v>1469</v>
      </c>
      <c r="K18" s="1455"/>
      <c r="L18" s="1456"/>
      <c r="M18" s="1457"/>
      <c r="N18" s="1458"/>
      <c r="O18" s="1459"/>
      <c r="P18" s="1457"/>
    </row>
    <row r="19" spans="1:16" ht="18.75" customHeight="1">
      <c r="A19" s="23" t="s">
        <v>1211</v>
      </c>
      <c r="B19" s="1827"/>
      <c r="C19" s="1827"/>
      <c r="D19" s="1827"/>
      <c r="E19" s="1827"/>
      <c r="F19" s="223"/>
      <c r="G19" s="223"/>
      <c r="H19" s="223"/>
      <c r="I19" s="223"/>
      <c r="J19" s="223" t="s">
        <v>1471</v>
      </c>
      <c r="K19" s="289"/>
      <c r="L19" s="1460"/>
      <c r="M19" s="289"/>
      <c r="N19" s="289"/>
      <c r="O19" s="289"/>
      <c r="P19" s="771"/>
    </row>
    <row r="20" spans="1:16" ht="18.75" customHeight="1">
      <c r="A20" s="23" t="s">
        <v>1467</v>
      </c>
      <c r="B20" s="1827"/>
      <c r="C20" s="1827"/>
      <c r="D20" s="1827"/>
      <c r="E20" s="1827"/>
      <c r="F20" s="223"/>
      <c r="G20" s="223"/>
      <c r="H20" s="223"/>
      <c r="I20" s="223"/>
      <c r="J20" s="1826" t="s">
        <v>1210</v>
      </c>
      <c r="K20" s="223"/>
      <c r="L20" s="289"/>
      <c r="M20" s="223"/>
      <c r="N20" s="223"/>
      <c r="O20" s="223"/>
      <c r="P20" s="223"/>
    </row>
    <row r="21" spans="1:16" ht="18.75" customHeight="1">
      <c r="A21" s="4" t="s">
        <v>1468</v>
      </c>
      <c r="I21" s="1"/>
      <c r="J21" s="1828" t="s">
        <v>2129</v>
      </c>
      <c r="K21" s="1828"/>
      <c r="L21" s="1828"/>
      <c r="M21" s="1828"/>
      <c r="N21" s="1828"/>
      <c r="O21" s="1828"/>
      <c r="P21" s="223"/>
    </row>
    <row r="22" spans="1:16" ht="18.75" customHeight="1">
      <c r="I22" s="1"/>
      <c r="J22" s="1828" t="s">
        <v>2088</v>
      </c>
      <c r="K22" s="1828"/>
      <c r="L22" s="1828"/>
      <c r="M22" s="1828"/>
      <c r="N22" s="1828"/>
      <c r="O22" s="1828"/>
      <c r="P22" s="223"/>
    </row>
    <row r="23" spans="1:16" ht="18.75" customHeight="1">
      <c r="I23" s="1"/>
      <c r="J23" s="1828" t="s">
        <v>2089</v>
      </c>
      <c r="K23" s="1828"/>
      <c r="L23" s="1828"/>
      <c r="M23" s="1828"/>
      <c r="N23" s="1828"/>
      <c r="O23" s="1828"/>
      <c r="P23" s="223"/>
    </row>
    <row r="24" spans="1:16" ht="18.75" customHeight="1">
      <c r="J24" s="271" t="s">
        <v>54</v>
      </c>
      <c r="K24" s="1828"/>
      <c r="L24" s="1828"/>
      <c r="M24" s="1828"/>
      <c r="N24" s="1828"/>
      <c r="O24" s="1828"/>
      <c r="P24" s="223"/>
    </row>
    <row r="25" spans="1:16" ht="18.75" customHeight="1">
      <c r="J25" s="271"/>
      <c r="K25" s="1828"/>
      <c r="L25" s="1828"/>
      <c r="M25" s="1828"/>
      <c r="N25" s="1828"/>
      <c r="O25" s="1828"/>
    </row>
    <row r="27" spans="1:16" ht="18.75" customHeight="1">
      <c r="B27" s="2439" t="s">
        <v>1723</v>
      </c>
      <c r="C27" s="2439"/>
      <c r="D27" s="2439"/>
      <c r="E27" s="2439"/>
      <c r="F27" s="2439"/>
      <c r="G27" s="2439"/>
      <c r="H27" s="216"/>
      <c r="J27" s="2439" t="s">
        <v>1724</v>
      </c>
      <c r="K27" s="2439"/>
      <c r="L27" s="2439"/>
      <c r="M27" s="2439"/>
      <c r="N27" s="2439"/>
      <c r="O27" s="2439"/>
      <c r="P27" s="791"/>
    </row>
    <row r="28" spans="1:16" ht="18.75" customHeight="1">
      <c r="B28" s="360"/>
      <c r="C28" s="360"/>
      <c r="D28" s="360"/>
      <c r="E28" s="360"/>
      <c r="F28" s="361"/>
      <c r="G28" s="361" t="s">
        <v>1461</v>
      </c>
      <c r="I28" s="371"/>
      <c r="J28" s="360"/>
      <c r="K28" s="360"/>
      <c r="L28" s="360"/>
      <c r="M28" s="360"/>
      <c r="N28" s="361"/>
      <c r="O28" s="361" t="s">
        <v>1462</v>
      </c>
    </row>
    <row r="29" spans="1:16" ht="18.75" customHeight="1">
      <c r="B29" s="1461"/>
      <c r="C29" s="2449" t="s">
        <v>1438</v>
      </c>
      <c r="D29" s="1474"/>
      <c r="E29" s="2437" t="s">
        <v>1513</v>
      </c>
      <c r="F29" s="1404"/>
      <c r="G29" s="1405"/>
      <c r="I29" s="371"/>
      <c r="J29" s="1462"/>
      <c r="K29" s="1491"/>
      <c r="L29" s="2449" t="s">
        <v>1440</v>
      </c>
      <c r="M29" s="2437" t="s">
        <v>1514</v>
      </c>
      <c r="N29" s="1492"/>
      <c r="O29" s="1493"/>
    </row>
    <row r="30" spans="1:16" ht="30" customHeight="1">
      <c r="B30" s="1411"/>
      <c r="C30" s="2450"/>
      <c r="D30" s="1475"/>
      <c r="E30" s="2438"/>
      <c r="F30" s="1383" t="s">
        <v>44</v>
      </c>
      <c r="G30" s="1391" t="s">
        <v>1459</v>
      </c>
      <c r="I30" s="371"/>
      <c r="J30" s="382"/>
      <c r="K30" s="1223"/>
      <c r="L30" s="2450"/>
      <c r="M30" s="2438"/>
      <c r="N30" s="1383" t="s">
        <v>44</v>
      </c>
      <c r="O30" s="1391" t="s">
        <v>1459</v>
      </c>
    </row>
    <row r="31" spans="1:16" ht="18.75" customHeight="1">
      <c r="B31" s="366" t="s">
        <v>112</v>
      </c>
      <c r="C31" s="1829">
        <v>72730</v>
      </c>
      <c r="D31" s="1476">
        <v>1</v>
      </c>
      <c r="E31" s="373">
        <v>1402</v>
      </c>
      <c r="F31" s="1709">
        <f t="shared" ref="F31:F51" si="0">E31/C31*100</f>
        <v>1.9276777120857969</v>
      </c>
      <c r="G31" s="1710">
        <f t="shared" ref="G31:G50" si="1">RANK(F31,$F$31:$F$50,0)</f>
        <v>9</v>
      </c>
      <c r="I31" s="380"/>
      <c r="J31" s="366" t="s">
        <v>112</v>
      </c>
      <c r="K31" s="1216">
        <v>1</v>
      </c>
      <c r="L31" s="372">
        <v>872779</v>
      </c>
      <c r="M31" s="393">
        <v>23892</v>
      </c>
      <c r="N31" s="1709">
        <f t="shared" ref="N31:N50" si="2">M31/L31*100</f>
        <v>2.7374627483016893</v>
      </c>
      <c r="O31" s="1710">
        <f t="shared" ref="O31:O50" si="3">RANK(N31,$N$31:$N$50,0)</f>
        <v>13</v>
      </c>
    </row>
    <row r="32" spans="1:16" ht="18.75" customHeight="1">
      <c r="B32" s="366" t="s">
        <v>113</v>
      </c>
      <c r="C32" s="1829">
        <v>47321</v>
      </c>
      <c r="D32" s="1476">
        <v>2</v>
      </c>
      <c r="E32" s="373">
        <v>898</v>
      </c>
      <c r="F32" s="1709">
        <f t="shared" si="0"/>
        <v>1.8976775638722767</v>
      </c>
      <c r="G32" s="1710">
        <f t="shared" si="1"/>
        <v>11</v>
      </c>
      <c r="I32" s="380"/>
      <c r="J32" s="366" t="s">
        <v>113</v>
      </c>
      <c r="K32" s="1216">
        <v>2</v>
      </c>
      <c r="L32" s="372">
        <v>568963</v>
      </c>
      <c r="M32" s="393">
        <v>17801</v>
      </c>
      <c r="N32" s="1709">
        <f t="shared" si="2"/>
        <v>3.1286744480748307</v>
      </c>
      <c r="O32" s="1710">
        <f t="shared" si="3"/>
        <v>7</v>
      </c>
    </row>
    <row r="33" spans="2:15" ht="18.75" customHeight="1">
      <c r="B33" s="366" t="s">
        <v>116</v>
      </c>
      <c r="C33" s="1829">
        <v>40233</v>
      </c>
      <c r="D33" s="1476">
        <v>3</v>
      </c>
      <c r="E33" s="373">
        <v>805</v>
      </c>
      <c r="F33" s="1709">
        <f t="shared" si="0"/>
        <v>2.000845077424005</v>
      </c>
      <c r="G33" s="1710">
        <f t="shared" si="1"/>
        <v>6</v>
      </c>
      <c r="I33" s="380"/>
      <c r="J33" s="366" t="s">
        <v>116</v>
      </c>
      <c r="K33" s="1216">
        <v>3</v>
      </c>
      <c r="L33" s="372">
        <v>517261</v>
      </c>
      <c r="M33" s="393">
        <v>19134</v>
      </c>
      <c r="N33" s="1709">
        <f t="shared" si="2"/>
        <v>3.6990996808187746</v>
      </c>
      <c r="O33" s="1710">
        <f t="shared" si="3"/>
        <v>2</v>
      </c>
    </row>
    <row r="34" spans="2:15" ht="18.75" customHeight="1">
      <c r="B34" s="366" t="s">
        <v>118</v>
      </c>
      <c r="C34" s="1829">
        <v>27826</v>
      </c>
      <c r="D34" s="1476">
        <v>4</v>
      </c>
      <c r="E34" s="373">
        <v>582</v>
      </c>
      <c r="F34" s="1709">
        <f t="shared" si="0"/>
        <v>2.091569036153238</v>
      </c>
      <c r="G34" s="1710">
        <f t="shared" si="1"/>
        <v>2</v>
      </c>
      <c r="I34" s="380"/>
      <c r="J34" s="366" t="s">
        <v>118</v>
      </c>
      <c r="K34" s="1216">
        <v>4</v>
      </c>
      <c r="L34" s="372">
        <v>411172</v>
      </c>
      <c r="M34" s="393">
        <v>16823</v>
      </c>
      <c r="N34" s="1709">
        <f t="shared" si="2"/>
        <v>4.0914751004445824</v>
      </c>
      <c r="O34" s="1710">
        <f t="shared" si="3"/>
        <v>1</v>
      </c>
    </row>
    <row r="35" spans="2:15" ht="18.75" customHeight="1">
      <c r="B35" s="366" t="s">
        <v>107</v>
      </c>
      <c r="C35" s="1829">
        <v>116479</v>
      </c>
      <c r="D35" s="1476">
        <v>5</v>
      </c>
      <c r="E35" s="373">
        <v>1701</v>
      </c>
      <c r="F35" s="1709">
        <f t="shared" si="0"/>
        <v>1.4603490757990711</v>
      </c>
      <c r="G35" s="1710">
        <f t="shared" si="1"/>
        <v>16</v>
      </c>
      <c r="I35" s="380"/>
      <c r="J35" s="366" t="s">
        <v>107</v>
      </c>
      <c r="K35" s="1216">
        <v>5</v>
      </c>
      <c r="L35" s="372">
        <v>1527783</v>
      </c>
      <c r="M35" s="393">
        <v>32813</v>
      </c>
      <c r="N35" s="1709">
        <f t="shared" si="2"/>
        <v>2.1477526585909121</v>
      </c>
      <c r="O35" s="1710">
        <f t="shared" si="3"/>
        <v>16</v>
      </c>
    </row>
    <row r="36" spans="2:15" ht="18.75" customHeight="1">
      <c r="B36" s="366" t="s">
        <v>103</v>
      </c>
      <c r="C36" s="1829">
        <v>41223</v>
      </c>
      <c r="D36" s="1476">
        <v>6</v>
      </c>
      <c r="E36" s="373">
        <v>456</v>
      </c>
      <c r="F36" s="1709">
        <f t="shared" si="0"/>
        <v>1.1061785896222982</v>
      </c>
      <c r="G36" s="1710">
        <f t="shared" si="1"/>
        <v>19</v>
      </c>
      <c r="I36" s="380"/>
      <c r="J36" s="366" t="s">
        <v>103</v>
      </c>
      <c r="K36" s="1216">
        <v>6</v>
      </c>
      <c r="L36" s="372">
        <v>547471</v>
      </c>
      <c r="M36" s="393">
        <v>7851</v>
      </c>
      <c r="N36" s="1709">
        <f t="shared" si="2"/>
        <v>1.4340485614763157</v>
      </c>
      <c r="O36" s="1710">
        <f t="shared" si="3"/>
        <v>19</v>
      </c>
    </row>
    <row r="37" spans="2:15" ht="18.75" customHeight="1">
      <c r="B37" s="366" t="s">
        <v>114</v>
      </c>
      <c r="C37" s="1829">
        <v>21586</v>
      </c>
      <c r="D37" s="1476">
        <v>7</v>
      </c>
      <c r="E37" s="373">
        <v>238</v>
      </c>
      <c r="F37" s="1709">
        <f t="shared" si="0"/>
        <v>1.1025664782729547</v>
      </c>
      <c r="G37" s="1710">
        <f t="shared" si="1"/>
        <v>20</v>
      </c>
      <c r="I37" s="380"/>
      <c r="J37" s="366" t="s">
        <v>114</v>
      </c>
      <c r="K37" s="1216">
        <v>7</v>
      </c>
      <c r="L37" s="372">
        <v>244288</v>
      </c>
      <c r="M37" s="393">
        <v>3090</v>
      </c>
      <c r="N37" s="1709">
        <f t="shared" si="2"/>
        <v>1.2649004453759498</v>
      </c>
      <c r="O37" s="1710">
        <f t="shared" si="3"/>
        <v>20</v>
      </c>
    </row>
    <row r="38" spans="2:15" ht="18.75" customHeight="1">
      <c r="B38" s="366" t="s">
        <v>119</v>
      </c>
      <c r="C38" s="1829">
        <v>32995</v>
      </c>
      <c r="D38" s="1476">
        <v>8</v>
      </c>
      <c r="E38" s="373">
        <v>640</v>
      </c>
      <c r="F38" s="1709">
        <f t="shared" si="0"/>
        <v>1.9396878314896195</v>
      </c>
      <c r="G38" s="1710">
        <f t="shared" si="1"/>
        <v>8</v>
      </c>
      <c r="I38" s="380"/>
      <c r="J38" s="366" t="s">
        <v>119</v>
      </c>
      <c r="K38" s="1216">
        <v>8</v>
      </c>
      <c r="L38" s="372">
        <v>363605</v>
      </c>
      <c r="M38" s="393">
        <v>10396</v>
      </c>
      <c r="N38" s="1709">
        <f t="shared" si="2"/>
        <v>2.8591466013943703</v>
      </c>
      <c r="O38" s="1710">
        <f t="shared" si="3"/>
        <v>10</v>
      </c>
    </row>
    <row r="39" spans="2:15" ht="18.75" customHeight="1">
      <c r="B39" s="366" t="s">
        <v>117</v>
      </c>
      <c r="C39" s="1829">
        <v>33514</v>
      </c>
      <c r="D39" s="1476">
        <v>9</v>
      </c>
      <c r="E39" s="373">
        <v>678</v>
      </c>
      <c r="F39" s="1709">
        <f t="shared" si="0"/>
        <v>2.0230351494897656</v>
      </c>
      <c r="G39" s="1710">
        <f t="shared" si="1"/>
        <v>5</v>
      </c>
      <c r="I39" s="380"/>
      <c r="J39" s="366" t="s">
        <v>117</v>
      </c>
      <c r="K39" s="1216">
        <v>9</v>
      </c>
      <c r="L39" s="372">
        <v>346576</v>
      </c>
      <c r="M39" s="393">
        <v>11163</v>
      </c>
      <c r="N39" s="1709">
        <f t="shared" si="2"/>
        <v>3.2209385531600567</v>
      </c>
      <c r="O39" s="1710">
        <f t="shared" si="3"/>
        <v>6</v>
      </c>
    </row>
    <row r="40" spans="2:15" ht="18.75" customHeight="1">
      <c r="B40" s="366" t="s">
        <v>108</v>
      </c>
      <c r="C40" s="1829">
        <v>33755</v>
      </c>
      <c r="D40" s="1476">
        <v>10</v>
      </c>
      <c r="E40" s="373">
        <v>525</v>
      </c>
      <c r="F40" s="1709">
        <f t="shared" si="0"/>
        <v>1.5553251370167382</v>
      </c>
      <c r="G40" s="1710">
        <f t="shared" si="1"/>
        <v>14</v>
      </c>
      <c r="I40" s="380"/>
      <c r="J40" s="366" t="s">
        <v>108</v>
      </c>
      <c r="K40" s="1216">
        <v>10</v>
      </c>
      <c r="L40" s="372">
        <v>382432</v>
      </c>
      <c r="M40" s="393">
        <v>8040</v>
      </c>
      <c r="N40" s="1709">
        <f t="shared" si="2"/>
        <v>2.1023345326750897</v>
      </c>
      <c r="O40" s="1710">
        <f t="shared" si="3"/>
        <v>17</v>
      </c>
    </row>
    <row r="41" spans="2:15" ht="18.75" customHeight="1">
      <c r="B41" s="366" t="s">
        <v>106</v>
      </c>
      <c r="C41" s="1829">
        <v>117344</v>
      </c>
      <c r="D41" s="1476">
        <v>11</v>
      </c>
      <c r="E41" s="373">
        <v>2301</v>
      </c>
      <c r="F41" s="1709">
        <f t="shared" si="0"/>
        <v>1.9609012817016633</v>
      </c>
      <c r="G41" s="1710">
        <f t="shared" si="1"/>
        <v>7</v>
      </c>
      <c r="I41" s="380"/>
      <c r="J41" s="366" t="s">
        <v>106</v>
      </c>
      <c r="K41" s="1216">
        <v>11</v>
      </c>
      <c r="L41" s="372">
        <v>1450337</v>
      </c>
      <c r="M41" s="393">
        <v>43706</v>
      </c>
      <c r="N41" s="1709">
        <f t="shared" si="2"/>
        <v>3.0135065160717822</v>
      </c>
      <c r="O41" s="1710">
        <f t="shared" si="3"/>
        <v>9</v>
      </c>
    </row>
    <row r="42" spans="2:15" ht="18.75" customHeight="1">
      <c r="B42" s="374" t="s">
        <v>77</v>
      </c>
      <c r="C42" s="1832">
        <v>69670</v>
      </c>
      <c r="D42" s="1833">
        <v>12</v>
      </c>
      <c r="E42" s="376">
        <v>1011</v>
      </c>
      <c r="F42" s="1385">
        <f t="shared" si="0"/>
        <v>1.4511267403473518</v>
      </c>
      <c r="G42" s="1388">
        <f t="shared" si="1"/>
        <v>17</v>
      </c>
      <c r="I42" s="1382"/>
      <c r="J42" s="374" t="s">
        <v>77</v>
      </c>
      <c r="K42" s="1216">
        <v>12</v>
      </c>
      <c r="L42" s="375">
        <v>746275</v>
      </c>
      <c r="M42" s="377">
        <v>21244</v>
      </c>
      <c r="N42" s="1385">
        <f t="shared" si="2"/>
        <v>2.8466718032896723</v>
      </c>
      <c r="O42" s="1388">
        <f t="shared" si="3"/>
        <v>12</v>
      </c>
    </row>
    <row r="43" spans="2:15" ht="18.75" customHeight="1">
      <c r="B43" s="366" t="s">
        <v>102</v>
      </c>
      <c r="C43" s="1829">
        <v>177184</v>
      </c>
      <c r="D43" s="1476">
        <v>13</v>
      </c>
      <c r="E43" s="373">
        <v>3001</v>
      </c>
      <c r="F43" s="1709">
        <f t="shared" si="0"/>
        <v>1.6937195232075133</v>
      </c>
      <c r="G43" s="1710">
        <f t="shared" si="1"/>
        <v>13</v>
      </c>
      <c r="I43" s="380"/>
      <c r="J43" s="366" t="s">
        <v>102</v>
      </c>
      <c r="K43" s="1216">
        <v>13</v>
      </c>
      <c r="L43" s="372">
        <v>2308581</v>
      </c>
      <c r="M43" s="393">
        <v>82455</v>
      </c>
      <c r="N43" s="1709">
        <f t="shared" si="2"/>
        <v>3.5716745481315151</v>
      </c>
      <c r="O43" s="1710">
        <f t="shared" si="3"/>
        <v>3</v>
      </c>
    </row>
    <row r="44" spans="2:15" ht="18.75" customHeight="1">
      <c r="B44" s="366" t="s">
        <v>105</v>
      </c>
      <c r="C44" s="1829">
        <v>27315</v>
      </c>
      <c r="D44" s="1476">
        <v>14</v>
      </c>
      <c r="E44" s="373">
        <v>355</v>
      </c>
      <c r="F44" s="1709">
        <f t="shared" si="0"/>
        <v>1.2996522057477577</v>
      </c>
      <c r="G44" s="1710">
        <f t="shared" si="1"/>
        <v>18</v>
      </c>
      <c r="I44" s="380"/>
      <c r="J44" s="366" t="s">
        <v>105</v>
      </c>
      <c r="K44" s="1216">
        <v>14</v>
      </c>
      <c r="L44" s="372">
        <v>320831</v>
      </c>
      <c r="M44" s="393">
        <v>5327</v>
      </c>
      <c r="N44" s="1709">
        <f t="shared" si="2"/>
        <v>1.6603757118233586</v>
      </c>
      <c r="O44" s="1710">
        <f t="shared" si="3"/>
        <v>18</v>
      </c>
    </row>
    <row r="45" spans="2:15" ht="18.75" customHeight="1">
      <c r="B45" s="366" t="s">
        <v>101</v>
      </c>
      <c r="C45" s="1829">
        <v>62228</v>
      </c>
      <c r="D45" s="1476">
        <v>15</v>
      </c>
      <c r="E45" s="373">
        <v>946</v>
      </c>
      <c r="F45" s="1709">
        <f t="shared" si="0"/>
        <v>1.5202159799447195</v>
      </c>
      <c r="G45" s="1710">
        <f t="shared" si="1"/>
        <v>15</v>
      </c>
      <c r="I45" s="380"/>
      <c r="J45" s="366" t="s">
        <v>101</v>
      </c>
      <c r="K45" s="1216">
        <v>15</v>
      </c>
      <c r="L45" s="372">
        <v>725828</v>
      </c>
      <c r="M45" s="393">
        <v>16849</v>
      </c>
      <c r="N45" s="1709">
        <f t="shared" si="2"/>
        <v>2.3213488595094156</v>
      </c>
      <c r="O45" s="1710">
        <f t="shared" si="3"/>
        <v>14</v>
      </c>
    </row>
    <row r="46" spans="2:15" ht="18.75" customHeight="1">
      <c r="B46" s="366" t="s">
        <v>111</v>
      </c>
      <c r="C46" s="1829">
        <v>32683</v>
      </c>
      <c r="D46" s="1476">
        <v>16</v>
      </c>
      <c r="E46" s="373">
        <v>679</v>
      </c>
      <c r="F46" s="1709">
        <f t="shared" si="0"/>
        <v>2.0775326622403085</v>
      </c>
      <c r="G46" s="1710">
        <f t="shared" si="1"/>
        <v>3</v>
      </c>
      <c r="I46" s="380"/>
      <c r="J46" s="366" t="s">
        <v>111</v>
      </c>
      <c r="K46" s="1216">
        <v>16</v>
      </c>
      <c r="L46" s="372">
        <v>353376</v>
      </c>
      <c r="M46" s="393">
        <v>10093</v>
      </c>
      <c r="N46" s="1709">
        <f t="shared" si="2"/>
        <v>2.8561645386217513</v>
      </c>
      <c r="O46" s="1710">
        <f t="shared" si="3"/>
        <v>11</v>
      </c>
    </row>
    <row r="47" spans="2:15" ht="18.75" customHeight="1">
      <c r="B47" s="366" t="s">
        <v>110</v>
      </c>
      <c r="C47" s="1829">
        <v>52401</v>
      </c>
      <c r="D47" s="1476">
        <v>17</v>
      </c>
      <c r="E47" s="373">
        <v>1008</v>
      </c>
      <c r="F47" s="1709">
        <f t="shared" si="0"/>
        <v>1.9236274116906167</v>
      </c>
      <c r="G47" s="1710">
        <f t="shared" si="1"/>
        <v>10</v>
      </c>
      <c r="I47" s="380"/>
      <c r="J47" s="366" t="s">
        <v>110</v>
      </c>
      <c r="K47" s="1216">
        <v>17</v>
      </c>
      <c r="L47" s="372">
        <v>593108</v>
      </c>
      <c r="M47" s="393">
        <v>17881</v>
      </c>
      <c r="N47" s="1709">
        <f t="shared" si="2"/>
        <v>3.0147966306305092</v>
      </c>
      <c r="O47" s="1710">
        <f t="shared" si="3"/>
        <v>8</v>
      </c>
    </row>
    <row r="48" spans="2:15" ht="18.75" customHeight="1">
      <c r="B48" s="366" t="s">
        <v>115</v>
      </c>
      <c r="C48" s="1829">
        <v>39995</v>
      </c>
      <c r="D48" s="1476">
        <v>18</v>
      </c>
      <c r="E48" s="373">
        <v>721</v>
      </c>
      <c r="F48" s="1709">
        <f t="shared" si="0"/>
        <v>1.8027253406675836</v>
      </c>
      <c r="G48" s="1710">
        <f t="shared" si="1"/>
        <v>12</v>
      </c>
      <c r="I48" s="380"/>
      <c r="J48" s="366" t="s">
        <v>115</v>
      </c>
      <c r="K48" s="1216">
        <v>18</v>
      </c>
      <c r="L48" s="372">
        <v>436472</v>
      </c>
      <c r="M48" s="393">
        <v>9454</v>
      </c>
      <c r="N48" s="1709">
        <f t="shared" si="2"/>
        <v>2.1660037757290271</v>
      </c>
      <c r="O48" s="1710">
        <f t="shared" si="3"/>
        <v>15</v>
      </c>
    </row>
    <row r="49" spans="2:15" ht="18.75" customHeight="1">
      <c r="B49" s="366" t="s">
        <v>104</v>
      </c>
      <c r="C49" s="1829">
        <v>74867</v>
      </c>
      <c r="D49" s="1476">
        <v>19</v>
      </c>
      <c r="E49" s="373">
        <v>1545</v>
      </c>
      <c r="F49" s="1709">
        <f t="shared" si="0"/>
        <v>2.0636595562798026</v>
      </c>
      <c r="G49" s="1710">
        <f t="shared" si="1"/>
        <v>4</v>
      </c>
      <c r="I49" s="380"/>
      <c r="J49" s="366" t="s">
        <v>104</v>
      </c>
      <c r="K49" s="1216">
        <v>19</v>
      </c>
      <c r="L49" s="372">
        <v>923521</v>
      </c>
      <c r="M49" s="393">
        <v>32735</v>
      </c>
      <c r="N49" s="1709">
        <f t="shared" si="2"/>
        <v>3.5445864252139367</v>
      </c>
      <c r="O49" s="1710">
        <f t="shared" si="3"/>
        <v>4</v>
      </c>
    </row>
    <row r="50" spans="2:15" ht="18.75" customHeight="1" thickBot="1">
      <c r="B50" s="378" t="s">
        <v>109</v>
      </c>
      <c r="C50" s="1830">
        <v>30344</v>
      </c>
      <c r="D50" s="1477">
        <v>20</v>
      </c>
      <c r="E50" s="1305">
        <v>669</v>
      </c>
      <c r="F50" s="1711">
        <f t="shared" si="0"/>
        <v>2.2047192196150802</v>
      </c>
      <c r="G50" s="1712">
        <f t="shared" si="1"/>
        <v>1</v>
      </c>
      <c r="I50" s="380"/>
      <c r="J50" s="378" t="s">
        <v>109</v>
      </c>
      <c r="K50" s="1217">
        <v>20</v>
      </c>
      <c r="L50" s="1304">
        <v>325935</v>
      </c>
      <c r="M50" s="1613">
        <v>10923</v>
      </c>
      <c r="N50" s="1711">
        <f t="shared" si="2"/>
        <v>3.3512816972709283</v>
      </c>
      <c r="O50" s="1712">
        <f t="shared" si="3"/>
        <v>5</v>
      </c>
    </row>
    <row r="51" spans="2:15" ht="18.75" customHeight="1" thickTop="1">
      <c r="B51" s="382" t="s">
        <v>865</v>
      </c>
      <c r="C51" s="1831">
        <v>5156063</v>
      </c>
      <c r="D51" s="1478" t="s">
        <v>1390</v>
      </c>
      <c r="E51" s="1713">
        <v>83852</v>
      </c>
      <c r="F51" s="1604">
        <f t="shared" si="0"/>
        <v>1.626279585800251</v>
      </c>
      <c r="G51" s="2065" t="s">
        <v>1460</v>
      </c>
      <c r="I51" s="371"/>
      <c r="J51" s="382" t="s">
        <v>865</v>
      </c>
      <c r="K51" s="1223" t="s">
        <v>1390</v>
      </c>
      <c r="L51" s="1610">
        <v>57949915</v>
      </c>
      <c r="M51" s="1603">
        <v>1494436</v>
      </c>
      <c r="N51" s="1604">
        <f t="shared" ref="N51" si="4">M51/L51*100</f>
        <v>2.5788407109829237</v>
      </c>
      <c r="O51" s="2065" t="s">
        <v>1460</v>
      </c>
    </row>
    <row r="52" spans="2:15" s="223" customFormat="1" ht="18.75" customHeight="1">
      <c r="B52" s="386" t="s">
        <v>1684</v>
      </c>
      <c r="D52" s="386"/>
      <c r="E52" s="617"/>
      <c r="F52" s="617"/>
      <c r="G52" s="617"/>
      <c r="H52" s="617"/>
      <c r="I52" s="386"/>
      <c r="J52" s="386" t="s">
        <v>1684</v>
      </c>
      <c r="K52" s="386"/>
      <c r="L52" s="617"/>
      <c r="M52" s="617"/>
      <c r="N52" s="617"/>
      <c r="O52" s="617"/>
    </row>
  </sheetData>
  <sheetProtection algorithmName="SHA-512" hashValue="pDAR3T2UT4eqdNi4U2XNvQ1YjV5b7fXM6rahok8nHxPuvOwXCG1yygieyRIFSJrpU72DeK83teEsEXJs2Za/cg==" saltValue="z4rHCFyL5TbmQeyDxf58yQ==" spinCount="100000" sheet="1" objects="1" scenarios="1"/>
  <sortState xmlns:xlrd2="http://schemas.microsoft.com/office/spreadsheetml/2017/richdata2" ref="J31:N50">
    <sortCondition ref="K31:K50"/>
  </sortState>
  <mergeCells count="46">
    <mergeCell ref="B27:G27"/>
    <mergeCell ref="J27:O27"/>
    <mergeCell ref="C29:C30"/>
    <mergeCell ref="E29:E30"/>
    <mergeCell ref="L29:L30"/>
    <mergeCell ref="M29:M30"/>
    <mergeCell ref="A3:G3"/>
    <mergeCell ref="J3:P3"/>
    <mergeCell ref="L6:L7"/>
    <mergeCell ref="N6:O7"/>
    <mergeCell ref="P6:P7"/>
    <mergeCell ref="M6:M7"/>
    <mergeCell ref="A7:C7"/>
    <mergeCell ref="F7:G7"/>
    <mergeCell ref="A5:C6"/>
    <mergeCell ref="E5:E6"/>
    <mergeCell ref="F5:G6"/>
    <mergeCell ref="J5:J7"/>
    <mergeCell ref="N5:O5"/>
    <mergeCell ref="N8:O8"/>
    <mergeCell ref="F10:G10"/>
    <mergeCell ref="F9:G9"/>
    <mergeCell ref="F8:G8"/>
    <mergeCell ref="N15:O15"/>
    <mergeCell ref="N14:O14"/>
    <mergeCell ref="N13:O13"/>
    <mergeCell ref="N12:O12"/>
    <mergeCell ref="N11:O11"/>
    <mergeCell ref="F13:G13"/>
    <mergeCell ref="F12:G12"/>
    <mergeCell ref="F11:G11"/>
    <mergeCell ref="N10:O10"/>
    <mergeCell ref="N9:O9"/>
    <mergeCell ref="B8:C8"/>
    <mergeCell ref="B10:C10"/>
    <mergeCell ref="B9:C9"/>
    <mergeCell ref="B11:C11"/>
    <mergeCell ref="B12:C12"/>
    <mergeCell ref="N17:O17"/>
    <mergeCell ref="N16:O16"/>
    <mergeCell ref="B14:C14"/>
    <mergeCell ref="B15:C15"/>
    <mergeCell ref="B16:C16"/>
    <mergeCell ref="F16:G16"/>
    <mergeCell ref="F15:G15"/>
    <mergeCell ref="F14:G14"/>
  </mergeCells>
  <phoneticPr fontId="8"/>
  <hyperlinks>
    <hyperlink ref="Q1" location="一覧!A1" display="一覧へ" xr:uid="{C9021E70-1F47-4A42-805A-577CC5E687C0}"/>
  </hyperlinks>
  <printOptions horizontalCentered="1"/>
  <pageMargins left="0.74803149606299213" right="0.74803149606299213" top="0.98425196850393704" bottom="0.98425196850393704" header="0.51181102362204722" footer="0.51181102362204722"/>
  <pageSetup paperSize="9" scale="61"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pageSetUpPr fitToPage="1"/>
  </sheetPr>
  <dimension ref="A1:T53"/>
  <sheetViews>
    <sheetView view="pageBreakPreview" zoomScale="85" zoomScaleNormal="100" zoomScaleSheetLayoutView="85" workbookViewId="0"/>
  </sheetViews>
  <sheetFormatPr defaultColWidth="9.140625" defaultRowHeight="18.75" customHeight="1" outlineLevelRow="1" outlineLevelCol="1"/>
  <cols>
    <col min="1" max="1" width="14.7109375" style="26" customWidth="1"/>
    <col min="2" max="2" width="4.7109375" style="26" hidden="1" customWidth="1" outlineLevel="1"/>
    <col min="3" max="3" width="14.7109375" style="26" customWidth="1" collapsed="1"/>
    <col min="4" max="4" width="14.7109375" style="26" customWidth="1"/>
    <col min="5" max="6" width="7.7109375" style="26" customWidth="1"/>
    <col min="7" max="7" width="12.7109375" style="26" customWidth="1"/>
    <col min="8" max="8" width="14.7109375" style="26" customWidth="1"/>
    <col min="9" max="9" width="4.7109375" style="26" hidden="1" customWidth="1" outlineLevel="1"/>
    <col min="10" max="10" width="14.7109375" style="26" customWidth="1" collapsed="1"/>
    <col min="11" max="11" width="14.7109375" style="26" customWidth="1"/>
    <col min="12" max="13" width="7.7109375" style="26" customWidth="1"/>
    <col min="14" max="16" width="11.140625" style="26" customWidth="1"/>
    <col min="17" max="16384" width="9.140625" style="26"/>
  </cols>
  <sheetData>
    <row r="1" spans="1:18" ht="18.75" customHeight="1">
      <c r="A1" s="218" t="s">
        <v>807</v>
      </c>
      <c r="B1" s="218"/>
      <c r="N1" s="1544" t="s">
        <v>1532</v>
      </c>
    </row>
    <row r="2" spans="1:18" ht="18.75" customHeight="1">
      <c r="A2" s="179"/>
      <c r="B2" s="179"/>
    </row>
    <row r="3" spans="1:18" ht="18.75" customHeight="1">
      <c r="A3" s="179"/>
      <c r="B3" s="179"/>
    </row>
    <row r="6" spans="1:18" ht="18.75" customHeight="1">
      <c r="D6" s="2709" t="s">
        <v>1212</v>
      </c>
      <c r="E6" s="2709"/>
      <c r="F6" s="2709"/>
      <c r="G6" s="2709"/>
      <c r="H6" s="2709"/>
      <c r="I6" s="2709"/>
      <c r="J6" s="2709"/>
      <c r="M6" s="273"/>
    </row>
    <row r="7" spans="1:18" ht="18.75" customHeight="1">
      <c r="D7" s="177"/>
      <c r="E7" s="177"/>
      <c r="F7" s="1377"/>
      <c r="G7" s="177"/>
      <c r="H7" s="177"/>
      <c r="I7" s="1377"/>
      <c r="J7" s="178" t="s">
        <v>1170</v>
      </c>
    </row>
    <row r="8" spans="1:18" ht="18.75" customHeight="1">
      <c r="D8" s="125"/>
      <c r="E8" s="2440" t="s">
        <v>2</v>
      </c>
      <c r="F8" s="2441"/>
      <c r="G8" s="112"/>
      <c r="H8" s="161" t="s">
        <v>3</v>
      </c>
      <c r="I8" s="1495"/>
      <c r="J8" s="126"/>
    </row>
    <row r="9" spans="1:18" ht="25.5" customHeight="1">
      <c r="D9" s="113"/>
      <c r="E9" s="1463"/>
      <c r="F9" s="1494"/>
      <c r="G9" s="980" t="s">
        <v>1079</v>
      </c>
      <c r="H9" s="162"/>
      <c r="I9" s="1487"/>
      <c r="J9" s="980" t="s">
        <v>1079</v>
      </c>
    </row>
    <row r="10" spans="1:18" ht="18.75" hidden="1" customHeight="1" outlineLevel="1">
      <c r="D10" s="156" t="s">
        <v>37</v>
      </c>
      <c r="E10" s="2444">
        <v>6382</v>
      </c>
      <c r="F10" s="2717"/>
      <c r="G10" s="83" t="s">
        <v>31</v>
      </c>
      <c r="H10" s="34">
        <v>17660</v>
      </c>
      <c r="I10" s="1379"/>
      <c r="J10" s="84" t="s">
        <v>31</v>
      </c>
      <c r="N10" s="31"/>
      <c r="O10" s="30"/>
      <c r="P10" s="30"/>
      <c r="Q10" s="29"/>
      <c r="R10" s="29"/>
    </row>
    <row r="11" spans="1:18" ht="18.75" hidden="1" customHeight="1" outlineLevel="1">
      <c r="D11" s="156" t="s">
        <v>38</v>
      </c>
      <c r="E11" s="2444">
        <v>5491</v>
      </c>
      <c r="F11" s="2717"/>
      <c r="G11" s="33">
        <f t="shared" ref="G11" si="0">(E11/E10-1)*100</f>
        <v>-13.961140708241926</v>
      </c>
      <c r="H11" s="34">
        <v>16360</v>
      </c>
      <c r="I11" s="1379"/>
      <c r="J11" s="32">
        <f t="shared" ref="J11" si="1">(H11/H10-1)*100</f>
        <v>-7.3612684031710067</v>
      </c>
      <c r="N11" s="31"/>
      <c r="O11" s="30"/>
      <c r="P11" s="30"/>
      <c r="Q11" s="29"/>
      <c r="R11" s="29"/>
    </row>
    <row r="12" spans="1:18" ht="18.75" customHeight="1" collapsed="1">
      <c r="D12" s="157" t="s">
        <v>39</v>
      </c>
      <c r="E12" s="2444">
        <v>4907</v>
      </c>
      <c r="F12" s="2717"/>
      <c r="G12" s="33">
        <f>(E12/E11-1)*100</f>
        <v>-10.635585503551271</v>
      </c>
      <c r="H12" s="69">
        <v>15303</v>
      </c>
      <c r="I12" s="1496"/>
      <c r="J12" s="84">
        <f>(H12/H11-1)*100</f>
        <v>-6.4608801955990174</v>
      </c>
      <c r="N12" s="31"/>
      <c r="O12" s="30"/>
      <c r="P12" s="30"/>
      <c r="Q12" s="29"/>
      <c r="R12" s="29"/>
    </row>
    <row r="13" spans="1:18" ht="18.75" customHeight="1">
      <c r="D13" s="157" t="s">
        <v>40</v>
      </c>
      <c r="E13" s="2444">
        <v>4371</v>
      </c>
      <c r="F13" s="2717"/>
      <c r="G13" s="33">
        <f>(E13/E12-1)*100</f>
        <v>-10.923170980232321</v>
      </c>
      <c r="H13" s="69">
        <v>14469</v>
      </c>
      <c r="I13" s="1496"/>
      <c r="J13" s="84">
        <f>(H13/H12-1)*100</f>
        <v>-5.4499117820035252</v>
      </c>
      <c r="N13" s="31"/>
      <c r="O13" s="30"/>
      <c r="P13" s="30"/>
      <c r="Q13" s="29"/>
      <c r="R13" s="29"/>
    </row>
    <row r="14" spans="1:18" ht="18.75" customHeight="1">
      <c r="D14" s="157" t="s">
        <v>30</v>
      </c>
      <c r="E14" s="2444">
        <v>5178</v>
      </c>
      <c r="F14" s="2717"/>
      <c r="G14" s="83" t="s">
        <v>31</v>
      </c>
      <c r="H14" s="69">
        <v>17504</v>
      </c>
      <c r="I14" s="1496"/>
      <c r="J14" s="84" t="s">
        <v>31</v>
      </c>
      <c r="N14" s="31"/>
      <c r="O14" s="30"/>
      <c r="P14" s="30"/>
      <c r="Q14" s="35"/>
      <c r="R14" s="35"/>
    </row>
    <row r="15" spans="1:18" ht="18.75" customHeight="1">
      <c r="D15" s="156" t="s">
        <v>41</v>
      </c>
      <c r="E15" s="2444">
        <v>4794</v>
      </c>
      <c r="F15" s="2717"/>
      <c r="G15" s="33">
        <f>(E15/E14-1)*100</f>
        <v>-7.4159907300115897</v>
      </c>
      <c r="H15" s="34">
        <v>18211</v>
      </c>
      <c r="I15" s="1379"/>
      <c r="J15" s="32">
        <f>(H15/H14-1)*100</f>
        <v>4.0390767824497242</v>
      </c>
      <c r="N15" s="31"/>
      <c r="O15" s="30"/>
      <c r="P15" s="30"/>
      <c r="Q15" s="29"/>
      <c r="R15" s="29"/>
    </row>
    <row r="16" spans="1:18" ht="18.75" customHeight="1">
      <c r="D16" s="156" t="s">
        <v>53</v>
      </c>
      <c r="E16" s="2444">
        <v>4941</v>
      </c>
      <c r="F16" s="2717"/>
      <c r="G16" s="33">
        <f>(E16/E15-1)*100</f>
        <v>3.0663329161451758</v>
      </c>
      <c r="H16" s="34">
        <v>17596</v>
      </c>
      <c r="I16" s="1379"/>
      <c r="J16" s="32">
        <f>(H16/H15-1)*100</f>
        <v>-3.3770797869419611</v>
      </c>
      <c r="N16" s="31"/>
      <c r="O16" s="30"/>
      <c r="P16" s="30"/>
      <c r="Q16" s="29"/>
      <c r="R16" s="29"/>
    </row>
    <row r="17" spans="1:18" ht="18.75" customHeight="1">
      <c r="D17" s="1293" t="s">
        <v>850</v>
      </c>
      <c r="E17" s="2444">
        <v>4593</v>
      </c>
      <c r="F17" s="2717"/>
      <c r="G17" s="33">
        <f t="shared" ref="G17:G18" si="2">(E17/E16-1)*100</f>
        <v>-7.0431086824529476</v>
      </c>
      <c r="H17" s="1213">
        <v>17109</v>
      </c>
      <c r="I17" s="1497"/>
      <c r="J17" s="32">
        <f t="shared" ref="J17:J18" si="3">(H17/H16-1)*100</f>
        <v>-2.7676744714707935</v>
      </c>
      <c r="N17" s="31"/>
      <c r="O17" s="30"/>
      <c r="P17" s="30"/>
      <c r="Q17" s="29"/>
      <c r="R17" s="29"/>
    </row>
    <row r="18" spans="1:18" ht="18.75" customHeight="1">
      <c r="D18" s="1293" t="s">
        <v>1395</v>
      </c>
      <c r="E18" s="2446">
        <v>5351</v>
      </c>
      <c r="F18" s="2890"/>
      <c r="G18" s="165">
        <f t="shared" si="2"/>
        <v>16.50337470063139</v>
      </c>
      <c r="H18" s="1691">
        <v>20437</v>
      </c>
      <c r="I18" s="1497"/>
      <c r="J18" s="1824">
        <f t="shared" si="3"/>
        <v>19.451750540651112</v>
      </c>
      <c r="N18" s="31"/>
      <c r="O18" s="30"/>
      <c r="P18" s="30"/>
      <c r="Q18" s="29"/>
      <c r="R18" s="29"/>
    </row>
    <row r="19" spans="1:18" ht="18.75" customHeight="1">
      <c r="D19" s="1293" t="s">
        <v>1858</v>
      </c>
      <c r="E19" s="2446">
        <v>4341</v>
      </c>
      <c r="F19" s="2890"/>
      <c r="G19" s="1469" t="s">
        <v>31</v>
      </c>
      <c r="H19" s="1691">
        <v>18035</v>
      </c>
      <c r="I19" s="1497"/>
      <c r="J19" s="1469" t="s">
        <v>31</v>
      </c>
      <c r="N19" s="31"/>
      <c r="O19" s="30"/>
      <c r="P19" s="30"/>
      <c r="Q19" s="29"/>
      <c r="R19" s="29"/>
    </row>
    <row r="20" spans="1:18" s="4" customFormat="1" ht="18.75" customHeight="1">
      <c r="D20" s="3" t="s">
        <v>1171</v>
      </c>
    </row>
    <row r="21" spans="1:18" s="4" customFormat="1" ht="18.75" customHeight="1">
      <c r="D21" s="3" t="s">
        <v>1472</v>
      </c>
    </row>
    <row r="22" spans="1:18" ht="18.75" customHeight="1">
      <c r="D22" s="28" t="s">
        <v>2090</v>
      </c>
    </row>
    <row r="23" spans="1:18" ht="18.75" customHeight="1">
      <c r="D23" s="1828" t="s">
        <v>2130</v>
      </c>
      <c r="E23" s="1828"/>
      <c r="F23" s="1828"/>
      <c r="G23" s="1828"/>
      <c r="H23" s="1828"/>
      <c r="I23" s="1828"/>
      <c r="J23" s="1828"/>
      <c r="K23" s="1828"/>
      <c r="O23" s="27"/>
      <c r="P23" s="27"/>
    </row>
    <row r="24" spans="1:18" ht="18.75" customHeight="1">
      <c r="D24" s="1828" t="s">
        <v>2091</v>
      </c>
      <c r="E24" s="1828"/>
      <c r="F24" s="1828"/>
      <c r="G24" s="1828"/>
      <c r="H24" s="1828"/>
      <c r="I24" s="1828"/>
      <c r="J24" s="1828"/>
      <c r="K24" s="1828"/>
      <c r="O24" s="27"/>
      <c r="P24" s="27"/>
    </row>
    <row r="25" spans="1:18" ht="18.75" customHeight="1">
      <c r="D25" s="271" t="s">
        <v>54</v>
      </c>
      <c r="E25" s="1828"/>
      <c r="F25" s="1828"/>
      <c r="G25" s="1828"/>
      <c r="H25" s="1828"/>
      <c r="I25" s="1828"/>
      <c r="J25" s="1828"/>
      <c r="K25" s="1828"/>
    </row>
    <row r="26" spans="1:18" ht="18.75" customHeight="1">
      <c r="A26" s="4"/>
      <c r="B26" s="4"/>
    </row>
    <row r="28" spans="1:18" ht="18.75" customHeight="1">
      <c r="A28" s="2906" t="s">
        <v>728</v>
      </c>
      <c r="B28" s="2906"/>
      <c r="C28" s="2906"/>
      <c r="D28" s="2906"/>
      <c r="E28" s="2906"/>
      <c r="F28" s="2906"/>
      <c r="G28" s="1503"/>
      <c r="H28" s="2439" t="s">
        <v>1008</v>
      </c>
      <c r="I28" s="2439"/>
      <c r="J28" s="2439"/>
      <c r="K28" s="2439"/>
      <c r="L28" s="2439"/>
      <c r="M28" s="2439"/>
    </row>
    <row r="29" spans="1:18" ht="18.75" customHeight="1">
      <c r="A29" s="360"/>
      <c r="B29" s="360"/>
      <c r="C29" s="423"/>
      <c r="D29" s="360"/>
      <c r="E29" s="361"/>
      <c r="F29" s="361" t="s">
        <v>1461</v>
      </c>
      <c r="G29" s="360"/>
      <c r="H29" s="360"/>
      <c r="I29" s="360"/>
      <c r="J29" s="617"/>
      <c r="K29" s="360"/>
      <c r="L29" s="361"/>
      <c r="M29" s="1502" t="s">
        <v>1462</v>
      </c>
    </row>
    <row r="30" spans="1:18" ht="18.75" customHeight="1">
      <c r="A30" s="547"/>
      <c r="B30" s="1498"/>
      <c r="C30" s="2907" t="s">
        <v>1446</v>
      </c>
      <c r="D30" s="2437" t="s">
        <v>1473</v>
      </c>
      <c r="E30" s="1415"/>
      <c r="F30" s="1500"/>
      <c r="G30" s="360"/>
      <c r="H30" s="547"/>
      <c r="I30" s="1498"/>
      <c r="J30" s="2907" t="s">
        <v>1474</v>
      </c>
      <c r="K30" s="2437" t="s">
        <v>1475</v>
      </c>
      <c r="L30" s="1415"/>
      <c r="M30" s="1501"/>
    </row>
    <row r="31" spans="1:18" ht="30" customHeight="1">
      <c r="A31" s="364"/>
      <c r="B31" s="1499"/>
      <c r="C31" s="2908"/>
      <c r="D31" s="2713"/>
      <c r="E31" s="1383" t="s">
        <v>44</v>
      </c>
      <c r="F31" s="1391" t="s">
        <v>1459</v>
      </c>
      <c r="G31" s="360"/>
      <c r="H31" s="364"/>
      <c r="I31" s="1499"/>
      <c r="J31" s="2909"/>
      <c r="K31" s="2438"/>
      <c r="L31" s="1383" t="s">
        <v>44</v>
      </c>
      <c r="M31" s="1391" t="s">
        <v>1459</v>
      </c>
    </row>
    <row r="32" spans="1:18" ht="18.75" customHeight="1">
      <c r="A32" s="366" t="s">
        <v>915</v>
      </c>
      <c r="B32" s="1216">
        <v>1</v>
      </c>
      <c r="C32" s="372">
        <v>72730</v>
      </c>
      <c r="D32" s="373">
        <v>6578</v>
      </c>
      <c r="E32" s="1834">
        <f t="shared" ref="E32:E52" si="4">D32/C32*100</f>
        <v>9.0444108345937018</v>
      </c>
      <c r="F32" s="1835">
        <f t="shared" ref="F32:F51" si="5">RANK(E32,$E$32:$E$51,0)</f>
        <v>2</v>
      </c>
      <c r="G32" s="360"/>
      <c r="H32" s="366" t="s">
        <v>915</v>
      </c>
      <c r="I32" s="1216">
        <v>1</v>
      </c>
      <c r="J32" s="372">
        <v>872779</v>
      </c>
      <c r="K32" s="393">
        <v>28737</v>
      </c>
      <c r="L32" s="1709">
        <f t="shared" ref="L32:L51" si="6">K32/J32*100</f>
        <v>3.2925860956782875</v>
      </c>
      <c r="M32" s="1839">
        <f t="shared" ref="M32:M51" si="7">RANK(L32,$L$32:$L$51,0)</f>
        <v>3</v>
      </c>
    </row>
    <row r="33" spans="1:20" ht="18.75" customHeight="1">
      <c r="A33" s="366" t="s">
        <v>868</v>
      </c>
      <c r="B33" s="1216">
        <v>2</v>
      </c>
      <c r="C33" s="372">
        <v>47321</v>
      </c>
      <c r="D33" s="373">
        <v>3224</v>
      </c>
      <c r="E33" s="1834">
        <f t="shared" si="4"/>
        <v>6.8130428351049215</v>
      </c>
      <c r="F33" s="1835">
        <f t="shared" si="5"/>
        <v>14</v>
      </c>
      <c r="G33" s="360"/>
      <c r="H33" s="366" t="s">
        <v>868</v>
      </c>
      <c r="I33" s="1216">
        <v>2</v>
      </c>
      <c r="J33" s="372">
        <v>568963</v>
      </c>
      <c r="K33" s="393">
        <v>15213</v>
      </c>
      <c r="L33" s="1709">
        <f t="shared" si="6"/>
        <v>2.673811829591731</v>
      </c>
      <c r="M33" s="1839">
        <f t="shared" si="7"/>
        <v>11</v>
      </c>
    </row>
    <row r="34" spans="1:20" ht="18.75" customHeight="1">
      <c r="A34" s="366" t="s">
        <v>873</v>
      </c>
      <c r="B34" s="1216">
        <v>3</v>
      </c>
      <c r="C34" s="372">
        <v>40233</v>
      </c>
      <c r="D34" s="373">
        <v>3178</v>
      </c>
      <c r="E34" s="1834">
        <f t="shared" si="4"/>
        <v>7.8989883926130293</v>
      </c>
      <c r="F34" s="1835">
        <f t="shared" si="5"/>
        <v>6</v>
      </c>
      <c r="G34" s="360"/>
      <c r="H34" s="366" t="s">
        <v>873</v>
      </c>
      <c r="I34" s="1216">
        <v>3</v>
      </c>
      <c r="J34" s="372">
        <v>517261</v>
      </c>
      <c r="K34" s="393">
        <v>15336</v>
      </c>
      <c r="L34" s="1709">
        <f t="shared" si="6"/>
        <v>2.9648475334502313</v>
      </c>
      <c r="M34" s="1839">
        <f t="shared" si="7"/>
        <v>4</v>
      </c>
    </row>
    <row r="35" spans="1:20" ht="18.75" customHeight="1">
      <c r="A35" s="366" t="s">
        <v>869</v>
      </c>
      <c r="B35" s="1216">
        <v>4</v>
      </c>
      <c r="C35" s="372">
        <v>27826</v>
      </c>
      <c r="D35" s="373">
        <v>1866</v>
      </c>
      <c r="E35" s="1834">
        <f t="shared" si="4"/>
        <v>6.7059584561201753</v>
      </c>
      <c r="F35" s="1835">
        <f t="shared" si="5"/>
        <v>15</v>
      </c>
      <c r="G35" s="360"/>
      <c r="H35" s="366" t="s">
        <v>869</v>
      </c>
      <c r="I35" s="1216">
        <v>4</v>
      </c>
      <c r="J35" s="372">
        <v>411172</v>
      </c>
      <c r="K35" s="393">
        <v>10028</v>
      </c>
      <c r="L35" s="1709">
        <f t="shared" si="6"/>
        <v>2.4388820250406158</v>
      </c>
      <c r="M35" s="1839">
        <f t="shared" si="7"/>
        <v>13</v>
      </c>
    </row>
    <row r="36" spans="1:20" ht="18.75" customHeight="1">
      <c r="A36" s="366" t="s">
        <v>870</v>
      </c>
      <c r="B36" s="1216">
        <v>5</v>
      </c>
      <c r="C36" s="372">
        <v>116479</v>
      </c>
      <c r="D36" s="373">
        <v>10375</v>
      </c>
      <c r="E36" s="1834">
        <f t="shared" si="4"/>
        <v>8.9071849861348404</v>
      </c>
      <c r="F36" s="1835">
        <f t="shared" si="5"/>
        <v>3</v>
      </c>
      <c r="G36" s="360"/>
      <c r="H36" s="366" t="s">
        <v>870</v>
      </c>
      <c r="I36" s="1216">
        <v>5</v>
      </c>
      <c r="J36" s="372">
        <v>1527783</v>
      </c>
      <c r="K36" s="393">
        <v>44579</v>
      </c>
      <c r="L36" s="1709">
        <f t="shared" si="6"/>
        <v>2.917888207945762</v>
      </c>
      <c r="M36" s="1839">
        <f t="shared" si="7"/>
        <v>5</v>
      </c>
    </row>
    <row r="37" spans="1:20" ht="18.75" customHeight="1">
      <c r="A37" s="366" t="s">
        <v>867</v>
      </c>
      <c r="B37" s="1216">
        <v>6</v>
      </c>
      <c r="C37" s="372">
        <v>41223</v>
      </c>
      <c r="D37" s="373">
        <v>3995</v>
      </c>
      <c r="E37" s="1834">
        <f t="shared" si="4"/>
        <v>9.6911918103971075</v>
      </c>
      <c r="F37" s="1835">
        <f t="shared" si="5"/>
        <v>1</v>
      </c>
      <c r="G37" s="360"/>
      <c r="H37" s="366" t="s">
        <v>867</v>
      </c>
      <c r="I37" s="1216">
        <v>6</v>
      </c>
      <c r="J37" s="372">
        <v>547471</v>
      </c>
      <c r="K37" s="393">
        <v>14766</v>
      </c>
      <c r="L37" s="1709">
        <f t="shared" si="6"/>
        <v>2.6971291630058944</v>
      </c>
      <c r="M37" s="1839">
        <f t="shared" si="7"/>
        <v>9</v>
      </c>
    </row>
    <row r="38" spans="1:20" ht="18.75" customHeight="1">
      <c r="A38" s="366" t="s">
        <v>871</v>
      </c>
      <c r="B38" s="1216">
        <v>7</v>
      </c>
      <c r="C38" s="372">
        <v>21586</v>
      </c>
      <c r="D38" s="373">
        <v>1646</v>
      </c>
      <c r="E38" s="1834">
        <f t="shared" si="4"/>
        <v>7.625312702677661</v>
      </c>
      <c r="F38" s="1835">
        <f t="shared" si="5"/>
        <v>8</v>
      </c>
      <c r="G38" s="360"/>
      <c r="H38" s="366" t="s">
        <v>871</v>
      </c>
      <c r="I38" s="1216">
        <v>7</v>
      </c>
      <c r="J38" s="372">
        <v>244288</v>
      </c>
      <c r="K38" s="393">
        <v>5697</v>
      </c>
      <c r="L38" s="1709">
        <f t="shared" si="6"/>
        <v>2.3320834424941053</v>
      </c>
      <c r="M38" s="1839">
        <f t="shared" si="7"/>
        <v>14</v>
      </c>
    </row>
    <row r="39" spans="1:20" ht="18.75" customHeight="1">
      <c r="A39" s="366" t="s">
        <v>872</v>
      </c>
      <c r="B39" s="1216">
        <v>8</v>
      </c>
      <c r="C39" s="372">
        <v>32995</v>
      </c>
      <c r="D39" s="373">
        <v>1507</v>
      </c>
      <c r="E39" s="1834">
        <f t="shared" si="4"/>
        <v>4.5673586907107131</v>
      </c>
      <c r="F39" s="1835">
        <f t="shared" si="5"/>
        <v>20</v>
      </c>
      <c r="G39" s="360"/>
      <c r="H39" s="366" t="s">
        <v>872</v>
      </c>
      <c r="I39" s="1216">
        <v>8</v>
      </c>
      <c r="J39" s="372">
        <v>363605</v>
      </c>
      <c r="K39" s="393">
        <v>5504</v>
      </c>
      <c r="L39" s="1709">
        <f t="shared" si="6"/>
        <v>1.5137305592607362</v>
      </c>
      <c r="M39" s="1839">
        <f t="shared" si="7"/>
        <v>20</v>
      </c>
    </row>
    <row r="40" spans="1:20" ht="18.75" customHeight="1">
      <c r="A40" s="366" t="s">
        <v>927</v>
      </c>
      <c r="B40" s="1216">
        <v>9</v>
      </c>
      <c r="C40" s="372">
        <v>33514</v>
      </c>
      <c r="D40" s="373">
        <v>1789</v>
      </c>
      <c r="E40" s="1834">
        <f t="shared" si="4"/>
        <v>5.3380676732111958</v>
      </c>
      <c r="F40" s="1835">
        <f t="shared" si="5"/>
        <v>19</v>
      </c>
      <c r="G40" s="360"/>
      <c r="H40" s="366" t="s">
        <v>927</v>
      </c>
      <c r="I40" s="1216">
        <v>9</v>
      </c>
      <c r="J40" s="372">
        <v>346576</v>
      </c>
      <c r="K40" s="393">
        <v>7069</v>
      </c>
      <c r="L40" s="1709">
        <f t="shared" si="6"/>
        <v>2.0396680670329164</v>
      </c>
      <c r="M40" s="1839">
        <f t="shared" si="7"/>
        <v>17</v>
      </c>
    </row>
    <row r="41" spans="1:20" ht="18.75" customHeight="1">
      <c r="A41" s="366" t="s">
        <v>925</v>
      </c>
      <c r="B41" s="1216">
        <v>10</v>
      </c>
      <c r="C41" s="372">
        <v>33755</v>
      </c>
      <c r="D41" s="373">
        <v>1975</v>
      </c>
      <c r="E41" s="1834">
        <f t="shared" si="4"/>
        <v>5.8509850392534437</v>
      </c>
      <c r="F41" s="1835">
        <f t="shared" si="5"/>
        <v>18</v>
      </c>
      <c r="G41" s="360"/>
      <c r="H41" s="366" t="s">
        <v>925</v>
      </c>
      <c r="I41" s="1216">
        <v>10</v>
      </c>
      <c r="J41" s="372">
        <v>382432</v>
      </c>
      <c r="K41" s="393">
        <v>6598</v>
      </c>
      <c r="L41" s="1709">
        <f t="shared" si="6"/>
        <v>1.7252740356455527</v>
      </c>
      <c r="M41" s="1839">
        <f t="shared" si="7"/>
        <v>19</v>
      </c>
    </row>
    <row r="42" spans="1:20" ht="18.75" customHeight="1">
      <c r="A42" s="366" t="s">
        <v>924</v>
      </c>
      <c r="B42" s="1216">
        <v>11</v>
      </c>
      <c r="C42" s="372">
        <v>117344</v>
      </c>
      <c r="D42" s="373">
        <v>8241</v>
      </c>
      <c r="E42" s="1834">
        <f t="shared" si="4"/>
        <v>7.0229410962639767</v>
      </c>
      <c r="F42" s="1835">
        <f t="shared" si="5"/>
        <v>13</v>
      </c>
      <c r="G42" s="360"/>
      <c r="H42" s="366" t="s">
        <v>924</v>
      </c>
      <c r="I42" s="1216">
        <v>11</v>
      </c>
      <c r="J42" s="372">
        <v>1450337</v>
      </c>
      <c r="K42" s="393">
        <v>39516</v>
      </c>
      <c r="L42" s="1709">
        <f t="shared" si="6"/>
        <v>2.7246081427971567</v>
      </c>
      <c r="M42" s="1839">
        <f t="shared" si="7"/>
        <v>8</v>
      </c>
    </row>
    <row r="43" spans="1:20" ht="18.75" customHeight="1">
      <c r="A43" s="374" t="s">
        <v>918</v>
      </c>
      <c r="B43" s="1216">
        <v>12</v>
      </c>
      <c r="C43" s="375">
        <v>69670</v>
      </c>
      <c r="D43" s="376">
        <v>5351</v>
      </c>
      <c r="E43" s="1866">
        <f t="shared" si="4"/>
        <v>7.6804937562796036</v>
      </c>
      <c r="F43" s="1867">
        <f t="shared" si="5"/>
        <v>7</v>
      </c>
      <c r="G43" s="360"/>
      <c r="H43" s="374" t="s">
        <v>918</v>
      </c>
      <c r="I43" s="1216">
        <v>12</v>
      </c>
      <c r="J43" s="375">
        <v>746275</v>
      </c>
      <c r="K43" s="377">
        <v>20437</v>
      </c>
      <c r="L43" s="1385">
        <f t="shared" si="6"/>
        <v>2.7385347224548591</v>
      </c>
      <c r="M43" s="1868">
        <f t="shared" si="7"/>
        <v>7</v>
      </c>
    </row>
    <row r="44" spans="1:20" ht="18.75" customHeight="1">
      <c r="A44" s="366" t="s">
        <v>917</v>
      </c>
      <c r="B44" s="1216">
        <v>13</v>
      </c>
      <c r="C44" s="372">
        <v>177184</v>
      </c>
      <c r="D44" s="373">
        <v>14349</v>
      </c>
      <c r="E44" s="1834">
        <f t="shared" si="4"/>
        <v>8.0983610258262608</v>
      </c>
      <c r="F44" s="1835">
        <f t="shared" si="5"/>
        <v>5</v>
      </c>
      <c r="G44" s="360"/>
      <c r="H44" s="366" t="s">
        <v>917</v>
      </c>
      <c r="I44" s="1216">
        <v>13</v>
      </c>
      <c r="J44" s="372">
        <v>2308581</v>
      </c>
      <c r="K44" s="393">
        <v>80248</v>
      </c>
      <c r="L44" s="1709">
        <f t="shared" si="6"/>
        <v>3.4760746969675314</v>
      </c>
      <c r="M44" s="1839">
        <f t="shared" si="7"/>
        <v>1</v>
      </c>
      <c r="P44" s="782"/>
      <c r="Q44" s="618"/>
      <c r="R44" s="783"/>
      <c r="S44" s="784"/>
      <c r="T44" s="785"/>
    </row>
    <row r="45" spans="1:20" ht="18.75" customHeight="1">
      <c r="A45" s="366" t="s">
        <v>926</v>
      </c>
      <c r="B45" s="1216">
        <v>14</v>
      </c>
      <c r="C45" s="372">
        <v>27315</v>
      </c>
      <c r="D45" s="373">
        <v>1718</v>
      </c>
      <c r="E45" s="1834">
        <f t="shared" si="4"/>
        <v>6.2895844773933742</v>
      </c>
      <c r="F45" s="1835">
        <f t="shared" si="5"/>
        <v>16</v>
      </c>
      <c r="G45" s="360"/>
      <c r="H45" s="366" t="s">
        <v>926</v>
      </c>
      <c r="I45" s="1216">
        <v>14</v>
      </c>
      <c r="J45" s="372">
        <v>320831</v>
      </c>
      <c r="K45" s="393">
        <v>5640</v>
      </c>
      <c r="L45" s="1709">
        <f t="shared" si="6"/>
        <v>1.757934862902899</v>
      </c>
      <c r="M45" s="1839">
        <f t="shared" si="7"/>
        <v>18</v>
      </c>
      <c r="P45" s="785"/>
      <c r="Q45" s="785"/>
      <c r="R45" s="785"/>
      <c r="S45" s="785"/>
      <c r="T45" s="785"/>
    </row>
    <row r="46" spans="1:20" ht="18.75" customHeight="1">
      <c r="A46" s="366" t="s">
        <v>922</v>
      </c>
      <c r="B46" s="1216">
        <v>15</v>
      </c>
      <c r="C46" s="372">
        <v>62228</v>
      </c>
      <c r="D46" s="373">
        <v>4374</v>
      </c>
      <c r="E46" s="1834">
        <f t="shared" si="4"/>
        <v>7.0289901651989464</v>
      </c>
      <c r="F46" s="1835">
        <f t="shared" si="5"/>
        <v>12</v>
      </c>
      <c r="G46" s="360"/>
      <c r="H46" s="366" t="s">
        <v>922</v>
      </c>
      <c r="I46" s="1216">
        <v>15</v>
      </c>
      <c r="J46" s="372">
        <v>725828</v>
      </c>
      <c r="K46" s="393">
        <v>19421</v>
      </c>
      <c r="L46" s="1709">
        <f t="shared" si="6"/>
        <v>2.6757027835795806</v>
      </c>
      <c r="M46" s="1839">
        <f t="shared" si="7"/>
        <v>10</v>
      </c>
    </row>
    <row r="47" spans="1:20" ht="18.75" customHeight="1">
      <c r="A47" s="366" t="s">
        <v>919</v>
      </c>
      <c r="B47" s="1216">
        <v>16</v>
      </c>
      <c r="C47" s="372">
        <v>32683</v>
      </c>
      <c r="D47" s="373">
        <v>2354</v>
      </c>
      <c r="E47" s="1834">
        <f t="shared" si="4"/>
        <v>7.2025211883853997</v>
      </c>
      <c r="F47" s="1835">
        <f t="shared" si="5"/>
        <v>11</v>
      </c>
      <c r="G47" s="360"/>
      <c r="H47" s="366" t="s">
        <v>919</v>
      </c>
      <c r="I47" s="1216">
        <v>16</v>
      </c>
      <c r="J47" s="372">
        <v>353376</v>
      </c>
      <c r="K47" s="393">
        <v>8106</v>
      </c>
      <c r="L47" s="1709">
        <f t="shared" si="6"/>
        <v>2.2938739472969303</v>
      </c>
      <c r="M47" s="1839">
        <f t="shared" si="7"/>
        <v>15</v>
      </c>
    </row>
    <row r="48" spans="1:20" ht="18.75" customHeight="1">
      <c r="A48" s="366" t="s">
        <v>916</v>
      </c>
      <c r="B48" s="1216">
        <v>17</v>
      </c>
      <c r="C48" s="372">
        <v>52401</v>
      </c>
      <c r="D48" s="373">
        <v>4325</v>
      </c>
      <c r="E48" s="1834">
        <f t="shared" si="4"/>
        <v>8.2536592813114247</v>
      </c>
      <c r="F48" s="1835">
        <f t="shared" si="5"/>
        <v>4</v>
      </c>
      <c r="G48" s="360"/>
      <c r="H48" s="366" t="s">
        <v>916</v>
      </c>
      <c r="I48" s="1216">
        <v>17</v>
      </c>
      <c r="J48" s="372">
        <v>593108</v>
      </c>
      <c r="K48" s="393">
        <v>16998</v>
      </c>
      <c r="L48" s="1709">
        <f t="shared" si="6"/>
        <v>2.8659198661963758</v>
      </c>
      <c r="M48" s="1839">
        <f t="shared" si="7"/>
        <v>6</v>
      </c>
    </row>
    <row r="49" spans="1:13" ht="18.75" customHeight="1">
      <c r="A49" s="366" t="s">
        <v>923</v>
      </c>
      <c r="B49" s="1216">
        <v>18</v>
      </c>
      <c r="C49" s="372">
        <v>39995</v>
      </c>
      <c r="D49" s="373">
        <v>2435</v>
      </c>
      <c r="E49" s="1834">
        <f t="shared" si="4"/>
        <v>6.0882610326290791</v>
      </c>
      <c r="F49" s="1835">
        <f t="shared" si="5"/>
        <v>17</v>
      </c>
      <c r="G49" s="360"/>
      <c r="H49" s="366" t="s">
        <v>923</v>
      </c>
      <c r="I49" s="1216">
        <v>18</v>
      </c>
      <c r="J49" s="372">
        <v>436472</v>
      </c>
      <c r="K49" s="393">
        <v>9062</v>
      </c>
      <c r="L49" s="1709">
        <f t="shared" si="6"/>
        <v>2.0761927454682088</v>
      </c>
      <c r="M49" s="1839">
        <f t="shared" si="7"/>
        <v>16</v>
      </c>
    </row>
    <row r="50" spans="1:13" ht="18.75" customHeight="1">
      <c r="A50" s="366" t="s">
        <v>920</v>
      </c>
      <c r="B50" s="1216">
        <v>19</v>
      </c>
      <c r="C50" s="372">
        <v>74867</v>
      </c>
      <c r="D50" s="373">
        <v>5548</v>
      </c>
      <c r="E50" s="1834">
        <f t="shared" si="4"/>
        <v>7.4104745749128451</v>
      </c>
      <c r="F50" s="1835">
        <f t="shared" si="5"/>
        <v>10</v>
      </c>
      <c r="G50" s="371"/>
      <c r="H50" s="366" t="s">
        <v>920</v>
      </c>
      <c r="I50" s="1216">
        <v>19</v>
      </c>
      <c r="J50" s="372">
        <v>923521</v>
      </c>
      <c r="K50" s="393">
        <v>30874</v>
      </c>
      <c r="L50" s="1709">
        <f t="shared" si="6"/>
        <v>3.3430750356515984</v>
      </c>
      <c r="M50" s="1839">
        <f t="shared" si="7"/>
        <v>2</v>
      </c>
    </row>
    <row r="51" spans="1:13" ht="18.75" customHeight="1" thickBot="1">
      <c r="A51" s="378" t="s">
        <v>921</v>
      </c>
      <c r="B51" s="1217">
        <v>20</v>
      </c>
      <c r="C51" s="1304">
        <v>30344</v>
      </c>
      <c r="D51" s="1305">
        <v>2274</v>
      </c>
      <c r="E51" s="1836">
        <f t="shared" si="4"/>
        <v>7.4940680200369103</v>
      </c>
      <c r="F51" s="1837">
        <f t="shared" si="5"/>
        <v>9</v>
      </c>
      <c r="G51" s="360"/>
      <c r="H51" s="378" t="s">
        <v>921</v>
      </c>
      <c r="I51" s="1217">
        <v>20</v>
      </c>
      <c r="J51" s="1304">
        <v>325935</v>
      </c>
      <c r="K51" s="1613">
        <v>8262</v>
      </c>
      <c r="L51" s="1711">
        <f t="shared" si="6"/>
        <v>2.5348612453403288</v>
      </c>
      <c r="M51" s="1840">
        <f t="shared" si="7"/>
        <v>12</v>
      </c>
    </row>
    <row r="52" spans="1:13" ht="18.75" customHeight="1" thickTop="1">
      <c r="A52" s="382" t="s">
        <v>865</v>
      </c>
      <c r="B52" s="1223" t="s">
        <v>1396</v>
      </c>
      <c r="C52" s="1610">
        <v>5156063</v>
      </c>
      <c r="D52" s="1713">
        <v>319991</v>
      </c>
      <c r="E52" s="1838">
        <f t="shared" si="4"/>
        <v>6.2061111355699108</v>
      </c>
      <c r="F52" s="2070" t="s">
        <v>1460</v>
      </c>
      <c r="G52" s="360"/>
      <c r="H52" s="382" t="s">
        <v>865</v>
      </c>
      <c r="I52" s="1223" t="s">
        <v>1396</v>
      </c>
      <c r="J52" s="1610">
        <v>57949915</v>
      </c>
      <c r="K52" s="1603">
        <v>1273439</v>
      </c>
      <c r="L52" s="1604">
        <f t="shared" ref="L52" si="8">K52/J52*100</f>
        <v>2.1974820843136698</v>
      </c>
      <c r="M52" s="2069" t="s">
        <v>1460</v>
      </c>
    </row>
    <row r="53" spans="1:13" s="1828" customFormat="1" ht="18.75" customHeight="1">
      <c r="A53" s="386" t="s">
        <v>1684</v>
      </c>
      <c r="B53" s="386"/>
      <c r="C53" s="618"/>
      <c r="D53" s="617"/>
      <c r="E53" s="617"/>
      <c r="F53" s="617"/>
      <c r="G53" s="617"/>
      <c r="H53" s="386" t="s">
        <v>1684</v>
      </c>
      <c r="I53" s="617"/>
      <c r="K53" s="386"/>
      <c r="L53" s="617"/>
      <c r="M53" s="617"/>
    </row>
  </sheetData>
  <sheetProtection algorithmName="SHA-512" hashValue="+xB0ciBOdaCTQFihKA3XbHT4Xo/zMrNumn6ZHTUZy0dnGUg2klbUpBzRmK4E4mAeoLgvrcX3jLdHEw3VHCBuug==" saltValue="bOxKsRWMR2eEzM1zajwx6w==" spinCount="100000" sheet="1" objects="1" scenarios="1"/>
  <mergeCells count="18">
    <mergeCell ref="E11:F11"/>
    <mergeCell ref="E10:F10"/>
    <mergeCell ref="D6:J6"/>
    <mergeCell ref="A28:F28"/>
    <mergeCell ref="H28:M28"/>
    <mergeCell ref="C30:C31"/>
    <mergeCell ref="D30:D31"/>
    <mergeCell ref="J30:J31"/>
    <mergeCell ref="K30:K31"/>
    <mergeCell ref="E8:F8"/>
    <mergeCell ref="E18:F18"/>
    <mergeCell ref="E17:F17"/>
    <mergeCell ref="E16:F16"/>
    <mergeCell ref="E15:F15"/>
    <mergeCell ref="E14:F14"/>
    <mergeCell ref="E13:F13"/>
    <mergeCell ref="E12:F12"/>
    <mergeCell ref="E19:F19"/>
  </mergeCells>
  <phoneticPr fontId="8"/>
  <hyperlinks>
    <hyperlink ref="N1" location="一覧!A1" display="一覧へ" xr:uid="{3EE0649E-514E-4AF1-8597-E61C124999F1}"/>
  </hyperlinks>
  <printOptions horizontalCentered="1"/>
  <pageMargins left="0.74803149606299213" right="0.74803149606299213" top="0.98425196850393704" bottom="0.98425196850393704" header="0.51181102362204722" footer="0.51181102362204722"/>
  <pageSetup paperSize="9" scale="70"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pageSetUpPr fitToPage="1"/>
  </sheetPr>
  <dimension ref="A1:Q56"/>
  <sheetViews>
    <sheetView view="pageBreakPreview" zoomScale="85" zoomScaleNormal="100" zoomScaleSheetLayoutView="85" workbookViewId="0"/>
  </sheetViews>
  <sheetFormatPr defaultColWidth="9.140625" defaultRowHeight="18.75" customHeight="1" outlineLevelRow="1" outlineLevelCol="1"/>
  <cols>
    <col min="1" max="1" width="12.7109375" style="26" customWidth="1"/>
    <col min="2" max="2" width="3.7109375" style="26" hidden="1" customWidth="1" outlineLevel="1"/>
    <col min="3" max="3" width="12.7109375" style="26" customWidth="1" collapsed="1"/>
    <col min="4" max="4" width="12.7109375" style="26" customWidth="1"/>
    <col min="5" max="6" width="6.7109375" style="26" customWidth="1"/>
    <col min="7" max="8" width="12.7109375" style="26" customWidth="1"/>
    <col min="9" max="9" width="4.7109375" style="26" hidden="1" customWidth="1" outlineLevel="1"/>
    <col min="10" max="10" width="12.7109375" style="26" customWidth="1" collapsed="1"/>
    <col min="11" max="11" width="12.7109375" style="26" customWidth="1"/>
    <col min="12" max="13" width="6.7109375" style="26" customWidth="1"/>
    <col min="14" max="15" width="11.140625" style="26" customWidth="1"/>
    <col min="16" max="16384" width="9.140625" style="26"/>
  </cols>
  <sheetData>
    <row r="1" spans="1:17" ht="18.75" customHeight="1">
      <c r="A1" s="218" t="s">
        <v>808</v>
      </c>
      <c r="B1" s="218"/>
      <c r="N1" s="1544" t="s">
        <v>1532</v>
      </c>
    </row>
    <row r="7" spans="1:17" ht="9" customHeight="1"/>
    <row r="8" spans="1:17" ht="18.75" customHeight="1">
      <c r="D8" s="219" t="s">
        <v>1213</v>
      </c>
      <c r="E8" s="168"/>
      <c r="F8" s="168"/>
      <c r="G8" s="168"/>
      <c r="H8" s="168"/>
      <c r="I8" s="168"/>
      <c r="J8" s="168"/>
    </row>
    <row r="9" spans="1:17" ht="18.75" customHeight="1">
      <c r="D9" s="177"/>
      <c r="E9" s="177"/>
      <c r="F9" s="1377"/>
      <c r="G9" s="177"/>
      <c r="H9" s="177"/>
      <c r="J9" s="178" t="s">
        <v>1170</v>
      </c>
    </row>
    <row r="10" spans="1:17" ht="18.75" customHeight="1">
      <c r="D10" s="125"/>
      <c r="E10" s="2440" t="s">
        <v>2</v>
      </c>
      <c r="F10" s="2441"/>
      <c r="G10" s="112"/>
      <c r="H10" s="161" t="s">
        <v>3</v>
      </c>
      <c r="J10" s="126"/>
    </row>
    <row r="11" spans="1:17" ht="25.5" customHeight="1">
      <c r="D11" s="113"/>
      <c r="E11" s="2442"/>
      <c r="F11" s="2443"/>
      <c r="G11" s="980" t="s">
        <v>1079</v>
      </c>
      <c r="H11" s="162"/>
      <c r="J11" s="980" t="s">
        <v>1079</v>
      </c>
    </row>
    <row r="12" spans="1:17" ht="18.75" hidden="1" customHeight="1" outlineLevel="1">
      <c r="D12" s="156" t="s">
        <v>37</v>
      </c>
      <c r="E12" s="2444">
        <v>35490</v>
      </c>
      <c r="F12" s="2445"/>
      <c r="G12" s="84" t="s">
        <v>31</v>
      </c>
      <c r="H12" s="34">
        <v>226871</v>
      </c>
      <c r="J12" s="84" t="s">
        <v>31</v>
      </c>
      <c r="N12" s="31"/>
      <c r="O12" s="30"/>
      <c r="P12" s="29"/>
      <c r="Q12" s="29"/>
    </row>
    <row r="13" spans="1:17" ht="18.75" hidden="1" customHeight="1" outlineLevel="1">
      <c r="D13" s="156" t="s">
        <v>38</v>
      </c>
      <c r="E13" s="2444">
        <v>35226</v>
      </c>
      <c r="F13" s="2445"/>
      <c r="G13" s="33">
        <f>(E13/E12-1)*100</f>
        <v>-0.74387151310227884</v>
      </c>
      <c r="H13" s="34">
        <v>243205</v>
      </c>
      <c r="J13" s="32">
        <f>(H13/H12-1)*100</f>
        <v>7.1996861652657174</v>
      </c>
      <c r="N13" s="31"/>
      <c r="O13" s="30"/>
      <c r="P13" s="29"/>
      <c r="Q13" s="29"/>
    </row>
    <row r="14" spans="1:17" ht="18.75" customHeight="1" collapsed="1">
      <c r="D14" s="157" t="s">
        <v>39</v>
      </c>
      <c r="E14" s="2444">
        <v>33411</v>
      </c>
      <c r="F14" s="2445"/>
      <c r="G14" s="33">
        <f>(E14/E13-1)*100</f>
        <v>-5.1524442173394691</v>
      </c>
      <c r="H14" s="69">
        <v>249020</v>
      </c>
      <c r="J14" s="84">
        <f>(H14/H13-1)*100</f>
        <v>2.3909870274048561</v>
      </c>
      <c r="N14" s="31"/>
      <c r="O14" s="30"/>
      <c r="P14" s="29"/>
      <c r="Q14" s="29"/>
    </row>
    <row r="15" spans="1:17" ht="18.75" customHeight="1">
      <c r="D15" s="157" t="s">
        <v>40</v>
      </c>
      <c r="E15" s="2444">
        <v>32254</v>
      </c>
      <c r="F15" s="2445"/>
      <c r="G15" s="33">
        <f>(E15/E14-1)*100</f>
        <v>-3.4629313699081177</v>
      </c>
      <c r="H15" s="69">
        <v>275148</v>
      </c>
      <c r="J15" s="84">
        <f>(H15/H14-1)*100</f>
        <v>10.492329933338684</v>
      </c>
      <c r="N15" s="31"/>
      <c r="O15" s="30"/>
      <c r="P15" s="29"/>
      <c r="Q15" s="29"/>
    </row>
    <row r="16" spans="1:17" ht="18.75" customHeight="1">
      <c r="D16" s="157" t="s">
        <v>30</v>
      </c>
      <c r="E16" s="2444">
        <v>34228</v>
      </c>
      <c r="F16" s="2445"/>
      <c r="G16" s="83" t="s">
        <v>31</v>
      </c>
      <c r="H16" s="69">
        <v>328024</v>
      </c>
      <c r="J16" s="84" t="s">
        <v>31</v>
      </c>
      <c r="N16" s="31"/>
      <c r="O16" s="30"/>
      <c r="P16" s="35"/>
      <c r="Q16" s="35"/>
    </row>
    <row r="17" spans="1:17" ht="18.75" customHeight="1">
      <c r="D17" s="156" t="s">
        <v>41</v>
      </c>
      <c r="E17" s="2444">
        <v>31050</v>
      </c>
      <c r="F17" s="2445"/>
      <c r="G17" s="33">
        <f>(E17/E16-1)*100</f>
        <v>-9.2847960733902113</v>
      </c>
      <c r="H17" s="34">
        <v>310245</v>
      </c>
      <c r="J17" s="32">
        <f>(H17/H16-1)*100</f>
        <v>-5.4200302416896324</v>
      </c>
      <c r="N17" s="31"/>
      <c r="O17" s="30"/>
      <c r="P17" s="29"/>
      <c r="Q17" s="29"/>
    </row>
    <row r="18" spans="1:17" ht="18.75" customHeight="1">
      <c r="D18" s="156" t="s">
        <v>53</v>
      </c>
      <c r="E18" s="2444">
        <v>32762</v>
      </c>
      <c r="F18" s="2445"/>
      <c r="G18" s="33">
        <f>(E18/E17-1)*100</f>
        <v>5.5136876006441238</v>
      </c>
      <c r="H18" s="34">
        <v>330118</v>
      </c>
      <c r="J18" s="32">
        <f>(H18/H17-1)*100</f>
        <v>6.4055826846524555</v>
      </c>
      <c r="N18" s="31"/>
      <c r="O18" s="30"/>
      <c r="P18" s="29"/>
      <c r="Q18" s="29"/>
    </row>
    <row r="19" spans="1:17" ht="18.75" customHeight="1">
      <c r="D19" s="156" t="s">
        <v>861</v>
      </c>
      <c r="E19" s="2444">
        <v>31397</v>
      </c>
      <c r="F19" s="2445"/>
      <c r="G19" s="33">
        <f>(E19/E18-1)*100</f>
        <v>-4.1664123069409698</v>
      </c>
      <c r="H19" s="34">
        <v>327473</v>
      </c>
      <c r="J19" s="32">
        <f>(H19/H18-1)*100</f>
        <v>-0.80122865157307155</v>
      </c>
      <c r="N19" s="31"/>
      <c r="O19" s="30"/>
      <c r="P19" s="29"/>
      <c r="Q19" s="29"/>
    </row>
    <row r="20" spans="1:17" ht="18.75" customHeight="1">
      <c r="D20" s="156" t="s">
        <v>1235</v>
      </c>
      <c r="E20" s="2446">
        <v>32124</v>
      </c>
      <c r="F20" s="2447"/>
      <c r="G20" s="165">
        <f>(E20/E19-1)*100</f>
        <v>2.3155078510685767</v>
      </c>
      <c r="H20" s="36">
        <v>340093</v>
      </c>
      <c r="I20" s="1828"/>
      <c r="J20" s="1824">
        <f>(H20/H19-1)*100</f>
        <v>3.8537528284774636</v>
      </c>
      <c r="N20" s="31"/>
      <c r="O20" s="30"/>
      <c r="P20" s="29"/>
      <c r="Q20" s="29"/>
    </row>
    <row r="21" spans="1:17" ht="18.75" customHeight="1">
      <c r="D21" s="156" t="s">
        <v>1857</v>
      </c>
      <c r="E21" s="2446">
        <v>24576</v>
      </c>
      <c r="F21" s="2447"/>
      <c r="G21" s="1468" t="s">
        <v>31</v>
      </c>
      <c r="H21" s="36">
        <v>346848</v>
      </c>
      <c r="I21" s="1828"/>
      <c r="J21" s="1394" t="s">
        <v>31</v>
      </c>
      <c r="N21" s="31"/>
      <c r="O21" s="30"/>
      <c r="P21" s="29"/>
      <c r="Q21" s="29"/>
    </row>
    <row r="22" spans="1:17" ht="18.75" customHeight="1">
      <c r="D22" s="85" t="s">
        <v>1480</v>
      </c>
    </row>
    <row r="23" spans="1:17" ht="18.75" customHeight="1">
      <c r="D23" s="85" t="s">
        <v>1481</v>
      </c>
    </row>
    <row r="24" spans="1:17" ht="18.75" customHeight="1">
      <c r="D24" s="28" t="s">
        <v>1210</v>
      </c>
    </row>
    <row r="25" spans="1:17" ht="18.75" customHeight="1">
      <c r="D25" s="1828" t="s">
        <v>2129</v>
      </c>
      <c r="E25" s="1828"/>
      <c r="F25" s="1828"/>
      <c r="G25" s="1828"/>
      <c r="H25" s="1828"/>
      <c r="I25" s="1828"/>
      <c r="J25" s="1828"/>
      <c r="O25" s="27"/>
    </row>
    <row r="26" spans="1:17" ht="18.75" customHeight="1">
      <c r="D26" s="1826" t="s">
        <v>2084</v>
      </c>
      <c r="E26" s="1828"/>
      <c r="F26" s="1828"/>
      <c r="G26" s="1828"/>
      <c r="H26" s="1828"/>
      <c r="I26" s="1828"/>
      <c r="J26" s="1828"/>
      <c r="O26" s="27"/>
    </row>
    <row r="27" spans="1:17" ht="18.75" customHeight="1">
      <c r="D27" s="1828" t="s">
        <v>2085</v>
      </c>
      <c r="E27" s="1828"/>
      <c r="F27" s="1828"/>
      <c r="G27" s="1828"/>
      <c r="H27" s="1828"/>
      <c r="I27" s="1828"/>
      <c r="J27" s="1828"/>
      <c r="O27" s="27"/>
    </row>
    <row r="28" spans="1:17" ht="18.75" customHeight="1">
      <c r="D28" s="1826" t="s">
        <v>54</v>
      </c>
      <c r="E28" s="1828"/>
      <c r="F28" s="1828"/>
      <c r="G28" s="1828"/>
      <c r="H28" s="1828"/>
      <c r="I28" s="1828"/>
      <c r="J28" s="1828"/>
    </row>
    <row r="31" spans="1:17" ht="18.75" customHeight="1">
      <c r="A31" s="220" t="s">
        <v>729</v>
      </c>
      <c r="B31" s="220"/>
      <c r="C31" s="87"/>
      <c r="D31" s="619"/>
      <c r="E31" s="620"/>
      <c r="F31" s="620"/>
      <c r="G31" s="620"/>
      <c r="H31" s="220" t="s">
        <v>730</v>
      </c>
      <c r="I31" s="220"/>
      <c r="J31" s="621"/>
      <c r="K31" s="619"/>
      <c r="L31" s="620"/>
      <c r="M31" s="620"/>
    </row>
    <row r="32" spans="1:17" ht="18.75" customHeight="1">
      <c r="A32" s="620"/>
      <c r="B32" s="620"/>
      <c r="C32" s="621"/>
      <c r="D32" s="619"/>
      <c r="E32" s="622"/>
      <c r="F32" s="622" t="s">
        <v>1478</v>
      </c>
      <c r="G32" s="622"/>
      <c r="H32" s="620"/>
      <c r="I32" s="620"/>
      <c r="J32" s="621"/>
      <c r="K32" s="619"/>
      <c r="L32" s="622"/>
      <c r="M32" s="622" t="s">
        <v>1479</v>
      </c>
    </row>
    <row r="33" spans="1:13" ht="18.75" customHeight="1">
      <c r="A33" s="623"/>
      <c r="B33" s="1294"/>
      <c r="C33" s="2914" t="s">
        <v>1482</v>
      </c>
      <c r="D33" s="2916" t="s">
        <v>1483</v>
      </c>
      <c r="E33" s="1509"/>
      <c r="F33" s="1510"/>
      <c r="G33" s="624"/>
      <c r="H33" s="776"/>
      <c r="I33" s="1300"/>
      <c r="J33" s="2912" t="s">
        <v>1484</v>
      </c>
      <c r="K33" s="2910" t="s">
        <v>1485</v>
      </c>
      <c r="L33" s="1511"/>
      <c r="M33" s="1512"/>
    </row>
    <row r="34" spans="1:13" ht="30" customHeight="1">
      <c r="A34" s="625"/>
      <c r="B34" s="1295"/>
      <c r="C34" s="2915"/>
      <c r="D34" s="2917"/>
      <c r="E34" s="1506" t="s">
        <v>467</v>
      </c>
      <c r="F34" s="1508" t="s">
        <v>1476</v>
      </c>
      <c r="G34" s="626"/>
      <c r="H34" s="777"/>
      <c r="I34" s="1301"/>
      <c r="J34" s="2913"/>
      <c r="K34" s="2911"/>
      <c r="L34" s="1507" t="s">
        <v>467</v>
      </c>
      <c r="M34" s="1508" t="s">
        <v>1476</v>
      </c>
    </row>
    <row r="35" spans="1:13" ht="18.75" customHeight="1">
      <c r="A35" s="627" t="s">
        <v>915</v>
      </c>
      <c r="B35" s="1296">
        <v>1</v>
      </c>
      <c r="C35" s="1841">
        <v>72730</v>
      </c>
      <c r="D35" s="1842">
        <v>35325</v>
      </c>
      <c r="E35" s="1843">
        <f t="shared" ref="E35:E54" si="0">D35/C35*100</f>
        <v>48.570053622989143</v>
      </c>
      <c r="F35" s="1844">
        <f t="shared" ref="F35:F54" si="1">RANK(E35,$E$35:$E$54,0)</f>
        <v>3</v>
      </c>
      <c r="G35" s="628"/>
      <c r="H35" s="627" t="s">
        <v>915</v>
      </c>
      <c r="I35" s="1296">
        <v>1</v>
      </c>
      <c r="J35" s="1841">
        <v>872779</v>
      </c>
      <c r="K35" s="1841">
        <v>442060</v>
      </c>
      <c r="L35" s="1853">
        <f t="shared" ref="L35:L54" si="2">K35/J35*100</f>
        <v>50.649706283033844</v>
      </c>
      <c r="M35" s="1854">
        <f t="shared" ref="M35:M54" si="3">RANK(L35,$L$35:$L$54,0)</f>
        <v>2</v>
      </c>
    </row>
    <row r="36" spans="1:13" ht="18.75" customHeight="1">
      <c r="A36" s="627" t="s">
        <v>868</v>
      </c>
      <c r="B36" s="1296">
        <v>2</v>
      </c>
      <c r="C36" s="1841">
        <v>47321</v>
      </c>
      <c r="D36" s="1842">
        <v>22077</v>
      </c>
      <c r="E36" s="1843">
        <f t="shared" si="0"/>
        <v>46.653705542993592</v>
      </c>
      <c r="F36" s="1844">
        <f t="shared" si="1"/>
        <v>10</v>
      </c>
      <c r="G36" s="628"/>
      <c r="H36" s="627" t="s">
        <v>868</v>
      </c>
      <c r="I36" s="1296">
        <v>2</v>
      </c>
      <c r="J36" s="1841">
        <v>568963</v>
      </c>
      <c r="K36" s="1841">
        <v>265830</v>
      </c>
      <c r="L36" s="1853">
        <f t="shared" si="2"/>
        <v>46.721843072396624</v>
      </c>
      <c r="M36" s="1854">
        <f t="shared" si="3"/>
        <v>9</v>
      </c>
    </row>
    <row r="37" spans="1:13" ht="18.75" customHeight="1">
      <c r="A37" s="627" t="s">
        <v>873</v>
      </c>
      <c r="B37" s="1296">
        <v>3</v>
      </c>
      <c r="C37" s="1841">
        <v>40233</v>
      </c>
      <c r="D37" s="1842">
        <v>18923</v>
      </c>
      <c r="E37" s="1843">
        <f t="shared" si="0"/>
        <v>47.033529689558321</v>
      </c>
      <c r="F37" s="1844">
        <f t="shared" si="1"/>
        <v>9</v>
      </c>
      <c r="G37" s="628"/>
      <c r="H37" s="627" t="s">
        <v>873</v>
      </c>
      <c r="I37" s="1296">
        <v>3</v>
      </c>
      <c r="J37" s="1841">
        <v>517261</v>
      </c>
      <c r="K37" s="1841">
        <v>243975</v>
      </c>
      <c r="L37" s="1853">
        <f t="shared" si="2"/>
        <v>47.16671080943663</v>
      </c>
      <c r="M37" s="1854">
        <f t="shared" si="3"/>
        <v>8</v>
      </c>
    </row>
    <row r="38" spans="1:13" ht="18.75" customHeight="1">
      <c r="A38" s="627" t="s">
        <v>869</v>
      </c>
      <c r="B38" s="1296">
        <v>4</v>
      </c>
      <c r="C38" s="1841">
        <v>27826</v>
      </c>
      <c r="D38" s="1842">
        <v>13292</v>
      </c>
      <c r="E38" s="1843">
        <f t="shared" si="0"/>
        <v>47.768274275857117</v>
      </c>
      <c r="F38" s="1844">
        <f t="shared" si="1"/>
        <v>7</v>
      </c>
      <c r="G38" s="628"/>
      <c r="H38" s="627" t="s">
        <v>869</v>
      </c>
      <c r="I38" s="1296">
        <v>4</v>
      </c>
      <c r="J38" s="1841">
        <v>411172</v>
      </c>
      <c r="K38" s="1855">
        <v>196335</v>
      </c>
      <c r="L38" s="1853">
        <f t="shared" si="2"/>
        <v>47.750089986672243</v>
      </c>
      <c r="M38" s="1854">
        <f t="shared" si="3"/>
        <v>6</v>
      </c>
    </row>
    <row r="39" spans="1:13" ht="18.75" customHeight="1">
      <c r="A39" s="627" t="s">
        <v>870</v>
      </c>
      <c r="B39" s="1296">
        <v>5</v>
      </c>
      <c r="C39" s="1841">
        <v>116479</v>
      </c>
      <c r="D39" s="1842">
        <v>56473</v>
      </c>
      <c r="E39" s="1843">
        <f t="shared" si="0"/>
        <v>48.483417611758348</v>
      </c>
      <c r="F39" s="1844">
        <f t="shared" si="1"/>
        <v>4</v>
      </c>
      <c r="G39" s="628"/>
      <c r="H39" s="627" t="s">
        <v>870</v>
      </c>
      <c r="I39" s="1296">
        <v>5</v>
      </c>
      <c r="J39" s="1841">
        <v>1527783</v>
      </c>
      <c r="K39" s="1841">
        <v>792896</v>
      </c>
      <c r="L39" s="1853">
        <f t="shared" si="2"/>
        <v>51.898469874321151</v>
      </c>
      <c r="M39" s="1854">
        <f t="shared" si="3"/>
        <v>1</v>
      </c>
    </row>
    <row r="40" spans="1:13" ht="18.75" customHeight="1">
      <c r="A40" s="627" t="s">
        <v>867</v>
      </c>
      <c r="B40" s="1296">
        <v>6</v>
      </c>
      <c r="C40" s="1841">
        <v>41223</v>
      </c>
      <c r="D40" s="1842">
        <v>19704</v>
      </c>
      <c r="E40" s="1843">
        <f t="shared" si="0"/>
        <v>47.798559056837206</v>
      </c>
      <c r="F40" s="1844">
        <f t="shared" si="1"/>
        <v>6</v>
      </c>
      <c r="G40" s="628"/>
      <c r="H40" s="627" t="s">
        <v>867</v>
      </c>
      <c r="I40" s="1296">
        <v>6</v>
      </c>
      <c r="J40" s="1841">
        <v>547471</v>
      </c>
      <c r="K40" s="1855">
        <v>268251</v>
      </c>
      <c r="L40" s="1853">
        <f t="shared" si="2"/>
        <v>48.998211777427478</v>
      </c>
      <c r="M40" s="1854">
        <f t="shared" si="3"/>
        <v>5</v>
      </c>
    </row>
    <row r="41" spans="1:13" ht="18.75" customHeight="1">
      <c r="A41" s="627" t="s">
        <v>871</v>
      </c>
      <c r="B41" s="1296">
        <v>7</v>
      </c>
      <c r="C41" s="1841">
        <v>21586</v>
      </c>
      <c r="D41" s="1842">
        <v>9831</v>
      </c>
      <c r="E41" s="1843">
        <f t="shared" si="0"/>
        <v>45.543407764291672</v>
      </c>
      <c r="F41" s="1844">
        <f t="shared" si="1"/>
        <v>17</v>
      </c>
      <c r="G41" s="628"/>
      <c r="H41" s="627" t="s">
        <v>871</v>
      </c>
      <c r="I41" s="1296">
        <v>7</v>
      </c>
      <c r="J41" s="1841">
        <v>244288</v>
      </c>
      <c r="K41" s="1841">
        <v>108814</v>
      </c>
      <c r="L41" s="1853">
        <f t="shared" si="2"/>
        <v>44.543325910400839</v>
      </c>
      <c r="M41" s="1854">
        <f t="shared" si="3"/>
        <v>15</v>
      </c>
    </row>
    <row r="42" spans="1:13" ht="18.75" customHeight="1">
      <c r="A42" s="627" t="s">
        <v>872</v>
      </c>
      <c r="B42" s="1296">
        <v>8</v>
      </c>
      <c r="C42" s="1841">
        <v>32995</v>
      </c>
      <c r="D42" s="1842">
        <v>15105</v>
      </c>
      <c r="E42" s="1843">
        <f t="shared" si="0"/>
        <v>45.779663585391731</v>
      </c>
      <c r="F42" s="1844">
        <f t="shared" si="1"/>
        <v>15</v>
      </c>
      <c r="G42" s="628"/>
      <c r="H42" s="627" t="s">
        <v>872</v>
      </c>
      <c r="I42" s="1296">
        <v>8</v>
      </c>
      <c r="J42" s="1841">
        <v>363605</v>
      </c>
      <c r="K42" s="1855">
        <v>152107</v>
      </c>
      <c r="L42" s="1853">
        <f t="shared" si="2"/>
        <v>41.833033099104796</v>
      </c>
      <c r="M42" s="1854">
        <f t="shared" si="3"/>
        <v>18</v>
      </c>
    </row>
    <row r="43" spans="1:13" ht="18.75" customHeight="1">
      <c r="A43" s="627" t="s">
        <v>927</v>
      </c>
      <c r="B43" s="1296">
        <v>9</v>
      </c>
      <c r="C43" s="1841">
        <v>33514</v>
      </c>
      <c r="D43" s="1842">
        <v>14613</v>
      </c>
      <c r="E43" s="1843">
        <f t="shared" si="0"/>
        <v>43.602673509578089</v>
      </c>
      <c r="F43" s="1844">
        <f t="shared" si="1"/>
        <v>19</v>
      </c>
      <c r="G43" s="628"/>
      <c r="H43" s="627" t="s">
        <v>927</v>
      </c>
      <c r="I43" s="1296">
        <v>9</v>
      </c>
      <c r="J43" s="1841">
        <v>346576</v>
      </c>
      <c r="K43" s="1841">
        <v>141776</v>
      </c>
      <c r="L43" s="1853">
        <f t="shared" si="2"/>
        <v>40.907621993444437</v>
      </c>
      <c r="M43" s="1854">
        <f t="shared" si="3"/>
        <v>19</v>
      </c>
    </row>
    <row r="44" spans="1:13" ht="18.75" customHeight="1">
      <c r="A44" s="627" t="s">
        <v>925</v>
      </c>
      <c r="B44" s="1296">
        <v>10</v>
      </c>
      <c r="C44" s="1841">
        <v>33755</v>
      </c>
      <c r="D44" s="1842">
        <v>14313</v>
      </c>
      <c r="E44" s="1843">
        <f t="shared" si="0"/>
        <v>42.40260702118205</v>
      </c>
      <c r="F44" s="1844">
        <f t="shared" si="1"/>
        <v>20</v>
      </c>
      <c r="G44" s="628"/>
      <c r="H44" s="627" t="s">
        <v>925</v>
      </c>
      <c r="I44" s="1296">
        <v>10</v>
      </c>
      <c r="J44" s="1841">
        <v>382432</v>
      </c>
      <c r="K44" s="1841">
        <v>151718</v>
      </c>
      <c r="L44" s="1853">
        <f t="shared" si="2"/>
        <v>39.671889381641705</v>
      </c>
      <c r="M44" s="1854">
        <f t="shared" si="3"/>
        <v>20</v>
      </c>
    </row>
    <row r="45" spans="1:13" ht="18.75" customHeight="1">
      <c r="A45" s="627" t="s">
        <v>924</v>
      </c>
      <c r="B45" s="1296">
        <v>11</v>
      </c>
      <c r="C45" s="1841">
        <v>117344</v>
      </c>
      <c r="D45" s="1842">
        <v>55389</v>
      </c>
      <c r="E45" s="1843">
        <f t="shared" si="0"/>
        <v>47.202242977911098</v>
      </c>
      <c r="F45" s="1844">
        <f t="shared" si="1"/>
        <v>8</v>
      </c>
      <c r="G45" s="628"/>
      <c r="H45" s="627" t="s">
        <v>924</v>
      </c>
      <c r="I45" s="1296">
        <v>11</v>
      </c>
      <c r="J45" s="1841">
        <v>1450337</v>
      </c>
      <c r="K45" s="1841">
        <v>674643</v>
      </c>
      <c r="L45" s="1853">
        <f t="shared" si="2"/>
        <v>46.516292420313349</v>
      </c>
      <c r="M45" s="1854">
        <f t="shared" si="3"/>
        <v>11</v>
      </c>
    </row>
    <row r="46" spans="1:13" ht="18.75" customHeight="1">
      <c r="A46" s="629" t="s">
        <v>918</v>
      </c>
      <c r="B46" s="1297">
        <v>12</v>
      </c>
      <c r="C46" s="1860">
        <v>69670</v>
      </c>
      <c r="D46" s="1861">
        <v>32124</v>
      </c>
      <c r="E46" s="1862">
        <f t="shared" si="0"/>
        <v>46.108798622075497</v>
      </c>
      <c r="F46" s="1863">
        <f t="shared" si="1"/>
        <v>14</v>
      </c>
      <c r="G46" s="628"/>
      <c r="H46" s="629" t="s">
        <v>918</v>
      </c>
      <c r="I46" s="1297">
        <v>12</v>
      </c>
      <c r="J46" s="1860">
        <v>746275</v>
      </c>
      <c r="K46" s="1860">
        <v>340093</v>
      </c>
      <c r="L46" s="1864">
        <f t="shared" si="2"/>
        <v>45.572074637365581</v>
      </c>
      <c r="M46" s="1865">
        <f t="shared" si="3"/>
        <v>13</v>
      </c>
    </row>
    <row r="47" spans="1:13" ht="18.75" customHeight="1">
      <c r="A47" s="627" t="s">
        <v>917</v>
      </c>
      <c r="B47" s="1296">
        <v>13</v>
      </c>
      <c r="C47" s="1841">
        <v>177184</v>
      </c>
      <c r="D47" s="1842">
        <v>82575</v>
      </c>
      <c r="E47" s="1843">
        <f t="shared" si="0"/>
        <v>46.604095177894166</v>
      </c>
      <c r="F47" s="1844">
        <f t="shared" si="1"/>
        <v>11</v>
      </c>
      <c r="G47" s="628"/>
      <c r="H47" s="627" t="s">
        <v>917</v>
      </c>
      <c r="I47" s="1296">
        <v>13</v>
      </c>
      <c r="J47" s="1841">
        <v>2308581</v>
      </c>
      <c r="K47" s="1841">
        <v>1089167</v>
      </c>
      <c r="L47" s="1853">
        <f t="shared" si="2"/>
        <v>47.179068007576944</v>
      </c>
      <c r="M47" s="1854">
        <f t="shared" si="3"/>
        <v>7</v>
      </c>
    </row>
    <row r="48" spans="1:13" ht="18.75" customHeight="1">
      <c r="A48" s="627" t="s">
        <v>926</v>
      </c>
      <c r="B48" s="1296">
        <v>14</v>
      </c>
      <c r="C48" s="1841">
        <v>27315</v>
      </c>
      <c r="D48" s="1842">
        <v>12365</v>
      </c>
      <c r="E48" s="1843">
        <f t="shared" si="0"/>
        <v>45.2681676734395</v>
      </c>
      <c r="F48" s="1844">
        <f t="shared" si="1"/>
        <v>18</v>
      </c>
      <c r="G48" s="628"/>
      <c r="H48" s="627" t="s">
        <v>926</v>
      </c>
      <c r="I48" s="1296">
        <v>14</v>
      </c>
      <c r="J48" s="1841">
        <v>320831</v>
      </c>
      <c r="K48" s="1855">
        <v>137015</v>
      </c>
      <c r="L48" s="1853">
        <f t="shared" si="2"/>
        <v>42.706284617134877</v>
      </c>
      <c r="M48" s="1854">
        <f t="shared" si="3"/>
        <v>17</v>
      </c>
    </row>
    <row r="49" spans="1:13" ht="18.75" customHeight="1">
      <c r="A49" s="627" t="s">
        <v>922</v>
      </c>
      <c r="B49" s="1296">
        <v>15</v>
      </c>
      <c r="C49" s="1841">
        <v>62228</v>
      </c>
      <c r="D49" s="1842">
        <v>30785</v>
      </c>
      <c r="E49" s="1843">
        <f t="shared" si="0"/>
        <v>49.471299093655588</v>
      </c>
      <c r="F49" s="1844">
        <f t="shared" si="1"/>
        <v>2</v>
      </c>
      <c r="G49" s="628"/>
      <c r="H49" s="627" t="s">
        <v>922</v>
      </c>
      <c r="I49" s="1296">
        <v>15</v>
      </c>
      <c r="J49" s="1841">
        <v>725828</v>
      </c>
      <c r="K49" s="1841">
        <v>338456</v>
      </c>
      <c r="L49" s="1853">
        <f t="shared" si="2"/>
        <v>46.630331152835112</v>
      </c>
      <c r="M49" s="1854">
        <f t="shared" si="3"/>
        <v>10</v>
      </c>
    </row>
    <row r="50" spans="1:13" ht="18.75" customHeight="1">
      <c r="A50" s="627" t="s">
        <v>919</v>
      </c>
      <c r="B50" s="1296">
        <v>16</v>
      </c>
      <c r="C50" s="1841">
        <v>32683</v>
      </c>
      <c r="D50" s="1842">
        <v>14962</v>
      </c>
      <c r="E50" s="1843">
        <f t="shared" si="0"/>
        <v>45.779151240706177</v>
      </c>
      <c r="F50" s="1844">
        <f t="shared" si="1"/>
        <v>16</v>
      </c>
      <c r="G50" s="628"/>
      <c r="H50" s="627" t="s">
        <v>919</v>
      </c>
      <c r="I50" s="1296">
        <v>16</v>
      </c>
      <c r="J50" s="1841">
        <v>353376</v>
      </c>
      <c r="K50" s="1855">
        <v>159551</v>
      </c>
      <c r="L50" s="1853">
        <f t="shared" si="2"/>
        <v>45.150491261432578</v>
      </c>
      <c r="M50" s="1854">
        <f t="shared" si="3"/>
        <v>14</v>
      </c>
    </row>
    <row r="51" spans="1:13" ht="18.75" customHeight="1">
      <c r="A51" s="627" t="s">
        <v>916</v>
      </c>
      <c r="B51" s="1296">
        <v>17</v>
      </c>
      <c r="C51" s="1841">
        <v>52401</v>
      </c>
      <c r="D51" s="1842">
        <v>24305</v>
      </c>
      <c r="E51" s="1843">
        <f t="shared" si="0"/>
        <v>46.382702620179003</v>
      </c>
      <c r="F51" s="1844">
        <f t="shared" si="1"/>
        <v>13</v>
      </c>
      <c r="G51" s="628"/>
      <c r="H51" s="627" t="s">
        <v>916</v>
      </c>
      <c r="I51" s="1296">
        <v>17</v>
      </c>
      <c r="J51" s="1841">
        <v>593108</v>
      </c>
      <c r="K51" s="1855">
        <v>257116</v>
      </c>
      <c r="L51" s="1853">
        <f t="shared" si="2"/>
        <v>43.350620797561326</v>
      </c>
      <c r="M51" s="1854">
        <f t="shared" si="3"/>
        <v>16</v>
      </c>
    </row>
    <row r="52" spans="1:13" ht="18.75" customHeight="1">
      <c r="A52" s="627" t="s">
        <v>923</v>
      </c>
      <c r="B52" s="1296">
        <v>18</v>
      </c>
      <c r="C52" s="1841">
        <v>39995</v>
      </c>
      <c r="D52" s="1842">
        <v>18558</v>
      </c>
      <c r="E52" s="1843">
        <f t="shared" si="0"/>
        <v>46.400800100012503</v>
      </c>
      <c r="F52" s="1844">
        <f t="shared" si="1"/>
        <v>12</v>
      </c>
      <c r="G52" s="630"/>
      <c r="H52" s="627" t="s">
        <v>923</v>
      </c>
      <c r="I52" s="1296">
        <v>18</v>
      </c>
      <c r="J52" s="1841">
        <v>436472</v>
      </c>
      <c r="K52" s="1855">
        <v>202893</v>
      </c>
      <c r="L52" s="1853">
        <f t="shared" si="2"/>
        <v>46.484768782419032</v>
      </c>
      <c r="M52" s="1854">
        <f t="shared" si="3"/>
        <v>12</v>
      </c>
    </row>
    <row r="53" spans="1:13" ht="18.75" customHeight="1">
      <c r="A53" s="631" t="s">
        <v>920</v>
      </c>
      <c r="B53" s="1298">
        <v>19</v>
      </c>
      <c r="C53" s="1845">
        <v>74867</v>
      </c>
      <c r="D53" s="1846">
        <v>37145</v>
      </c>
      <c r="E53" s="1843">
        <f t="shared" si="0"/>
        <v>49.614649979296622</v>
      </c>
      <c r="F53" s="1844">
        <f t="shared" si="1"/>
        <v>1</v>
      </c>
      <c r="G53" s="628"/>
      <c r="H53" s="631" t="s">
        <v>920</v>
      </c>
      <c r="I53" s="1298">
        <v>19</v>
      </c>
      <c r="J53" s="1856">
        <v>923521</v>
      </c>
      <c r="K53" s="1856">
        <v>463875</v>
      </c>
      <c r="L53" s="1853">
        <f t="shared" si="2"/>
        <v>50.228960684164193</v>
      </c>
      <c r="M53" s="1854">
        <f t="shared" si="3"/>
        <v>4</v>
      </c>
    </row>
    <row r="54" spans="1:13" ht="18.75" customHeight="1" thickBot="1">
      <c r="A54" s="632" t="s">
        <v>921</v>
      </c>
      <c r="B54" s="632">
        <v>20</v>
      </c>
      <c r="C54" s="1847">
        <v>30344</v>
      </c>
      <c r="D54" s="1848">
        <v>14510</v>
      </c>
      <c r="E54" s="1849">
        <f t="shared" si="0"/>
        <v>47.818349591352494</v>
      </c>
      <c r="F54" s="1848">
        <f t="shared" si="1"/>
        <v>5</v>
      </c>
      <c r="G54" s="628"/>
      <c r="H54" s="632" t="s">
        <v>921</v>
      </c>
      <c r="I54" s="632">
        <v>20</v>
      </c>
      <c r="J54" s="1847">
        <v>325935</v>
      </c>
      <c r="K54" s="1847">
        <v>163817</v>
      </c>
      <c r="L54" s="1857">
        <f t="shared" si="2"/>
        <v>50.260634789145072</v>
      </c>
      <c r="M54" s="1858">
        <f t="shared" si="3"/>
        <v>3</v>
      </c>
    </row>
    <row r="55" spans="1:13" ht="18.75" customHeight="1" thickTop="1">
      <c r="A55" s="633" t="s">
        <v>1001</v>
      </c>
      <c r="B55" s="1299" t="s">
        <v>1397</v>
      </c>
      <c r="C55" s="1850">
        <v>5156063</v>
      </c>
      <c r="D55" s="1851">
        <v>2337134</v>
      </c>
      <c r="E55" s="1852">
        <f t="shared" ref="E55" si="4">D55/C55*100</f>
        <v>45.3278790425951</v>
      </c>
      <c r="F55" s="2071" t="s">
        <v>1477</v>
      </c>
      <c r="G55" s="628"/>
      <c r="H55" s="633" t="s">
        <v>1001</v>
      </c>
      <c r="I55" s="1299" t="s">
        <v>1397</v>
      </c>
      <c r="J55" s="1850">
        <v>57949915</v>
      </c>
      <c r="K55" s="1850">
        <v>24978849</v>
      </c>
      <c r="L55" s="1859">
        <f t="shared" ref="L55" si="5">K55/J55*100</f>
        <v>43.104203000125196</v>
      </c>
      <c r="M55" s="2072" t="s">
        <v>1477</v>
      </c>
    </row>
    <row r="56" spans="1:13" s="1828" customFormat="1" ht="18.75" customHeight="1">
      <c r="A56" s="655" t="s">
        <v>1725</v>
      </c>
      <c r="B56" s="655"/>
      <c r="C56" s="621"/>
      <c r="D56" s="621"/>
      <c r="E56" s="655"/>
      <c r="F56" s="655"/>
      <c r="G56" s="655"/>
      <c r="H56" s="655" t="s">
        <v>1725</v>
      </c>
      <c r="I56" s="655"/>
      <c r="J56" s="621"/>
      <c r="K56" s="621"/>
      <c r="L56" s="655"/>
      <c r="M56" s="655"/>
    </row>
  </sheetData>
  <sheetProtection algorithmName="SHA-512" hashValue="kbnq1thHk+2vHIA04ZtfDtYbrjf2VaxLdZxFaOHQSxWyStnItWuGmkcp4065FkX6d+jOwXLNwHN/R+zO+vepOw==" saltValue="n1AHfPyYvdv2WIb+bxuhXQ==" spinCount="100000" sheet="1" objects="1" scenarios="1"/>
  <sortState xmlns:xlrd2="http://schemas.microsoft.com/office/spreadsheetml/2017/richdata2" ref="H35:L54">
    <sortCondition ref="I35:I54"/>
  </sortState>
  <mergeCells count="16">
    <mergeCell ref="E11:F11"/>
    <mergeCell ref="E10:F10"/>
    <mergeCell ref="C33:C34"/>
    <mergeCell ref="D33:D34"/>
    <mergeCell ref="E20:F20"/>
    <mergeCell ref="E19:F19"/>
    <mergeCell ref="E18:F18"/>
    <mergeCell ref="E17:F17"/>
    <mergeCell ref="E16:F16"/>
    <mergeCell ref="E15:F15"/>
    <mergeCell ref="E21:F21"/>
    <mergeCell ref="K33:K34"/>
    <mergeCell ref="J33:J34"/>
    <mergeCell ref="E14:F14"/>
    <mergeCell ref="E13:F13"/>
    <mergeCell ref="E12:F12"/>
  </mergeCells>
  <phoneticPr fontId="8"/>
  <hyperlinks>
    <hyperlink ref="N1" location="一覧!A1" display="一覧へ" xr:uid="{C2A551D6-0EE2-453B-AEAC-6AC7D56ACB4F}"/>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pageSetUpPr fitToPage="1"/>
  </sheetPr>
  <dimension ref="A1:V55"/>
  <sheetViews>
    <sheetView view="pageBreakPreview" zoomScale="55" zoomScaleNormal="100" zoomScaleSheetLayoutView="70" workbookViewId="0">
      <pane xSplit="3" ySplit="5" topLeftCell="D6" activePane="bottomRight" state="frozen"/>
      <selection activeCell="W1" sqref="W1:X1"/>
      <selection pane="topRight" activeCell="W1" sqref="W1:X1"/>
      <selection pane="bottomLeft" activeCell="W1" sqref="W1:X1"/>
      <selection pane="bottomRight" sqref="A1:M1"/>
    </sheetView>
  </sheetViews>
  <sheetFormatPr defaultColWidth="9.140625" defaultRowHeight="12"/>
  <cols>
    <col min="1" max="2" width="2.7109375" style="620" customWidth="1"/>
    <col min="3" max="3" width="37" style="620" customWidth="1"/>
    <col min="4" max="4" width="13.7109375" style="620" customWidth="1"/>
    <col min="5" max="6" width="12.140625" style="620" customWidth="1"/>
    <col min="7" max="7" width="16.5703125" style="620" customWidth="1"/>
    <col min="8" max="8" width="12.140625" style="620" customWidth="1"/>
    <col min="9" max="9" width="13.7109375" style="620" customWidth="1"/>
    <col min="10" max="10" width="15.42578125" style="620" bestFit="1" customWidth="1"/>
    <col min="11" max="11" width="12.140625" style="620" customWidth="1"/>
    <col min="12" max="12" width="19.28515625" style="620" bestFit="1" customWidth="1"/>
    <col min="13" max="13" width="12.140625" style="634" customWidth="1"/>
    <col min="14" max="14" width="8" style="634" customWidth="1"/>
    <col min="15" max="16384" width="9.140625" style="634"/>
  </cols>
  <sheetData>
    <row r="1" spans="1:22" ht="26.25" customHeight="1">
      <c r="A1" s="2925" t="s">
        <v>1274</v>
      </c>
      <c r="B1" s="2925"/>
      <c r="C1" s="2925"/>
      <c r="D1" s="2925"/>
      <c r="E1" s="2925"/>
      <c r="F1" s="2925"/>
      <c r="G1" s="2925"/>
      <c r="H1" s="2925"/>
      <c r="I1" s="2925"/>
      <c r="J1" s="2925"/>
      <c r="K1" s="2925"/>
      <c r="L1" s="2925"/>
      <c r="M1" s="2925"/>
      <c r="N1" s="1544" t="s">
        <v>1532</v>
      </c>
    </row>
    <row r="2" spans="1:22" ht="18.75" customHeight="1">
      <c r="M2" s="736" t="s">
        <v>1214</v>
      </c>
    </row>
    <row r="3" spans="1:22" ht="18.75" customHeight="1">
      <c r="A3" s="2932"/>
      <c r="B3" s="2933"/>
      <c r="C3" s="2934"/>
      <c r="D3" s="2926" t="s">
        <v>468</v>
      </c>
      <c r="E3" s="2927"/>
      <c r="F3" s="2927"/>
      <c r="G3" s="2927"/>
      <c r="H3" s="2928"/>
      <c r="I3" s="2926" t="s">
        <v>469</v>
      </c>
      <c r="J3" s="2927"/>
      <c r="K3" s="2927"/>
      <c r="L3" s="2927"/>
      <c r="M3" s="2928"/>
    </row>
    <row r="4" spans="1:22" ht="18.75" customHeight="1">
      <c r="A4" s="2935"/>
      <c r="B4" s="2936"/>
      <c r="C4" s="2937"/>
      <c r="D4" s="955" t="s">
        <v>470</v>
      </c>
      <c r="E4" s="956"/>
      <c r="F4" s="957"/>
      <c r="G4" s="955" t="s">
        <v>471</v>
      </c>
      <c r="H4" s="957"/>
      <c r="I4" s="955" t="s">
        <v>470</v>
      </c>
      <c r="J4" s="956"/>
      <c r="K4" s="957"/>
      <c r="L4" s="955" t="s">
        <v>471</v>
      </c>
      <c r="M4" s="1302"/>
      <c r="N4" s="1178"/>
      <c r="O4" s="1178"/>
      <c r="P4" s="1178"/>
      <c r="Q4" s="1178"/>
      <c r="R4" s="1178"/>
      <c r="S4" s="1178"/>
      <c r="T4" s="1178"/>
      <c r="U4" s="1178"/>
      <c r="V4" s="1178"/>
    </row>
    <row r="5" spans="1:22" ht="36" customHeight="1">
      <c r="A5" s="2938"/>
      <c r="B5" s="2939"/>
      <c r="C5" s="2940"/>
      <c r="D5" s="958"/>
      <c r="E5" s="1869" t="s">
        <v>1398</v>
      </c>
      <c r="F5" s="959" t="s">
        <v>472</v>
      </c>
      <c r="G5" s="958"/>
      <c r="H5" s="1869" t="s">
        <v>1398</v>
      </c>
      <c r="I5" s="958"/>
      <c r="J5" s="1869" t="s">
        <v>1398</v>
      </c>
      <c r="K5" s="959" t="s">
        <v>472</v>
      </c>
      <c r="L5" s="958"/>
      <c r="M5" s="1869" t="s">
        <v>1398</v>
      </c>
      <c r="N5" s="1178"/>
      <c r="O5" s="1178"/>
      <c r="P5" s="1178"/>
      <c r="Q5" s="1178"/>
      <c r="R5" s="1178"/>
      <c r="S5" s="1178"/>
      <c r="T5" s="1178"/>
      <c r="U5" s="1178"/>
      <c r="V5" s="1178"/>
    </row>
    <row r="6" spans="1:22" ht="34.5" customHeight="1">
      <c r="A6" s="2929" t="s">
        <v>473</v>
      </c>
      <c r="B6" s="2930"/>
      <c r="C6" s="2931"/>
      <c r="D6" s="1870">
        <v>32124</v>
      </c>
      <c r="E6" s="1871">
        <v>100</v>
      </c>
      <c r="F6" s="1872">
        <f t="shared" ref="F6:F30" si="0">E6/H6</f>
        <v>1</v>
      </c>
      <c r="G6" s="1870">
        <v>2337134</v>
      </c>
      <c r="H6" s="1871">
        <v>100</v>
      </c>
      <c r="I6" s="1870">
        <v>340093</v>
      </c>
      <c r="J6" s="1871">
        <v>100</v>
      </c>
      <c r="K6" s="1872">
        <f t="shared" ref="K6" si="1">J6/M6</f>
        <v>1</v>
      </c>
      <c r="L6" s="1870">
        <v>24978849</v>
      </c>
      <c r="M6" s="1871">
        <v>100</v>
      </c>
      <c r="N6" s="1178"/>
      <c r="O6" s="1178"/>
      <c r="P6" s="1178"/>
      <c r="Q6" s="1178"/>
      <c r="R6" s="1178"/>
      <c r="S6" s="1178"/>
      <c r="T6" s="1178"/>
      <c r="U6" s="1178"/>
      <c r="V6" s="1178"/>
    </row>
    <row r="7" spans="1:22" ht="34.5" customHeight="1">
      <c r="A7" s="2922" t="s">
        <v>474</v>
      </c>
      <c r="B7" s="2923"/>
      <c r="C7" s="2924"/>
      <c r="D7" s="1873">
        <v>792</v>
      </c>
      <c r="E7" s="1871">
        <f t="shared" ref="E7:E18" si="2">D7/$D$6*100</f>
        <v>2.4654463952185282</v>
      </c>
      <c r="F7" s="1872">
        <f t="shared" si="0"/>
        <v>0.84942560557863345</v>
      </c>
      <c r="G7" s="1873">
        <v>67835</v>
      </c>
      <c r="H7" s="1871">
        <f t="shared" ref="H7:H18" si="3">G7/$G$6*100</f>
        <v>2.9024865497656531</v>
      </c>
      <c r="I7" s="1873">
        <v>14078</v>
      </c>
      <c r="J7" s="1871">
        <f t="shared" ref="J7:J12" si="4">I7/$I$6*100</f>
        <v>4.1394559723369788</v>
      </c>
      <c r="K7" s="1872">
        <f t="shared" ref="K7:K17" si="5">J7/M7</f>
        <v>0.59925240790392365</v>
      </c>
      <c r="L7" s="1873">
        <v>1725464</v>
      </c>
      <c r="M7" s="1871">
        <f t="shared" ref="M7:M12" si="6">L7/$L$6*100</f>
        <v>6.9077001906693134</v>
      </c>
      <c r="N7" s="1178"/>
      <c r="O7" s="1178"/>
      <c r="P7" s="1178"/>
      <c r="Q7" s="1178"/>
      <c r="R7" s="1178"/>
      <c r="S7" s="1178"/>
      <c r="T7" s="1178"/>
      <c r="U7" s="1178"/>
      <c r="V7" s="1178"/>
    </row>
    <row r="8" spans="1:22" ht="34.5" customHeight="1">
      <c r="A8" s="950"/>
      <c r="B8" s="2918" t="s">
        <v>475</v>
      </c>
      <c r="C8" s="2919"/>
      <c r="D8" s="1874">
        <v>12</v>
      </c>
      <c r="E8" s="1875">
        <f t="shared" si="2"/>
        <v>3.7355248412401947E-2</v>
      </c>
      <c r="F8" s="1876">
        <f t="shared" si="0"/>
        <v>0.5031943581733177</v>
      </c>
      <c r="G8" s="1874">
        <v>1735</v>
      </c>
      <c r="H8" s="1875">
        <f t="shared" si="3"/>
        <v>7.4236222655611528E-2</v>
      </c>
      <c r="I8" s="1877">
        <v>357</v>
      </c>
      <c r="J8" s="1875">
        <f t="shared" si="4"/>
        <v>0.10497128726554207</v>
      </c>
      <c r="K8" s="1876">
        <f t="shared" si="5"/>
        <v>0.41864572964963576</v>
      </c>
      <c r="L8" s="1877">
        <v>62632</v>
      </c>
      <c r="M8" s="1875">
        <f t="shared" si="6"/>
        <v>0.25074013618481777</v>
      </c>
      <c r="N8" s="1178"/>
      <c r="O8" s="1178"/>
      <c r="P8" s="1178"/>
      <c r="Q8" s="1178"/>
      <c r="R8" s="1178"/>
      <c r="S8" s="1178"/>
      <c r="T8" s="1178"/>
      <c r="U8" s="1178"/>
      <c r="V8" s="1178"/>
    </row>
    <row r="9" spans="1:22" ht="34.5" customHeight="1">
      <c r="A9" s="950"/>
      <c r="B9" s="2918" t="s">
        <v>476</v>
      </c>
      <c r="C9" s="2919"/>
      <c r="D9" s="1874">
        <v>500</v>
      </c>
      <c r="E9" s="1875">
        <f t="shared" si="2"/>
        <v>1.556468683850081</v>
      </c>
      <c r="F9" s="1876">
        <f t="shared" si="0"/>
        <v>0.83680519908934126</v>
      </c>
      <c r="G9" s="1874">
        <v>43471</v>
      </c>
      <c r="H9" s="1875">
        <f t="shared" si="3"/>
        <v>1.8600131614190714</v>
      </c>
      <c r="I9" s="1877">
        <v>11361</v>
      </c>
      <c r="J9" s="1875">
        <f t="shared" si="4"/>
        <v>3.3405568476857801</v>
      </c>
      <c r="K9" s="1876">
        <f t="shared" si="5"/>
        <v>0.63226186220700387</v>
      </c>
      <c r="L9" s="1877">
        <v>1319758</v>
      </c>
      <c r="M9" s="1875">
        <f t="shared" si="6"/>
        <v>5.2835020540778324</v>
      </c>
      <c r="N9" s="1178"/>
      <c r="O9" s="1178"/>
      <c r="P9" s="1178"/>
      <c r="Q9" s="1178"/>
      <c r="R9" s="1178"/>
      <c r="S9" s="1178"/>
      <c r="T9" s="1178"/>
      <c r="U9" s="1178"/>
      <c r="V9" s="1178"/>
    </row>
    <row r="10" spans="1:22" ht="34.5" customHeight="1">
      <c r="A10" s="950"/>
      <c r="B10" s="2918" t="s">
        <v>477</v>
      </c>
      <c r="C10" s="2919"/>
      <c r="D10" s="1874">
        <v>130</v>
      </c>
      <c r="E10" s="1875">
        <f t="shared" si="2"/>
        <v>0.40468185780102106</v>
      </c>
      <c r="F10" s="1876">
        <f t="shared" si="0"/>
        <v>1.0758681936638967</v>
      </c>
      <c r="G10" s="1874">
        <v>8791</v>
      </c>
      <c r="H10" s="1875">
        <f t="shared" si="3"/>
        <v>0.37614445727117057</v>
      </c>
      <c r="I10" s="1877">
        <v>1250</v>
      </c>
      <c r="J10" s="1875">
        <f t="shared" si="4"/>
        <v>0.36754652403901283</v>
      </c>
      <c r="K10" s="1876">
        <f t="shared" si="5"/>
        <v>0.453861359496815</v>
      </c>
      <c r="L10" s="1877">
        <v>202284</v>
      </c>
      <c r="M10" s="1875">
        <f t="shared" si="6"/>
        <v>0.80982114107819769</v>
      </c>
      <c r="N10" s="1178"/>
      <c r="O10" s="1178"/>
      <c r="P10" s="1178"/>
      <c r="Q10" s="1178"/>
      <c r="R10" s="1178"/>
      <c r="S10" s="1178"/>
      <c r="T10" s="1178"/>
      <c r="U10" s="1178"/>
      <c r="V10" s="1178"/>
    </row>
    <row r="11" spans="1:22" ht="34.5" customHeight="1">
      <c r="A11" s="951"/>
      <c r="B11" s="2920" t="s">
        <v>1215</v>
      </c>
      <c r="C11" s="2921"/>
      <c r="D11" s="1874">
        <v>150</v>
      </c>
      <c r="E11" s="1875">
        <f t="shared" si="2"/>
        <v>0.46694060515502422</v>
      </c>
      <c r="F11" s="1876">
        <f t="shared" si="0"/>
        <v>0.78862752152650839</v>
      </c>
      <c r="G11" s="1874">
        <v>13838</v>
      </c>
      <c r="H11" s="1875">
        <f t="shared" si="3"/>
        <v>0.59209270841979966</v>
      </c>
      <c r="I11" s="1877">
        <v>1110</v>
      </c>
      <c r="J11" s="1875">
        <f t="shared" si="4"/>
        <v>0.32638131334664339</v>
      </c>
      <c r="K11" s="1876">
        <f t="shared" si="5"/>
        <v>0.57906311119450882</v>
      </c>
      <c r="L11" s="1877">
        <v>140790</v>
      </c>
      <c r="M11" s="1875">
        <f t="shared" si="6"/>
        <v>0.5636368593284663</v>
      </c>
      <c r="N11" s="1178"/>
      <c r="O11" s="1178"/>
      <c r="P11" s="1178"/>
      <c r="Q11" s="1178"/>
      <c r="R11" s="1178"/>
      <c r="S11" s="1178"/>
      <c r="T11" s="1178"/>
      <c r="U11" s="1178"/>
      <c r="V11" s="1178"/>
    </row>
    <row r="12" spans="1:22" ht="34.5" customHeight="1">
      <c r="A12" s="2922" t="s">
        <v>1422</v>
      </c>
      <c r="B12" s="2923"/>
      <c r="C12" s="2924"/>
      <c r="D12" s="1873">
        <v>352</v>
      </c>
      <c r="E12" s="1871">
        <f t="shared" si="2"/>
        <v>1.095753953430457</v>
      </c>
      <c r="F12" s="1872">
        <f t="shared" si="0"/>
        <v>0.85767233336573157</v>
      </c>
      <c r="G12" s="1873">
        <v>29859</v>
      </c>
      <c r="H12" s="1871">
        <f t="shared" si="3"/>
        <v>1.2775904162961986</v>
      </c>
      <c r="I12" s="1873">
        <v>3289</v>
      </c>
      <c r="J12" s="1871">
        <f t="shared" si="4"/>
        <v>0.96708841405145052</v>
      </c>
      <c r="K12" s="1872">
        <f t="shared" si="5"/>
        <v>0.8599127677973758</v>
      </c>
      <c r="L12" s="1873">
        <v>280921</v>
      </c>
      <c r="M12" s="1871">
        <f t="shared" si="6"/>
        <v>1.1246354866070891</v>
      </c>
      <c r="N12" s="1178"/>
      <c r="O12" s="1178"/>
      <c r="P12" s="1178"/>
      <c r="Q12" s="1178"/>
      <c r="R12" s="1178"/>
      <c r="S12" s="1178"/>
      <c r="T12" s="1178"/>
      <c r="U12" s="1178"/>
      <c r="V12" s="1178"/>
    </row>
    <row r="13" spans="1:22" ht="34.5" customHeight="1">
      <c r="A13" s="952"/>
      <c r="B13" s="2918" t="s">
        <v>478</v>
      </c>
      <c r="C13" s="2919"/>
      <c r="D13" s="1874">
        <v>352</v>
      </c>
      <c r="E13" s="1875">
        <f t="shared" si="2"/>
        <v>1.095753953430457</v>
      </c>
      <c r="F13" s="1876">
        <f t="shared" si="0"/>
        <v>0.85767233336573157</v>
      </c>
      <c r="G13" s="1874">
        <v>29859</v>
      </c>
      <c r="H13" s="1875">
        <f t="shared" si="3"/>
        <v>1.2775904162961986</v>
      </c>
      <c r="I13" s="1877">
        <v>3289</v>
      </c>
      <c r="J13" s="1875">
        <f t="shared" ref="J13:J43" si="7">I13/$I$6*100</f>
        <v>0.96708841405145052</v>
      </c>
      <c r="K13" s="1876">
        <f t="shared" si="5"/>
        <v>0.8599127677973758</v>
      </c>
      <c r="L13" s="1877">
        <v>280921</v>
      </c>
      <c r="M13" s="1875">
        <f t="shared" ref="M13:M44" si="8">L13/$L$6*100</f>
        <v>1.1246354866070891</v>
      </c>
      <c r="N13" s="1178"/>
      <c r="O13" s="1178"/>
      <c r="P13" s="1178"/>
      <c r="Q13" s="1178"/>
      <c r="R13" s="1178"/>
      <c r="S13" s="1178"/>
      <c r="T13" s="1178"/>
      <c r="U13" s="1178"/>
      <c r="V13" s="1178"/>
    </row>
    <row r="14" spans="1:22" ht="34.5" customHeight="1">
      <c r="A14" s="2922" t="s">
        <v>1216</v>
      </c>
      <c r="B14" s="2923"/>
      <c r="C14" s="2924"/>
      <c r="D14" s="1873">
        <v>3584</v>
      </c>
      <c r="E14" s="1871">
        <f t="shared" si="2"/>
        <v>11.156767525837379</v>
      </c>
      <c r="F14" s="1872">
        <f t="shared" si="0"/>
        <v>1.0333225297111206</v>
      </c>
      <c r="G14" s="1873">
        <v>252340</v>
      </c>
      <c r="H14" s="1871">
        <f t="shared" si="3"/>
        <v>10.796984682949287</v>
      </c>
      <c r="I14" s="1878">
        <v>25826</v>
      </c>
      <c r="J14" s="1871">
        <f t="shared" si="7"/>
        <v>7.5938052238652372</v>
      </c>
      <c r="K14" s="1872">
        <f t="shared" si="5"/>
        <v>0.89519431607772326</v>
      </c>
      <c r="L14" s="1878">
        <v>2118920</v>
      </c>
      <c r="M14" s="1871">
        <f t="shared" si="8"/>
        <v>8.4828568361976977</v>
      </c>
      <c r="N14" s="1178"/>
      <c r="O14" s="1178"/>
      <c r="P14" s="1178"/>
      <c r="Q14" s="1178"/>
      <c r="R14" s="1178"/>
      <c r="S14" s="1178"/>
      <c r="T14" s="1178"/>
      <c r="U14" s="1178"/>
      <c r="V14" s="1178"/>
    </row>
    <row r="15" spans="1:22" ht="34.5" customHeight="1">
      <c r="A15" s="950"/>
      <c r="B15" s="2918" t="s">
        <v>479</v>
      </c>
      <c r="C15" s="2919"/>
      <c r="D15" s="1874">
        <v>122</v>
      </c>
      <c r="E15" s="1875">
        <f t="shared" si="2"/>
        <v>0.37977835885941974</v>
      </c>
      <c r="F15" s="1876">
        <f t="shared" si="0"/>
        <v>1.4515010874154555</v>
      </c>
      <c r="G15" s="1874">
        <v>6115</v>
      </c>
      <c r="H15" s="1875">
        <f t="shared" si="3"/>
        <v>0.26164524584384125</v>
      </c>
      <c r="I15" s="1877">
        <v>3555</v>
      </c>
      <c r="J15" s="1875">
        <f t="shared" si="7"/>
        <v>1.0453023143669526</v>
      </c>
      <c r="K15" s="1876">
        <f t="shared" si="5"/>
        <v>0.93517124227440918</v>
      </c>
      <c r="L15" s="1877">
        <v>279205</v>
      </c>
      <c r="M15" s="1875">
        <f t="shared" si="8"/>
        <v>1.1177656744712297</v>
      </c>
      <c r="N15" s="1178"/>
      <c r="O15" s="1178"/>
      <c r="P15" s="1178"/>
      <c r="Q15" s="1178"/>
      <c r="R15" s="1178"/>
      <c r="S15" s="1178"/>
      <c r="T15" s="1178"/>
      <c r="U15" s="1178"/>
      <c r="V15" s="1178"/>
    </row>
    <row r="16" spans="1:22" ht="34.5" customHeight="1">
      <c r="A16" s="950"/>
      <c r="B16" s="2920" t="s">
        <v>735</v>
      </c>
      <c r="C16" s="2921"/>
      <c r="D16" s="1874">
        <v>2260</v>
      </c>
      <c r="E16" s="1875">
        <f t="shared" si="2"/>
        <v>7.0352384510023649</v>
      </c>
      <c r="F16" s="1876">
        <f t="shared" si="0"/>
        <v>1.1898841386806693</v>
      </c>
      <c r="G16" s="1874">
        <v>138184</v>
      </c>
      <c r="H16" s="1875">
        <f t="shared" si="3"/>
        <v>5.9125407443475639</v>
      </c>
      <c r="I16" s="1877">
        <v>12219</v>
      </c>
      <c r="J16" s="1875">
        <f t="shared" si="7"/>
        <v>3.5928407817861587</v>
      </c>
      <c r="K16" s="1876">
        <f t="shared" si="5"/>
        <v>1.0952315718667733</v>
      </c>
      <c r="L16" s="1877">
        <v>819416</v>
      </c>
      <c r="M16" s="1875">
        <f t="shared" si="8"/>
        <v>3.2804393829355392</v>
      </c>
      <c r="N16" s="1178"/>
      <c r="O16" s="1178"/>
      <c r="P16" s="1178"/>
      <c r="Q16" s="1178"/>
      <c r="R16" s="1178"/>
      <c r="S16" s="1178"/>
      <c r="T16" s="1178"/>
      <c r="U16" s="1178"/>
      <c r="V16" s="1178"/>
    </row>
    <row r="17" spans="1:22" ht="34.5" customHeight="1">
      <c r="A17" s="950"/>
      <c r="B17" s="2918" t="s">
        <v>480</v>
      </c>
      <c r="C17" s="2919"/>
      <c r="D17" s="1874">
        <v>147</v>
      </c>
      <c r="E17" s="1875">
        <f t="shared" si="2"/>
        <v>0.45760179305192378</v>
      </c>
      <c r="F17" s="1876">
        <f t="shared" si="0"/>
        <v>0.99979125829916327</v>
      </c>
      <c r="G17" s="1874">
        <v>10697</v>
      </c>
      <c r="H17" s="1875">
        <f t="shared" si="3"/>
        <v>0.45769733357180198</v>
      </c>
      <c r="I17" s="1877">
        <v>1144</v>
      </c>
      <c r="J17" s="1875">
        <f t="shared" si="7"/>
        <v>0.33637857880050454</v>
      </c>
      <c r="K17" s="1876">
        <f t="shared" si="5"/>
        <v>0.58570102236838684</v>
      </c>
      <c r="L17" s="1877">
        <v>143458</v>
      </c>
      <c r="M17" s="1875">
        <f t="shared" si="8"/>
        <v>0.57431789591265792</v>
      </c>
      <c r="N17" s="1178"/>
      <c r="O17" s="1178"/>
      <c r="P17" s="1178"/>
      <c r="Q17" s="1178"/>
      <c r="R17" s="1178"/>
      <c r="S17" s="1178"/>
      <c r="T17" s="1178"/>
      <c r="U17" s="1178"/>
      <c r="V17" s="1178"/>
    </row>
    <row r="18" spans="1:22" ht="34.5" customHeight="1">
      <c r="A18" s="950"/>
      <c r="B18" s="2920" t="s">
        <v>734</v>
      </c>
      <c r="C18" s="2921"/>
      <c r="D18" s="1874">
        <v>1052</v>
      </c>
      <c r="E18" s="1875">
        <f t="shared" si="2"/>
        <v>3.2748101108205705</v>
      </c>
      <c r="F18" s="1876">
        <f t="shared" si="0"/>
        <v>0.78664577352818987</v>
      </c>
      <c r="G18" s="1874">
        <v>97295</v>
      </c>
      <c r="H18" s="1875">
        <f t="shared" si="3"/>
        <v>4.1630047742234719</v>
      </c>
      <c r="I18" s="1877">
        <v>8905</v>
      </c>
      <c r="J18" s="1875">
        <f t="shared" si="7"/>
        <v>2.6184014372539277</v>
      </c>
      <c r="K18" s="1876">
        <f t="shared" ref="K18:K45" si="9">J18/M18</f>
        <v>0.74627918579830022</v>
      </c>
      <c r="L18" s="1877">
        <v>876410</v>
      </c>
      <c r="M18" s="1875">
        <f t="shared" si="8"/>
        <v>3.5086084230702546</v>
      </c>
      <c r="N18" s="1178"/>
      <c r="O18" s="1178"/>
      <c r="P18" s="1178"/>
      <c r="Q18" s="1178"/>
      <c r="R18" s="1178"/>
      <c r="S18" s="1178"/>
      <c r="T18" s="1178"/>
      <c r="U18" s="1178"/>
      <c r="V18" s="1178"/>
    </row>
    <row r="19" spans="1:22" ht="34.5" customHeight="1">
      <c r="A19" s="953"/>
      <c r="B19" s="2944" t="s">
        <v>1217</v>
      </c>
      <c r="C19" s="2945"/>
      <c r="D19" s="1874">
        <v>3</v>
      </c>
      <c r="E19" s="1875">
        <f t="shared" ref="E19" si="10">D19/$D$6*100</f>
        <v>9.3388121031004866E-3</v>
      </c>
      <c r="F19" s="1876">
        <f t="shared" si="0"/>
        <v>4.4542969970954402</v>
      </c>
      <c r="G19" s="1874">
        <v>49</v>
      </c>
      <c r="H19" s="1875">
        <f t="shared" ref="H19:H45" si="11">G19/$G$6*100</f>
        <v>2.0965849626080487E-3</v>
      </c>
      <c r="I19" s="1874">
        <v>3</v>
      </c>
      <c r="J19" s="1875">
        <f t="shared" si="7"/>
        <v>8.8211165769363088E-4</v>
      </c>
      <c r="K19" s="1876">
        <f t="shared" ref="K19:K27" si="12">J19/M19</f>
        <v>0.5112328050735242</v>
      </c>
      <c r="L19" s="1874">
        <v>431</v>
      </c>
      <c r="M19" s="1875">
        <f t="shared" si="8"/>
        <v>1.7254598080159739E-3</v>
      </c>
      <c r="N19" s="1178"/>
      <c r="O19" s="1178"/>
      <c r="P19" s="1178"/>
      <c r="Q19" s="1178"/>
      <c r="R19" s="1178"/>
      <c r="S19" s="1178"/>
      <c r="T19" s="1178"/>
      <c r="U19" s="1178"/>
      <c r="V19" s="1178"/>
    </row>
    <row r="20" spans="1:22" ht="34.5" customHeight="1">
      <c r="A20" s="2941" t="s">
        <v>1218</v>
      </c>
      <c r="B20" s="2942"/>
      <c r="C20" s="2943"/>
      <c r="D20" s="1873">
        <v>9830</v>
      </c>
      <c r="E20" s="1871">
        <f t="shared" ref="E20:E45" si="13">D20/$D$6*100</f>
        <v>30.600174324492592</v>
      </c>
      <c r="F20" s="1872">
        <f t="shared" si="0"/>
        <v>1.1938194268284317</v>
      </c>
      <c r="G20" s="1873">
        <v>599058</v>
      </c>
      <c r="H20" s="1871">
        <f t="shared" si="11"/>
        <v>25.632163153674544</v>
      </c>
      <c r="I20" s="1878">
        <v>85397</v>
      </c>
      <c r="J20" s="1871">
        <f t="shared" si="7"/>
        <v>25.109896410687664</v>
      </c>
      <c r="K20" s="1872">
        <f t="shared" si="12"/>
        <v>1.3405670007414587</v>
      </c>
      <c r="L20" s="1878">
        <v>4678739</v>
      </c>
      <c r="M20" s="1871">
        <f t="shared" si="8"/>
        <v>18.730803008577375</v>
      </c>
      <c r="N20" s="1178"/>
      <c r="O20" s="1178"/>
      <c r="P20" s="1178"/>
      <c r="Q20" s="1178"/>
      <c r="R20" s="1178"/>
      <c r="S20" s="1178"/>
      <c r="T20" s="1178"/>
      <c r="U20" s="1178"/>
      <c r="V20" s="1178"/>
    </row>
    <row r="21" spans="1:22" ht="34.5" customHeight="1">
      <c r="A21" s="950"/>
      <c r="B21" s="2918" t="s">
        <v>481</v>
      </c>
      <c r="C21" s="2919"/>
      <c r="D21" s="1874">
        <v>788</v>
      </c>
      <c r="E21" s="1875">
        <f t="shared" si="13"/>
        <v>2.4529946457477276</v>
      </c>
      <c r="F21" s="1876">
        <f t="shared" si="0"/>
        <v>1.2719597950823061</v>
      </c>
      <c r="G21" s="1874">
        <v>45072</v>
      </c>
      <c r="H21" s="1875">
        <f t="shared" si="11"/>
        <v>1.928515866013673</v>
      </c>
      <c r="I21" s="1877">
        <v>14866</v>
      </c>
      <c r="J21" s="1875">
        <f t="shared" si="7"/>
        <v>4.3711573010911717</v>
      </c>
      <c r="K21" s="1876">
        <f t="shared" si="12"/>
        <v>1.744438166694422</v>
      </c>
      <c r="L21" s="1877">
        <v>625912</v>
      </c>
      <c r="M21" s="1875">
        <f t="shared" si="8"/>
        <v>2.50576797994175</v>
      </c>
      <c r="N21" s="1178"/>
      <c r="O21" s="1178"/>
      <c r="P21" s="1178"/>
      <c r="Q21" s="1178"/>
      <c r="R21" s="1178"/>
      <c r="S21" s="1178"/>
      <c r="T21" s="1178"/>
      <c r="U21" s="1178"/>
      <c r="V21" s="1178"/>
    </row>
    <row r="22" spans="1:22" ht="34.5" customHeight="1">
      <c r="A22" s="950"/>
      <c r="B22" s="2918" t="s">
        <v>482</v>
      </c>
      <c r="C22" s="2919"/>
      <c r="D22" s="1874">
        <v>8413</v>
      </c>
      <c r="E22" s="1875">
        <f t="shared" si="13"/>
        <v>26.189142074461465</v>
      </c>
      <c r="F22" s="1876">
        <f t="shared" si="0"/>
        <v>1.2261714179578831</v>
      </c>
      <c r="G22" s="1874">
        <v>499176</v>
      </c>
      <c r="H22" s="1875">
        <f t="shared" si="11"/>
        <v>21.358467250915009</v>
      </c>
      <c r="I22" s="1877">
        <v>64223</v>
      </c>
      <c r="J22" s="1875">
        <f t="shared" si="7"/>
        <v>18.883952330686018</v>
      </c>
      <c r="K22" s="1876">
        <f t="shared" si="12"/>
        <v>1.3519464637437533</v>
      </c>
      <c r="L22" s="1877">
        <v>3489039</v>
      </c>
      <c r="M22" s="1875">
        <f t="shared" si="8"/>
        <v>13.967973464269711</v>
      </c>
      <c r="N22" s="1178"/>
      <c r="O22" s="1178"/>
      <c r="P22" s="1178"/>
      <c r="Q22" s="1178"/>
      <c r="R22" s="1178"/>
      <c r="S22" s="1178"/>
      <c r="T22" s="1178"/>
      <c r="U22" s="1178"/>
      <c r="V22" s="1178"/>
    </row>
    <row r="23" spans="1:22" ht="34.5" customHeight="1">
      <c r="A23" s="950"/>
      <c r="B23" s="2918" t="s">
        <v>483</v>
      </c>
      <c r="C23" s="2919"/>
      <c r="D23" s="1874">
        <v>626</v>
      </c>
      <c r="E23" s="1875">
        <f t="shared" si="13"/>
        <v>1.9486987921803014</v>
      </c>
      <c r="F23" s="1876">
        <f t="shared" si="0"/>
        <v>0.83236534157531927</v>
      </c>
      <c r="G23" s="1874">
        <v>54716</v>
      </c>
      <c r="H23" s="1875">
        <f t="shared" si="11"/>
        <v>2.3411580166135102</v>
      </c>
      <c r="I23" s="1877">
        <v>6277</v>
      </c>
      <c r="J23" s="1875">
        <f t="shared" si="7"/>
        <v>1.845671625114307</v>
      </c>
      <c r="K23" s="1876">
        <f t="shared" si="12"/>
        <v>0.81861342671920545</v>
      </c>
      <c r="L23" s="1877">
        <v>563181</v>
      </c>
      <c r="M23" s="1875">
        <f t="shared" si="8"/>
        <v>2.2546315084414017</v>
      </c>
      <c r="N23" s="1178"/>
      <c r="O23" s="1178"/>
      <c r="P23" s="1178"/>
      <c r="Q23" s="1178"/>
      <c r="R23" s="1178"/>
      <c r="S23" s="1178"/>
      <c r="T23" s="1178"/>
      <c r="U23" s="1178"/>
      <c r="V23" s="1178"/>
    </row>
    <row r="24" spans="1:22" ht="34.5" customHeight="1">
      <c r="A24" s="953"/>
      <c r="B24" s="2946" t="s">
        <v>1219</v>
      </c>
      <c r="C24" s="2947"/>
      <c r="D24" s="1874">
        <v>3</v>
      </c>
      <c r="E24" s="1875">
        <f t="shared" si="13"/>
        <v>9.3388121031004866E-3</v>
      </c>
      <c r="F24" s="1876">
        <f t="shared" si="0"/>
        <v>2.3219207750816655</v>
      </c>
      <c r="G24" s="1874">
        <v>94</v>
      </c>
      <c r="H24" s="1875">
        <f t="shared" si="11"/>
        <v>4.0220201323501346E-3</v>
      </c>
      <c r="I24" s="1874">
        <v>31</v>
      </c>
      <c r="J24" s="1875">
        <f t="shared" si="7"/>
        <v>9.1151537961675182E-3</v>
      </c>
      <c r="K24" s="1876">
        <f t="shared" si="12"/>
        <v>3.7510057707783391</v>
      </c>
      <c r="L24" s="1874">
        <v>607</v>
      </c>
      <c r="M24" s="1875">
        <f t="shared" si="8"/>
        <v>2.4300559245143765E-3</v>
      </c>
      <c r="N24" s="1178"/>
      <c r="O24" s="1178"/>
      <c r="P24" s="1178"/>
      <c r="Q24" s="1178"/>
      <c r="R24" s="1178"/>
      <c r="S24" s="1178"/>
      <c r="T24" s="1178"/>
      <c r="U24" s="1178"/>
      <c r="V24" s="1178"/>
    </row>
    <row r="25" spans="1:22" ht="34.5" customHeight="1">
      <c r="A25" s="2922" t="s">
        <v>1220</v>
      </c>
      <c r="B25" s="2923"/>
      <c r="C25" s="2924"/>
      <c r="D25" s="1873">
        <v>4764</v>
      </c>
      <c r="E25" s="1871">
        <f t="shared" si="13"/>
        <v>14.83003361972357</v>
      </c>
      <c r="F25" s="1872">
        <f t="shared" si="0"/>
        <v>0.81190209778960276</v>
      </c>
      <c r="G25" s="1873">
        <v>426896</v>
      </c>
      <c r="H25" s="1871">
        <f t="shared" si="11"/>
        <v>18.265790493827055</v>
      </c>
      <c r="I25" s="1873">
        <v>24354</v>
      </c>
      <c r="J25" s="1871">
        <f t="shared" si="7"/>
        <v>7.1609824371568962</v>
      </c>
      <c r="K25" s="1872">
        <f t="shared" si="12"/>
        <v>0.85360011428887661</v>
      </c>
      <c r="L25" s="1873">
        <v>2095514</v>
      </c>
      <c r="M25" s="1871">
        <f t="shared" si="8"/>
        <v>8.3891535594774602</v>
      </c>
      <c r="N25" s="1178"/>
      <c r="O25" s="1178"/>
      <c r="P25" s="1178"/>
      <c r="Q25" s="1178"/>
      <c r="R25" s="1178"/>
      <c r="S25" s="1178"/>
      <c r="T25" s="1178"/>
      <c r="U25" s="1178"/>
      <c r="V25" s="1178"/>
    </row>
    <row r="26" spans="1:22" ht="34.5" customHeight="1">
      <c r="A26" s="950"/>
      <c r="B26" s="2918" t="s">
        <v>484</v>
      </c>
      <c r="C26" s="2919"/>
      <c r="D26" s="1874">
        <v>3672</v>
      </c>
      <c r="E26" s="1875">
        <f t="shared" si="13"/>
        <v>11.430706014194994</v>
      </c>
      <c r="F26" s="1876">
        <f t="shared" si="0"/>
        <v>0.82051075336172075</v>
      </c>
      <c r="G26" s="1874">
        <v>325591</v>
      </c>
      <c r="H26" s="1875">
        <f t="shared" si="11"/>
        <v>13.931208052255457</v>
      </c>
      <c r="I26" s="1877">
        <v>12201</v>
      </c>
      <c r="J26" s="1875">
        <f t="shared" si="7"/>
        <v>3.5875481118399963</v>
      </c>
      <c r="K26" s="1876">
        <f t="shared" si="12"/>
        <v>0.88837008966581232</v>
      </c>
      <c r="L26" s="1877">
        <v>1008733</v>
      </c>
      <c r="M26" s="1875">
        <f t="shared" si="8"/>
        <v>4.0383486044533115</v>
      </c>
      <c r="N26" s="1178"/>
      <c r="O26" s="1178"/>
      <c r="P26" s="1178"/>
      <c r="Q26" s="1178"/>
      <c r="R26" s="1178"/>
      <c r="S26" s="1178"/>
      <c r="T26" s="1178"/>
      <c r="U26" s="1178"/>
      <c r="V26" s="1178"/>
    </row>
    <row r="27" spans="1:22" ht="34.5" customHeight="1">
      <c r="A27" s="950"/>
      <c r="B27" s="2920" t="s">
        <v>485</v>
      </c>
      <c r="C27" s="2921"/>
      <c r="D27" s="1874">
        <v>587</v>
      </c>
      <c r="E27" s="1875">
        <f t="shared" si="13"/>
        <v>1.8272942348399952</v>
      </c>
      <c r="F27" s="1876">
        <f t="shared" si="0"/>
        <v>0.89194475443787324</v>
      </c>
      <c r="G27" s="1874">
        <v>47880</v>
      </c>
      <c r="H27" s="1875">
        <f t="shared" si="11"/>
        <v>2.0486630206055794</v>
      </c>
      <c r="I27" s="1877">
        <v>5300</v>
      </c>
      <c r="J27" s="1875">
        <f t="shared" si="7"/>
        <v>1.5583972619254145</v>
      </c>
      <c r="K27" s="1876">
        <f t="shared" si="12"/>
        <v>1.2532063359822927</v>
      </c>
      <c r="L27" s="1877">
        <v>310619</v>
      </c>
      <c r="M27" s="1875">
        <f t="shared" si="8"/>
        <v>1.2435280744921433</v>
      </c>
      <c r="N27" s="1178"/>
      <c r="O27" s="1178"/>
      <c r="P27" s="1178"/>
      <c r="Q27" s="1178"/>
      <c r="R27" s="1178"/>
      <c r="S27" s="1178"/>
      <c r="T27" s="1178"/>
      <c r="U27" s="1178"/>
      <c r="V27" s="1178"/>
    </row>
    <row r="28" spans="1:22" ht="34.5" customHeight="1">
      <c r="A28" s="954"/>
      <c r="B28" s="2918" t="s">
        <v>731</v>
      </c>
      <c r="C28" s="2919"/>
      <c r="D28" s="1874">
        <v>505</v>
      </c>
      <c r="E28" s="1875">
        <f t="shared" si="13"/>
        <v>1.5720333706885816</v>
      </c>
      <c r="F28" s="1876">
        <f t="shared" si="0"/>
        <v>0.68770288063095686</v>
      </c>
      <c r="G28" s="1874">
        <v>53425</v>
      </c>
      <c r="H28" s="1875">
        <f t="shared" si="11"/>
        <v>2.285919420966021</v>
      </c>
      <c r="I28" s="1877">
        <v>6853</v>
      </c>
      <c r="J28" s="1875">
        <f t="shared" si="7"/>
        <v>2.015037063391484</v>
      </c>
      <c r="K28" s="1876">
        <f t="shared" si="9"/>
        <v>0.64848970364252967</v>
      </c>
      <c r="L28" s="1877">
        <v>776162</v>
      </c>
      <c r="M28" s="1875">
        <f t="shared" si="8"/>
        <v>3.1072768805320052</v>
      </c>
      <c r="N28" s="1178"/>
      <c r="O28" s="1178"/>
      <c r="P28" s="1178"/>
      <c r="Q28" s="1178"/>
      <c r="R28" s="1178"/>
      <c r="S28" s="1178"/>
      <c r="T28" s="1178"/>
      <c r="U28" s="1178"/>
      <c r="V28" s="1178"/>
    </row>
    <row r="29" spans="1:22" ht="34.5" customHeight="1">
      <c r="A29" s="2922" t="s">
        <v>1221</v>
      </c>
      <c r="B29" s="2923"/>
      <c r="C29" s="2924"/>
      <c r="D29" s="1873">
        <v>1706</v>
      </c>
      <c r="E29" s="1871">
        <f t="shared" si="13"/>
        <v>5.3106711492964758</v>
      </c>
      <c r="F29" s="1872">
        <f t="shared" si="0"/>
        <v>0.86948070430194735</v>
      </c>
      <c r="G29" s="1873">
        <v>142749</v>
      </c>
      <c r="H29" s="1871">
        <f t="shared" si="11"/>
        <v>6.107865445455845</v>
      </c>
      <c r="I29" s="1873">
        <v>13191</v>
      </c>
      <c r="J29" s="1871">
        <f t="shared" si="7"/>
        <v>3.8786449588788949</v>
      </c>
      <c r="K29" s="1872">
        <f t="shared" ref="K29:K34" si="14">J29/M29</f>
        <v>1.1647871930804259</v>
      </c>
      <c r="L29" s="1873">
        <v>831775</v>
      </c>
      <c r="M29" s="1871">
        <f t="shared" si="8"/>
        <v>3.3299172431844237</v>
      </c>
      <c r="N29" s="1178"/>
      <c r="O29" s="1178"/>
      <c r="P29" s="1178"/>
      <c r="Q29" s="1178"/>
      <c r="R29" s="1178"/>
      <c r="S29" s="1178"/>
      <c r="T29" s="1178"/>
      <c r="U29" s="1178"/>
      <c r="V29" s="1178"/>
    </row>
    <row r="30" spans="1:22" ht="34.5" customHeight="1">
      <c r="A30" s="954"/>
      <c r="B30" s="2918" t="s">
        <v>1222</v>
      </c>
      <c r="C30" s="2919"/>
      <c r="D30" s="1874">
        <v>1706</v>
      </c>
      <c r="E30" s="1875">
        <f t="shared" si="13"/>
        <v>5.3106711492964758</v>
      </c>
      <c r="F30" s="1876">
        <f t="shared" si="0"/>
        <v>0.86948070430194735</v>
      </c>
      <c r="G30" s="1874">
        <v>142749</v>
      </c>
      <c r="H30" s="1875">
        <f t="shared" si="11"/>
        <v>6.107865445455845</v>
      </c>
      <c r="I30" s="1877">
        <v>13191</v>
      </c>
      <c r="J30" s="1875">
        <f t="shared" si="7"/>
        <v>3.8786449588788949</v>
      </c>
      <c r="K30" s="1876">
        <f t="shared" si="14"/>
        <v>1.1647871930804259</v>
      </c>
      <c r="L30" s="1877">
        <v>831775</v>
      </c>
      <c r="M30" s="1875">
        <f t="shared" si="8"/>
        <v>3.3299172431844237</v>
      </c>
      <c r="N30" s="1178"/>
      <c r="O30" s="1178"/>
      <c r="P30" s="1178"/>
      <c r="Q30" s="1178"/>
      <c r="R30" s="1178"/>
      <c r="S30" s="1178"/>
      <c r="T30" s="1178"/>
      <c r="U30" s="1178"/>
      <c r="V30" s="1178"/>
    </row>
    <row r="31" spans="1:22" ht="34.5" customHeight="1">
      <c r="A31" s="2941" t="s">
        <v>1223</v>
      </c>
      <c r="B31" s="2942"/>
      <c r="C31" s="2943"/>
      <c r="D31" s="1873">
        <v>5781</v>
      </c>
      <c r="E31" s="1871">
        <f t="shared" si="13"/>
        <v>17.995890922674633</v>
      </c>
      <c r="F31" s="1872">
        <f t="shared" ref="F31:F45" si="15">E31/H31</f>
        <v>0.90931869508582674</v>
      </c>
      <c r="G31" s="1873">
        <v>462531</v>
      </c>
      <c r="H31" s="1871">
        <f t="shared" si="11"/>
        <v>19.790521211021705</v>
      </c>
      <c r="I31" s="1878">
        <v>110449</v>
      </c>
      <c r="J31" s="1871">
        <f t="shared" si="7"/>
        <v>32.476116826867944</v>
      </c>
      <c r="K31" s="1872">
        <f t="shared" si="14"/>
        <v>0.99384521353246125</v>
      </c>
      <c r="L31" s="1878">
        <v>8162398</v>
      </c>
      <c r="M31" s="1871">
        <f t="shared" si="8"/>
        <v>32.67723825064958</v>
      </c>
      <c r="N31" s="1178"/>
      <c r="O31" s="1178"/>
      <c r="P31" s="1178"/>
      <c r="Q31" s="1178"/>
      <c r="R31" s="1178"/>
      <c r="S31" s="1178"/>
      <c r="T31" s="1178"/>
      <c r="U31" s="1178"/>
      <c r="V31" s="1178"/>
    </row>
    <row r="32" spans="1:22" ht="34.5" customHeight="1">
      <c r="A32" s="950"/>
      <c r="B32" s="2918" t="s">
        <v>487</v>
      </c>
      <c r="C32" s="2919"/>
      <c r="D32" s="1874">
        <v>3599</v>
      </c>
      <c r="E32" s="1875">
        <f t="shared" si="13"/>
        <v>11.203461586352882</v>
      </c>
      <c r="F32" s="1876">
        <f t="shared" si="15"/>
        <v>1.0507219498860054</v>
      </c>
      <c r="G32" s="1874">
        <v>249200</v>
      </c>
      <c r="H32" s="1875">
        <f t="shared" si="11"/>
        <v>10.662632095549506</v>
      </c>
      <c r="I32" s="1877">
        <v>64709</v>
      </c>
      <c r="J32" s="1875">
        <f t="shared" si="7"/>
        <v>19.026854419232386</v>
      </c>
      <c r="K32" s="1876">
        <f t="shared" si="14"/>
        <v>1.1844802836632924</v>
      </c>
      <c r="L32" s="1877">
        <v>4012468</v>
      </c>
      <c r="M32" s="1875">
        <f t="shared" si="8"/>
        <v>16.06346233167109</v>
      </c>
      <c r="N32" s="1178"/>
      <c r="O32" s="1178"/>
      <c r="P32" s="1178"/>
      <c r="Q32" s="1178"/>
      <c r="R32" s="1178"/>
      <c r="S32" s="1178"/>
      <c r="T32" s="1178"/>
      <c r="U32" s="1178"/>
      <c r="V32" s="1178"/>
    </row>
    <row r="33" spans="1:22" ht="34.5" customHeight="1">
      <c r="A33" s="950"/>
      <c r="B33" s="2918" t="s">
        <v>817</v>
      </c>
      <c r="C33" s="2919"/>
      <c r="D33" s="1874">
        <v>35</v>
      </c>
      <c r="E33" s="1875">
        <f t="shared" si="13"/>
        <v>0.10895280786950567</v>
      </c>
      <c r="F33" s="1876">
        <f t="shared" si="15"/>
        <v>0.89189951547211666</v>
      </c>
      <c r="G33" s="1874">
        <v>2855</v>
      </c>
      <c r="H33" s="1875">
        <f t="shared" si="11"/>
        <v>0.12215816465808121</v>
      </c>
      <c r="I33" s="1877">
        <v>1067</v>
      </c>
      <c r="J33" s="1875">
        <f t="shared" si="7"/>
        <v>0.31373771291970137</v>
      </c>
      <c r="K33" s="1876">
        <f>J33/M33</f>
        <v>0.88906110890065115</v>
      </c>
      <c r="L33" s="1877">
        <v>88147</v>
      </c>
      <c r="M33" s="1875">
        <f t="shared" si="8"/>
        <v>0.35288655614195835</v>
      </c>
      <c r="N33" s="1178"/>
      <c r="O33" s="1178"/>
      <c r="P33" s="1178"/>
      <c r="Q33" s="1178"/>
      <c r="R33" s="1178"/>
      <c r="S33" s="1178"/>
      <c r="T33" s="1178"/>
      <c r="U33" s="1178"/>
      <c r="V33" s="1178"/>
    </row>
    <row r="34" spans="1:22" ht="34.5" customHeight="1">
      <c r="A34" s="950"/>
      <c r="B34" s="2918" t="s">
        <v>489</v>
      </c>
      <c r="C34" s="2919"/>
      <c r="D34" s="1874">
        <v>2146</v>
      </c>
      <c r="E34" s="1875">
        <f t="shared" si="13"/>
        <v>6.6803635910845465</v>
      </c>
      <c r="F34" s="1876">
        <f t="shared" si="15"/>
        <v>0.74188191404541648</v>
      </c>
      <c r="G34" s="1874">
        <v>210450</v>
      </c>
      <c r="H34" s="1875">
        <f t="shared" si="11"/>
        <v>9.0046184771604878</v>
      </c>
      <c r="I34" s="1877">
        <v>44661</v>
      </c>
      <c r="J34" s="1875">
        <f t="shared" si="7"/>
        <v>13.131996248085082</v>
      </c>
      <c r="K34" s="1876">
        <f t="shared" si="14"/>
        <v>0.80762959326650763</v>
      </c>
      <c r="L34" s="1877">
        <v>4061542</v>
      </c>
      <c r="M34" s="1875">
        <f t="shared" si="8"/>
        <v>16.259924546563376</v>
      </c>
      <c r="N34" s="1178"/>
      <c r="O34" s="1178"/>
      <c r="P34" s="1178"/>
      <c r="Q34" s="1178"/>
      <c r="R34" s="1178"/>
      <c r="S34" s="1178"/>
      <c r="T34" s="1178"/>
      <c r="U34" s="1178"/>
      <c r="V34" s="1178"/>
    </row>
    <row r="35" spans="1:22" ht="34.5" customHeight="1">
      <c r="A35" s="953"/>
      <c r="B35" s="2948" t="s">
        <v>1224</v>
      </c>
      <c r="C35" s="2949"/>
      <c r="D35" s="1874">
        <v>1</v>
      </c>
      <c r="E35" s="1875">
        <f t="shared" si="13"/>
        <v>3.1129373677001621E-3</v>
      </c>
      <c r="F35" s="1876">
        <f t="shared" si="15"/>
        <v>2.7982122161240581</v>
      </c>
      <c r="G35" s="1874">
        <v>26</v>
      </c>
      <c r="H35" s="1875">
        <f t="shared" si="11"/>
        <v>1.1124736536287606E-3</v>
      </c>
      <c r="I35" s="1874">
        <v>12</v>
      </c>
      <c r="J35" s="1875">
        <f t="shared" si="7"/>
        <v>3.5284466307745235E-3</v>
      </c>
      <c r="K35" s="1876">
        <f t="shared" si="9"/>
        <v>3.6571176595301069</v>
      </c>
      <c r="L35" s="1874">
        <v>241</v>
      </c>
      <c r="M35" s="1875">
        <f t="shared" si="8"/>
        <v>9.6481627315974402E-4</v>
      </c>
      <c r="N35" s="1178"/>
      <c r="O35" s="1178"/>
      <c r="P35" s="1178"/>
      <c r="Q35" s="1178"/>
      <c r="R35" s="1178"/>
      <c r="S35" s="1178"/>
      <c r="T35" s="1178"/>
      <c r="U35" s="1178"/>
      <c r="V35" s="1178"/>
    </row>
    <row r="36" spans="1:22" ht="34.5" customHeight="1">
      <c r="A36" s="2922" t="s">
        <v>490</v>
      </c>
      <c r="B36" s="2923"/>
      <c r="C36" s="2924"/>
      <c r="D36" s="1873">
        <v>40</v>
      </c>
      <c r="E36" s="1871">
        <f t="shared" si="13"/>
        <v>0.12451749470800647</v>
      </c>
      <c r="F36" s="1872">
        <f t="shared" si="15"/>
        <v>0.33403818925264234</v>
      </c>
      <c r="G36" s="1873">
        <v>8712</v>
      </c>
      <c r="H36" s="1871">
        <f t="shared" si="11"/>
        <v>0.37276424886206777</v>
      </c>
      <c r="I36" s="1873">
        <v>431</v>
      </c>
      <c r="J36" s="1871">
        <f t="shared" si="7"/>
        <v>0.12673004148865163</v>
      </c>
      <c r="K36" s="1872">
        <f t="shared" ref="K36:K43" si="16">J36/M36</f>
        <v>0.20979882627339611</v>
      </c>
      <c r="L36" s="1873">
        <v>150886</v>
      </c>
      <c r="M36" s="1871">
        <f t="shared" si="8"/>
        <v>0.60405505473851095</v>
      </c>
      <c r="N36" s="1178"/>
      <c r="O36" s="1178"/>
      <c r="P36" s="1178"/>
      <c r="Q36" s="1178"/>
      <c r="R36" s="1178"/>
      <c r="S36" s="1178"/>
      <c r="T36" s="1178"/>
      <c r="U36" s="1178"/>
      <c r="V36" s="1178"/>
    </row>
    <row r="37" spans="1:22" ht="34.5" customHeight="1">
      <c r="A37" s="954"/>
      <c r="B37" s="2920" t="s">
        <v>732</v>
      </c>
      <c r="C37" s="2921"/>
      <c r="D37" s="1874">
        <v>40</v>
      </c>
      <c r="E37" s="1875">
        <f t="shared" si="13"/>
        <v>0.12451749470800647</v>
      </c>
      <c r="F37" s="1876">
        <f t="shared" si="15"/>
        <v>0.33403818925264234</v>
      </c>
      <c r="G37" s="1874">
        <v>8712</v>
      </c>
      <c r="H37" s="1875">
        <f t="shared" si="11"/>
        <v>0.37276424886206777</v>
      </c>
      <c r="I37" s="1877">
        <v>431</v>
      </c>
      <c r="J37" s="1875">
        <f t="shared" si="7"/>
        <v>0.12673004148865163</v>
      </c>
      <c r="K37" s="1876">
        <f t="shared" si="16"/>
        <v>0.20979882627339611</v>
      </c>
      <c r="L37" s="1877">
        <v>150886</v>
      </c>
      <c r="M37" s="1875">
        <f t="shared" si="8"/>
        <v>0.60405505473851095</v>
      </c>
      <c r="N37" s="1178"/>
      <c r="O37" s="1178"/>
      <c r="P37" s="1178"/>
      <c r="Q37" s="1178"/>
      <c r="R37" s="1178"/>
      <c r="S37" s="1178"/>
      <c r="T37" s="1178"/>
      <c r="U37" s="1178"/>
      <c r="V37" s="1178"/>
    </row>
    <row r="38" spans="1:22" ht="34.5" customHeight="1">
      <c r="A38" s="2922" t="s">
        <v>491</v>
      </c>
      <c r="B38" s="2923"/>
      <c r="C38" s="2924"/>
      <c r="D38" s="1873">
        <v>5275</v>
      </c>
      <c r="E38" s="1871">
        <f t="shared" si="13"/>
        <v>16.420744614618354</v>
      </c>
      <c r="F38" s="1872">
        <f t="shared" si="15"/>
        <v>1.1054886460804556</v>
      </c>
      <c r="G38" s="1873">
        <v>347154</v>
      </c>
      <c r="H38" s="1871">
        <f t="shared" si="11"/>
        <v>14.853833798147646</v>
      </c>
      <c r="I38" s="1873">
        <v>63078</v>
      </c>
      <c r="J38" s="1871">
        <f t="shared" si="7"/>
        <v>18.547279714666281</v>
      </c>
      <c r="K38" s="1872">
        <f t="shared" si="16"/>
        <v>0.93892970446750812</v>
      </c>
      <c r="L38" s="1873">
        <v>4934232</v>
      </c>
      <c r="M38" s="1871">
        <f t="shared" si="8"/>
        <v>19.753640369898548</v>
      </c>
      <c r="N38" s="1178"/>
      <c r="O38" s="1178"/>
      <c r="P38" s="1178"/>
      <c r="Q38" s="1178"/>
      <c r="R38" s="1178"/>
      <c r="S38" s="1178"/>
      <c r="T38" s="1178"/>
      <c r="U38" s="1178"/>
      <c r="V38" s="1178"/>
    </row>
    <row r="39" spans="1:22" ht="34.5" customHeight="1">
      <c r="A39" s="950"/>
      <c r="B39" s="2918" t="s">
        <v>492</v>
      </c>
      <c r="C39" s="2919"/>
      <c r="D39" s="1874">
        <v>319</v>
      </c>
      <c r="E39" s="1875">
        <f t="shared" si="13"/>
        <v>0.99302702029635159</v>
      </c>
      <c r="F39" s="1876">
        <f t="shared" si="15"/>
        <v>0.47592273393895074</v>
      </c>
      <c r="G39" s="1874">
        <v>48765</v>
      </c>
      <c r="H39" s="1875">
        <f t="shared" si="11"/>
        <v>2.0865299122771739</v>
      </c>
      <c r="I39" s="1877">
        <v>1698</v>
      </c>
      <c r="J39" s="1875">
        <f t="shared" si="7"/>
        <v>0.4992751982545951</v>
      </c>
      <c r="K39" s="1876">
        <f t="shared" si="16"/>
        <v>0.56765224336124698</v>
      </c>
      <c r="L39" s="1877">
        <v>219700</v>
      </c>
      <c r="M39" s="1875">
        <f t="shared" si="8"/>
        <v>0.87954412951533512</v>
      </c>
      <c r="N39" s="1178"/>
      <c r="O39" s="1178"/>
      <c r="P39" s="1178"/>
      <c r="Q39" s="1178"/>
      <c r="R39" s="1178"/>
      <c r="S39" s="1178"/>
      <c r="T39" s="1178"/>
      <c r="U39" s="1178"/>
      <c r="V39" s="1178"/>
    </row>
    <row r="40" spans="1:22" ht="34.5" customHeight="1">
      <c r="A40" s="950"/>
      <c r="B40" s="2918" t="s">
        <v>733</v>
      </c>
      <c r="C40" s="2919"/>
      <c r="D40" s="1874">
        <v>313</v>
      </c>
      <c r="E40" s="1875">
        <f t="shared" si="13"/>
        <v>0.9743493960901507</v>
      </c>
      <c r="F40" s="1876">
        <f t="shared" si="15"/>
        <v>0.79336135647206152</v>
      </c>
      <c r="G40" s="1874">
        <v>28703</v>
      </c>
      <c r="H40" s="1875">
        <f t="shared" si="11"/>
        <v>1.2281281261579353</v>
      </c>
      <c r="I40" s="1877">
        <v>2820</v>
      </c>
      <c r="J40" s="1875">
        <f t="shared" si="7"/>
        <v>0.82918495823201299</v>
      </c>
      <c r="K40" s="1876">
        <f t="shared" si="16"/>
        <v>0.90562453224672657</v>
      </c>
      <c r="L40" s="1877">
        <v>228705</v>
      </c>
      <c r="M40" s="1875">
        <f t="shared" si="8"/>
        <v>0.91559462968049488</v>
      </c>
      <c r="N40" s="1178"/>
      <c r="O40" s="1178"/>
      <c r="P40" s="1178"/>
      <c r="Q40" s="1178"/>
      <c r="R40" s="1178"/>
      <c r="S40" s="1178"/>
      <c r="T40" s="1178"/>
      <c r="U40" s="1178"/>
      <c r="V40" s="1178"/>
    </row>
    <row r="41" spans="1:22" ht="34.5" customHeight="1">
      <c r="A41" s="950"/>
      <c r="B41" s="2918" t="s">
        <v>493</v>
      </c>
      <c r="C41" s="2919"/>
      <c r="D41" s="1874">
        <v>246</v>
      </c>
      <c r="E41" s="1875">
        <f t="shared" si="13"/>
        <v>0.76578259245423985</v>
      </c>
      <c r="F41" s="1876">
        <f t="shared" si="15"/>
        <v>0.82770038081346131</v>
      </c>
      <c r="G41" s="1874">
        <v>21623</v>
      </c>
      <c r="H41" s="1875">
        <f t="shared" si="11"/>
        <v>0.92519299278518052</v>
      </c>
      <c r="I41" s="1877">
        <v>12462</v>
      </c>
      <c r="J41" s="1875">
        <f t="shared" si="7"/>
        <v>3.6642918260593427</v>
      </c>
      <c r="K41" s="1876">
        <f t="shared" si="16"/>
        <v>0.72562240289988467</v>
      </c>
      <c r="L41" s="1877">
        <v>1261397</v>
      </c>
      <c r="M41" s="1875">
        <f t="shared" si="8"/>
        <v>5.0498603838791771</v>
      </c>
      <c r="N41" s="1178"/>
      <c r="O41" s="1178"/>
      <c r="P41" s="1178"/>
      <c r="Q41" s="1178"/>
      <c r="R41" s="1178"/>
      <c r="S41" s="1178"/>
      <c r="T41" s="1178"/>
      <c r="U41" s="1178"/>
      <c r="V41" s="1178"/>
    </row>
    <row r="42" spans="1:22" ht="34.5" customHeight="1">
      <c r="A42" s="950"/>
      <c r="B42" s="2918" t="s">
        <v>494</v>
      </c>
      <c r="C42" s="2919"/>
      <c r="D42" s="1874">
        <v>1222</v>
      </c>
      <c r="E42" s="1875">
        <f t="shared" si="13"/>
        <v>3.8040094633295976</v>
      </c>
      <c r="F42" s="1876">
        <f t="shared" si="15"/>
        <v>0.98309041434298561</v>
      </c>
      <c r="G42" s="1874">
        <v>90434</v>
      </c>
      <c r="H42" s="1875">
        <f>G42/$G$6*100</f>
        <v>3.8694400920101284</v>
      </c>
      <c r="I42" s="1877">
        <v>32028</v>
      </c>
      <c r="J42" s="1875">
        <f t="shared" si="7"/>
        <v>9.4174240575372039</v>
      </c>
      <c r="K42" s="1876">
        <f t="shared" si="16"/>
        <v>0.89380325276615935</v>
      </c>
      <c r="L42" s="1877">
        <v>2631859</v>
      </c>
      <c r="M42" s="1875">
        <f t="shared" si="8"/>
        <v>10.536350173700958</v>
      </c>
      <c r="N42" s="1178"/>
      <c r="O42" s="1178"/>
      <c r="P42" s="1178"/>
      <c r="Q42" s="1178"/>
      <c r="R42" s="1178"/>
      <c r="S42" s="1178"/>
      <c r="T42" s="1178"/>
      <c r="U42" s="1178"/>
      <c r="V42" s="1178"/>
    </row>
    <row r="43" spans="1:22" ht="34.5" customHeight="1">
      <c r="A43" s="950"/>
      <c r="B43" s="2918" t="s">
        <v>495</v>
      </c>
      <c r="C43" s="2919"/>
      <c r="D43" s="1874">
        <v>913</v>
      </c>
      <c r="E43" s="1875">
        <f t="shared" si="13"/>
        <v>2.8421118167102475</v>
      </c>
      <c r="F43" s="1876">
        <f t="shared" si="15"/>
        <v>1.1632714240793134</v>
      </c>
      <c r="G43" s="1874">
        <v>57101</v>
      </c>
      <c r="H43" s="1875">
        <f t="shared" si="11"/>
        <v>2.443206080609841</v>
      </c>
      <c r="I43" s="1877">
        <v>5191</v>
      </c>
      <c r="J43" s="1875">
        <f t="shared" si="7"/>
        <v>1.5263472050292126</v>
      </c>
      <c r="K43" s="1876">
        <f t="shared" si="16"/>
        <v>1.2946760238516175</v>
      </c>
      <c r="L43" s="1877">
        <v>294486</v>
      </c>
      <c r="M43" s="1875">
        <f t="shared" si="8"/>
        <v>1.1789414316087983</v>
      </c>
      <c r="N43" s="1178"/>
      <c r="O43" s="1178"/>
      <c r="P43" s="1178"/>
      <c r="Q43" s="1178"/>
      <c r="R43" s="1178"/>
      <c r="S43" s="1178"/>
      <c r="T43" s="1178"/>
      <c r="U43" s="1178"/>
      <c r="V43" s="1178"/>
    </row>
    <row r="44" spans="1:22" ht="34.5" customHeight="1">
      <c r="A44" s="950"/>
      <c r="B44" s="2918" t="s">
        <v>496</v>
      </c>
      <c r="C44" s="2919"/>
      <c r="D44" s="1874">
        <v>2226</v>
      </c>
      <c r="E44" s="1875">
        <f t="shared" si="13"/>
        <v>6.9293985805005605</v>
      </c>
      <c r="F44" s="1876">
        <f t="shared" si="15"/>
        <v>1.6877105631671769</v>
      </c>
      <c r="G44" s="1874">
        <v>95958</v>
      </c>
      <c r="H44" s="1875">
        <f t="shared" si="11"/>
        <v>4.1057979559580238</v>
      </c>
      <c r="I44" s="1877">
        <v>8542</v>
      </c>
      <c r="J44" s="1875">
        <f>I44/$I$6*100</f>
        <v>2.5116659266729982</v>
      </c>
      <c r="K44" s="1876">
        <f t="shared" si="9"/>
        <v>2.4490111961093564</v>
      </c>
      <c r="L44" s="1877">
        <v>256179</v>
      </c>
      <c r="M44" s="1875">
        <f t="shared" si="8"/>
        <v>1.0255836848207058</v>
      </c>
    </row>
    <row r="45" spans="1:22" ht="34.5" customHeight="1">
      <c r="A45" s="954"/>
      <c r="B45" s="2918" t="s">
        <v>497</v>
      </c>
      <c r="C45" s="2919"/>
      <c r="D45" s="1874">
        <v>36</v>
      </c>
      <c r="E45" s="1875">
        <f t="shared" si="13"/>
        <v>0.11206574523720583</v>
      </c>
      <c r="F45" s="1876">
        <f t="shared" si="15"/>
        <v>0.57311304907923799</v>
      </c>
      <c r="G45" s="1874">
        <v>4570</v>
      </c>
      <c r="H45" s="1875">
        <f t="shared" si="11"/>
        <v>0.19553863834936297</v>
      </c>
      <c r="I45" s="1877">
        <v>337</v>
      </c>
      <c r="J45" s="1875">
        <f>I45/$I$6*100</f>
        <v>9.909054288091787E-2</v>
      </c>
      <c r="K45" s="1876">
        <f t="shared" si="9"/>
        <v>0.59064757026451398</v>
      </c>
      <c r="L45" s="1877">
        <v>41906</v>
      </c>
      <c r="M45" s="1875">
        <f>L45/$L$6*100</f>
        <v>0.16776593669307982</v>
      </c>
    </row>
    <row r="46" spans="1:22" s="1881" customFormat="1" ht="21.75" customHeight="1">
      <c r="A46" s="1879" t="s">
        <v>1726</v>
      </c>
      <c r="B46" s="655"/>
      <c r="C46" s="655"/>
      <c r="D46" s="655"/>
      <c r="E46" s="655"/>
      <c r="F46" s="655"/>
      <c r="G46" s="655"/>
      <c r="H46" s="655"/>
      <c r="I46" s="655"/>
      <c r="J46" s="655"/>
      <c r="K46" s="655"/>
      <c r="L46" s="1880"/>
    </row>
    <row r="47" spans="1:22" s="1881" customFormat="1" ht="21.75" customHeight="1">
      <c r="A47" s="1879" t="s">
        <v>1399</v>
      </c>
      <c r="B47" s="655"/>
      <c r="C47" s="655"/>
      <c r="D47" s="655"/>
      <c r="E47" s="655"/>
      <c r="F47" s="655"/>
      <c r="G47" s="655"/>
      <c r="H47" s="655"/>
      <c r="I47" s="655"/>
      <c r="J47" s="655"/>
      <c r="K47" s="655"/>
      <c r="L47" s="1882"/>
    </row>
    <row r="48" spans="1:22" s="1881" customFormat="1">
      <c r="A48" s="655"/>
      <c r="B48" s="655"/>
      <c r="C48" s="655"/>
      <c r="D48" s="655"/>
      <c r="E48" s="655"/>
      <c r="F48" s="655"/>
      <c r="G48" s="655"/>
      <c r="H48" s="655"/>
      <c r="I48" s="655"/>
      <c r="J48" s="655"/>
      <c r="K48" s="655"/>
      <c r="L48" s="655"/>
    </row>
    <row r="51" spans="4:8">
      <c r="D51" s="619"/>
      <c r="E51" s="619"/>
      <c r="F51" s="619"/>
      <c r="H51" s="637"/>
    </row>
    <row r="52" spans="4:8">
      <c r="D52" s="619"/>
      <c r="E52" s="638"/>
      <c r="F52" s="619"/>
      <c r="G52" s="638"/>
      <c r="H52" s="637"/>
    </row>
    <row r="53" spans="4:8">
      <c r="D53" s="619"/>
      <c r="E53" s="638"/>
      <c r="F53" s="619"/>
      <c r="G53" s="638"/>
      <c r="H53" s="637"/>
    </row>
    <row r="54" spans="4:8">
      <c r="D54" s="619"/>
      <c r="E54" s="638"/>
      <c r="F54" s="619"/>
      <c r="G54" s="638"/>
      <c r="H54" s="637"/>
    </row>
    <row r="55" spans="4:8">
      <c r="D55" s="619"/>
      <c r="E55" s="638"/>
      <c r="F55" s="619"/>
      <c r="G55" s="638"/>
    </row>
  </sheetData>
  <sheetProtection algorithmName="SHA-512" hashValue="I6L+AXbgtNsjwegWvN4g8cMJSvU0vzXrx28EiY0IHFGl4ogZ7l16D9zh1Jg860NcLD3DhJIlozWmF8Y9vq/LEg==" saltValue="OSoPSz80aWcO+SIociCK+Q==" spinCount="100000" sheet="1" objects="1" scenarios="1"/>
  <mergeCells count="44">
    <mergeCell ref="B19:C19"/>
    <mergeCell ref="B24:C24"/>
    <mergeCell ref="B35:C35"/>
    <mergeCell ref="B42:C42"/>
    <mergeCell ref="B43:C43"/>
    <mergeCell ref="A29:C29"/>
    <mergeCell ref="B30:C30"/>
    <mergeCell ref="A20:C20"/>
    <mergeCell ref="B21:C21"/>
    <mergeCell ref="B22:C22"/>
    <mergeCell ref="B23:C23"/>
    <mergeCell ref="A25:C25"/>
    <mergeCell ref="B44:C44"/>
    <mergeCell ref="B45:C45"/>
    <mergeCell ref="A3:C5"/>
    <mergeCell ref="B37:C37"/>
    <mergeCell ref="A38:C38"/>
    <mergeCell ref="B39:C39"/>
    <mergeCell ref="B40:C40"/>
    <mergeCell ref="B41:C41"/>
    <mergeCell ref="A31:C31"/>
    <mergeCell ref="B32:C32"/>
    <mergeCell ref="B33:C33"/>
    <mergeCell ref="B34:C34"/>
    <mergeCell ref="A36:C36"/>
    <mergeCell ref="B26:C26"/>
    <mergeCell ref="B27:C27"/>
    <mergeCell ref="B28:C28"/>
    <mergeCell ref="A14:C14"/>
    <mergeCell ref="B15:C15"/>
    <mergeCell ref="B16:C16"/>
    <mergeCell ref="B17:C17"/>
    <mergeCell ref="B18:C18"/>
    <mergeCell ref="A1:M1"/>
    <mergeCell ref="D3:H3"/>
    <mergeCell ref="I3:M3"/>
    <mergeCell ref="A6:C6"/>
    <mergeCell ref="A7:C7"/>
    <mergeCell ref="B13:C13"/>
    <mergeCell ref="B8:C8"/>
    <mergeCell ref="B9:C9"/>
    <mergeCell ref="B10:C10"/>
    <mergeCell ref="B11:C11"/>
    <mergeCell ref="A12:C12"/>
  </mergeCells>
  <phoneticPr fontId="8"/>
  <hyperlinks>
    <hyperlink ref="N1" location="一覧!A1" display="一覧へ" xr:uid="{E5138ADA-AE2D-4101-9F18-29F061E6364F}"/>
  </hyperlinks>
  <printOptions horizontalCentered="1"/>
  <pageMargins left="0.74803149606299213" right="0.74803149606299213" top="0.98425196850393704" bottom="0.98425196850393704" header="0.51181102362204722" footer="0.51181102362204722"/>
  <pageSetup paperSize="9" scale="4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pageSetUpPr fitToPage="1"/>
  </sheetPr>
  <dimension ref="A1:X44"/>
  <sheetViews>
    <sheetView view="pageBreakPreview" zoomScale="55" zoomScaleNormal="100" zoomScaleSheetLayoutView="55" workbookViewId="0">
      <pane xSplit="2" ySplit="3" topLeftCell="C4" activePane="bottomRight" state="frozen"/>
      <selection activeCell="W1" sqref="W1:X1"/>
      <selection pane="topRight" activeCell="W1" sqref="W1:X1"/>
      <selection pane="bottomLeft" activeCell="W1" sqref="W1:X1"/>
      <selection pane="bottomRight" sqref="A1:V1"/>
    </sheetView>
  </sheetViews>
  <sheetFormatPr defaultColWidth="9.140625" defaultRowHeight="12"/>
  <cols>
    <col min="1" max="1" width="4.28515625" style="620" customWidth="1"/>
    <col min="2" max="2" width="49" style="620" customWidth="1"/>
    <col min="3" max="13" width="11.42578125" style="634" customWidth="1"/>
    <col min="14" max="14" width="11.42578125" style="620" customWidth="1"/>
    <col min="15" max="22" width="11.42578125" style="634" customWidth="1"/>
    <col min="23" max="24" width="10.7109375" style="634" customWidth="1"/>
    <col min="25" max="16384" width="9.140625" style="634"/>
  </cols>
  <sheetData>
    <row r="1" spans="1:24" ht="18.75" customHeight="1">
      <c r="A1" s="2952" t="s">
        <v>1009</v>
      </c>
      <c r="B1" s="2952"/>
      <c r="C1" s="2952"/>
      <c r="D1" s="2952"/>
      <c r="E1" s="2952"/>
      <c r="F1" s="2952"/>
      <c r="G1" s="2952"/>
      <c r="H1" s="2952"/>
      <c r="I1" s="2952"/>
      <c r="J1" s="2952"/>
      <c r="K1" s="2952"/>
      <c r="L1" s="2952"/>
      <c r="M1" s="2952"/>
      <c r="N1" s="2952"/>
      <c r="O1" s="2952"/>
      <c r="P1" s="2952"/>
      <c r="Q1" s="2952"/>
      <c r="R1" s="2952"/>
      <c r="S1" s="2952"/>
      <c r="T1" s="2952"/>
      <c r="U1" s="2952"/>
      <c r="V1" s="2952"/>
      <c r="W1" s="1544" t="s">
        <v>1532</v>
      </c>
    </row>
    <row r="2" spans="1:24" ht="18.75" customHeight="1" thickBot="1">
      <c r="A2" s="86"/>
      <c r="V2" s="635" t="s">
        <v>498</v>
      </c>
      <c r="W2" s="622"/>
    </row>
    <row r="3" spans="1:24" s="645" customFormat="1" ht="86.25" customHeight="1" thickTop="1">
      <c r="A3" s="639"/>
      <c r="B3" s="640"/>
      <c r="C3" s="641" t="s">
        <v>929</v>
      </c>
      <c r="D3" s="641" t="s">
        <v>930</v>
      </c>
      <c r="E3" s="641" t="s">
        <v>931</v>
      </c>
      <c r="F3" s="641" t="s">
        <v>932</v>
      </c>
      <c r="G3" s="641" t="s">
        <v>933</v>
      </c>
      <c r="H3" s="641" t="s">
        <v>934</v>
      </c>
      <c r="I3" s="641" t="s">
        <v>935</v>
      </c>
      <c r="J3" s="641" t="s">
        <v>936</v>
      </c>
      <c r="K3" s="641" t="s">
        <v>937</v>
      </c>
      <c r="L3" s="641" t="s">
        <v>938</v>
      </c>
      <c r="M3" s="642" t="s">
        <v>939</v>
      </c>
      <c r="N3" s="643" t="s">
        <v>940</v>
      </c>
      <c r="O3" s="644" t="s">
        <v>941</v>
      </c>
      <c r="P3" s="641" t="s">
        <v>942</v>
      </c>
      <c r="Q3" s="641" t="s">
        <v>943</v>
      </c>
      <c r="R3" s="641" t="s">
        <v>944</v>
      </c>
      <c r="S3" s="641" t="s">
        <v>945</v>
      </c>
      <c r="T3" s="641" t="s">
        <v>946</v>
      </c>
      <c r="U3" s="641" t="s">
        <v>947</v>
      </c>
      <c r="V3" s="641" t="s">
        <v>948</v>
      </c>
    </row>
    <row r="4" spans="1:24" ht="24.95" customHeight="1">
      <c r="A4" s="639" t="s">
        <v>499</v>
      </c>
      <c r="B4" s="774"/>
      <c r="C4" s="1883">
        <v>30851</v>
      </c>
      <c r="D4" s="1883">
        <v>17411</v>
      </c>
      <c r="E4" s="1883">
        <v>9819</v>
      </c>
      <c r="F4" s="1883">
        <v>11918</v>
      </c>
      <c r="G4" s="1883">
        <v>71117</v>
      </c>
      <c r="H4" s="1883">
        <v>35599</v>
      </c>
      <c r="I4" s="1883">
        <v>1396</v>
      </c>
      <c r="J4" s="1883">
        <v>7106</v>
      </c>
      <c r="K4" s="1883">
        <v>6963</v>
      </c>
      <c r="L4" s="1883">
        <v>4119</v>
      </c>
      <c r="M4" s="1884">
        <v>65007</v>
      </c>
      <c r="N4" s="1885">
        <v>14078</v>
      </c>
      <c r="O4" s="1886">
        <v>129241</v>
      </c>
      <c r="P4" s="1883">
        <v>1457</v>
      </c>
      <c r="Q4" s="1883">
        <v>13391</v>
      </c>
      <c r="R4" s="1883">
        <v>8208</v>
      </c>
      <c r="S4" s="1883">
        <v>14255</v>
      </c>
      <c r="T4" s="1883">
        <v>5910</v>
      </c>
      <c r="U4" s="1883">
        <v>43548</v>
      </c>
      <c r="V4" s="1883">
        <v>5283</v>
      </c>
    </row>
    <row r="5" spans="1:24" ht="24.95" customHeight="1">
      <c r="A5" s="646"/>
      <c r="B5" s="647" t="s">
        <v>821</v>
      </c>
      <c r="C5" s="1883">
        <v>1647</v>
      </c>
      <c r="D5" s="1883">
        <v>1039</v>
      </c>
      <c r="E5" s="1883">
        <v>196</v>
      </c>
      <c r="F5" s="1883">
        <v>241</v>
      </c>
      <c r="G5" s="1883">
        <v>689</v>
      </c>
      <c r="H5" s="1883">
        <v>201</v>
      </c>
      <c r="I5" s="1883">
        <v>17</v>
      </c>
      <c r="J5" s="1883">
        <v>541</v>
      </c>
      <c r="K5" s="1883">
        <v>873</v>
      </c>
      <c r="L5" s="1883">
        <v>117</v>
      </c>
      <c r="M5" s="1884">
        <v>2543</v>
      </c>
      <c r="N5" s="1885">
        <v>357</v>
      </c>
      <c r="O5" s="1886">
        <v>4154</v>
      </c>
      <c r="P5" s="1883">
        <v>1</v>
      </c>
      <c r="Q5" s="1883">
        <v>387</v>
      </c>
      <c r="R5" s="1883">
        <v>508</v>
      </c>
      <c r="S5" s="1883">
        <v>1148</v>
      </c>
      <c r="T5" s="1883">
        <v>279</v>
      </c>
      <c r="U5" s="1883">
        <v>1875</v>
      </c>
      <c r="V5" s="1883">
        <v>486</v>
      </c>
    </row>
    <row r="6" spans="1:24" ht="24.95" customHeight="1">
      <c r="A6" s="646"/>
      <c r="B6" s="647" t="s">
        <v>476</v>
      </c>
      <c r="C6" s="1883">
        <v>23267</v>
      </c>
      <c r="D6" s="1883">
        <v>13063</v>
      </c>
      <c r="E6" s="1883">
        <v>8338</v>
      </c>
      <c r="F6" s="1883">
        <v>10288</v>
      </c>
      <c r="G6" s="1883">
        <v>64074</v>
      </c>
      <c r="H6" s="1883">
        <v>34059</v>
      </c>
      <c r="I6" s="1883">
        <v>1223</v>
      </c>
      <c r="J6" s="1883">
        <v>5291</v>
      </c>
      <c r="K6" s="1883">
        <v>4995</v>
      </c>
      <c r="L6" s="1883">
        <v>3322</v>
      </c>
      <c r="M6" s="1884">
        <v>53368</v>
      </c>
      <c r="N6" s="1885">
        <v>11361</v>
      </c>
      <c r="O6" s="1886">
        <v>102564</v>
      </c>
      <c r="P6" s="1883">
        <v>836</v>
      </c>
      <c r="Q6" s="1883">
        <v>11771</v>
      </c>
      <c r="R6" s="1883">
        <v>6614</v>
      </c>
      <c r="S6" s="1883">
        <v>10870</v>
      </c>
      <c r="T6" s="1883">
        <v>4830</v>
      </c>
      <c r="U6" s="1883">
        <v>33039</v>
      </c>
      <c r="V6" s="1883">
        <v>3621</v>
      </c>
    </row>
    <row r="7" spans="1:24" ht="24.95" customHeight="1">
      <c r="A7" s="646"/>
      <c r="B7" s="647" t="s">
        <v>477</v>
      </c>
      <c r="C7" s="1883">
        <v>3718</v>
      </c>
      <c r="D7" s="1883">
        <v>2315</v>
      </c>
      <c r="E7" s="1883">
        <v>513</v>
      </c>
      <c r="F7" s="1883">
        <v>999</v>
      </c>
      <c r="G7" s="1883">
        <v>4614</v>
      </c>
      <c r="H7" s="1883">
        <v>731</v>
      </c>
      <c r="I7" s="1883">
        <v>81</v>
      </c>
      <c r="J7" s="1883">
        <v>565</v>
      </c>
      <c r="K7" s="1883">
        <v>274</v>
      </c>
      <c r="L7" s="1883">
        <v>379</v>
      </c>
      <c r="M7" s="1884">
        <v>4745</v>
      </c>
      <c r="N7" s="1885">
        <v>1250</v>
      </c>
      <c r="O7" s="1886">
        <v>12928</v>
      </c>
      <c r="P7" s="1883">
        <v>462</v>
      </c>
      <c r="Q7" s="1883">
        <v>821</v>
      </c>
      <c r="R7" s="1883">
        <v>548</v>
      </c>
      <c r="S7" s="1883">
        <v>981</v>
      </c>
      <c r="T7" s="1883">
        <v>662</v>
      </c>
      <c r="U7" s="1883">
        <v>5583</v>
      </c>
      <c r="V7" s="1883">
        <v>742</v>
      </c>
    </row>
    <row r="8" spans="1:24" ht="24.95" customHeight="1">
      <c r="A8" s="648"/>
      <c r="B8" s="647" t="s">
        <v>1215</v>
      </c>
      <c r="C8" s="1883">
        <v>2219</v>
      </c>
      <c r="D8" s="1883">
        <v>994</v>
      </c>
      <c r="E8" s="1883">
        <v>772</v>
      </c>
      <c r="F8" s="1883">
        <v>390</v>
      </c>
      <c r="G8" s="1883">
        <v>1740</v>
      </c>
      <c r="H8" s="1883">
        <v>608</v>
      </c>
      <c r="I8" s="1883">
        <v>75</v>
      </c>
      <c r="J8" s="1883">
        <v>709</v>
      </c>
      <c r="K8" s="1883">
        <v>821</v>
      </c>
      <c r="L8" s="1883">
        <v>301</v>
      </c>
      <c r="M8" s="1884">
        <v>4351</v>
      </c>
      <c r="N8" s="1885">
        <v>1110</v>
      </c>
      <c r="O8" s="1886">
        <v>9595</v>
      </c>
      <c r="P8" s="1883">
        <v>158</v>
      </c>
      <c r="Q8" s="1883">
        <v>412</v>
      </c>
      <c r="R8" s="1883">
        <v>538</v>
      </c>
      <c r="S8" s="1883">
        <v>1256</v>
      </c>
      <c r="T8" s="1883">
        <v>139</v>
      </c>
      <c r="U8" s="1883">
        <v>3051</v>
      </c>
      <c r="V8" s="1883">
        <v>434</v>
      </c>
      <c r="X8" s="649"/>
    </row>
    <row r="9" spans="1:24" ht="24.95" customHeight="1">
      <c r="A9" s="639" t="s">
        <v>1421</v>
      </c>
      <c r="B9" s="650"/>
      <c r="C9" s="1883">
        <v>5135</v>
      </c>
      <c r="D9" s="1883">
        <v>4032</v>
      </c>
      <c r="E9" s="1883">
        <v>3072</v>
      </c>
      <c r="F9" s="1883">
        <v>2700</v>
      </c>
      <c r="G9" s="1883">
        <v>7137</v>
      </c>
      <c r="H9" s="1883">
        <v>2063</v>
      </c>
      <c r="I9" s="1883">
        <v>1027</v>
      </c>
      <c r="J9" s="1883">
        <v>2290</v>
      </c>
      <c r="K9" s="1883">
        <v>1652</v>
      </c>
      <c r="L9" s="1883">
        <v>1500</v>
      </c>
      <c r="M9" s="1884">
        <v>8286</v>
      </c>
      <c r="N9" s="1885">
        <v>3289</v>
      </c>
      <c r="O9" s="1886">
        <v>13703</v>
      </c>
      <c r="P9" s="1883">
        <v>1484</v>
      </c>
      <c r="Q9" s="1883">
        <v>3179</v>
      </c>
      <c r="R9" s="1883">
        <v>2396</v>
      </c>
      <c r="S9" s="1883">
        <v>3846</v>
      </c>
      <c r="T9" s="1883">
        <v>2033</v>
      </c>
      <c r="U9" s="1883">
        <v>6406</v>
      </c>
      <c r="V9" s="1883">
        <v>2123</v>
      </c>
    </row>
    <row r="10" spans="1:24" ht="24.95" customHeight="1">
      <c r="A10" s="648"/>
      <c r="B10" s="647" t="s">
        <v>478</v>
      </c>
      <c r="C10" s="1883">
        <v>5135</v>
      </c>
      <c r="D10" s="1883">
        <v>4032</v>
      </c>
      <c r="E10" s="1883">
        <v>3072</v>
      </c>
      <c r="F10" s="1883">
        <v>2700</v>
      </c>
      <c r="G10" s="1883">
        <v>7137</v>
      </c>
      <c r="H10" s="1883">
        <v>2063</v>
      </c>
      <c r="I10" s="1883">
        <v>1027</v>
      </c>
      <c r="J10" s="1883">
        <v>2290</v>
      </c>
      <c r="K10" s="1883">
        <v>1652</v>
      </c>
      <c r="L10" s="1883">
        <v>1500</v>
      </c>
      <c r="M10" s="1884">
        <v>8286</v>
      </c>
      <c r="N10" s="1885">
        <v>3289</v>
      </c>
      <c r="O10" s="1886">
        <v>13703</v>
      </c>
      <c r="P10" s="1883">
        <v>1484</v>
      </c>
      <c r="Q10" s="1883">
        <v>3179</v>
      </c>
      <c r="R10" s="1883">
        <v>2396</v>
      </c>
      <c r="S10" s="1883">
        <v>3846</v>
      </c>
      <c r="T10" s="1883">
        <v>2033</v>
      </c>
      <c r="U10" s="1883">
        <v>6406</v>
      </c>
      <c r="V10" s="1883">
        <v>2123</v>
      </c>
    </row>
    <row r="11" spans="1:24" ht="24.95" customHeight="1">
      <c r="A11" s="639" t="s">
        <v>1216</v>
      </c>
      <c r="B11" s="650"/>
      <c r="C11" s="1883">
        <v>36358</v>
      </c>
      <c r="D11" s="1883">
        <v>25413</v>
      </c>
      <c r="E11" s="1883">
        <v>17656</v>
      </c>
      <c r="F11" s="1883">
        <v>17613</v>
      </c>
      <c r="G11" s="1883">
        <v>82963</v>
      </c>
      <c r="H11" s="1883">
        <v>24081</v>
      </c>
      <c r="I11" s="1883">
        <v>7513</v>
      </c>
      <c r="J11" s="1883">
        <v>11432</v>
      </c>
      <c r="K11" s="1883">
        <v>10659</v>
      </c>
      <c r="L11" s="1883">
        <v>10491</v>
      </c>
      <c r="M11" s="1884">
        <v>69534</v>
      </c>
      <c r="N11" s="1885">
        <v>25826</v>
      </c>
      <c r="O11" s="1886">
        <v>124940</v>
      </c>
      <c r="P11" s="1883">
        <v>6708</v>
      </c>
      <c r="Q11" s="1883">
        <v>28520</v>
      </c>
      <c r="R11" s="1883">
        <v>12410</v>
      </c>
      <c r="S11" s="1883">
        <v>23716</v>
      </c>
      <c r="T11" s="1883">
        <v>18590</v>
      </c>
      <c r="U11" s="1883">
        <v>44893</v>
      </c>
      <c r="V11" s="1883">
        <v>12079</v>
      </c>
    </row>
    <row r="12" spans="1:24" ht="24.95" customHeight="1">
      <c r="A12" s="646"/>
      <c r="B12" s="647" t="s">
        <v>479</v>
      </c>
      <c r="C12" s="1883">
        <v>2372</v>
      </c>
      <c r="D12" s="1883">
        <v>2422</v>
      </c>
      <c r="E12" s="1883">
        <v>1622</v>
      </c>
      <c r="F12" s="1883">
        <v>2920</v>
      </c>
      <c r="G12" s="1883">
        <v>17046</v>
      </c>
      <c r="H12" s="1883">
        <v>4930</v>
      </c>
      <c r="I12" s="1883">
        <v>1692</v>
      </c>
      <c r="J12" s="1883">
        <v>764</v>
      </c>
      <c r="K12" s="1883">
        <v>730</v>
      </c>
      <c r="L12" s="1883">
        <v>1068</v>
      </c>
      <c r="M12" s="1884">
        <v>3237</v>
      </c>
      <c r="N12" s="1885">
        <v>3555</v>
      </c>
      <c r="O12" s="1886">
        <v>6908</v>
      </c>
      <c r="P12" s="1883">
        <v>149</v>
      </c>
      <c r="Q12" s="1883">
        <v>6564</v>
      </c>
      <c r="R12" s="1883">
        <v>317</v>
      </c>
      <c r="S12" s="1883">
        <v>714</v>
      </c>
      <c r="T12" s="1883">
        <v>315</v>
      </c>
      <c r="U12" s="1883">
        <v>1113</v>
      </c>
      <c r="V12" s="1883">
        <v>275</v>
      </c>
    </row>
    <row r="13" spans="1:24" ht="24.95" customHeight="1">
      <c r="A13" s="646"/>
      <c r="B13" s="647" t="s">
        <v>500</v>
      </c>
      <c r="C13" s="1883">
        <v>13038</v>
      </c>
      <c r="D13" s="1883">
        <v>7434</v>
      </c>
      <c r="E13" s="1883">
        <v>6582</v>
      </c>
      <c r="F13" s="1883">
        <v>6061</v>
      </c>
      <c r="G13" s="1883">
        <v>20922</v>
      </c>
      <c r="H13" s="1883">
        <v>5153</v>
      </c>
      <c r="I13" s="1883">
        <v>1882</v>
      </c>
      <c r="J13" s="1883">
        <v>3844</v>
      </c>
      <c r="K13" s="1883">
        <v>4428</v>
      </c>
      <c r="L13" s="1883">
        <v>4180</v>
      </c>
      <c r="M13" s="1884">
        <v>29052</v>
      </c>
      <c r="N13" s="1885">
        <v>12219</v>
      </c>
      <c r="O13" s="1886">
        <v>61513</v>
      </c>
      <c r="P13" s="1883">
        <v>2202</v>
      </c>
      <c r="Q13" s="1883">
        <v>9507</v>
      </c>
      <c r="R13" s="1883">
        <v>5943</v>
      </c>
      <c r="S13" s="1883">
        <v>8009</v>
      </c>
      <c r="T13" s="1883">
        <v>4057</v>
      </c>
      <c r="U13" s="1883">
        <v>18243</v>
      </c>
      <c r="V13" s="1883">
        <v>5969</v>
      </c>
    </row>
    <row r="14" spans="1:24" ht="24.95" customHeight="1">
      <c r="A14" s="646"/>
      <c r="B14" s="647" t="s">
        <v>480</v>
      </c>
      <c r="C14" s="1883">
        <v>2829</v>
      </c>
      <c r="D14" s="1883">
        <v>1628</v>
      </c>
      <c r="E14" s="1883">
        <v>619</v>
      </c>
      <c r="F14" s="1883">
        <v>468</v>
      </c>
      <c r="G14" s="1883">
        <v>1569</v>
      </c>
      <c r="H14" s="1883">
        <v>353</v>
      </c>
      <c r="I14" s="1883">
        <v>150</v>
      </c>
      <c r="J14" s="1883">
        <v>848</v>
      </c>
      <c r="K14" s="1883">
        <v>742</v>
      </c>
      <c r="L14" s="1883">
        <v>512</v>
      </c>
      <c r="M14" s="1884">
        <v>5944</v>
      </c>
      <c r="N14" s="1885">
        <v>1144</v>
      </c>
      <c r="O14" s="1886">
        <v>11982</v>
      </c>
      <c r="P14" s="1883">
        <v>167</v>
      </c>
      <c r="Q14" s="1883">
        <v>908</v>
      </c>
      <c r="R14" s="1883">
        <v>832</v>
      </c>
      <c r="S14" s="1883">
        <v>1544</v>
      </c>
      <c r="T14" s="1883">
        <v>578</v>
      </c>
      <c r="U14" s="1883">
        <v>4843</v>
      </c>
      <c r="V14" s="1883">
        <v>771</v>
      </c>
    </row>
    <row r="15" spans="1:24" ht="24.95" customHeight="1">
      <c r="A15" s="646"/>
      <c r="B15" s="647" t="s">
        <v>501</v>
      </c>
      <c r="C15" s="1883">
        <v>18113</v>
      </c>
      <c r="D15" s="1883">
        <v>13929</v>
      </c>
      <c r="E15" s="1883">
        <v>8833</v>
      </c>
      <c r="F15" s="1883">
        <v>8164</v>
      </c>
      <c r="G15" s="1883">
        <v>43425</v>
      </c>
      <c r="H15" s="1883">
        <v>13645</v>
      </c>
      <c r="I15" s="1883">
        <v>3789</v>
      </c>
      <c r="J15" s="1883">
        <v>5976</v>
      </c>
      <c r="K15" s="1883">
        <v>4759</v>
      </c>
      <c r="L15" s="1883">
        <v>4731</v>
      </c>
      <c r="M15" s="1884">
        <v>31300</v>
      </c>
      <c r="N15" s="1885">
        <v>8905</v>
      </c>
      <c r="O15" s="1886">
        <v>44523</v>
      </c>
      <c r="P15" s="1883">
        <v>4190</v>
      </c>
      <c r="Q15" s="1883">
        <v>11540</v>
      </c>
      <c r="R15" s="1883">
        <v>5318</v>
      </c>
      <c r="S15" s="1883">
        <v>13448</v>
      </c>
      <c r="T15" s="1883">
        <v>13640</v>
      </c>
      <c r="U15" s="1883">
        <v>20685</v>
      </c>
      <c r="V15" s="1883">
        <v>5064</v>
      </c>
    </row>
    <row r="16" spans="1:24" ht="24.95" customHeight="1">
      <c r="A16" s="787"/>
      <c r="B16" s="647" t="s">
        <v>1225</v>
      </c>
      <c r="C16" s="1883">
        <v>6</v>
      </c>
      <c r="D16" s="1883">
        <v>0</v>
      </c>
      <c r="E16" s="1883">
        <v>0</v>
      </c>
      <c r="F16" s="1883">
        <v>0</v>
      </c>
      <c r="G16" s="1883">
        <v>1</v>
      </c>
      <c r="H16" s="1883">
        <v>0</v>
      </c>
      <c r="I16" s="1883">
        <v>0</v>
      </c>
      <c r="J16" s="1883">
        <v>0</v>
      </c>
      <c r="K16" s="1883">
        <v>0</v>
      </c>
      <c r="L16" s="1883">
        <v>0</v>
      </c>
      <c r="M16" s="1884">
        <v>1</v>
      </c>
      <c r="N16" s="1885">
        <v>3</v>
      </c>
      <c r="O16" s="1886">
        <v>14</v>
      </c>
      <c r="P16" s="1883">
        <v>0</v>
      </c>
      <c r="Q16" s="1883">
        <v>1</v>
      </c>
      <c r="R16" s="1883">
        <v>0</v>
      </c>
      <c r="S16" s="1883">
        <v>1</v>
      </c>
      <c r="T16" s="1883">
        <v>0</v>
      </c>
      <c r="U16" s="1883">
        <v>9</v>
      </c>
      <c r="V16" s="1883">
        <v>0</v>
      </c>
    </row>
    <row r="17" spans="1:24" ht="24.95" customHeight="1">
      <c r="A17" s="639" t="s">
        <v>1218</v>
      </c>
      <c r="B17" s="650"/>
      <c r="C17" s="1883">
        <v>76435</v>
      </c>
      <c r="D17" s="1883">
        <v>46177</v>
      </c>
      <c r="E17" s="1883">
        <v>42175</v>
      </c>
      <c r="F17" s="1883">
        <v>33702</v>
      </c>
      <c r="G17" s="1883">
        <v>130190</v>
      </c>
      <c r="H17" s="1883">
        <v>45674</v>
      </c>
      <c r="I17" s="1883">
        <v>20218</v>
      </c>
      <c r="J17" s="1883">
        <v>27084</v>
      </c>
      <c r="K17" s="1883">
        <v>25843</v>
      </c>
      <c r="L17" s="1883">
        <v>30506</v>
      </c>
      <c r="M17" s="1884">
        <v>122382</v>
      </c>
      <c r="N17" s="1885">
        <v>85397</v>
      </c>
      <c r="O17" s="1886">
        <v>186768</v>
      </c>
      <c r="P17" s="1883">
        <v>25628</v>
      </c>
      <c r="Q17" s="1883">
        <v>67776</v>
      </c>
      <c r="R17" s="1883">
        <v>28402</v>
      </c>
      <c r="S17" s="1883">
        <v>44779</v>
      </c>
      <c r="T17" s="1883">
        <v>35472</v>
      </c>
      <c r="U17" s="1883">
        <v>85875</v>
      </c>
      <c r="V17" s="1883">
        <v>29706</v>
      </c>
    </row>
    <row r="18" spans="1:24" ht="24.95" customHeight="1">
      <c r="A18" s="646"/>
      <c r="B18" s="647" t="s">
        <v>481</v>
      </c>
      <c r="C18" s="1883">
        <v>10278</v>
      </c>
      <c r="D18" s="1883">
        <v>5968</v>
      </c>
      <c r="E18" s="1883">
        <v>1889</v>
      </c>
      <c r="F18" s="1883">
        <v>2784</v>
      </c>
      <c r="G18" s="1883">
        <v>10325</v>
      </c>
      <c r="H18" s="1883">
        <v>1881</v>
      </c>
      <c r="I18" s="1883">
        <v>1163</v>
      </c>
      <c r="J18" s="1883">
        <v>2527</v>
      </c>
      <c r="K18" s="1883">
        <v>2740</v>
      </c>
      <c r="L18" s="1883">
        <v>4071</v>
      </c>
      <c r="M18" s="1884">
        <v>8043</v>
      </c>
      <c r="N18" s="1885">
        <v>14866</v>
      </c>
      <c r="O18" s="1886">
        <v>21880</v>
      </c>
      <c r="P18" s="1883">
        <v>849</v>
      </c>
      <c r="Q18" s="1883">
        <v>8031</v>
      </c>
      <c r="R18" s="1883">
        <v>2537</v>
      </c>
      <c r="S18" s="1883">
        <v>4635</v>
      </c>
      <c r="T18" s="1883">
        <v>2605</v>
      </c>
      <c r="U18" s="1883">
        <v>8600</v>
      </c>
      <c r="V18" s="1883">
        <v>3379</v>
      </c>
    </row>
    <row r="19" spans="1:24" ht="24.95" customHeight="1">
      <c r="A19" s="646"/>
      <c r="B19" s="647" t="s">
        <v>482</v>
      </c>
      <c r="C19" s="1883">
        <v>55236</v>
      </c>
      <c r="D19" s="1883">
        <v>34602</v>
      </c>
      <c r="E19" s="1883">
        <v>33841</v>
      </c>
      <c r="F19" s="1883">
        <v>26624</v>
      </c>
      <c r="G19" s="1883">
        <v>104772</v>
      </c>
      <c r="H19" s="1883">
        <v>38085</v>
      </c>
      <c r="I19" s="1883">
        <v>16149</v>
      </c>
      <c r="J19" s="1883">
        <v>19827</v>
      </c>
      <c r="K19" s="1883">
        <v>19880</v>
      </c>
      <c r="L19" s="1883">
        <v>21033</v>
      </c>
      <c r="M19" s="1884">
        <v>103375</v>
      </c>
      <c r="N19" s="1885">
        <v>64223</v>
      </c>
      <c r="O19" s="1886">
        <v>148499</v>
      </c>
      <c r="P19" s="1883">
        <v>21469</v>
      </c>
      <c r="Q19" s="1883">
        <v>53732</v>
      </c>
      <c r="R19" s="1883">
        <v>22538</v>
      </c>
      <c r="S19" s="1883">
        <v>35569</v>
      </c>
      <c r="T19" s="1883">
        <v>26366</v>
      </c>
      <c r="U19" s="1883">
        <v>65948</v>
      </c>
      <c r="V19" s="1883">
        <v>21471</v>
      </c>
    </row>
    <row r="20" spans="1:24" ht="24.95" customHeight="1">
      <c r="A20" s="646"/>
      <c r="B20" s="647" t="s">
        <v>483</v>
      </c>
      <c r="C20" s="1883">
        <v>10910</v>
      </c>
      <c r="D20" s="1883">
        <v>5607</v>
      </c>
      <c r="E20" s="1883">
        <v>6438</v>
      </c>
      <c r="F20" s="1883">
        <v>4294</v>
      </c>
      <c r="G20" s="1883">
        <v>15038</v>
      </c>
      <c r="H20" s="1883">
        <v>5703</v>
      </c>
      <c r="I20" s="1883">
        <v>2906</v>
      </c>
      <c r="J20" s="1883">
        <v>4728</v>
      </c>
      <c r="K20" s="1883">
        <v>3223</v>
      </c>
      <c r="L20" s="1883">
        <v>5402</v>
      </c>
      <c r="M20" s="1884">
        <v>10963</v>
      </c>
      <c r="N20" s="1885">
        <v>6277</v>
      </c>
      <c r="O20" s="1886">
        <v>16307</v>
      </c>
      <c r="P20" s="1883">
        <v>3308</v>
      </c>
      <c r="Q20" s="1883">
        <v>5991</v>
      </c>
      <c r="R20" s="1883">
        <v>3318</v>
      </c>
      <c r="S20" s="1883">
        <v>4575</v>
      </c>
      <c r="T20" s="1883">
        <v>6497</v>
      </c>
      <c r="U20" s="1883">
        <v>11326</v>
      </c>
      <c r="V20" s="1883">
        <v>4856</v>
      </c>
    </row>
    <row r="21" spans="1:24" ht="24.95" customHeight="1">
      <c r="A21" s="787"/>
      <c r="B21" s="647" t="s">
        <v>1219</v>
      </c>
      <c r="C21" s="1883">
        <v>11</v>
      </c>
      <c r="D21" s="1883">
        <v>0</v>
      </c>
      <c r="E21" s="1883">
        <v>7</v>
      </c>
      <c r="F21" s="1883">
        <v>0</v>
      </c>
      <c r="G21" s="1883">
        <v>55</v>
      </c>
      <c r="H21" s="1883">
        <v>5</v>
      </c>
      <c r="I21" s="1883">
        <v>0</v>
      </c>
      <c r="J21" s="1883">
        <v>2</v>
      </c>
      <c r="K21" s="1883">
        <v>0</v>
      </c>
      <c r="L21" s="1883">
        <v>0</v>
      </c>
      <c r="M21" s="1884">
        <v>1</v>
      </c>
      <c r="N21" s="1885">
        <v>31</v>
      </c>
      <c r="O21" s="1886">
        <v>82</v>
      </c>
      <c r="P21" s="1883">
        <v>2</v>
      </c>
      <c r="Q21" s="1883">
        <v>22</v>
      </c>
      <c r="R21" s="1883">
        <v>9</v>
      </c>
      <c r="S21" s="1883">
        <v>0</v>
      </c>
      <c r="T21" s="1883">
        <v>4</v>
      </c>
      <c r="U21" s="1883">
        <v>1</v>
      </c>
      <c r="V21" s="1883">
        <v>0</v>
      </c>
    </row>
    <row r="22" spans="1:24" ht="24.95" customHeight="1">
      <c r="A22" s="2950" t="s">
        <v>1226</v>
      </c>
      <c r="B22" s="2951"/>
      <c r="C22" s="1883">
        <v>29795</v>
      </c>
      <c r="D22" s="1883">
        <v>19216</v>
      </c>
      <c r="E22" s="1883">
        <v>18709</v>
      </c>
      <c r="F22" s="1883">
        <v>15628</v>
      </c>
      <c r="G22" s="1883">
        <v>54238</v>
      </c>
      <c r="H22" s="1883">
        <v>18004</v>
      </c>
      <c r="I22" s="1883">
        <v>11258</v>
      </c>
      <c r="J22" s="1883">
        <v>13330</v>
      </c>
      <c r="K22" s="1883">
        <v>11177</v>
      </c>
      <c r="L22" s="1883">
        <v>13757</v>
      </c>
      <c r="M22" s="1884">
        <v>51723</v>
      </c>
      <c r="N22" s="1885">
        <v>24354</v>
      </c>
      <c r="O22" s="1886">
        <v>65973</v>
      </c>
      <c r="P22" s="1883">
        <v>10597</v>
      </c>
      <c r="Q22" s="1883">
        <v>25416</v>
      </c>
      <c r="R22" s="1883">
        <v>11872</v>
      </c>
      <c r="S22" s="1883">
        <v>21186</v>
      </c>
      <c r="T22" s="1883">
        <v>14871</v>
      </c>
      <c r="U22" s="1883">
        <v>29172</v>
      </c>
      <c r="V22" s="1883">
        <v>12145</v>
      </c>
    </row>
    <row r="23" spans="1:24" ht="24.95" customHeight="1">
      <c r="A23" s="646"/>
      <c r="B23" s="647" t="s">
        <v>484</v>
      </c>
      <c r="C23" s="1883">
        <v>15360</v>
      </c>
      <c r="D23" s="1883">
        <v>9957</v>
      </c>
      <c r="E23" s="1883">
        <v>8922</v>
      </c>
      <c r="F23" s="1883">
        <v>7127</v>
      </c>
      <c r="G23" s="1883">
        <v>25209</v>
      </c>
      <c r="H23" s="1883">
        <v>8703</v>
      </c>
      <c r="I23" s="1883">
        <v>5161</v>
      </c>
      <c r="J23" s="1883">
        <v>7242</v>
      </c>
      <c r="K23" s="1883">
        <v>6004</v>
      </c>
      <c r="L23" s="1883">
        <v>6998</v>
      </c>
      <c r="M23" s="1884">
        <v>23826</v>
      </c>
      <c r="N23" s="1885">
        <v>12201</v>
      </c>
      <c r="O23" s="1886">
        <v>26392</v>
      </c>
      <c r="P23" s="1883">
        <v>5124</v>
      </c>
      <c r="Q23" s="1883">
        <v>12382</v>
      </c>
      <c r="R23" s="1883">
        <v>6046</v>
      </c>
      <c r="S23" s="1883">
        <v>10764</v>
      </c>
      <c r="T23" s="1883">
        <v>7927</v>
      </c>
      <c r="U23" s="1883">
        <v>14888</v>
      </c>
      <c r="V23" s="1883">
        <v>6494</v>
      </c>
    </row>
    <row r="24" spans="1:24" ht="24.95" customHeight="1">
      <c r="A24" s="646"/>
      <c r="B24" s="647" t="s">
        <v>502</v>
      </c>
      <c r="C24" s="1883">
        <v>4083</v>
      </c>
      <c r="D24" s="1883">
        <v>2900</v>
      </c>
      <c r="E24" s="1883">
        <v>4173</v>
      </c>
      <c r="F24" s="1883">
        <v>2590</v>
      </c>
      <c r="G24" s="1883">
        <v>9471</v>
      </c>
      <c r="H24" s="1883">
        <v>1997</v>
      </c>
      <c r="I24" s="1883">
        <v>1326</v>
      </c>
      <c r="J24" s="1883">
        <v>2527</v>
      </c>
      <c r="K24" s="1883">
        <v>1759</v>
      </c>
      <c r="L24" s="1883">
        <v>2468</v>
      </c>
      <c r="M24" s="1884">
        <v>10744</v>
      </c>
      <c r="N24" s="1885">
        <v>5300</v>
      </c>
      <c r="O24" s="1886">
        <v>13255</v>
      </c>
      <c r="P24" s="1883">
        <v>1558</v>
      </c>
      <c r="Q24" s="1883">
        <v>4711</v>
      </c>
      <c r="R24" s="1883">
        <v>1725</v>
      </c>
      <c r="S24" s="1883">
        <v>3808</v>
      </c>
      <c r="T24" s="1883">
        <v>2339</v>
      </c>
      <c r="U24" s="1883">
        <v>4939</v>
      </c>
      <c r="V24" s="1883">
        <v>1963</v>
      </c>
    </row>
    <row r="25" spans="1:24" ht="24.95" customHeight="1">
      <c r="A25" s="648"/>
      <c r="B25" s="647" t="s">
        <v>486</v>
      </c>
      <c r="C25" s="1883">
        <v>10352</v>
      </c>
      <c r="D25" s="1883">
        <v>6359</v>
      </c>
      <c r="E25" s="1883">
        <v>5614</v>
      </c>
      <c r="F25" s="1883">
        <v>5911</v>
      </c>
      <c r="G25" s="1883">
        <v>19558</v>
      </c>
      <c r="H25" s="1883">
        <v>7304</v>
      </c>
      <c r="I25" s="1883">
        <v>4771</v>
      </c>
      <c r="J25" s="1883">
        <v>3561</v>
      </c>
      <c r="K25" s="1883">
        <v>3414</v>
      </c>
      <c r="L25" s="1883">
        <v>4291</v>
      </c>
      <c r="M25" s="1884">
        <v>17153</v>
      </c>
      <c r="N25" s="1885">
        <v>6853</v>
      </c>
      <c r="O25" s="1886">
        <v>26326</v>
      </c>
      <c r="P25" s="1883">
        <v>3915</v>
      </c>
      <c r="Q25" s="1883">
        <v>8323</v>
      </c>
      <c r="R25" s="1883">
        <v>4101</v>
      </c>
      <c r="S25" s="1883">
        <v>6614</v>
      </c>
      <c r="T25" s="1883">
        <v>4605</v>
      </c>
      <c r="U25" s="1883">
        <v>9345</v>
      </c>
      <c r="V25" s="1883">
        <v>3688</v>
      </c>
      <c r="X25" s="649"/>
    </row>
    <row r="26" spans="1:24" ht="24.95" customHeight="1">
      <c r="A26" s="639" t="s">
        <v>1227</v>
      </c>
      <c r="B26" s="650"/>
      <c r="C26" s="1883">
        <v>10690</v>
      </c>
      <c r="D26" s="1883">
        <v>7849</v>
      </c>
      <c r="E26" s="1883">
        <v>11077</v>
      </c>
      <c r="F26" s="1883">
        <v>8621</v>
      </c>
      <c r="G26" s="1883">
        <v>33239</v>
      </c>
      <c r="H26" s="1883">
        <v>12228</v>
      </c>
      <c r="I26" s="1883">
        <v>4477</v>
      </c>
      <c r="J26" s="1883">
        <v>5455</v>
      </c>
      <c r="K26" s="1883">
        <v>5255</v>
      </c>
      <c r="L26" s="1883">
        <v>6557</v>
      </c>
      <c r="M26" s="1884">
        <v>25265</v>
      </c>
      <c r="N26" s="1885">
        <v>13191</v>
      </c>
      <c r="O26" s="1886">
        <v>24524</v>
      </c>
      <c r="P26" s="1883">
        <v>5335</v>
      </c>
      <c r="Q26" s="1883">
        <v>11723</v>
      </c>
      <c r="R26" s="1883">
        <v>4711</v>
      </c>
      <c r="S26" s="1883">
        <v>9007</v>
      </c>
      <c r="T26" s="1883">
        <v>5244</v>
      </c>
      <c r="U26" s="1883">
        <v>13229</v>
      </c>
      <c r="V26" s="1883">
        <v>5648</v>
      </c>
    </row>
    <row r="27" spans="1:24" ht="24.95" customHeight="1">
      <c r="A27" s="648"/>
      <c r="B27" s="647" t="s">
        <v>1222</v>
      </c>
      <c r="C27" s="1883">
        <v>10690</v>
      </c>
      <c r="D27" s="1883">
        <v>7849</v>
      </c>
      <c r="E27" s="1883">
        <v>11077</v>
      </c>
      <c r="F27" s="1883">
        <v>8621</v>
      </c>
      <c r="G27" s="1883">
        <v>33239</v>
      </c>
      <c r="H27" s="1883">
        <v>12228</v>
      </c>
      <c r="I27" s="1883">
        <v>4477</v>
      </c>
      <c r="J27" s="1883">
        <v>5455</v>
      </c>
      <c r="K27" s="1883">
        <v>5255</v>
      </c>
      <c r="L27" s="1883">
        <v>6557</v>
      </c>
      <c r="M27" s="1884">
        <v>25265</v>
      </c>
      <c r="N27" s="1885">
        <v>13191</v>
      </c>
      <c r="O27" s="1886">
        <v>24524</v>
      </c>
      <c r="P27" s="1883">
        <v>5335</v>
      </c>
      <c r="Q27" s="1883">
        <v>11723</v>
      </c>
      <c r="R27" s="1883">
        <v>4711</v>
      </c>
      <c r="S27" s="1883">
        <v>9007</v>
      </c>
      <c r="T27" s="1883">
        <v>5244</v>
      </c>
      <c r="U27" s="1883">
        <v>13229</v>
      </c>
      <c r="V27" s="1883">
        <v>5648</v>
      </c>
    </row>
    <row r="28" spans="1:24" ht="24.95" customHeight="1">
      <c r="A28" s="639" t="s">
        <v>1223</v>
      </c>
      <c r="B28" s="650"/>
      <c r="C28" s="1883">
        <v>146115</v>
      </c>
      <c r="D28" s="1883">
        <v>73495</v>
      </c>
      <c r="E28" s="1883">
        <v>72589</v>
      </c>
      <c r="F28" s="1883">
        <v>58023</v>
      </c>
      <c r="G28" s="1883">
        <v>251412</v>
      </c>
      <c r="H28" s="1883">
        <v>85460</v>
      </c>
      <c r="I28" s="1883">
        <v>44874</v>
      </c>
      <c r="J28" s="1883">
        <v>53077</v>
      </c>
      <c r="K28" s="1883">
        <v>44407</v>
      </c>
      <c r="L28" s="1883">
        <v>50985</v>
      </c>
      <c r="M28" s="1884">
        <v>160894</v>
      </c>
      <c r="N28" s="1885">
        <v>110449</v>
      </c>
      <c r="O28" s="1886">
        <v>238411</v>
      </c>
      <c r="P28" s="1883">
        <v>62253</v>
      </c>
      <c r="Q28" s="1883">
        <v>111008</v>
      </c>
      <c r="R28" s="1883">
        <v>55421</v>
      </c>
      <c r="S28" s="1883">
        <v>81601</v>
      </c>
      <c r="T28" s="1883">
        <v>79341</v>
      </c>
      <c r="U28" s="1883">
        <v>120431</v>
      </c>
      <c r="V28" s="1883">
        <v>63050</v>
      </c>
    </row>
    <row r="29" spans="1:24" ht="24.95" customHeight="1">
      <c r="A29" s="646"/>
      <c r="B29" s="647" t="s">
        <v>487</v>
      </c>
      <c r="C29" s="1883">
        <v>81554</v>
      </c>
      <c r="D29" s="1883">
        <v>36120</v>
      </c>
      <c r="E29" s="1883">
        <v>33778</v>
      </c>
      <c r="F29" s="1883">
        <v>28190</v>
      </c>
      <c r="G29" s="1883">
        <v>116519</v>
      </c>
      <c r="H29" s="1883">
        <v>39862</v>
      </c>
      <c r="I29" s="1883">
        <v>22929</v>
      </c>
      <c r="J29" s="1883">
        <v>25230</v>
      </c>
      <c r="K29" s="1883">
        <v>20408</v>
      </c>
      <c r="L29" s="1883">
        <v>24992</v>
      </c>
      <c r="M29" s="1884">
        <v>80520</v>
      </c>
      <c r="N29" s="1885">
        <v>64709</v>
      </c>
      <c r="O29" s="1886">
        <v>127290</v>
      </c>
      <c r="P29" s="1883">
        <v>34037</v>
      </c>
      <c r="Q29" s="1883">
        <v>58249</v>
      </c>
      <c r="R29" s="1883">
        <v>31315</v>
      </c>
      <c r="S29" s="1883">
        <v>45063</v>
      </c>
      <c r="T29" s="1883">
        <v>40907</v>
      </c>
      <c r="U29" s="1883">
        <v>66796</v>
      </c>
      <c r="V29" s="1883">
        <v>38396</v>
      </c>
    </row>
    <row r="30" spans="1:24" ht="24.95" customHeight="1">
      <c r="A30" s="646"/>
      <c r="B30" s="647" t="s">
        <v>488</v>
      </c>
      <c r="C30" s="1883">
        <v>1819</v>
      </c>
      <c r="D30" s="1883">
        <v>1780</v>
      </c>
      <c r="E30" s="1883">
        <v>501</v>
      </c>
      <c r="F30" s="1883">
        <v>1681</v>
      </c>
      <c r="G30" s="1883">
        <v>2674</v>
      </c>
      <c r="H30" s="1883">
        <v>436</v>
      </c>
      <c r="I30" s="1883">
        <v>259</v>
      </c>
      <c r="J30" s="1883">
        <v>1248</v>
      </c>
      <c r="K30" s="1883">
        <v>844</v>
      </c>
      <c r="L30" s="1883">
        <v>1572</v>
      </c>
      <c r="M30" s="1884">
        <v>2361</v>
      </c>
      <c r="N30" s="1885">
        <v>1067</v>
      </c>
      <c r="O30" s="1886">
        <v>4405</v>
      </c>
      <c r="P30" s="1883">
        <v>236</v>
      </c>
      <c r="Q30" s="1883">
        <v>1716</v>
      </c>
      <c r="R30" s="1883">
        <v>600</v>
      </c>
      <c r="S30" s="1883">
        <v>1160</v>
      </c>
      <c r="T30" s="1883">
        <v>807</v>
      </c>
      <c r="U30" s="1883">
        <v>3745</v>
      </c>
      <c r="V30" s="1883">
        <v>1073</v>
      </c>
    </row>
    <row r="31" spans="1:24" ht="24.75" customHeight="1">
      <c r="A31" s="646"/>
      <c r="B31" s="647" t="s">
        <v>489</v>
      </c>
      <c r="C31" s="1883">
        <v>62742</v>
      </c>
      <c r="D31" s="1883">
        <v>35595</v>
      </c>
      <c r="E31" s="1883">
        <v>38310</v>
      </c>
      <c r="F31" s="1883">
        <v>28152</v>
      </c>
      <c r="G31" s="1883">
        <v>132219</v>
      </c>
      <c r="H31" s="1883">
        <v>45162</v>
      </c>
      <c r="I31" s="1883">
        <v>21680</v>
      </c>
      <c r="J31" s="1883">
        <v>26599</v>
      </c>
      <c r="K31" s="1883">
        <v>23155</v>
      </c>
      <c r="L31" s="1883">
        <v>24421</v>
      </c>
      <c r="M31" s="1884">
        <v>78013</v>
      </c>
      <c r="N31" s="1885">
        <v>44661</v>
      </c>
      <c r="O31" s="1886">
        <v>106710</v>
      </c>
      <c r="P31" s="1883">
        <v>27980</v>
      </c>
      <c r="Q31" s="1883">
        <v>51042</v>
      </c>
      <c r="R31" s="1883">
        <v>23506</v>
      </c>
      <c r="S31" s="1883">
        <v>35378</v>
      </c>
      <c r="T31" s="1883">
        <v>37627</v>
      </c>
      <c r="U31" s="1883">
        <v>49884</v>
      </c>
      <c r="V31" s="1883">
        <v>23581</v>
      </c>
    </row>
    <row r="32" spans="1:24" ht="24.95" customHeight="1">
      <c r="A32" s="787"/>
      <c r="B32" s="647" t="s">
        <v>1224</v>
      </c>
      <c r="C32" s="1883">
        <v>0</v>
      </c>
      <c r="D32" s="1883">
        <v>0</v>
      </c>
      <c r="E32" s="1883">
        <v>0</v>
      </c>
      <c r="F32" s="1883">
        <v>0</v>
      </c>
      <c r="G32" s="1883">
        <v>0</v>
      </c>
      <c r="H32" s="1883">
        <v>0</v>
      </c>
      <c r="I32" s="1883">
        <v>6</v>
      </c>
      <c r="J32" s="1883">
        <v>0</v>
      </c>
      <c r="K32" s="1883">
        <v>0</v>
      </c>
      <c r="L32" s="1883">
        <v>0</v>
      </c>
      <c r="M32" s="1884">
        <v>0</v>
      </c>
      <c r="N32" s="1885">
        <v>12</v>
      </c>
      <c r="O32" s="1886">
        <v>6</v>
      </c>
      <c r="P32" s="1883">
        <v>0</v>
      </c>
      <c r="Q32" s="1883">
        <v>1</v>
      </c>
      <c r="R32" s="1883">
        <v>0</v>
      </c>
      <c r="S32" s="1883">
        <v>0</v>
      </c>
      <c r="T32" s="1883">
        <v>0</v>
      </c>
      <c r="U32" s="1883">
        <v>6</v>
      </c>
      <c r="V32" s="1883">
        <v>0</v>
      </c>
    </row>
    <row r="33" spans="1:22" ht="24.95" customHeight="1">
      <c r="A33" s="639" t="s">
        <v>503</v>
      </c>
      <c r="B33" s="650"/>
      <c r="C33" s="1883">
        <v>658</v>
      </c>
      <c r="D33" s="1883">
        <v>489</v>
      </c>
      <c r="E33" s="1883">
        <v>412</v>
      </c>
      <c r="F33" s="1883">
        <v>239</v>
      </c>
      <c r="G33" s="1883">
        <v>1588</v>
      </c>
      <c r="H33" s="1883">
        <v>1216</v>
      </c>
      <c r="I33" s="1883">
        <v>662</v>
      </c>
      <c r="J33" s="1883">
        <v>749</v>
      </c>
      <c r="K33" s="1883">
        <v>876</v>
      </c>
      <c r="L33" s="1883">
        <v>1373</v>
      </c>
      <c r="M33" s="1884">
        <v>902</v>
      </c>
      <c r="N33" s="1885">
        <v>431</v>
      </c>
      <c r="O33" s="1886">
        <v>360</v>
      </c>
      <c r="P33" s="1883">
        <v>624</v>
      </c>
      <c r="Q33" s="1883">
        <v>722</v>
      </c>
      <c r="R33" s="1883">
        <v>719</v>
      </c>
      <c r="S33" s="1883">
        <v>981</v>
      </c>
      <c r="T33" s="1883">
        <v>344</v>
      </c>
      <c r="U33" s="1883">
        <v>878</v>
      </c>
      <c r="V33" s="1883">
        <v>615</v>
      </c>
    </row>
    <row r="34" spans="1:22" ht="24.95" customHeight="1">
      <c r="A34" s="648"/>
      <c r="B34" s="647" t="s">
        <v>504</v>
      </c>
      <c r="C34" s="1883">
        <v>658</v>
      </c>
      <c r="D34" s="1883">
        <v>489</v>
      </c>
      <c r="E34" s="1883">
        <v>412</v>
      </c>
      <c r="F34" s="1883">
        <v>239</v>
      </c>
      <c r="G34" s="1883">
        <v>1588</v>
      </c>
      <c r="H34" s="1883">
        <v>1216</v>
      </c>
      <c r="I34" s="1883">
        <v>662</v>
      </c>
      <c r="J34" s="1883">
        <v>749</v>
      </c>
      <c r="K34" s="1883">
        <v>876</v>
      </c>
      <c r="L34" s="1883">
        <v>1373</v>
      </c>
      <c r="M34" s="1884">
        <v>902</v>
      </c>
      <c r="N34" s="1885">
        <v>431</v>
      </c>
      <c r="O34" s="1886">
        <v>360</v>
      </c>
      <c r="P34" s="1883">
        <v>624</v>
      </c>
      <c r="Q34" s="1883">
        <v>722</v>
      </c>
      <c r="R34" s="1883">
        <v>719</v>
      </c>
      <c r="S34" s="1883">
        <v>981</v>
      </c>
      <c r="T34" s="1883">
        <v>344</v>
      </c>
      <c r="U34" s="1883">
        <v>878</v>
      </c>
      <c r="V34" s="1883">
        <v>615</v>
      </c>
    </row>
    <row r="35" spans="1:22" ht="24.95" customHeight="1">
      <c r="A35" s="2950" t="s">
        <v>1228</v>
      </c>
      <c r="B35" s="2951"/>
      <c r="C35" s="1883">
        <v>106023</v>
      </c>
      <c r="D35" s="1883">
        <v>71748</v>
      </c>
      <c r="E35" s="1883">
        <v>68466</v>
      </c>
      <c r="F35" s="1883">
        <v>47891</v>
      </c>
      <c r="G35" s="1883">
        <v>161012</v>
      </c>
      <c r="H35" s="1883">
        <v>43926</v>
      </c>
      <c r="I35" s="1883">
        <v>17389</v>
      </c>
      <c r="J35" s="1883">
        <v>31584</v>
      </c>
      <c r="K35" s="1883">
        <v>34944</v>
      </c>
      <c r="L35" s="1883">
        <v>32430</v>
      </c>
      <c r="M35" s="1884">
        <v>170650</v>
      </c>
      <c r="N35" s="1885">
        <v>63078</v>
      </c>
      <c r="O35" s="1886">
        <v>305247</v>
      </c>
      <c r="P35" s="1883">
        <v>22929</v>
      </c>
      <c r="Q35" s="1883">
        <v>76721</v>
      </c>
      <c r="R35" s="1883">
        <v>35412</v>
      </c>
      <c r="S35" s="1883">
        <v>57745</v>
      </c>
      <c r="T35" s="1883">
        <v>41088</v>
      </c>
      <c r="U35" s="1883">
        <v>119443</v>
      </c>
      <c r="V35" s="1883">
        <v>33168</v>
      </c>
    </row>
    <row r="36" spans="1:22" ht="24.95" customHeight="1">
      <c r="A36" s="646"/>
      <c r="B36" s="647" t="s">
        <v>505</v>
      </c>
      <c r="C36" s="1883">
        <v>3094</v>
      </c>
      <c r="D36" s="1883">
        <v>2338</v>
      </c>
      <c r="E36" s="1883">
        <v>1624</v>
      </c>
      <c r="F36" s="1883">
        <v>1576</v>
      </c>
      <c r="G36" s="1883">
        <v>4300</v>
      </c>
      <c r="H36" s="1883">
        <v>935</v>
      </c>
      <c r="I36" s="1883">
        <v>826</v>
      </c>
      <c r="J36" s="1883">
        <v>1893</v>
      </c>
      <c r="K36" s="1883">
        <v>1440</v>
      </c>
      <c r="L36" s="1883">
        <v>1436</v>
      </c>
      <c r="M36" s="1884">
        <v>4350</v>
      </c>
      <c r="N36" s="1885">
        <v>1698</v>
      </c>
      <c r="O36" s="1886">
        <v>3361</v>
      </c>
      <c r="P36" s="1883">
        <v>1088</v>
      </c>
      <c r="Q36" s="1883">
        <v>2232</v>
      </c>
      <c r="R36" s="1883">
        <v>1865</v>
      </c>
      <c r="S36" s="1883">
        <v>1891</v>
      </c>
      <c r="T36" s="1883">
        <v>1635</v>
      </c>
      <c r="U36" s="1883">
        <v>2118</v>
      </c>
      <c r="V36" s="1883">
        <v>1390</v>
      </c>
    </row>
    <row r="37" spans="1:22" ht="24.95" customHeight="1">
      <c r="A37" s="646"/>
      <c r="B37" s="647" t="s">
        <v>506</v>
      </c>
      <c r="C37" s="1883">
        <v>3413</v>
      </c>
      <c r="D37" s="1883">
        <v>3218</v>
      </c>
      <c r="E37" s="1883">
        <v>3541</v>
      </c>
      <c r="F37" s="1883">
        <v>2390</v>
      </c>
      <c r="G37" s="1883">
        <v>7515</v>
      </c>
      <c r="H37" s="1883">
        <v>3090</v>
      </c>
      <c r="I37" s="1883">
        <v>848</v>
      </c>
      <c r="J37" s="1883">
        <v>1154</v>
      </c>
      <c r="K37" s="1883">
        <v>1479</v>
      </c>
      <c r="L37" s="1883">
        <v>1114</v>
      </c>
      <c r="M37" s="1884">
        <v>7860</v>
      </c>
      <c r="N37" s="1885">
        <v>2820</v>
      </c>
      <c r="O37" s="1886">
        <v>11994</v>
      </c>
      <c r="P37" s="1883">
        <v>1336</v>
      </c>
      <c r="Q37" s="1883">
        <v>2886</v>
      </c>
      <c r="R37" s="1883">
        <v>1183</v>
      </c>
      <c r="S37" s="1883">
        <v>2560</v>
      </c>
      <c r="T37" s="1883">
        <v>1616</v>
      </c>
      <c r="U37" s="1883">
        <v>4287</v>
      </c>
      <c r="V37" s="1883">
        <v>1107</v>
      </c>
    </row>
    <row r="38" spans="1:22" ht="24.95" customHeight="1">
      <c r="A38" s="646"/>
      <c r="B38" s="647" t="s">
        <v>507</v>
      </c>
      <c r="C38" s="1883">
        <v>17337</v>
      </c>
      <c r="D38" s="1883">
        <v>20578</v>
      </c>
      <c r="E38" s="1883">
        <v>16930</v>
      </c>
      <c r="F38" s="1883">
        <v>10564</v>
      </c>
      <c r="G38" s="1883">
        <v>44149</v>
      </c>
      <c r="H38" s="1883">
        <v>6516</v>
      </c>
      <c r="I38" s="1883">
        <v>3790</v>
      </c>
      <c r="J38" s="1883">
        <v>6312</v>
      </c>
      <c r="K38" s="1883">
        <v>9033</v>
      </c>
      <c r="L38" s="1883">
        <v>13644</v>
      </c>
      <c r="M38" s="1884">
        <v>60588</v>
      </c>
      <c r="N38" s="1885">
        <v>12462</v>
      </c>
      <c r="O38" s="1886">
        <v>100836</v>
      </c>
      <c r="P38" s="1883">
        <v>5169</v>
      </c>
      <c r="Q38" s="1883">
        <v>22355</v>
      </c>
      <c r="R38" s="1883">
        <v>9098</v>
      </c>
      <c r="S38" s="1883">
        <v>15467</v>
      </c>
      <c r="T38" s="1883">
        <v>11855</v>
      </c>
      <c r="U38" s="1883">
        <v>34461</v>
      </c>
      <c r="V38" s="1883">
        <v>9172</v>
      </c>
    </row>
    <row r="39" spans="1:22" ht="24.95" customHeight="1">
      <c r="A39" s="646"/>
      <c r="B39" s="647" t="s">
        <v>508</v>
      </c>
      <c r="C39" s="1883">
        <v>74379</v>
      </c>
      <c r="D39" s="1883">
        <v>40348</v>
      </c>
      <c r="E39" s="1883">
        <v>41969</v>
      </c>
      <c r="F39" s="1883">
        <v>28824</v>
      </c>
      <c r="G39" s="1883">
        <v>91647</v>
      </c>
      <c r="H39" s="1883">
        <v>29211</v>
      </c>
      <c r="I39" s="1883">
        <v>10147</v>
      </c>
      <c r="J39" s="1883">
        <v>17899</v>
      </c>
      <c r="K39" s="1883">
        <v>18718</v>
      </c>
      <c r="L39" s="1883">
        <v>13322</v>
      </c>
      <c r="M39" s="1884">
        <v>86176</v>
      </c>
      <c r="N39" s="1885">
        <v>32028</v>
      </c>
      <c r="O39" s="1886">
        <v>172561</v>
      </c>
      <c r="P39" s="1883">
        <v>12889</v>
      </c>
      <c r="Q39" s="1883">
        <v>40971</v>
      </c>
      <c r="R39" s="1883">
        <v>18912</v>
      </c>
      <c r="S39" s="1883">
        <v>32370</v>
      </c>
      <c r="T39" s="1883">
        <v>23113</v>
      </c>
      <c r="U39" s="1883">
        <v>71537</v>
      </c>
      <c r="V39" s="1883">
        <v>17192</v>
      </c>
    </row>
    <row r="40" spans="1:22" ht="24.95" customHeight="1">
      <c r="A40" s="646"/>
      <c r="B40" s="647" t="s">
        <v>509</v>
      </c>
      <c r="C40" s="1883">
        <v>4944</v>
      </c>
      <c r="D40" s="1883">
        <v>3295</v>
      </c>
      <c r="E40" s="1883">
        <v>2642</v>
      </c>
      <c r="F40" s="1883">
        <v>2685</v>
      </c>
      <c r="G40" s="1883">
        <v>6725</v>
      </c>
      <c r="H40" s="1883">
        <v>2705</v>
      </c>
      <c r="I40" s="1883">
        <v>910</v>
      </c>
      <c r="J40" s="1883">
        <v>2322</v>
      </c>
      <c r="K40" s="1883">
        <v>2737</v>
      </c>
      <c r="L40" s="1883">
        <v>1158</v>
      </c>
      <c r="M40" s="1884">
        <v>6113</v>
      </c>
      <c r="N40" s="1885">
        <v>5191</v>
      </c>
      <c r="O40" s="1886">
        <v>9339</v>
      </c>
      <c r="P40" s="1883">
        <v>1206</v>
      </c>
      <c r="Q40" s="1883">
        <v>5049</v>
      </c>
      <c r="R40" s="1883">
        <v>2541</v>
      </c>
      <c r="S40" s="1883">
        <v>3368</v>
      </c>
      <c r="T40" s="1883">
        <v>1649</v>
      </c>
      <c r="U40" s="1883">
        <v>5482</v>
      </c>
      <c r="V40" s="1883">
        <v>2452</v>
      </c>
    </row>
    <row r="41" spans="1:22" ht="24.95" customHeight="1">
      <c r="A41" s="646"/>
      <c r="B41" s="647" t="s">
        <v>510</v>
      </c>
      <c r="C41" s="1883">
        <v>2004</v>
      </c>
      <c r="D41" s="1883">
        <v>1469</v>
      </c>
      <c r="E41" s="1883">
        <v>1226</v>
      </c>
      <c r="F41" s="1883">
        <v>794</v>
      </c>
      <c r="G41" s="1883">
        <v>3955</v>
      </c>
      <c r="H41" s="1883">
        <v>1212</v>
      </c>
      <c r="I41" s="1883">
        <v>459</v>
      </c>
      <c r="J41" s="1883">
        <v>1596</v>
      </c>
      <c r="K41" s="1883">
        <v>1294</v>
      </c>
      <c r="L41" s="1883">
        <v>1425</v>
      </c>
      <c r="M41" s="1884">
        <v>4891</v>
      </c>
      <c r="N41" s="1885">
        <v>8542</v>
      </c>
      <c r="O41" s="1886">
        <v>6204</v>
      </c>
      <c r="P41" s="1883">
        <v>1097</v>
      </c>
      <c r="Q41" s="1883">
        <v>2883</v>
      </c>
      <c r="R41" s="1883">
        <v>1412</v>
      </c>
      <c r="S41" s="1883">
        <v>1765</v>
      </c>
      <c r="T41" s="1883">
        <v>1044</v>
      </c>
      <c r="U41" s="1883">
        <v>1260</v>
      </c>
      <c r="V41" s="1883">
        <v>1179</v>
      </c>
    </row>
    <row r="42" spans="1:22" ht="24.95" customHeight="1">
      <c r="A42" s="648"/>
      <c r="B42" s="647" t="s">
        <v>511</v>
      </c>
      <c r="C42" s="1883">
        <v>852</v>
      </c>
      <c r="D42" s="1883">
        <v>502</v>
      </c>
      <c r="E42" s="1883">
        <v>534</v>
      </c>
      <c r="F42" s="1883">
        <v>1058</v>
      </c>
      <c r="G42" s="1883">
        <v>2721</v>
      </c>
      <c r="H42" s="1883">
        <v>257</v>
      </c>
      <c r="I42" s="1883">
        <v>409</v>
      </c>
      <c r="J42" s="1883">
        <v>408</v>
      </c>
      <c r="K42" s="1883">
        <v>243</v>
      </c>
      <c r="L42" s="1883">
        <v>331</v>
      </c>
      <c r="M42" s="1884">
        <v>672</v>
      </c>
      <c r="N42" s="1885">
        <v>337</v>
      </c>
      <c r="O42" s="1886">
        <v>952</v>
      </c>
      <c r="P42" s="1883">
        <v>144</v>
      </c>
      <c r="Q42" s="1883">
        <v>345</v>
      </c>
      <c r="R42" s="1883">
        <v>401</v>
      </c>
      <c r="S42" s="1883">
        <v>324</v>
      </c>
      <c r="T42" s="1883">
        <v>176</v>
      </c>
      <c r="U42" s="1883">
        <v>298</v>
      </c>
      <c r="V42" s="1883">
        <v>676</v>
      </c>
    </row>
    <row r="43" spans="1:22" ht="24.95" customHeight="1" thickBot="1">
      <c r="A43" s="651" t="s">
        <v>473</v>
      </c>
      <c r="B43" s="652"/>
      <c r="C43" s="1883">
        <v>442060</v>
      </c>
      <c r="D43" s="1883">
        <v>265830</v>
      </c>
      <c r="E43" s="1883">
        <v>243975</v>
      </c>
      <c r="F43" s="1883">
        <v>196335</v>
      </c>
      <c r="G43" s="1883">
        <v>792896</v>
      </c>
      <c r="H43" s="1883">
        <v>268251</v>
      </c>
      <c r="I43" s="1883">
        <v>108814</v>
      </c>
      <c r="J43" s="1883">
        <v>152107</v>
      </c>
      <c r="K43" s="1883">
        <v>141776</v>
      </c>
      <c r="L43" s="1883">
        <v>151718</v>
      </c>
      <c r="M43" s="1884">
        <v>674643</v>
      </c>
      <c r="N43" s="1887">
        <v>340093</v>
      </c>
      <c r="O43" s="1886">
        <v>1089167</v>
      </c>
      <c r="P43" s="1883">
        <v>137015</v>
      </c>
      <c r="Q43" s="1883">
        <v>338456</v>
      </c>
      <c r="R43" s="1883">
        <v>159551</v>
      </c>
      <c r="S43" s="1883">
        <v>257116</v>
      </c>
      <c r="T43" s="1883">
        <v>202893</v>
      </c>
      <c r="U43" s="1883">
        <v>463875</v>
      </c>
      <c r="V43" s="1883">
        <v>163817</v>
      </c>
    </row>
    <row r="44" spans="1:22" s="1881" customFormat="1" ht="18.75" customHeight="1" thickTop="1">
      <c r="A44" s="739" t="s">
        <v>1727</v>
      </c>
      <c r="B44" s="739"/>
      <c r="C44" s="655"/>
      <c r="D44" s="655"/>
      <c r="E44" s="655"/>
      <c r="F44" s="655"/>
      <c r="G44" s="655"/>
      <c r="H44" s="655"/>
      <c r="I44" s="655"/>
      <c r="J44" s="655"/>
      <c r="K44" s="655"/>
      <c r="L44" s="655"/>
      <c r="M44" s="655"/>
      <c r="N44" s="655"/>
      <c r="O44" s="655"/>
      <c r="P44" s="655"/>
      <c r="Q44" s="655"/>
      <c r="R44" s="655"/>
      <c r="S44" s="655"/>
      <c r="T44" s="655"/>
      <c r="U44" s="655"/>
      <c r="V44" s="655"/>
    </row>
  </sheetData>
  <sheetProtection algorithmName="SHA-512" hashValue="WxnEkDnltGMLi+XIBxIhRwgnRAMI7ArDDlFh/T6Fm4uExFnaRqSyErFwW//QFEK3HEvjJ+iEaEOToT/Dwdf05A==" saltValue="I8tV0gVV36MxbPkKfcqM4A==" spinCount="100000" sheet="1" objects="1" scenarios="1"/>
  <mergeCells count="3">
    <mergeCell ref="A35:B35"/>
    <mergeCell ref="A1:V1"/>
    <mergeCell ref="A22:B22"/>
  </mergeCells>
  <phoneticPr fontId="8"/>
  <hyperlinks>
    <hyperlink ref="W1" location="一覧!A1" display="一覧へ" xr:uid="{CCD6A8A4-57C9-4EE7-BD4F-D0E91D3B58C5}"/>
  </hyperlinks>
  <printOptions horizontalCentered="1" verticalCentered="1"/>
  <pageMargins left="0.98425196850393704" right="0.98425196850393704" top="0.74803149606299213" bottom="0.74803149606299213" header="0.51181102362204722" footer="0.51181102362204722"/>
  <pageSetup paperSize="9" scale="46"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pageSetUpPr fitToPage="1"/>
  </sheetPr>
  <dimension ref="A1:W197"/>
  <sheetViews>
    <sheetView view="pageBreakPreview" zoomScale="85" zoomScaleNormal="100" zoomScaleSheetLayoutView="85" workbookViewId="0"/>
  </sheetViews>
  <sheetFormatPr defaultColWidth="9.140625" defaultRowHeight="12" outlineLevelCol="1"/>
  <cols>
    <col min="1" max="1" width="14.7109375" style="620" customWidth="1"/>
    <col min="2" max="2" width="5" style="620" hidden="1" customWidth="1" outlineLevel="1"/>
    <col min="3" max="3" width="12.7109375" style="621" customWidth="1" collapsed="1"/>
    <col min="4" max="4" width="12.7109375" style="619" customWidth="1"/>
    <col min="5" max="8" width="6.7109375" style="620" customWidth="1"/>
    <col min="9" max="9" width="14.7109375" style="620" customWidth="1"/>
    <col min="10" max="10" width="5" style="620" hidden="1" customWidth="1" outlineLevel="1"/>
    <col min="11" max="11" width="12.7109375" style="621" customWidth="1" collapsed="1"/>
    <col min="12" max="12" width="12.7109375" style="619" customWidth="1"/>
    <col min="13" max="14" width="6.7109375" style="620" customWidth="1"/>
    <col min="15" max="15" width="9.140625" style="620" customWidth="1"/>
    <col min="16" max="21" width="9.140625" style="620"/>
    <col min="22" max="22" width="11.85546875" style="620" bestFit="1" customWidth="1"/>
    <col min="23" max="23" width="11.7109375" style="620" bestFit="1" customWidth="1"/>
    <col min="24" max="16384" width="9.140625" style="620"/>
  </cols>
  <sheetData>
    <row r="1" spans="1:23" ht="18.75" customHeight="1">
      <c r="A1" s="653" t="s">
        <v>809</v>
      </c>
      <c r="B1" s="737"/>
      <c r="O1" s="1544" t="s">
        <v>1532</v>
      </c>
    </row>
    <row r="2" spans="1:23" ht="18.75" customHeight="1"/>
    <row r="3" spans="1:23" s="662" customFormat="1" ht="18.75" customHeight="1">
      <c r="A3" s="220" t="s">
        <v>736</v>
      </c>
      <c r="B3" s="220"/>
      <c r="C3" s="1513"/>
      <c r="D3" s="663"/>
      <c r="H3" s="1514"/>
      <c r="I3" s="220" t="s">
        <v>737</v>
      </c>
      <c r="J3" s="220"/>
      <c r="K3" s="661"/>
      <c r="L3" s="663"/>
    </row>
    <row r="4" spans="1:23" ht="18.75" customHeight="1">
      <c r="E4" s="622"/>
      <c r="F4" s="622" t="s">
        <v>1478</v>
      </c>
      <c r="G4" s="622"/>
      <c r="M4" s="622"/>
      <c r="N4" s="622" t="s">
        <v>1479</v>
      </c>
    </row>
    <row r="5" spans="1:23" ht="18.75" customHeight="1">
      <c r="A5" s="623"/>
      <c r="B5" s="1294"/>
      <c r="C5" s="2914" t="s">
        <v>1482</v>
      </c>
      <c r="D5" s="2916" t="s">
        <v>1486</v>
      </c>
      <c r="E5" s="1515"/>
      <c r="F5" s="1516"/>
      <c r="G5" s="624"/>
      <c r="I5" s="623"/>
      <c r="J5" s="1294"/>
      <c r="K5" s="2914" t="s">
        <v>1487</v>
      </c>
      <c r="L5" s="2916" t="s">
        <v>1488</v>
      </c>
      <c r="M5" s="1515"/>
      <c r="N5" s="1516"/>
    </row>
    <row r="6" spans="1:23" ht="30" customHeight="1">
      <c r="A6" s="625"/>
      <c r="B6" s="1295"/>
      <c r="C6" s="2915"/>
      <c r="D6" s="2917"/>
      <c r="E6" s="1506" t="s">
        <v>467</v>
      </c>
      <c r="F6" s="1508" t="s">
        <v>1476</v>
      </c>
      <c r="G6" s="626"/>
      <c r="I6" s="625"/>
      <c r="J6" s="1295"/>
      <c r="K6" s="2915"/>
      <c r="L6" s="2917"/>
      <c r="M6" s="1506" t="s">
        <v>467</v>
      </c>
      <c r="N6" s="1508" t="s">
        <v>1476</v>
      </c>
      <c r="V6" s="654"/>
      <c r="W6" s="654"/>
    </row>
    <row r="7" spans="1:23" ht="18.75" customHeight="1">
      <c r="A7" s="1296" t="s">
        <v>952</v>
      </c>
      <c r="B7" s="1296">
        <v>1</v>
      </c>
      <c r="C7" s="1888">
        <v>72730</v>
      </c>
      <c r="D7" s="1107">
        <v>1517</v>
      </c>
      <c r="E7" s="1843">
        <f t="shared" ref="E7:E26" si="0">D7/C7*100</f>
        <v>2.0857967826206516</v>
      </c>
      <c r="F7" s="1844">
        <f t="shared" ref="F7:F26" si="1">RANK(E7,$E$7:$E$26,0)</f>
        <v>5</v>
      </c>
      <c r="G7" s="628"/>
      <c r="I7" s="627" t="s">
        <v>952</v>
      </c>
      <c r="J7" s="1296">
        <v>1</v>
      </c>
      <c r="K7" s="1841">
        <v>872779</v>
      </c>
      <c r="L7" s="1842">
        <v>30851</v>
      </c>
      <c r="M7" s="1843">
        <f t="shared" ref="M7:M26" si="2">L7/K7*100</f>
        <v>3.5348009060712964</v>
      </c>
      <c r="N7" s="1844">
        <f t="shared" ref="N7:N26" si="3">RANK(M7,$M$7:$M$26,0)</f>
        <v>6</v>
      </c>
      <c r="V7" s="619"/>
      <c r="W7" s="619"/>
    </row>
    <row r="8" spans="1:23" ht="18.75" customHeight="1">
      <c r="A8" s="1296" t="s">
        <v>954</v>
      </c>
      <c r="B8" s="1296">
        <v>2</v>
      </c>
      <c r="C8" s="1888">
        <v>47321</v>
      </c>
      <c r="D8" s="1107">
        <v>883</v>
      </c>
      <c r="E8" s="1843">
        <f t="shared" si="0"/>
        <v>1.8659791635848779</v>
      </c>
      <c r="F8" s="1844">
        <f t="shared" si="1"/>
        <v>7</v>
      </c>
      <c r="G8" s="628"/>
      <c r="I8" s="627" t="s">
        <v>954</v>
      </c>
      <c r="J8" s="1296">
        <v>2</v>
      </c>
      <c r="K8" s="1841">
        <v>568963</v>
      </c>
      <c r="L8" s="1842">
        <v>17411</v>
      </c>
      <c r="M8" s="1843">
        <f t="shared" si="2"/>
        <v>3.0601286902663265</v>
      </c>
      <c r="N8" s="1844">
        <f t="shared" si="3"/>
        <v>7</v>
      </c>
      <c r="V8" s="619"/>
      <c r="W8" s="619"/>
    </row>
    <row r="9" spans="1:23" ht="18.75" customHeight="1">
      <c r="A9" s="1296" t="s">
        <v>959</v>
      </c>
      <c r="B9" s="1296">
        <v>3</v>
      </c>
      <c r="C9" s="1888">
        <v>40233</v>
      </c>
      <c r="D9" s="1107">
        <v>550</v>
      </c>
      <c r="E9" s="1843">
        <f t="shared" si="0"/>
        <v>1.3670370094201278</v>
      </c>
      <c r="F9" s="1844">
        <f t="shared" si="1"/>
        <v>10</v>
      </c>
      <c r="G9" s="628"/>
      <c r="I9" s="627" t="s">
        <v>959</v>
      </c>
      <c r="J9" s="1296">
        <v>3</v>
      </c>
      <c r="K9" s="1841">
        <v>517261</v>
      </c>
      <c r="L9" s="1842">
        <v>9819</v>
      </c>
      <c r="M9" s="1843">
        <f t="shared" si="2"/>
        <v>1.8982679923674897</v>
      </c>
      <c r="N9" s="1844">
        <f t="shared" si="3"/>
        <v>13</v>
      </c>
      <c r="V9" s="619"/>
      <c r="W9" s="619"/>
    </row>
    <row r="10" spans="1:23" ht="18.75" customHeight="1">
      <c r="A10" s="1296" t="s">
        <v>958</v>
      </c>
      <c r="B10" s="1296">
        <v>4</v>
      </c>
      <c r="C10" s="1888">
        <v>27826</v>
      </c>
      <c r="D10" s="1107">
        <v>385</v>
      </c>
      <c r="E10" s="1843">
        <f t="shared" si="0"/>
        <v>1.3835980737439806</v>
      </c>
      <c r="F10" s="1844">
        <f t="shared" si="1"/>
        <v>9</v>
      </c>
      <c r="G10" s="628"/>
      <c r="I10" s="627" t="s">
        <v>958</v>
      </c>
      <c r="J10" s="1296">
        <v>4</v>
      </c>
      <c r="K10" s="1841">
        <v>411172</v>
      </c>
      <c r="L10" s="1842">
        <v>11918</v>
      </c>
      <c r="M10" s="1843">
        <f t="shared" si="2"/>
        <v>2.8985436751529772</v>
      </c>
      <c r="N10" s="1844">
        <f t="shared" si="3"/>
        <v>8</v>
      </c>
      <c r="V10" s="619"/>
      <c r="W10" s="619"/>
    </row>
    <row r="11" spans="1:23" ht="18.75" customHeight="1">
      <c r="A11" s="1296" t="s">
        <v>953</v>
      </c>
      <c r="B11" s="1296">
        <v>5</v>
      </c>
      <c r="C11" s="1888">
        <v>116479</v>
      </c>
      <c r="D11" s="1107">
        <v>2420</v>
      </c>
      <c r="E11" s="1843">
        <f t="shared" si="0"/>
        <v>2.0776277268863916</v>
      </c>
      <c r="F11" s="1844">
        <f t="shared" si="1"/>
        <v>6</v>
      </c>
      <c r="G11" s="628"/>
      <c r="I11" s="627" t="s">
        <v>953</v>
      </c>
      <c r="J11" s="1296">
        <v>5</v>
      </c>
      <c r="K11" s="1841">
        <v>1527783</v>
      </c>
      <c r="L11" s="1842">
        <v>71117</v>
      </c>
      <c r="M11" s="1843">
        <f t="shared" si="2"/>
        <v>4.6549149977450988</v>
      </c>
      <c r="N11" s="1844">
        <f t="shared" si="3"/>
        <v>4</v>
      </c>
      <c r="V11" s="619"/>
      <c r="W11" s="619"/>
    </row>
    <row r="12" spans="1:23" ht="18.75" customHeight="1">
      <c r="A12" s="1296" t="s">
        <v>955</v>
      </c>
      <c r="B12" s="1296">
        <v>6</v>
      </c>
      <c r="C12" s="1888">
        <v>41223</v>
      </c>
      <c r="D12" s="1107">
        <v>886</v>
      </c>
      <c r="E12" s="1843">
        <f t="shared" si="0"/>
        <v>2.1492855929942025</v>
      </c>
      <c r="F12" s="1844">
        <f t="shared" si="1"/>
        <v>3</v>
      </c>
      <c r="G12" s="628"/>
      <c r="I12" s="627" t="s">
        <v>955</v>
      </c>
      <c r="J12" s="1296">
        <v>6</v>
      </c>
      <c r="K12" s="1841">
        <v>547471</v>
      </c>
      <c r="L12" s="1842">
        <v>35599</v>
      </c>
      <c r="M12" s="1843">
        <f t="shared" si="2"/>
        <v>6.5024448783588538</v>
      </c>
      <c r="N12" s="1844">
        <f t="shared" si="3"/>
        <v>1</v>
      </c>
      <c r="V12" s="619"/>
      <c r="W12" s="619"/>
    </row>
    <row r="13" spans="1:23" ht="18.75" customHeight="1">
      <c r="A13" s="1296" t="s">
        <v>965</v>
      </c>
      <c r="B13" s="1296">
        <v>7</v>
      </c>
      <c r="C13" s="1888">
        <v>21586</v>
      </c>
      <c r="D13" s="1107">
        <v>225</v>
      </c>
      <c r="E13" s="1843">
        <f t="shared" si="0"/>
        <v>1.0423422588714908</v>
      </c>
      <c r="F13" s="1844">
        <f t="shared" si="1"/>
        <v>17</v>
      </c>
      <c r="G13" s="628"/>
      <c r="I13" s="627" t="s">
        <v>965</v>
      </c>
      <c r="J13" s="1296">
        <v>7</v>
      </c>
      <c r="K13" s="1841">
        <v>244288</v>
      </c>
      <c r="L13" s="1842">
        <v>1396</v>
      </c>
      <c r="M13" s="1843">
        <f t="shared" si="2"/>
        <v>0.57145664134136753</v>
      </c>
      <c r="N13" s="1844">
        <f t="shared" si="3"/>
        <v>19</v>
      </c>
      <c r="V13" s="619"/>
      <c r="W13" s="619"/>
    </row>
    <row r="14" spans="1:23" ht="18.75" customHeight="1">
      <c r="A14" s="1296" t="s">
        <v>961</v>
      </c>
      <c r="B14" s="1296">
        <v>8</v>
      </c>
      <c r="C14" s="1888">
        <v>32995</v>
      </c>
      <c r="D14" s="1107">
        <v>379</v>
      </c>
      <c r="E14" s="1843">
        <f t="shared" si="0"/>
        <v>1.148658887710259</v>
      </c>
      <c r="F14" s="1844">
        <f t="shared" si="1"/>
        <v>13</v>
      </c>
      <c r="G14" s="628"/>
      <c r="I14" s="627" t="s">
        <v>961</v>
      </c>
      <c r="J14" s="1296">
        <v>8</v>
      </c>
      <c r="K14" s="1841">
        <v>363605</v>
      </c>
      <c r="L14" s="1842">
        <v>7106</v>
      </c>
      <c r="M14" s="1843">
        <f t="shared" si="2"/>
        <v>1.954318559975798</v>
      </c>
      <c r="N14" s="1844">
        <f t="shared" si="3"/>
        <v>12</v>
      </c>
      <c r="V14" s="619"/>
      <c r="W14" s="619"/>
    </row>
    <row r="15" spans="1:23" ht="18.75" customHeight="1">
      <c r="A15" s="1296" t="s">
        <v>966</v>
      </c>
      <c r="B15" s="1296">
        <v>9</v>
      </c>
      <c r="C15" s="1888">
        <v>33514</v>
      </c>
      <c r="D15" s="1107">
        <v>337</v>
      </c>
      <c r="E15" s="1843">
        <f t="shared" si="0"/>
        <v>1.0055499194366535</v>
      </c>
      <c r="F15" s="1844">
        <f t="shared" si="1"/>
        <v>18</v>
      </c>
      <c r="G15" s="628"/>
      <c r="I15" s="627" t="s">
        <v>966</v>
      </c>
      <c r="J15" s="1296">
        <v>9</v>
      </c>
      <c r="K15" s="1841">
        <v>346576</v>
      </c>
      <c r="L15" s="1842">
        <v>6963</v>
      </c>
      <c r="M15" s="1843">
        <f t="shared" si="2"/>
        <v>2.0090831448224917</v>
      </c>
      <c r="N15" s="1844">
        <f t="shared" si="3"/>
        <v>11</v>
      </c>
      <c r="V15" s="619"/>
      <c r="W15" s="619"/>
    </row>
    <row r="16" spans="1:23" ht="18.75" customHeight="1">
      <c r="A16" s="1296" t="s">
        <v>963</v>
      </c>
      <c r="B16" s="1296">
        <v>10</v>
      </c>
      <c r="C16" s="1888">
        <v>33755</v>
      </c>
      <c r="D16" s="1107">
        <v>356</v>
      </c>
      <c r="E16" s="1843">
        <f t="shared" si="0"/>
        <v>1.0546585691008739</v>
      </c>
      <c r="F16" s="1844">
        <f t="shared" si="1"/>
        <v>16</v>
      </c>
      <c r="G16" s="628"/>
      <c r="I16" s="627" t="s">
        <v>963</v>
      </c>
      <c r="J16" s="1296">
        <v>10</v>
      </c>
      <c r="K16" s="1841">
        <v>382432</v>
      </c>
      <c r="L16" s="1842">
        <v>4119</v>
      </c>
      <c r="M16" s="1843">
        <f t="shared" si="2"/>
        <v>1.0770542214040666</v>
      </c>
      <c r="N16" s="1844">
        <f t="shared" si="3"/>
        <v>18</v>
      </c>
      <c r="V16" s="619"/>
      <c r="W16" s="619"/>
    </row>
    <row r="17" spans="1:23" ht="18.75" customHeight="1">
      <c r="A17" s="1296" t="s">
        <v>951</v>
      </c>
      <c r="B17" s="1296">
        <v>11</v>
      </c>
      <c r="C17" s="1888">
        <v>117344</v>
      </c>
      <c r="D17" s="1107">
        <v>2502</v>
      </c>
      <c r="E17" s="1843">
        <f t="shared" si="0"/>
        <v>2.1321925279520046</v>
      </c>
      <c r="F17" s="1844">
        <f t="shared" si="1"/>
        <v>4</v>
      </c>
      <c r="G17" s="628"/>
      <c r="I17" s="627" t="s">
        <v>951</v>
      </c>
      <c r="J17" s="1296">
        <v>11</v>
      </c>
      <c r="K17" s="1841">
        <v>1450337</v>
      </c>
      <c r="L17" s="1842">
        <v>65007</v>
      </c>
      <c r="M17" s="1843">
        <f t="shared" si="2"/>
        <v>4.4821996542872453</v>
      </c>
      <c r="N17" s="1844">
        <f t="shared" si="3"/>
        <v>5</v>
      </c>
      <c r="V17" s="619"/>
      <c r="W17" s="619"/>
    </row>
    <row r="18" spans="1:23" ht="18.75" customHeight="1">
      <c r="A18" s="1297" t="s">
        <v>964</v>
      </c>
      <c r="B18" s="1297">
        <v>12</v>
      </c>
      <c r="C18" s="1893">
        <v>69670</v>
      </c>
      <c r="D18" s="1894">
        <v>792</v>
      </c>
      <c r="E18" s="1862">
        <f t="shared" si="0"/>
        <v>1.1367877135065307</v>
      </c>
      <c r="F18" s="1863">
        <f t="shared" si="1"/>
        <v>14</v>
      </c>
      <c r="G18" s="628"/>
      <c r="I18" s="629" t="s">
        <v>964</v>
      </c>
      <c r="J18" s="1297">
        <v>12</v>
      </c>
      <c r="K18" s="1860">
        <v>746275</v>
      </c>
      <c r="L18" s="1861">
        <v>14078</v>
      </c>
      <c r="M18" s="1862">
        <f t="shared" si="2"/>
        <v>1.886435965294295</v>
      </c>
      <c r="N18" s="1863">
        <f t="shared" si="3"/>
        <v>14</v>
      </c>
      <c r="V18" s="619"/>
      <c r="W18" s="619"/>
    </row>
    <row r="19" spans="1:23" ht="18.75" customHeight="1">
      <c r="A19" s="1296" t="s">
        <v>950</v>
      </c>
      <c r="B19" s="1296">
        <v>13</v>
      </c>
      <c r="C19" s="1888">
        <v>177184</v>
      </c>
      <c r="D19" s="1107">
        <v>4961</v>
      </c>
      <c r="E19" s="1843">
        <f t="shared" si="0"/>
        <v>2.799914213473</v>
      </c>
      <c r="F19" s="1844">
        <f t="shared" si="1"/>
        <v>2</v>
      </c>
      <c r="G19" s="628"/>
      <c r="I19" s="627" t="s">
        <v>950</v>
      </c>
      <c r="J19" s="1296">
        <v>13</v>
      </c>
      <c r="K19" s="1841">
        <v>2308581</v>
      </c>
      <c r="L19" s="1842">
        <v>129241</v>
      </c>
      <c r="M19" s="1843">
        <f t="shared" si="2"/>
        <v>5.5982874328429455</v>
      </c>
      <c r="N19" s="1844">
        <f t="shared" si="3"/>
        <v>2</v>
      </c>
      <c r="V19" s="619"/>
      <c r="W19" s="619"/>
    </row>
    <row r="20" spans="1:23" ht="18.75" customHeight="1">
      <c r="A20" s="1296" t="s">
        <v>968</v>
      </c>
      <c r="B20" s="1296">
        <v>14</v>
      </c>
      <c r="C20" s="1888">
        <v>27315</v>
      </c>
      <c r="D20" s="1107">
        <v>151</v>
      </c>
      <c r="E20" s="1843">
        <f t="shared" si="0"/>
        <v>0.5528098114589054</v>
      </c>
      <c r="F20" s="1844">
        <f t="shared" si="1"/>
        <v>20</v>
      </c>
      <c r="G20" s="628"/>
      <c r="I20" s="627" t="s">
        <v>968</v>
      </c>
      <c r="J20" s="1296">
        <v>14</v>
      </c>
      <c r="K20" s="1841">
        <v>320831</v>
      </c>
      <c r="L20" s="1842">
        <v>1457</v>
      </c>
      <c r="M20" s="1843">
        <f t="shared" si="2"/>
        <v>0.45413317291658223</v>
      </c>
      <c r="N20" s="1844">
        <f t="shared" si="3"/>
        <v>20</v>
      </c>
      <c r="V20" s="619"/>
      <c r="W20" s="619"/>
    </row>
    <row r="21" spans="1:23" ht="18.75" customHeight="1">
      <c r="A21" s="1296" t="s">
        <v>960</v>
      </c>
      <c r="B21" s="1296">
        <v>15</v>
      </c>
      <c r="C21" s="1888">
        <v>62228</v>
      </c>
      <c r="D21" s="1107">
        <v>758</v>
      </c>
      <c r="E21" s="1843">
        <f t="shared" si="0"/>
        <v>1.2181011763193419</v>
      </c>
      <c r="F21" s="1844">
        <f t="shared" si="1"/>
        <v>12</v>
      </c>
      <c r="G21" s="628"/>
      <c r="I21" s="627" t="s">
        <v>960</v>
      </c>
      <c r="J21" s="1296">
        <v>15</v>
      </c>
      <c r="K21" s="1841">
        <v>725828</v>
      </c>
      <c r="L21" s="1842">
        <v>13391</v>
      </c>
      <c r="M21" s="1843">
        <f t="shared" si="2"/>
        <v>1.8449274483761995</v>
      </c>
      <c r="N21" s="1844">
        <f t="shared" si="3"/>
        <v>15</v>
      </c>
      <c r="V21" s="619"/>
      <c r="W21" s="619"/>
    </row>
    <row r="22" spans="1:23" ht="18.75" customHeight="1">
      <c r="A22" s="1296" t="s">
        <v>957</v>
      </c>
      <c r="B22" s="1296">
        <v>16</v>
      </c>
      <c r="C22" s="1888">
        <v>32683</v>
      </c>
      <c r="D22" s="1107">
        <v>418</v>
      </c>
      <c r="E22" s="1843">
        <f t="shared" si="0"/>
        <v>1.2789523605544169</v>
      </c>
      <c r="F22" s="1844">
        <f t="shared" si="1"/>
        <v>11</v>
      </c>
      <c r="G22" s="628"/>
      <c r="I22" s="627" t="s">
        <v>957</v>
      </c>
      <c r="J22" s="1296">
        <v>16</v>
      </c>
      <c r="K22" s="1841">
        <v>353376</v>
      </c>
      <c r="L22" s="1842">
        <v>8208</v>
      </c>
      <c r="M22" s="1843">
        <f t="shared" si="2"/>
        <v>2.3227383863080684</v>
      </c>
      <c r="N22" s="1844">
        <f t="shared" si="3"/>
        <v>10</v>
      </c>
      <c r="V22" s="619"/>
      <c r="W22" s="619"/>
    </row>
    <row r="23" spans="1:23" ht="18.75" customHeight="1">
      <c r="A23" s="1296" t="s">
        <v>956</v>
      </c>
      <c r="B23" s="1296">
        <v>17</v>
      </c>
      <c r="C23" s="1888">
        <v>52401</v>
      </c>
      <c r="D23" s="1107">
        <v>784</v>
      </c>
      <c r="E23" s="1843">
        <f t="shared" si="0"/>
        <v>1.4961546535371462</v>
      </c>
      <c r="F23" s="1844">
        <f t="shared" si="1"/>
        <v>8</v>
      </c>
      <c r="G23" s="630"/>
      <c r="I23" s="627" t="s">
        <v>956</v>
      </c>
      <c r="J23" s="1296">
        <v>17</v>
      </c>
      <c r="K23" s="1841">
        <v>593108</v>
      </c>
      <c r="L23" s="1842">
        <v>14255</v>
      </c>
      <c r="M23" s="1843">
        <f t="shared" si="2"/>
        <v>2.4034408573143509</v>
      </c>
      <c r="N23" s="1844">
        <f t="shared" si="3"/>
        <v>9</v>
      </c>
      <c r="V23" s="619"/>
      <c r="W23" s="619"/>
    </row>
    <row r="24" spans="1:23" ht="18.75" customHeight="1">
      <c r="A24" s="1296" t="s">
        <v>967</v>
      </c>
      <c r="B24" s="1296">
        <v>18</v>
      </c>
      <c r="C24" s="1888">
        <v>39995</v>
      </c>
      <c r="D24" s="1107">
        <v>324</v>
      </c>
      <c r="E24" s="1843">
        <f t="shared" si="0"/>
        <v>0.81010126265783211</v>
      </c>
      <c r="F24" s="1844">
        <f t="shared" si="1"/>
        <v>19</v>
      </c>
      <c r="G24" s="630"/>
      <c r="I24" s="627" t="s">
        <v>967</v>
      </c>
      <c r="J24" s="1296">
        <v>18</v>
      </c>
      <c r="K24" s="1841">
        <v>436472</v>
      </c>
      <c r="L24" s="1842">
        <v>5910</v>
      </c>
      <c r="M24" s="1843">
        <f t="shared" si="2"/>
        <v>1.3540387470444841</v>
      </c>
      <c r="N24" s="1844">
        <f t="shared" si="3"/>
        <v>17</v>
      </c>
      <c r="V24" s="619"/>
      <c r="W24" s="619"/>
    </row>
    <row r="25" spans="1:23" ht="18.75" customHeight="1">
      <c r="A25" s="1298" t="s">
        <v>949</v>
      </c>
      <c r="B25" s="1298">
        <v>19</v>
      </c>
      <c r="C25" s="1889">
        <v>74867</v>
      </c>
      <c r="D25" s="1890">
        <v>2129</v>
      </c>
      <c r="E25" s="1843">
        <f t="shared" si="0"/>
        <v>2.8437095115337865</v>
      </c>
      <c r="F25" s="1844">
        <f t="shared" si="1"/>
        <v>1</v>
      </c>
      <c r="G25" s="628"/>
      <c r="I25" s="631" t="s">
        <v>949</v>
      </c>
      <c r="J25" s="1298">
        <v>19</v>
      </c>
      <c r="K25" s="1845">
        <v>923521</v>
      </c>
      <c r="L25" s="1846">
        <v>43548</v>
      </c>
      <c r="M25" s="1843">
        <f t="shared" si="2"/>
        <v>4.7154314845033305</v>
      </c>
      <c r="N25" s="1844">
        <f t="shared" si="3"/>
        <v>3</v>
      </c>
      <c r="V25" s="619"/>
      <c r="W25" s="619"/>
    </row>
    <row r="26" spans="1:23" ht="18.75" customHeight="1" thickBot="1">
      <c r="A26" s="632" t="s">
        <v>962</v>
      </c>
      <c r="B26" s="632">
        <v>20</v>
      </c>
      <c r="C26" s="1847">
        <v>30344</v>
      </c>
      <c r="D26" s="1305">
        <v>335</v>
      </c>
      <c r="E26" s="1849">
        <f t="shared" si="0"/>
        <v>1.1040073820195098</v>
      </c>
      <c r="F26" s="1848">
        <f t="shared" si="1"/>
        <v>15</v>
      </c>
      <c r="G26" s="628"/>
      <c r="I26" s="632" t="s">
        <v>962</v>
      </c>
      <c r="J26" s="632">
        <v>20</v>
      </c>
      <c r="K26" s="1847">
        <v>325935</v>
      </c>
      <c r="L26" s="1848">
        <v>5283</v>
      </c>
      <c r="M26" s="1849">
        <f t="shared" si="2"/>
        <v>1.6208753279028025</v>
      </c>
      <c r="N26" s="1848">
        <f t="shared" si="3"/>
        <v>16</v>
      </c>
      <c r="V26" s="619"/>
      <c r="W26" s="619"/>
    </row>
    <row r="27" spans="1:23" ht="18.75" customHeight="1" thickTop="1">
      <c r="A27" s="1299" t="s">
        <v>969</v>
      </c>
      <c r="B27" s="1299" t="s">
        <v>1400</v>
      </c>
      <c r="C27" s="1891">
        <v>5156063</v>
      </c>
      <c r="D27" s="1892">
        <v>67835</v>
      </c>
      <c r="E27" s="1852">
        <f t="shared" ref="E27" si="4">D27/C27*100</f>
        <v>1.3156355925053671</v>
      </c>
      <c r="F27" s="2071" t="s">
        <v>1477</v>
      </c>
      <c r="G27" s="628"/>
      <c r="I27" s="633" t="s">
        <v>969</v>
      </c>
      <c r="J27" s="1299" t="s">
        <v>1400</v>
      </c>
      <c r="K27" s="1850">
        <v>57949915</v>
      </c>
      <c r="L27" s="1851">
        <v>1725464</v>
      </c>
      <c r="M27" s="1852">
        <f t="shared" ref="M27" si="5">L27/K27*100</f>
        <v>2.977509112826136</v>
      </c>
      <c r="N27" s="2071" t="s">
        <v>1477</v>
      </c>
      <c r="U27" s="655"/>
      <c r="V27" s="619"/>
      <c r="W27" s="619"/>
    </row>
    <row r="28" spans="1:23" s="655" customFormat="1" ht="18.75" customHeight="1">
      <c r="A28" s="655" t="s">
        <v>1726</v>
      </c>
      <c r="C28" s="621"/>
      <c r="D28" s="621"/>
      <c r="I28" s="655" t="s">
        <v>1726</v>
      </c>
      <c r="K28" s="621"/>
      <c r="L28" s="621"/>
    </row>
    <row r="29" spans="1:23" ht="18.75" customHeight="1"/>
    <row r="30" spans="1:23" ht="18.75" customHeight="1"/>
    <row r="31" spans="1:23" ht="18.75" customHeight="1"/>
    <row r="32" spans="1:23" ht="18.75" customHeight="1">
      <c r="A32" s="653" t="s">
        <v>810</v>
      </c>
      <c r="B32" s="653"/>
      <c r="U32" s="655"/>
    </row>
    <row r="33" spans="1:23" ht="18.75" customHeight="1">
      <c r="A33" s="656"/>
      <c r="B33" s="656"/>
      <c r="U33" s="655"/>
    </row>
    <row r="34" spans="1:23" s="662" customFormat="1" ht="18.75" customHeight="1">
      <c r="A34" s="220" t="s">
        <v>769</v>
      </c>
      <c r="B34" s="220"/>
      <c r="C34" s="1513"/>
      <c r="D34" s="663"/>
      <c r="I34" s="220" t="s">
        <v>770</v>
      </c>
      <c r="J34" s="220"/>
      <c r="K34" s="661"/>
      <c r="L34" s="663"/>
    </row>
    <row r="35" spans="1:23" ht="18.75" customHeight="1">
      <c r="E35" s="622"/>
      <c r="F35" s="622" t="s">
        <v>1478</v>
      </c>
      <c r="G35" s="622"/>
      <c r="M35" s="622"/>
      <c r="N35" s="622" t="s">
        <v>1479</v>
      </c>
      <c r="U35" s="657"/>
      <c r="V35" s="619"/>
    </row>
    <row r="36" spans="1:23" ht="18.75" customHeight="1">
      <c r="A36" s="623"/>
      <c r="B36" s="1294"/>
      <c r="C36" s="2914" t="s">
        <v>1482</v>
      </c>
      <c r="D36" s="2916" t="s">
        <v>1489</v>
      </c>
      <c r="E36" s="1515"/>
      <c r="F36" s="1516"/>
      <c r="G36" s="624"/>
      <c r="I36" s="623"/>
      <c r="J36" s="1294"/>
      <c r="K36" s="2914" t="s">
        <v>1484</v>
      </c>
      <c r="L36" s="2916" t="s">
        <v>1490</v>
      </c>
      <c r="M36" s="1515"/>
      <c r="N36" s="1516"/>
    </row>
    <row r="37" spans="1:23" ht="30" customHeight="1">
      <c r="A37" s="625"/>
      <c r="B37" s="1295"/>
      <c r="C37" s="2915"/>
      <c r="D37" s="2917"/>
      <c r="E37" s="1506" t="s">
        <v>467</v>
      </c>
      <c r="F37" s="1508" t="s">
        <v>1476</v>
      </c>
      <c r="G37" s="626"/>
      <c r="I37" s="625"/>
      <c r="J37" s="1295"/>
      <c r="K37" s="2915"/>
      <c r="L37" s="2917"/>
      <c r="M37" s="1506" t="s">
        <v>467</v>
      </c>
      <c r="N37" s="1508" t="s">
        <v>1476</v>
      </c>
      <c r="V37" s="654"/>
      <c r="W37" s="654"/>
    </row>
    <row r="38" spans="1:23" ht="18.75" customHeight="1">
      <c r="A38" s="627" t="s">
        <v>952</v>
      </c>
      <c r="B38" s="1296">
        <v>1</v>
      </c>
      <c r="C38" s="1841">
        <v>72730</v>
      </c>
      <c r="D38" s="1842">
        <v>499</v>
      </c>
      <c r="E38" s="1895">
        <f t="shared" ref="E38:E58" si="6">D38/C38*100</f>
        <v>0.68609927127732706</v>
      </c>
      <c r="F38" s="1896">
        <f t="shared" ref="F38:F57" si="7">RANK(E38,$E$38:$E$57,0)</f>
        <v>7</v>
      </c>
      <c r="G38" s="628"/>
      <c r="I38" s="627" t="s">
        <v>952</v>
      </c>
      <c r="J38" s="1296">
        <v>1</v>
      </c>
      <c r="K38" s="1841">
        <v>872779</v>
      </c>
      <c r="L38" s="1842">
        <v>5135</v>
      </c>
      <c r="M38" s="1843">
        <f t="shared" ref="M38:M58" si="8">L38/K38*100</f>
        <v>0.58835054463959369</v>
      </c>
      <c r="N38" s="1844">
        <f t="shared" ref="N38:N57" si="9">RANK(M38,$M$38:$M$57,0)</f>
        <v>10</v>
      </c>
      <c r="V38" s="619"/>
      <c r="W38" s="619"/>
    </row>
    <row r="39" spans="1:23" ht="18.75" customHeight="1">
      <c r="A39" s="627" t="s">
        <v>954</v>
      </c>
      <c r="B39" s="1296">
        <v>2</v>
      </c>
      <c r="C39" s="1841">
        <v>47321</v>
      </c>
      <c r="D39" s="1842">
        <v>412</v>
      </c>
      <c r="E39" s="1895">
        <f t="shared" si="6"/>
        <v>0.87064939456055446</v>
      </c>
      <c r="F39" s="1896">
        <f t="shared" si="7"/>
        <v>1</v>
      </c>
      <c r="G39" s="628"/>
      <c r="I39" s="627" t="s">
        <v>954</v>
      </c>
      <c r="J39" s="1296">
        <v>2</v>
      </c>
      <c r="K39" s="1841">
        <v>568963</v>
      </c>
      <c r="L39" s="1842">
        <v>4032</v>
      </c>
      <c r="M39" s="1843">
        <f t="shared" si="8"/>
        <v>0.70865768072792079</v>
      </c>
      <c r="N39" s="1844">
        <f t="shared" si="9"/>
        <v>1</v>
      </c>
      <c r="V39" s="619"/>
      <c r="W39" s="619"/>
    </row>
    <row r="40" spans="1:23" ht="18.75" customHeight="1">
      <c r="A40" s="627" t="s">
        <v>959</v>
      </c>
      <c r="B40" s="1296">
        <v>3</v>
      </c>
      <c r="C40" s="1841">
        <v>40233</v>
      </c>
      <c r="D40" s="1842">
        <v>273</v>
      </c>
      <c r="E40" s="1895">
        <f t="shared" si="6"/>
        <v>0.6785474610394453</v>
      </c>
      <c r="F40" s="1896">
        <f t="shared" si="7"/>
        <v>9</v>
      </c>
      <c r="G40" s="628"/>
      <c r="I40" s="627" t="s">
        <v>959</v>
      </c>
      <c r="J40" s="1296">
        <v>3</v>
      </c>
      <c r="K40" s="1841">
        <v>517261</v>
      </c>
      <c r="L40" s="1842">
        <v>3072</v>
      </c>
      <c r="M40" s="1843">
        <f t="shared" si="8"/>
        <v>0.59389747148924821</v>
      </c>
      <c r="N40" s="1844">
        <f t="shared" si="9"/>
        <v>8</v>
      </c>
      <c r="V40" s="619"/>
      <c r="W40" s="619"/>
    </row>
    <row r="41" spans="1:23" ht="18.75" customHeight="1">
      <c r="A41" s="627" t="s">
        <v>958</v>
      </c>
      <c r="B41" s="1296">
        <v>4</v>
      </c>
      <c r="C41" s="1841">
        <v>27826</v>
      </c>
      <c r="D41" s="1842">
        <v>235</v>
      </c>
      <c r="E41" s="1895">
        <f t="shared" si="6"/>
        <v>0.84453388916840355</v>
      </c>
      <c r="F41" s="1896">
        <f t="shared" si="7"/>
        <v>2</v>
      </c>
      <c r="G41" s="628"/>
      <c r="I41" s="627" t="s">
        <v>958</v>
      </c>
      <c r="J41" s="1296">
        <v>5</v>
      </c>
      <c r="K41" s="1841">
        <v>411172</v>
      </c>
      <c r="L41" s="1842">
        <v>2700</v>
      </c>
      <c r="M41" s="1843">
        <f t="shared" si="8"/>
        <v>0.65665950016051677</v>
      </c>
      <c r="N41" s="1844">
        <f t="shared" si="9"/>
        <v>4</v>
      </c>
      <c r="V41" s="619"/>
      <c r="W41" s="619"/>
    </row>
    <row r="42" spans="1:23" ht="18.75" customHeight="1">
      <c r="A42" s="627" t="s">
        <v>953</v>
      </c>
      <c r="B42" s="1296">
        <v>5</v>
      </c>
      <c r="C42" s="1841">
        <v>116479</v>
      </c>
      <c r="D42" s="1842">
        <v>644</v>
      </c>
      <c r="E42" s="1895">
        <f t="shared" si="6"/>
        <v>0.55288936203092409</v>
      </c>
      <c r="F42" s="1896">
        <f t="shared" si="7"/>
        <v>16</v>
      </c>
      <c r="G42" s="628"/>
      <c r="I42" s="627" t="s">
        <v>953</v>
      </c>
      <c r="J42" s="1296">
        <v>5</v>
      </c>
      <c r="K42" s="1841">
        <v>1527783</v>
      </c>
      <c r="L42" s="1842">
        <v>7137</v>
      </c>
      <c r="M42" s="1843">
        <f t="shared" si="8"/>
        <v>0.46714749411402012</v>
      </c>
      <c r="N42" s="1844">
        <f t="shared" si="9"/>
        <v>13</v>
      </c>
      <c r="V42" s="619"/>
      <c r="W42" s="619"/>
    </row>
    <row r="43" spans="1:23" ht="18.75" customHeight="1">
      <c r="A43" s="627" t="s">
        <v>955</v>
      </c>
      <c r="B43" s="1296">
        <v>6</v>
      </c>
      <c r="C43" s="1841">
        <v>41223</v>
      </c>
      <c r="D43" s="1842">
        <v>206</v>
      </c>
      <c r="E43" s="1895">
        <f t="shared" si="6"/>
        <v>0.49972102952235403</v>
      </c>
      <c r="F43" s="1896">
        <f t="shared" si="7"/>
        <v>20</v>
      </c>
      <c r="G43" s="628"/>
      <c r="I43" s="627" t="s">
        <v>955</v>
      </c>
      <c r="J43" s="1296">
        <v>6</v>
      </c>
      <c r="K43" s="1841">
        <v>547471</v>
      </c>
      <c r="L43" s="1842">
        <v>2063</v>
      </c>
      <c r="M43" s="1843">
        <f t="shared" si="8"/>
        <v>0.37682361257491265</v>
      </c>
      <c r="N43" s="1844">
        <f t="shared" si="9"/>
        <v>20</v>
      </c>
      <c r="V43" s="619"/>
      <c r="W43" s="619"/>
    </row>
    <row r="44" spans="1:23" ht="18.75" customHeight="1">
      <c r="A44" s="627" t="s">
        <v>965</v>
      </c>
      <c r="B44" s="1296">
        <v>7</v>
      </c>
      <c r="C44" s="1841">
        <v>21586</v>
      </c>
      <c r="D44" s="1842">
        <v>116</v>
      </c>
      <c r="E44" s="1895">
        <f t="shared" si="6"/>
        <v>0.53738534235152413</v>
      </c>
      <c r="F44" s="1896">
        <f t="shared" si="7"/>
        <v>17</v>
      </c>
      <c r="G44" s="628"/>
      <c r="I44" s="627" t="s">
        <v>965</v>
      </c>
      <c r="J44" s="1296">
        <v>7</v>
      </c>
      <c r="K44" s="1841">
        <v>244288</v>
      </c>
      <c r="L44" s="1842">
        <v>1027</v>
      </c>
      <c r="M44" s="1843">
        <f t="shared" si="8"/>
        <v>0.42040542310715218</v>
      </c>
      <c r="N44" s="1844">
        <f t="shared" si="9"/>
        <v>18</v>
      </c>
      <c r="V44" s="619"/>
      <c r="W44" s="619"/>
    </row>
    <row r="45" spans="1:23" ht="18.75" customHeight="1">
      <c r="A45" s="627" t="s">
        <v>961</v>
      </c>
      <c r="B45" s="1296">
        <v>8</v>
      </c>
      <c r="C45" s="1841">
        <v>32995</v>
      </c>
      <c r="D45" s="1842">
        <v>278</v>
      </c>
      <c r="E45" s="1895">
        <f t="shared" si="6"/>
        <v>0.84255190180330342</v>
      </c>
      <c r="F45" s="1896">
        <f t="shared" si="7"/>
        <v>3</v>
      </c>
      <c r="G45" s="628"/>
      <c r="I45" s="627" t="s">
        <v>961</v>
      </c>
      <c r="J45" s="1296">
        <v>8</v>
      </c>
      <c r="K45" s="1841">
        <v>363605</v>
      </c>
      <c r="L45" s="1842">
        <v>2290</v>
      </c>
      <c r="M45" s="1843">
        <f t="shared" si="8"/>
        <v>0.62980432062265368</v>
      </c>
      <c r="N45" s="1844">
        <f t="shared" si="9"/>
        <v>7</v>
      </c>
      <c r="V45" s="619"/>
      <c r="W45" s="619"/>
    </row>
    <row r="46" spans="1:23" ht="18.75" customHeight="1">
      <c r="A46" s="627" t="s">
        <v>966</v>
      </c>
      <c r="B46" s="1296">
        <v>9</v>
      </c>
      <c r="C46" s="1841">
        <v>33514</v>
      </c>
      <c r="D46" s="1842">
        <v>207</v>
      </c>
      <c r="E46" s="1895">
        <f t="shared" si="6"/>
        <v>0.61765232440174256</v>
      </c>
      <c r="F46" s="1896">
        <f t="shared" si="7"/>
        <v>12</v>
      </c>
      <c r="G46" s="628"/>
      <c r="I46" s="627" t="s">
        <v>966</v>
      </c>
      <c r="J46" s="1296">
        <v>9</v>
      </c>
      <c r="K46" s="1841">
        <v>346576</v>
      </c>
      <c r="L46" s="1842">
        <v>1652</v>
      </c>
      <c r="M46" s="1843">
        <f t="shared" si="8"/>
        <v>0.47666312727944227</v>
      </c>
      <c r="N46" s="1844">
        <f t="shared" si="9"/>
        <v>12</v>
      </c>
      <c r="V46" s="619"/>
      <c r="W46" s="619"/>
    </row>
    <row r="47" spans="1:23" ht="18.75" customHeight="1">
      <c r="A47" s="627" t="s">
        <v>963</v>
      </c>
      <c r="B47" s="1296">
        <v>10</v>
      </c>
      <c r="C47" s="1841">
        <v>33755</v>
      </c>
      <c r="D47" s="1842">
        <v>197</v>
      </c>
      <c r="E47" s="1895">
        <f t="shared" si="6"/>
        <v>0.58361724189009034</v>
      </c>
      <c r="F47" s="1896">
        <f t="shared" si="7"/>
        <v>14</v>
      </c>
      <c r="G47" s="628"/>
      <c r="I47" s="627" t="s">
        <v>963</v>
      </c>
      <c r="J47" s="1296">
        <v>10</v>
      </c>
      <c r="K47" s="1841">
        <v>382432</v>
      </c>
      <c r="L47" s="1842">
        <v>1500</v>
      </c>
      <c r="M47" s="1843">
        <f t="shared" si="8"/>
        <v>0.39222659191699438</v>
      </c>
      <c r="N47" s="1844">
        <f t="shared" si="9"/>
        <v>19</v>
      </c>
      <c r="V47" s="619"/>
      <c r="W47" s="619"/>
    </row>
    <row r="48" spans="1:23" ht="18.75" customHeight="1">
      <c r="A48" s="627" t="s">
        <v>951</v>
      </c>
      <c r="B48" s="1296">
        <v>11</v>
      </c>
      <c r="C48" s="1841">
        <v>117344</v>
      </c>
      <c r="D48" s="1842">
        <v>721</v>
      </c>
      <c r="E48" s="1895">
        <f t="shared" si="6"/>
        <v>0.6144327788382874</v>
      </c>
      <c r="F48" s="1896">
        <f t="shared" si="7"/>
        <v>13</v>
      </c>
      <c r="G48" s="628"/>
      <c r="I48" s="627" t="s">
        <v>951</v>
      </c>
      <c r="J48" s="1296">
        <v>11</v>
      </c>
      <c r="K48" s="1841">
        <v>1450337</v>
      </c>
      <c r="L48" s="1842">
        <v>8286</v>
      </c>
      <c r="M48" s="1843">
        <f t="shared" si="8"/>
        <v>0.57131549426098904</v>
      </c>
      <c r="N48" s="1844">
        <f t="shared" si="9"/>
        <v>11</v>
      </c>
      <c r="V48" s="619"/>
      <c r="W48" s="619"/>
    </row>
    <row r="49" spans="1:23" ht="18.75" customHeight="1">
      <c r="A49" s="629" t="s">
        <v>964</v>
      </c>
      <c r="B49" s="1297">
        <v>12</v>
      </c>
      <c r="C49" s="1860">
        <v>69670</v>
      </c>
      <c r="D49" s="1861">
        <v>352</v>
      </c>
      <c r="E49" s="1900">
        <f t="shared" si="6"/>
        <v>0.50523898378068033</v>
      </c>
      <c r="F49" s="1901">
        <f t="shared" si="7"/>
        <v>19</v>
      </c>
      <c r="G49" s="628"/>
      <c r="I49" s="629" t="s">
        <v>964</v>
      </c>
      <c r="J49" s="1297">
        <v>12</v>
      </c>
      <c r="K49" s="1860">
        <v>746275</v>
      </c>
      <c r="L49" s="1861">
        <v>3289</v>
      </c>
      <c r="M49" s="1862">
        <f t="shared" si="8"/>
        <v>0.44072225386084213</v>
      </c>
      <c r="N49" s="1863">
        <f t="shared" si="9"/>
        <v>16</v>
      </c>
      <c r="V49" s="619"/>
      <c r="W49" s="619"/>
    </row>
    <row r="50" spans="1:23" ht="18.75" customHeight="1">
      <c r="A50" s="627" t="s">
        <v>950</v>
      </c>
      <c r="B50" s="1296">
        <v>13</v>
      </c>
      <c r="C50" s="1841">
        <v>177184</v>
      </c>
      <c r="D50" s="1842">
        <v>936</v>
      </c>
      <c r="E50" s="1895">
        <f t="shared" si="6"/>
        <v>0.52826440310637524</v>
      </c>
      <c r="F50" s="1896">
        <f t="shared" si="7"/>
        <v>18</v>
      </c>
      <c r="G50" s="628"/>
      <c r="I50" s="627" t="s">
        <v>950</v>
      </c>
      <c r="J50" s="1296">
        <v>13</v>
      </c>
      <c r="K50" s="1841">
        <v>2308581</v>
      </c>
      <c r="L50" s="1842">
        <v>13703</v>
      </c>
      <c r="M50" s="1843">
        <f t="shared" si="8"/>
        <v>0.59356808359767321</v>
      </c>
      <c r="N50" s="1844">
        <f t="shared" si="9"/>
        <v>9</v>
      </c>
      <c r="V50" s="619"/>
      <c r="W50" s="619"/>
    </row>
    <row r="51" spans="1:23" ht="18.75" customHeight="1">
      <c r="A51" s="627" t="s">
        <v>968</v>
      </c>
      <c r="B51" s="1296">
        <v>14</v>
      </c>
      <c r="C51" s="1841">
        <v>27315</v>
      </c>
      <c r="D51" s="1842">
        <v>177</v>
      </c>
      <c r="E51" s="1895">
        <f t="shared" si="6"/>
        <v>0.64799560680944535</v>
      </c>
      <c r="F51" s="1896">
        <f t="shared" si="7"/>
        <v>11</v>
      </c>
      <c r="G51" s="628"/>
      <c r="I51" s="627" t="s">
        <v>968</v>
      </c>
      <c r="J51" s="1296">
        <v>14</v>
      </c>
      <c r="K51" s="1841">
        <v>320831</v>
      </c>
      <c r="L51" s="1842">
        <v>1484</v>
      </c>
      <c r="M51" s="1843">
        <f t="shared" si="8"/>
        <v>0.46254881853686214</v>
      </c>
      <c r="N51" s="1844">
        <f t="shared" si="9"/>
        <v>15</v>
      </c>
      <c r="V51" s="619"/>
      <c r="W51" s="619"/>
    </row>
    <row r="52" spans="1:23" ht="18.75" customHeight="1">
      <c r="A52" s="627" t="s">
        <v>960</v>
      </c>
      <c r="B52" s="1296">
        <v>15</v>
      </c>
      <c r="C52" s="1841">
        <v>62228</v>
      </c>
      <c r="D52" s="1842">
        <v>351</v>
      </c>
      <c r="E52" s="1895">
        <f t="shared" si="6"/>
        <v>0.56405476634312524</v>
      </c>
      <c r="F52" s="1896">
        <f t="shared" si="7"/>
        <v>15</v>
      </c>
      <c r="G52" s="628"/>
      <c r="I52" s="627" t="s">
        <v>960</v>
      </c>
      <c r="J52" s="1296">
        <v>15</v>
      </c>
      <c r="K52" s="1841">
        <v>725828</v>
      </c>
      <c r="L52" s="1842">
        <v>3179</v>
      </c>
      <c r="M52" s="1843">
        <f t="shared" si="8"/>
        <v>0.43798255234022387</v>
      </c>
      <c r="N52" s="1844">
        <f t="shared" si="9"/>
        <v>17</v>
      </c>
      <c r="V52" s="619"/>
      <c r="W52" s="619"/>
    </row>
    <row r="53" spans="1:23" ht="18.75" customHeight="1">
      <c r="A53" s="627" t="s">
        <v>957</v>
      </c>
      <c r="B53" s="1296">
        <v>16</v>
      </c>
      <c r="C53" s="1841">
        <v>32683</v>
      </c>
      <c r="D53" s="1842">
        <v>245</v>
      </c>
      <c r="E53" s="1895">
        <f t="shared" si="6"/>
        <v>0.7496251874062968</v>
      </c>
      <c r="F53" s="1896">
        <f t="shared" si="7"/>
        <v>4</v>
      </c>
      <c r="G53" s="628"/>
      <c r="I53" s="627" t="s">
        <v>957</v>
      </c>
      <c r="J53" s="1296">
        <v>16</v>
      </c>
      <c r="K53" s="1841">
        <v>353376</v>
      </c>
      <c r="L53" s="1842">
        <v>2396</v>
      </c>
      <c r="M53" s="1843">
        <f t="shared" si="8"/>
        <v>0.67803133206556188</v>
      </c>
      <c r="N53" s="1844">
        <f t="shared" si="9"/>
        <v>3</v>
      </c>
      <c r="V53" s="619"/>
      <c r="W53" s="619"/>
    </row>
    <row r="54" spans="1:23" ht="18.75" customHeight="1">
      <c r="A54" s="627" t="s">
        <v>956</v>
      </c>
      <c r="B54" s="1296">
        <v>17</v>
      </c>
      <c r="C54" s="1841">
        <v>52401</v>
      </c>
      <c r="D54" s="1842">
        <v>355</v>
      </c>
      <c r="E54" s="1895">
        <f t="shared" si="6"/>
        <v>0.67746798725215163</v>
      </c>
      <c r="F54" s="1896">
        <f t="shared" si="7"/>
        <v>10</v>
      </c>
      <c r="G54" s="628"/>
      <c r="I54" s="627" t="s">
        <v>956</v>
      </c>
      <c r="J54" s="1296">
        <v>17</v>
      </c>
      <c r="K54" s="1841">
        <v>593108</v>
      </c>
      <c r="L54" s="1842">
        <v>3846</v>
      </c>
      <c r="M54" s="1843">
        <f t="shared" si="8"/>
        <v>0.648448511906769</v>
      </c>
      <c r="N54" s="1844">
        <f t="shared" si="9"/>
        <v>6</v>
      </c>
      <c r="V54" s="619"/>
      <c r="W54" s="619"/>
    </row>
    <row r="55" spans="1:23" ht="18.75" customHeight="1">
      <c r="A55" s="627" t="s">
        <v>949</v>
      </c>
      <c r="B55" s="1296">
        <v>19</v>
      </c>
      <c r="C55" s="1841">
        <v>39995</v>
      </c>
      <c r="D55" s="1842">
        <v>274</v>
      </c>
      <c r="E55" s="1895">
        <f t="shared" si="6"/>
        <v>0.68508563570446301</v>
      </c>
      <c r="F55" s="1896">
        <f t="shared" si="7"/>
        <v>8</v>
      </c>
      <c r="G55" s="630"/>
      <c r="I55" s="627" t="s">
        <v>949</v>
      </c>
      <c r="J55" s="1296">
        <v>19</v>
      </c>
      <c r="K55" s="1841">
        <v>436472</v>
      </c>
      <c r="L55" s="1842">
        <v>2033</v>
      </c>
      <c r="M55" s="1843">
        <f t="shared" si="8"/>
        <v>0.46578016459245958</v>
      </c>
      <c r="N55" s="1844">
        <f t="shared" si="9"/>
        <v>14</v>
      </c>
      <c r="V55" s="619"/>
      <c r="W55" s="619"/>
    </row>
    <row r="56" spans="1:23" ht="18.75" customHeight="1">
      <c r="A56" s="631" t="s">
        <v>967</v>
      </c>
      <c r="B56" s="1298">
        <v>19</v>
      </c>
      <c r="C56" s="1845">
        <v>74867</v>
      </c>
      <c r="D56" s="1846">
        <v>536</v>
      </c>
      <c r="E56" s="1895">
        <f t="shared" si="6"/>
        <v>0.71593626030160151</v>
      </c>
      <c r="F56" s="1896">
        <f t="shared" si="7"/>
        <v>6</v>
      </c>
      <c r="G56" s="630"/>
      <c r="I56" s="631" t="s">
        <v>967</v>
      </c>
      <c r="J56" s="1298">
        <v>19</v>
      </c>
      <c r="K56" s="1845">
        <v>923521</v>
      </c>
      <c r="L56" s="1846">
        <v>6406</v>
      </c>
      <c r="M56" s="1843">
        <f t="shared" si="8"/>
        <v>0.69364963005713998</v>
      </c>
      <c r="N56" s="1844">
        <f t="shared" si="9"/>
        <v>2</v>
      </c>
      <c r="V56" s="619"/>
      <c r="W56" s="619"/>
    </row>
    <row r="57" spans="1:23" ht="18.75" customHeight="1" thickBot="1">
      <c r="A57" s="632" t="s">
        <v>962</v>
      </c>
      <c r="B57" s="632">
        <v>20</v>
      </c>
      <c r="C57" s="1847">
        <v>30344</v>
      </c>
      <c r="D57" s="1848">
        <v>227</v>
      </c>
      <c r="E57" s="1897">
        <f t="shared" si="6"/>
        <v>0.74808858423411551</v>
      </c>
      <c r="F57" s="1898">
        <f t="shared" si="7"/>
        <v>5</v>
      </c>
      <c r="G57" s="628"/>
      <c r="I57" s="632" t="s">
        <v>962</v>
      </c>
      <c r="J57" s="632">
        <v>20</v>
      </c>
      <c r="K57" s="1847">
        <v>325935</v>
      </c>
      <c r="L57" s="1848">
        <v>2123</v>
      </c>
      <c r="M57" s="1849">
        <f t="shared" si="8"/>
        <v>0.65135686563271822</v>
      </c>
      <c r="N57" s="1848">
        <f t="shared" si="9"/>
        <v>5</v>
      </c>
      <c r="V57" s="619"/>
      <c r="W57" s="619"/>
    </row>
    <row r="58" spans="1:23" ht="18.75" customHeight="1" thickTop="1">
      <c r="A58" s="633" t="s">
        <v>969</v>
      </c>
      <c r="B58" s="1299" t="s">
        <v>1400</v>
      </c>
      <c r="C58" s="1850">
        <v>5156063</v>
      </c>
      <c r="D58" s="1851">
        <v>29859</v>
      </c>
      <c r="E58" s="1899">
        <f t="shared" si="6"/>
        <v>0.57910463855852812</v>
      </c>
      <c r="F58" s="2073" t="s">
        <v>1477</v>
      </c>
      <c r="G58" s="628"/>
      <c r="I58" s="633" t="s">
        <v>969</v>
      </c>
      <c r="J58" s="1299" t="s">
        <v>1400</v>
      </c>
      <c r="K58" s="1850">
        <v>57949915</v>
      </c>
      <c r="L58" s="1851">
        <v>280921</v>
      </c>
      <c r="M58" s="1852">
        <f t="shared" si="8"/>
        <v>0.48476516315856549</v>
      </c>
      <c r="N58" s="2071" t="s">
        <v>1477</v>
      </c>
      <c r="U58" s="655"/>
      <c r="V58" s="619"/>
      <c r="W58" s="619"/>
    </row>
    <row r="59" spans="1:23" s="655" customFormat="1" ht="18.75" customHeight="1">
      <c r="A59" s="655" t="s">
        <v>1726</v>
      </c>
      <c r="C59" s="621"/>
      <c r="D59" s="621"/>
      <c r="I59" s="655" t="s">
        <v>1726</v>
      </c>
      <c r="K59" s="621"/>
      <c r="L59" s="621"/>
    </row>
    <row r="60" spans="1:23" ht="18.75" customHeight="1"/>
    <row r="61" spans="1:23" ht="18.75" customHeight="1"/>
    <row r="62" spans="1:23" ht="18.75" customHeight="1">
      <c r="U62" s="655"/>
    </row>
    <row r="63" spans="1:23" ht="18.75" customHeight="1">
      <c r="U63" s="655"/>
    </row>
    <row r="64" spans="1:23" ht="18.75" customHeight="1"/>
    <row r="65" spans="3:23" ht="18.75" customHeight="1"/>
    <row r="66" spans="3:23" ht="18.75" customHeight="1">
      <c r="C66" s="620"/>
      <c r="D66" s="620"/>
      <c r="K66" s="620"/>
      <c r="L66" s="620"/>
    </row>
    <row r="67" spans="3:23" ht="18.75" customHeight="1">
      <c r="C67" s="620"/>
      <c r="D67" s="620"/>
      <c r="K67" s="620"/>
      <c r="L67" s="620"/>
      <c r="V67" s="654"/>
      <c r="W67" s="654"/>
    </row>
    <row r="68" spans="3:23" ht="18.75" customHeight="1">
      <c r="C68" s="620"/>
      <c r="D68" s="620"/>
      <c r="K68" s="620"/>
      <c r="L68" s="620"/>
      <c r="V68" s="619"/>
      <c r="W68" s="619"/>
    </row>
    <row r="69" spans="3:23" ht="18.75" customHeight="1">
      <c r="C69" s="620"/>
      <c r="D69" s="620"/>
      <c r="K69" s="620"/>
      <c r="L69" s="620"/>
      <c r="V69" s="619"/>
      <c r="W69" s="619"/>
    </row>
    <row r="70" spans="3:23" ht="18.75" customHeight="1">
      <c r="C70" s="620"/>
      <c r="D70" s="620"/>
      <c r="K70" s="620"/>
      <c r="L70" s="620"/>
      <c r="V70" s="619"/>
      <c r="W70" s="619"/>
    </row>
    <row r="71" spans="3:23" ht="18.75" customHeight="1">
      <c r="C71" s="620"/>
      <c r="D71" s="620"/>
      <c r="K71" s="620"/>
      <c r="L71" s="620"/>
      <c r="V71" s="619"/>
      <c r="W71" s="619"/>
    </row>
    <row r="72" spans="3:23" ht="18.75" customHeight="1">
      <c r="C72" s="620"/>
      <c r="D72" s="620"/>
      <c r="K72" s="620"/>
      <c r="L72" s="620"/>
      <c r="V72" s="619"/>
      <c r="W72" s="619"/>
    </row>
    <row r="73" spans="3:23" ht="18.75" customHeight="1">
      <c r="C73" s="620"/>
      <c r="D73" s="620"/>
      <c r="K73" s="620"/>
      <c r="L73" s="620"/>
      <c r="V73" s="619"/>
      <c r="W73" s="619"/>
    </row>
    <row r="74" spans="3:23" ht="18.75" customHeight="1">
      <c r="C74" s="620"/>
      <c r="D74" s="620"/>
      <c r="K74" s="620"/>
      <c r="L74" s="620"/>
      <c r="V74" s="619"/>
      <c r="W74" s="619"/>
    </row>
    <row r="75" spans="3:23" ht="18.75" customHeight="1">
      <c r="C75" s="620"/>
      <c r="D75" s="620"/>
      <c r="K75" s="620"/>
      <c r="L75" s="620"/>
      <c r="V75" s="619"/>
      <c r="W75" s="619"/>
    </row>
    <row r="76" spans="3:23" ht="18.75" customHeight="1">
      <c r="C76" s="620"/>
      <c r="D76" s="620"/>
      <c r="K76" s="620"/>
      <c r="L76" s="620"/>
      <c r="V76" s="619"/>
      <c r="W76" s="619"/>
    </row>
    <row r="77" spans="3:23" ht="18.75" customHeight="1">
      <c r="C77" s="620"/>
      <c r="D77" s="620"/>
      <c r="K77" s="620"/>
      <c r="L77" s="620"/>
      <c r="V77" s="619"/>
      <c r="W77" s="619"/>
    </row>
    <row r="78" spans="3:23" ht="18.75" customHeight="1">
      <c r="C78" s="620"/>
      <c r="D78" s="620"/>
      <c r="K78" s="620"/>
      <c r="L78" s="620"/>
      <c r="V78" s="619"/>
      <c r="W78" s="619"/>
    </row>
    <row r="79" spans="3:23" ht="18.75" customHeight="1">
      <c r="C79" s="620"/>
      <c r="D79" s="620"/>
      <c r="K79" s="620"/>
      <c r="L79" s="620"/>
      <c r="V79" s="619"/>
      <c r="W79" s="619"/>
    </row>
    <row r="80" spans="3:23" ht="18.75" customHeight="1">
      <c r="C80" s="620"/>
      <c r="D80" s="620"/>
      <c r="K80" s="620"/>
      <c r="L80" s="620"/>
      <c r="V80" s="619"/>
      <c r="W80" s="619"/>
    </row>
    <row r="81" spans="3:23" ht="18.75" customHeight="1">
      <c r="C81" s="620"/>
      <c r="D81" s="620"/>
      <c r="K81" s="620"/>
      <c r="L81" s="620"/>
      <c r="V81" s="619"/>
      <c r="W81" s="619"/>
    </row>
    <row r="82" spans="3:23" ht="18.75" customHeight="1">
      <c r="C82" s="620"/>
      <c r="D82" s="620"/>
      <c r="K82" s="620"/>
      <c r="L82" s="620"/>
      <c r="V82" s="619"/>
      <c r="W82" s="619"/>
    </row>
    <row r="83" spans="3:23" ht="18.75" customHeight="1">
      <c r="C83" s="620"/>
      <c r="D83" s="620"/>
      <c r="K83" s="620"/>
      <c r="L83" s="620"/>
      <c r="V83" s="619"/>
      <c r="W83" s="619"/>
    </row>
    <row r="84" spans="3:23" ht="18.75" customHeight="1">
      <c r="C84" s="620"/>
      <c r="D84" s="620"/>
      <c r="K84" s="620"/>
      <c r="L84" s="620"/>
      <c r="V84" s="619"/>
      <c r="W84" s="619"/>
    </row>
    <row r="85" spans="3:23" ht="18.75" customHeight="1">
      <c r="C85" s="620"/>
      <c r="D85" s="620"/>
      <c r="K85" s="620"/>
      <c r="L85" s="620"/>
      <c r="V85" s="619"/>
      <c r="W85" s="619"/>
    </row>
    <row r="86" spans="3:23" ht="18.75" customHeight="1">
      <c r="C86" s="620"/>
      <c r="D86" s="620"/>
      <c r="K86" s="620"/>
      <c r="L86" s="620"/>
      <c r="V86" s="619"/>
      <c r="W86" s="619"/>
    </row>
    <row r="87" spans="3:23" ht="18.75" customHeight="1">
      <c r="C87" s="620"/>
      <c r="D87" s="620"/>
      <c r="K87" s="620"/>
      <c r="L87" s="620"/>
      <c r="V87" s="619"/>
      <c r="W87" s="619"/>
    </row>
    <row r="88" spans="3:23" ht="18.75" customHeight="1">
      <c r="C88" s="620"/>
      <c r="D88" s="620"/>
      <c r="K88" s="620"/>
      <c r="L88" s="620"/>
      <c r="U88" s="655"/>
      <c r="V88" s="619"/>
      <c r="W88" s="619"/>
    </row>
    <row r="89" spans="3:23" ht="18.75" customHeight="1">
      <c r="C89" s="620"/>
      <c r="D89" s="620"/>
      <c r="K89" s="620"/>
      <c r="L89" s="620"/>
    </row>
    <row r="90" spans="3:23" ht="18.75" customHeight="1">
      <c r="C90" s="620"/>
      <c r="D90" s="620"/>
      <c r="K90" s="620"/>
      <c r="L90" s="620"/>
      <c r="U90" s="655"/>
    </row>
    <row r="91" spans="3:23" ht="18.75" customHeight="1">
      <c r="C91" s="620"/>
      <c r="D91" s="620"/>
      <c r="K91" s="620"/>
      <c r="L91" s="620"/>
    </row>
    <row r="92" spans="3:23" ht="18.75" customHeight="1">
      <c r="C92" s="620"/>
      <c r="D92" s="620"/>
      <c r="K92" s="620"/>
      <c r="L92" s="620"/>
    </row>
    <row r="93" spans="3:23" ht="18.75" customHeight="1">
      <c r="C93" s="620"/>
      <c r="D93" s="620"/>
      <c r="K93" s="620"/>
      <c r="L93" s="620"/>
    </row>
    <row r="94" spans="3:23" ht="18.75" customHeight="1">
      <c r="C94" s="620"/>
      <c r="D94" s="620"/>
      <c r="K94" s="620"/>
      <c r="L94" s="620"/>
      <c r="V94" s="654"/>
      <c r="W94" s="654"/>
    </row>
    <row r="95" spans="3:23" ht="18.75" customHeight="1">
      <c r="V95" s="619"/>
      <c r="W95" s="619"/>
    </row>
    <row r="96" spans="3:23" ht="18.75" customHeight="1">
      <c r="V96" s="619"/>
      <c r="W96" s="619"/>
    </row>
    <row r="97" spans="22:23" ht="18.75" customHeight="1">
      <c r="V97" s="619"/>
      <c r="W97" s="619"/>
    </row>
    <row r="98" spans="22:23" ht="18.75" customHeight="1">
      <c r="V98" s="619"/>
      <c r="W98" s="619"/>
    </row>
    <row r="99" spans="22:23" ht="18.75" customHeight="1">
      <c r="V99" s="619"/>
      <c r="W99" s="619"/>
    </row>
    <row r="100" spans="22:23" ht="18.75" customHeight="1">
      <c r="V100" s="619"/>
      <c r="W100" s="619"/>
    </row>
    <row r="101" spans="22:23" ht="18.75" customHeight="1">
      <c r="V101" s="619"/>
      <c r="W101" s="619"/>
    </row>
    <row r="102" spans="22:23" ht="18.75" customHeight="1">
      <c r="V102" s="619"/>
      <c r="W102" s="619"/>
    </row>
    <row r="103" spans="22:23" ht="18.75" customHeight="1">
      <c r="V103" s="619"/>
      <c r="W103" s="619"/>
    </row>
    <row r="104" spans="22:23" ht="18.75" customHeight="1">
      <c r="V104" s="619"/>
      <c r="W104" s="619"/>
    </row>
    <row r="105" spans="22:23" ht="18.75" customHeight="1">
      <c r="V105" s="619"/>
      <c r="W105" s="619"/>
    </row>
    <row r="106" spans="22:23" ht="18.75" customHeight="1">
      <c r="V106" s="619"/>
      <c r="W106" s="619"/>
    </row>
    <row r="107" spans="22:23" ht="18.75" customHeight="1">
      <c r="V107" s="619"/>
      <c r="W107" s="619"/>
    </row>
    <row r="108" spans="22:23" ht="18.75" customHeight="1">
      <c r="V108" s="619"/>
      <c r="W108" s="619"/>
    </row>
    <row r="109" spans="22:23" ht="18.75" customHeight="1">
      <c r="V109" s="619"/>
      <c r="W109" s="619"/>
    </row>
    <row r="110" spans="22:23" ht="18.75" customHeight="1">
      <c r="V110" s="619"/>
      <c r="W110" s="619"/>
    </row>
    <row r="111" spans="22:23" ht="18.75" customHeight="1">
      <c r="V111" s="619"/>
      <c r="W111" s="619"/>
    </row>
    <row r="112" spans="22:23" ht="18.75" customHeight="1">
      <c r="V112" s="619"/>
      <c r="W112" s="619"/>
    </row>
    <row r="113" spans="18:23" ht="18.75" customHeight="1">
      <c r="V113" s="619"/>
      <c r="W113" s="619"/>
    </row>
    <row r="114" spans="18:23" ht="18.75" customHeight="1">
      <c r="V114" s="619"/>
      <c r="W114" s="619"/>
    </row>
    <row r="115" spans="18:23" ht="18.75" customHeight="1">
      <c r="U115" s="655"/>
      <c r="V115" s="619"/>
      <c r="W115" s="619"/>
    </row>
    <row r="116" spans="18:23" ht="18.75" customHeight="1"/>
    <row r="117" spans="18:23" ht="18.75" customHeight="1">
      <c r="U117" s="655"/>
    </row>
    <row r="118" spans="18:23" ht="18.75" customHeight="1"/>
    <row r="119" spans="18:23" ht="18.75" customHeight="1"/>
    <row r="120" spans="18:23" ht="18.75" customHeight="1"/>
    <row r="121" spans="18:23" ht="18.75" customHeight="1">
      <c r="V121" s="654"/>
      <c r="W121" s="654"/>
    </row>
    <row r="122" spans="18:23" ht="18.75" customHeight="1">
      <c r="R122" s="637"/>
      <c r="T122" s="637"/>
      <c r="V122" s="619"/>
      <c r="W122" s="619"/>
    </row>
    <row r="123" spans="18:23" ht="18.75" customHeight="1">
      <c r="R123" s="637"/>
      <c r="T123" s="637"/>
      <c r="V123" s="619"/>
      <c r="W123" s="619"/>
    </row>
    <row r="124" spans="18:23" ht="18.75" customHeight="1">
      <c r="R124" s="637"/>
      <c r="T124" s="637"/>
      <c r="V124" s="619"/>
      <c r="W124" s="619"/>
    </row>
    <row r="125" spans="18:23" ht="18.75" customHeight="1">
      <c r="R125" s="637"/>
      <c r="T125" s="637"/>
      <c r="V125" s="619"/>
      <c r="W125" s="619"/>
    </row>
    <row r="126" spans="18:23" ht="18.75" customHeight="1">
      <c r="R126" s="637"/>
      <c r="T126" s="637"/>
      <c r="V126" s="619"/>
      <c r="W126" s="619"/>
    </row>
    <row r="127" spans="18:23" ht="18.75" customHeight="1">
      <c r="R127" s="637"/>
      <c r="T127" s="637"/>
      <c r="V127" s="619"/>
      <c r="W127" s="619"/>
    </row>
    <row r="128" spans="18:23" ht="18.75" customHeight="1">
      <c r="R128" s="637"/>
      <c r="T128" s="637"/>
      <c r="V128" s="619"/>
      <c r="W128" s="619"/>
    </row>
    <row r="129" spans="18:23" ht="18.75" customHeight="1">
      <c r="R129" s="637"/>
      <c r="T129" s="637"/>
      <c r="V129" s="619"/>
      <c r="W129" s="619"/>
    </row>
    <row r="130" spans="18:23" ht="18.75" customHeight="1">
      <c r="R130" s="637"/>
      <c r="T130" s="637"/>
      <c r="V130" s="619"/>
      <c r="W130" s="619"/>
    </row>
    <row r="131" spans="18:23" ht="18.75" customHeight="1">
      <c r="R131" s="637"/>
      <c r="T131" s="637"/>
      <c r="V131" s="619"/>
      <c r="W131" s="619"/>
    </row>
    <row r="132" spans="18:23" ht="18.75" customHeight="1">
      <c r="R132" s="637"/>
      <c r="T132" s="637"/>
      <c r="V132" s="619"/>
      <c r="W132" s="619"/>
    </row>
    <row r="133" spans="18:23" ht="18.75" customHeight="1">
      <c r="R133" s="637"/>
      <c r="T133" s="637"/>
      <c r="V133" s="619"/>
      <c r="W133" s="619"/>
    </row>
    <row r="134" spans="18:23" ht="18.75" customHeight="1">
      <c r="R134" s="637"/>
      <c r="T134" s="637"/>
      <c r="V134" s="619"/>
      <c r="W134" s="619"/>
    </row>
    <row r="135" spans="18:23" ht="18.75" customHeight="1">
      <c r="R135" s="637"/>
      <c r="T135" s="637"/>
      <c r="V135" s="619"/>
      <c r="W135" s="619"/>
    </row>
    <row r="136" spans="18:23" ht="18.75" customHeight="1">
      <c r="R136" s="637"/>
      <c r="T136" s="637"/>
      <c r="V136" s="619"/>
      <c r="W136" s="619"/>
    </row>
    <row r="137" spans="18:23" ht="18.75" customHeight="1">
      <c r="R137" s="637"/>
      <c r="T137" s="637"/>
      <c r="V137" s="619"/>
      <c r="W137" s="619"/>
    </row>
    <row r="138" spans="18:23" ht="18.75" customHeight="1">
      <c r="R138" s="637"/>
      <c r="T138" s="637"/>
      <c r="V138" s="619"/>
      <c r="W138" s="619"/>
    </row>
    <row r="139" spans="18:23" ht="18.75" customHeight="1">
      <c r="R139" s="637"/>
      <c r="T139" s="637"/>
      <c r="V139" s="619"/>
      <c r="W139" s="619"/>
    </row>
    <row r="140" spans="18:23" ht="18.75" customHeight="1">
      <c r="R140" s="637"/>
      <c r="T140" s="637"/>
      <c r="V140" s="619"/>
      <c r="W140" s="619"/>
    </row>
    <row r="141" spans="18:23" ht="18.75" customHeight="1">
      <c r="R141" s="637"/>
      <c r="T141" s="637"/>
      <c r="V141" s="619"/>
      <c r="W141" s="619"/>
    </row>
    <row r="142" spans="18:23" ht="18.75" customHeight="1">
      <c r="R142" s="637"/>
      <c r="T142" s="637"/>
      <c r="U142" s="655"/>
      <c r="V142" s="619"/>
      <c r="W142" s="619"/>
    </row>
    <row r="143" spans="18:23" ht="18.75" customHeight="1"/>
    <row r="144" spans="18:23" ht="18.75" customHeight="1">
      <c r="U144" s="655"/>
    </row>
    <row r="145" spans="22:23" ht="18.75" customHeight="1"/>
    <row r="146" spans="22:23" ht="18.75" customHeight="1"/>
    <row r="147" spans="22:23" ht="18.75" customHeight="1"/>
    <row r="148" spans="22:23" ht="18.75" customHeight="1">
      <c r="V148" s="654"/>
      <c r="W148" s="654"/>
    </row>
    <row r="149" spans="22:23" ht="18.75" customHeight="1">
      <c r="V149" s="619"/>
      <c r="W149" s="619"/>
    </row>
    <row r="150" spans="22:23" ht="18.75" customHeight="1">
      <c r="V150" s="619"/>
      <c r="W150" s="619"/>
    </row>
    <row r="151" spans="22:23" ht="18.75" customHeight="1">
      <c r="V151" s="619"/>
      <c r="W151" s="619"/>
    </row>
    <row r="152" spans="22:23" ht="18.75" customHeight="1">
      <c r="V152" s="619"/>
      <c r="W152" s="619"/>
    </row>
    <row r="153" spans="22:23" ht="18.75" customHeight="1">
      <c r="V153" s="619"/>
      <c r="W153" s="619"/>
    </row>
    <row r="154" spans="22:23" ht="18.75" customHeight="1">
      <c r="V154" s="619"/>
      <c r="W154" s="619"/>
    </row>
    <row r="155" spans="22:23" ht="18.75" customHeight="1">
      <c r="V155" s="619"/>
      <c r="W155" s="619"/>
    </row>
    <row r="156" spans="22:23" ht="18.75" customHeight="1">
      <c r="V156" s="619"/>
      <c r="W156" s="619"/>
    </row>
    <row r="157" spans="22:23" ht="18.75" customHeight="1">
      <c r="V157" s="619"/>
      <c r="W157" s="619"/>
    </row>
    <row r="158" spans="22:23" ht="18.75" customHeight="1">
      <c r="V158" s="619"/>
      <c r="W158" s="619"/>
    </row>
    <row r="159" spans="22:23" ht="18.75" customHeight="1">
      <c r="V159" s="619"/>
      <c r="W159" s="619"/>
    </row>
    <row r="160" spans="22:23" ht="18.75" customHeight="1">
      <c r="V160" s="619"/>
      <c r="W160" s="619"/>
    </row>
    <row r="161" spans="21:23" ht="18.75" customHeight="1">
      <c r="V161" s="619"/>
      <c r="W161" s="619"/>
    </row>
    <row r="162" spans="21:23" ht="18.75" customHeight="1">
      <c r="V162" s="619"/>
      <c r="W162" s="619"/>
    </row>
    <row r="163" spans="21:23" ht="18.75" customHeight="1">
      <c r="V163" s="619"/>
      <c r="W163" s="619"/>
    </row>
    <row r="164" spans="21:23" ht="18.75" customHeight="1">
      <c r="V164" s="619"/>
      <c r="W164" s="619"/>
    </row>
    <row r="165" spans="21:23" ht="18.75" customHeight="1">
      <c r="V165" s="619"/>
      <c r="W165" s="619"/>
    </row>
    <row r="166" spans="21:23" ht="18.75" customHeight="1">
      <c r="V166" s="619"/>
      <c r="W166" s="619"/>
    </row>
    <row r="167" spans="21:23" ht="18.75" customHeight="1">
      <c r="V167" s="619"/>
      <c r="W167" s="619"/>
    </row>
    <row r="168" spans="21:23" ht="18.75" customHeight="1">
      <c r="V168" s="619"/>
      <c r="W168" s="619"/>
    </row>
    <row r="169" spans="21:23" ht="18.75" customHeight="1">
      <c r="U169" s="655"/>
      <c r="V169" s="619"/>
      <c r="W169" s="619"/>
    </row>
    <row r="170" spans="21:23" ht="18.75" customHeight="1"/>
    <row r="171" spans="21:23" ht="18.75" customHeight="1">
      <c r="U171" s="655"/>
    </row>
    <row r="172" spans="21:23" ht="18.75" customHeight="1"/>
    <row r="173" spans="21:23" ht="18.75" customHeight="1"/>
    <row r="174" spans="21:23" ht="18.75" customHeight="1"/>
    <row r="175" spans="21:23" ht="18.75" customHeight="1">
      <c r="V175" s="654"/>
      <c r="W175" s="654"/>
    </row>
    <row r="176" spans="21:23" ht="18.75" customHeight="1">
      <c r="V176" s="619"/>
      <c r="W176" s="619"/>
    </row>
    <row r="177" spans="15:23" ht="18.75" customHeight="1">
      <c r="V177" s="619"/>
      <c r="W177" s="619"/>
    </row>
    <row r="178" spans="15:23" ht="18.75" customHeight="1">
      <c r="V178" s="619"/>
      <c r="W178" s="619"/>
    </row>
    <row r="179" spans="15:23" ht="18.75" customHeight="1">
      <c r="V179" s="619"/>
      <c r="W179" s="619"/>
    </row>
    <row r="180" spans="15:23" ht="18.75" customHeight="1">
      <c r="V180" s="619"/>
      <c r="W180" s="619"/>
    </row>
    <row r="181" spans="15:23" ht="18.75" customHeight="1">
      <c r="V181" s="619"/>
      <c r="W181" s="619"/>
    </row>
    <row r="182" spans="15:23" ht="18.75" customHeight="1">
      <c r="V182" s="619"/>
      <c r="W182" s="619"/>
    </row>
    <row r="183" spans="15:23" ht="18.75" customHeight="1">
      <c r="V183" s="619"/>
      <c r="W183" s="619"/>
    </row>
    <row r="184" spans="15:23" ht="18.75" customHeight="1">
      <c r="V184" s="619"/>
      <c r="W184" s="619"/>
    </row>
    <row r="185" spans="15:23" ht="18.75" customHeight="1">
      <c r="V185" s="619"/>
      <c r="W185" s="619"/>
    </row>
    <row r="186" spans="15:23" ht="18.75" customHeight="1">
      <c r="V186" s="619"/>
      <c r="W186" s="619"/>
    </row>
    <row r="187" spans="15:23" ht="18.75" customHeight="1">
      <c r="V187" s="619"/>
      <c r="W187" s="619"/>
    </row>
    <row r="188" spans="15:23" ht="18.75" customHeight="1">
      <c r="V188" s="619"/>
      <c r="W188" s="619"/>
    </row>
    <row r="189" spans="15:23" ht="18.75" customHeight="1">
      <c r="V189" s="619"/>
      <c r="W189" s="619"/>
    </row>
    <row r="190" spans="15:23" ht="18.75" customHeight="1">
      <c r="V190" s="619"/>
      <c r="W190" s="619"/>
    </row>
    <row r="191" spans="15:23" ht="18.75" customHeight="1">
      <c r="V191" s="619"/>
      <c r="W191" s="619"/>
    </row>
    <row r="192" spans="15:23" ht="18.75" customHeight="1">
      <c r="O192" s="658"/>
      <c r="V192" s="619"/>
      <c r="W192" s="619"/>
    </row>
    <row r="193" spans="21:23" ht="18.75" customHeight="1">
      <c r="V193" s="619"/>
      <c r="W193" s="619"/>
    </row>
    <row r="194" spans="21:23" ht="18.75" customHeight="1">
      <c r="V194" s="619"/>
      <c r="W194" s="619"/>
    </row>
    <row r="195" spans="21:23" ht="18.75" customHeight="1">
      <c r="V195" s="619"/>
      <c r="W195" s="619"/>
    </row>
    <row r="196" spans="21:23" ht="18.75" customHeight="1">
      <c r="U196" s="655"/>
      <c r="V196" s="619"/>
      <c r="W196" s="619"/>
    </row>
    <row r="197" spans="21:23" ht="18.75" customHeight="1"/>
  </sheetData>
  <sheetProtection algorithmName="SHA-512" hashValue="J116JCR9pBXcbktGWtTqb+/92g3O58kCSo5mVzW5SCMzthIfHKDI9S6rCWl+mFfnXiGn1mADfaZX6+wg/ycOzg==" saltValue="6jiRIkbiUZ6F+/YiPu50jg==" spinCount="100000" sheet="1" objects="1" scenarios="1"/>
  <sortState xmlns:xlrd2="http://schemas.microsoft.com/office/spreadsheetml/2017/richdata2" ref="I38:M57">
    <sortCondition ref="J38:J57"/>
  </sortState>
  <mergeCells count="8">
    <mergeCell ref="C5:C6"/>
    <mergeCell ref="K5:K6"/>
    <mergeCell ref="C36:C37"/>
    <mergeCell ref="D5:D6"/>
    <mergeCell ref="L5:L6"/>
    <mergeCell ref="D36:D37"/>
    <mergeCell ref="K36:K37"/>
    <mergeCell ref="L36:L37"/>
  </mergeCells>
  <phoneticPr fontId="8"/>
  <hyperlinks>
    <hyperlink ref="O1" location="一覧!A1" display="一覧へ" xr:uid="{EF76DB4F-C939-4351-86BE-BE7A2D25ECD5}"/>
  </hyperlinks>
  <printOptions horizontalCentered="1"/>
  <pageMargins left="0.74803149606299213" right="0.74803149606299213" top="0.98425196850393704" bottom="0.98425196850393704" header="0.51181102362204722" footer="0.51181102362204722"/>
  <pageSetup paperSize="9" scale="6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pageSetUpPr fitToPage="1"/>
  </sheetPr>
  <dimension ref="A1:P61"/>
  <sheetViews>
    <sheetView view="pageBreakPreview" zoomScale="85" zoomScaleNormal="100" zoomScaleSheetLayoutView="85" workbookViewId="0"/>
  </sheetViews>
  <sheetFormatPr defaultColWidth="9.140625" defaultRowHeight="12.75" outlineLevelCol="1"/>
  <cols>
    <col min="1" max="1" width="14.7109375" style="264" customWidth="1"/>
    <col min="2" max="2" width="4.5703125" style="264" hidden="1" customWidth="1" outlineLevel="1"/>
    <col min="3" max="3" width="12.7109375" style="264" customWidth="1" collapsed="1"/>
    <col min="4" max="4" width="12.7109375" style="264" customWidth="1"/>
    <col min="5" max="6" width="6.7109375" style="264" customWidth="1"/>
    <col min="7" max="8" width="6.7109375" style="659" customWidth="1"/>
    <col min="9" max="9" width="14.7109375" style="264" customWidth="1"/>
    <col min="10" max="10" width="5.28515625" style="264" hidden="1" customWidth="1" outlineLevel="1"/>
    <col min="11" max="11" width="12.7109375" style="264" customWidth="1" collapsed="1"/>
    <col min="12" max="12" width="12.7109375" style="264" customWidth="1"/>
    <col min="13" max="14" width="6.7109375" style="264" customWidth="1"/>
    <col min="15" max="15" width="3.7109375" style="264" customWidth="1"/>
    <col min="16" max="16" width="9.140625" style="264" customWidth="1"/>
    <col min="17" max="16384" width="9.140625" style="264"/>
  </cols>
  <sheetData>
    <row r="1" spans="1:16" ht="18.75" customHeight="1">
      <c r="A1" s="215" t="s">
        <v>1229</v>
      </c>
      <c r="B1" s="738"/>
      <c r="P1" s="1544" t="s">
        <v>1532</v>
      </c>
    </row>
    <row r="2" spans="1:16" ht="18.75" customHeight="1"/>
    <row r="3" spans="1:16" s="1517" customFormat="1" ht="18.75" customHeight="1">
      <c r="A3" s="1520" t="s">
        <v>1728</v>
      </c>
      <c r="B3" s="1520"/>
      <c r="C3" s="1520"/>
      <c r="D3" s="1520"/>
      <c r="E3" s="1520"/>
      <c r="F3" s="1520"/>
      <c r="G3" s="1520"/>
      <c r="H3" s="660"/>
      <c r="I3" s="1520" t="s">
        <v>1729</v>
      </c>
      <c r="J3" s="1520"/>
      <c r="K3" s="661"/>
      <c r="L3" s="661"/>
      <c r="M3" s="660"/>
      <c r="N3" s="660"/>
    </row>
    <row r="4" spans="1:16" s="1517" customFormat="1" ht="18.75" customHeight="1">
      <c r="A4" s="1520" t="s">
        <v>738</v>
      </c>
      <c r="B4" s="1520"/>
      <c r="C4" s="1520"/>
      <c r="D4" s="1520"/>
      <c r="E4" s="1520"/>
      <c r="F4" s="1520"/>
      <c r="G4" s="1520"/>
      <c r="H4" s="660"/>
      <c r="I4" s="1902" t="s">
        <v>739</v>
      </c>
      <c r="J4" s="1902"/>
      <c r="K4" s="661"/>
      <c r="L4" s="1902"/>
      <c r="M4" s="660"/>
      <c r="N4" s="660"/>
    </row>
    <row r="5" spans="1:16" s="259" customFormat="1" ht="18.75" customHeight="1">
      <c r="A5" s="620"/>
      <c r="B5" s="620"/>
      <c r="C5" s="621"/>
      <c r="D5" s="619"/>
      <c r="E5" s="622"/>
      <c r="F5" s="622" t="s">
        <v>1478</v>
      </c>
      <c r="G5" s="1519"/>
      <c r="H5" s="655"/>
      <c r="I5" s="620"/>
      <c r="J5" s="620"/>
      <c r="K5" s="621"/>
      <c r="L5" s="619"/>
      <c r="M5" s="622"/>
      <c r="N5" s="622" t="s">
        <v>1479</v>
      </c>
    </row>
    <row r="6" spans="1:16" s="259" customFormat="1" ht="18.75" customHeight="1">
      <c r="A6" s="623"/>
      <c r="B6" s="1294"/>
      <c r="C6" s="2914" t="s">
        <v>1482</v>
      </c>
      <c r="D6" s="2953" t="s">
        <v>1515</v>
      </c>
      <c r="E6" s="1515"/>
      <c r="F6" s="1516"/>
      <c r="G6" s="624"/>
      <c r="H6" s="655"/>
      <c r="I6" s="623"/>
      <c r="J6" s="1294"/>
      <c r="K6" s="2914" t="s">
        <v>1484</v>
      </c>
      <c r="L6" s="2953" t="s">
        <v>1516</v>
      </c>
      <c r="M6" s="1515"/>
      <c r="N6" s="1516"/>
    </row>
    <row r="7" spans="1:16" s="259" customFormat="1" ht="30" customHeight="1">
      <c r="A7" s="625"/>
      <c r="B7" s="1295"/>
      <c r="C7" s="2915"/>
      <c r="D7" s="2954"/>
      <c r="E7" s="1506" t="s">
        <v>467</v>
      </c>
      <c r="F7" s="1508" t="s">
        <v>1476</v>
      </c>
      <c r="G7" s="626"/>
      <c r="H7" s="655"/>
      <c r="I7" s="625"/>
      <c r="J7" s="1295"/>
      <c r="K7" s="2915"/>
      <c r="L7" s="2954"/>
      <c r="M7" s="1506" t="s">
        <v>467</v>
      </c>
      <c r="N7" s="1508" t="s">
        <v>1476</v>
      </c>
    </row>
    <row r="8" spans="1:16" s="259" customFormat="1" ht="18.75" customHeight="1">
      <c r="A8" s="627" t="s">
        <v>112</v>
      </c>
      <c r="B8" s="1296">
        <v>1</v>
      </c>
      <c r="C8" s="1841">
        <v>72730</v>
      </c>
      <c r="D8" s="1842">
        <v>4596</v>
      </c>
      <c r="E8" s="1853">
        <f t="shared" ref="E8:E28" si="0">D8/C8*100</f>
        <v>6.3192630276364641</v>
      </c>
      <c r="F8" s="1854">
        <f t="shared" ref="F8:F27" si="1">RANK(E8,$E$8:$E$27,0)</f>
        <v>7</v>
      </c>
      <c r="G8" s="630"/>
      <c r="H8" s="655"/>
      <c r="I8" s="627" t="s">
        <v>112</v>
      </c>
      <c r="J8" s="1296">
        <v>1</v>
      </c>
      <c r="K8" s="1841">
        <v>872779</v>
      </c>
      <c r="L8" s="1842">
        <v>36358</v>
      </c>
      <c r="M8" s="1843">
        <f t="shared" ref="M8:M28" si="2">L8/K8*100</f>
        <v>4.1657739244413534</v>
      </c>
      <c r="N8" s="1844">
        <f t="shared" ref="N8:N27" si="3">RANK(M8,$M$8:$M$27,0)</f>
        <v>9</v>
      </c>
    </row>
    <row r="9" spans="1:16" s="259" customFormat="1" ht="18.75" customHeight="1">
      <c r="A9" s="627" t="s">
        <v>113</v>
      </c>
      <c r="B9" s="1296">
        <v>2</v>
      </c>
      <c r="C9" s="1841">
        <v>47321</v>
      </c>
      <c r="D9" s="1842">
        <v>3058</v>
      </c>
      <c r="E9" s="1853">
        <f t="shared" si="0"/>
        <v>6.4622472052577082</v>
      </c>
      <c r="F9" s="1854">
        <f t="shared" si="1"/>
        <v>5</v>
      </c>
      <c r="G9" s="630"/>
      <c r="H9" s="655"/>
      <c r="I9" s="627" t="s">
        <v>113</v>
      </c>
      <c r="J9" s="1296">
        <v>2</v>
      </c>
      <c r="K9" s="1841">
        <v>568963</v>
      </c>
      <c r="L9" s="1842">
        <v>25413</v>
      </c>
      <c r="M9" s="1843">
        <f t="shared" si="2"/>
        <v>4.4665470338141491</v>
      </c>
      <c r="N9" s="1844">
        <f t="shared" si="3"/>
        <v>5</v>
      </c>
    </row>
    <row r="10" spans="1:16" s="259" customFormat="1" ht="18.75" customHeight="1">
      <c r="A10" s="627" t="s">
        <v>116</v>
      </c>
      <c r="B10" s="1296">
        <v>3</v>
      </c>
      <c r="C10" s="1841">
        <v>40233</v>
      </c>
      <c r="D10" s="1842">
        <v>2419</v>
      </c>
      <c r="E10" s="1853">
        <f t="shared" si="0"/>
        <v>6.0124773196132528</v>
      </c>
      <c r="F10" s="1854">
        <f t="shared" si="1"/>
        <v>9</v>
      </c>
      <c r="G10" s="630"/>
      <c r="H10" s="655"/>
      <c r="I10" s="627" t="s">
        <v>116</v>
      </c>
      <c r="J10" s="1296">
        <v>3</v>
      </c>
      <c r="K10" s="1841">
        <v>517261</v>
      </c>
      <c r="L10" s="1842">
        <v>17656</v>
      </c>
      <c r="M10" s="1843">
        <f t="shared" si="2"/>
        <v>3.413363853064507</v>
      </c>
      <c r="N10" s="1844">
        <f t="shared" si="3"/>
        <v>15</v>
      </c>
    </row>
    <row r="11" spans="1:16" s="259" customFormat="1" ht="18.75" customHeight="1">
      <c r="A11" s="627" t="s">
        <v>118</v>
      </c>
      <c r="B11" s="1296">
        <v>4</v>
      </c>
      <c r="C11" s="1841">
        <v>27826</v>
      </c>
      <c r="D11" s="1842">
        <v>1659</v>
      </c>
      <c r="E11" s="1853">
        <f t="shared" si="0"/>
        <v>5.9620498814058793</v>
      </c>
      <c r="F11" s="1854">
        <f t="shared" si="1"/>
        <v>10</v>
      </c>
      <c r="G11" s="630"/>
      <c r="H11" s="655"/>
      <c r="I11" s="627" t="s">
        <v>118</v>
      </c>
      <c r="J11" s="1296">
        <v>4</v>
      </c>
      <c r="K11" s="1841">
        <v>411172</v>
      </c>
      <c r="L11" s="1842">
        <v>17613</v>
      </c>
      <c r="M11" s="1843">
        <f t="shared" si="2"/>
        <v>4.2836088060471047</v>
      </c>
      <c r="N11" s="1844">
        <f t="shared" si="3"/>
        <v>7</v>
      </c>
    </row>
    <row r="12" spans="1:16" s="259" customFormat="1" ht="18.75" customHeight="1">
      <c r="A12" s="627" t="s">
        <v>107</v>
      </c>
      <c r="B12" s="1296">
        <v>5</v>
      </c>
      <c r="C12" s="1841">
        <v>116479</v>
      </c>
      <c r="D12" s="1842">
        <v>7523</v>
      </c>
      <c r="E12" s="1853">
        <f t="shared" si="0"/>
        <v>6.4586749542836053</v>
      </c>
      <c r="F12" s="1854">
        <f t="shared" si="1"/>
        <v>6</v>
      </c>
      <c r="G12" s="630"/>
      <c r="H12" s="655"/>
      <c r="I12" s="627" t="s">
        <v>107</v>
      </c>
      <c r="J12" s="1296">
        <v>5</v>
      </c>
      <c r="K12" s="1841">
        <v>1527783</v>
      </c>
      <c r="L12" s="1842">
        <v>82963</v>
      </c>
      <c r="M12" s="1843">
        <f t="shared" si="2"/>
        <v>5.4302868928375299</v>
      </c>
      <c r="N12" s="1844">
        <f t="shared" si="3"/>
        <v>1</v>
      </c>
    </row>
    <row r="13" spans="1:16" s="259" customFormat="1" ht="18.75" customHeight="1">
      <c r="A13" s="627" t="s">
        <v>103</v>
      </c>
      <c r="B13" s="1296">
        <v>6</v>
      </c>
      <c r="C13" s="1841">
        <v>41223</v>
      </c>
      <c r="D13" s="1842">
        <v>2159</v>
      </c>
      <c r="E13" s="1853">
        <f t="shared" si="0"/>
        <v>5.2373674890231179</v>
      </c>
      <c r="F13" s="1854">
        <f t="shared" si="1"/>
        <v>13</v>
      </c>
      <c r="G13" s="630"/>
      <c r="H13" s="655"/>
      <c r="I13" s="627" t="s">
        <v>103</v>
      </c>
      <c r="J13" s="1296">
        <v>6</v>
      </c>
      <c r="K13" s="1841">
        <v>547471</v>
      </c>
      <c r="L13" s="1842">
        <v>24081</v>
      </c>
      <c r="M13" s="1843">
        <f t="shared" si="2"/>
        <v>4.3985891490142857</v>
      </c>
      <c r="N13" s="1844">
        <f t="shared" si="3"/>
        <v>6</v>
      </c>
    </row>
    <row r="14" spans="1:16" s="259" customFormat="1" ht="18.75" customHeight="1">
      <c r="A14" s="627" t="s">
        <v>114</v>
      </c>
      <c r="B14" s="1296">
        <v>7</v>
      </c>
      <c r="C14" s="1841">
        <v>21586</v>
      </c>
      <c r="D14" s="1842">
        <v>1064</v>
      </c>
      <c r="E14" s="1853">
        <f t="shared" si="0"/>
        <v>4.9291207263967385</v>
      </c>
      <c r="F14" s="1854">
        <f t="shared" si="1"/>
        <v>17</v>
      </c>
      <c r="G14" s="630"/>
      <c r="H14" s="655"/>
      <c r="I14" s="627" t="s">
        <v>114</v>
      </c>
      <c r="J14" s="1296">
        <v>7</v>
      </c>
      <c r="K14" s="1841">
        <v>244288</v>
      </c>
      <c r="L14" s="1842">
        <v>7513</v>
      </c>
      <c r="M14" s="1843">
        <f t="shared" si="2"/>
        <v>3.0754682997118157</v>
      </c>
      <c r="N14" s="1844">
        <f t="shared" si="3"/>
        <v>18</v>
      </c>
    </row>
    <row r="15" spans="1:16" s="259" customFormat="1" ht="18.75" customHeight="1">
      <c r="A15" s="627" t="s">
        <v>119</v>
      </c>
      <c r="B15" s="1296">
        <v>8</v>
      </c>
      <c r="C15" s="1841">
        <v>32995</v>
      </c>
      <c r="D15" s="1842">
        <v>1566</v>
      </c>
      <c r="E15" s="1853">
        <f t="shared" si="0"/>
        <v>4.7461736626761635</v>
      </c>
      <c r="F15" s="1854">
        <f t="shared" si="1"/>
        <v>18</v>
      </c>
      <c r="G15" s="630"/>
      <c r="H15" s="655"/>
      <c r="I15" s="627" t="s">
        <v>119</v>
      </c>
      <c r="J15" s="1296">
        <v>8</v>
      </c>
      <c r="K15" s="1841">
        <v>363605</v>
      </c>
      <c r="L15" s="1842">
        <v>11432</v>
      </c>
      <c r="M15" s="1843">
        <f t="shared" si="2"/>
        <v>3.1440711761389419</v>
      </c>
      <c r="N15" s="1844">
        <f t="shared" si="3"/>
        <v>16</v>
      </c>
    </row>
    <row r="16" spans="1:16" s="259" customFormat="1" ht="18.75" customHeight="1">
      <c r="A16" s="627" t="s">
        <v>117</v>
      </c>
      <c r="B16" s="1296">
        <v>9</v>
      </c>
      <c r="C16" s="1841">
        <v>33514</v>
      </c>
      <c r="D16" s="1842">
        <v>1698</v>
      </c>
      <c r="E16" s="1853">
        <f t="shared" si="0"/>
        <v>5.066539356686758</v>
      </c>
      <c r="F16" s="1854">
        <f t="shared" si="1"/>
        <v>16</v>
      </c>
      <c r="G16" s="630"/>
      <c r="H16" s="655"/>
      <c r="I16" s="627" t="s">
        <v>117</v>
      </c>
      <c r="J16" s="1296">
        <v>9</v>
      </c>
      <c r="K16" s="1841">
        <v>346576</v>
      </c>
      <c r="L16" s="1842">
        <v>10659</v>
      </c>
      <c r="M16" s="1843">
        <f t="shared" si="2"/>
        <v>3.0755159041595497</v>
      </c>
      <c r="N16" s="1844">
        <f t="shared" si="3"/>
        <v>17</v>
      </c>
    </row>
    <row r="17" spans="1:14" s="259" customFormat="1" ht="18.75" customHeight="1">
      <c r="A17" s="627" t="s">
        <v>108</v>
      </c>
      <c r="B17" s="1296">
        <v>10</v>
      </c>
      <c r="C17" s="1841">
        <v>33755</v>
      </c>
      <c r="D17" s="1842">
        <v>1741</v>
      </c>
      <c r="E17" s="1853">
        <f t="shared" si="0"/>
        <v>5.1577544067545551</v>
      </c>
      <c r="F17" s="1854">
        <f t="shared" si="1"/>
        <v>14</v>
      </c>
      <c r="G17" s="630"/>
      <c r="H17" s="655"/>
      <c r="I17" s="627" t="s">
        <v>108</v>
      </c>
      <c r="J17" s="1296">
        <v>10</v>
      </c>
      <c r="K17" s="1841">
        <v>382432</v>
      </c>
      <c r="L17" s="1842">
        <v>10491</v>
      </c>
      <c r="M17" s="1843">
        <f t="shared" si="2"/>
        <v>2.7432327838674588</v>
      </c>
      <c r="N17" s="1844">
        <f t="shared" si="3"/>
        <v>19</v>
      </c>
    </row>
    <row r="18" spans="1:14" s="259" customFormat="1" ht="18.75" customHeight="1">
      <c r="A18" s="627" t="s">
        <v>106</v>
      </c>
      <c r="B18" s="1296">
        <v>11</v>
      </c>
      <c r="C18" s="1841">
        <v>117344</v>
      </c>
      <c r="D18" s="1842">
        <v>8116</v>
      </c>
      <c r="E18" s="1853">
        <f t="shared" si="0"/>
        <v>6.9164166893918733</v>
      </c>
      <c r="F18" s="1854">
        <f t="shared" si="1"/>
        <v>3</v>
      </c>
      <c r="G18" s="630"/>
      <c r="H18" s="655"/>
      <c r="I18" s="627" t="s">
        <v>106</v>
      </c>
      <c r="J18" s="1296">
        <v>11</v>
      </c>
      <c r="K18" s="1841">
        <v>1450337</v>
      </c>
      <c r="L18" s="1842">
        <v>69534</v>
      </c>
      <c r="M18" s="1843">
        <f t="shared" si="2"/>
        <v>4.7943340065102111</v>
      </c>
      <c r="N18" s="1844">
        <f t="shared" si="3"/>
        <v>4</v>
      </c>
    </row>
    <row r="19" spans="1:14" s="259" customFormat="1" ht="18.75" customHeight="1">
      <c r="A19" s="629" t="s">
        <v>77</v>
      </c>
      <c r="B19" s="1297">
        <v>12</v>
      </c>
      <c r="C19" s="1860">
        <v>69670</v>
      </c>
      <c r="D19" s="1861">
        <v>3584</v>
      </c>
      <c r="E19" s="1864">
        <f t="shared" si="0"/>
        <v>5.1442514712214731</v>
      </c>
      <c r="F19" s="1865">
        <f t="shared" si="1"/>
        <v>15</v>
      </c>
      <c r="G19" s="630"/>
      <c r="H19" s="655"/>
      <c r="I19" s="629" t="s">
        <v>77</v>
      </c>
      <c r="J19" s="1297">
        <v>12</v>
      </c>
      <c r="K19" s="1860">
        <v>746275</v>
      </c>
      <c r="L19" s="1861">
        <v>25826</v>
      </c>
      <c r="M19" s="1862">
        <f t="shared" si="2"/>
        <v>3.4606545844360319</v>
      </c>
      <c r="N19" s="1863">
        <f t="shared" si="3"/>
        <v>14</v>
      </c>
    </row>
    <row r="20" spans="1:14" s="259" customFormat="1" ht="18.75" customHeight="1">
      <c r="A20" s="627" t="s">
        <v>102</v>
      </c>
      <c r="B20" s="1296">
        <v>13</v>
      </c>
      <c r="C20" s="1841">
        <v>177184</v>
      </c>
      <c r="D20" s="1842">
        <v>14583</v>
      </c>
      <c r="E20" s="1853">
        <f t="shared" si="0"/>
        <v>8.2304271266028532</v>
      </c>
      <c r="F20" s="1854">
        <f t="shared" si="1"/>
        <v>1</v>
      </c>
      <c r="G20" s="630"/>
      <c r="H20" s="655"/>
      <c r="I20" s="627" t="s">
        <v>102</v>
      </c>
      <c r="J20" s="1296">
        <v>13</v>
      </c>
      <c r="K20" s="1841">
        <v>2308581</v>
      </c>
      <c r="L20" s="1842">
        <v>124940</v>
      </c>
      <c r="M20" s="1843">
        <f t="shared" si="2"/>
        <v>5.4119825122012184</v>
      </c>
      <c r="N20" s="1844">
        <f t="shared" si="3"/>
        <v>2</v>
      </c>
    </row>
    <row r="21" spans="1:14" s="259" customFormat="1" ht="18.75" customHeight="1">
      <c r="A21" s="627" t="s">
        <v>105</v>
      </c>
      <c r="B21" s="1296">
        <v>14</v>
      </c>
      <c r="C21" s="1841">
        <v>27315</v>
      </c>
      <c r="D21" s="1842">
        <v>1034</v>
      </c>
      <c r="E21" s="1853">
        <f t="shared" si="0"/>
        <v>3.7854658612483987</v>
      </c>
      <c r="F21" s="1854">
        <f t="shared" si="1"/>
        <v>20</v>
      </c>
      <c r="G21" s="630"/>
      <c r="H21" s="655"/>
      <c r="I21" s="627" t="s">
        <v>105</v>
      </c>
      <c r="J21" s="1296">
        <v>14</v>
      </c>
      <c r="K21" s="1841">
        <v>320831</v>
      </c>
      <c r="L21" s="1842">
        <v>6708</v>
      </c>
      <c r="M21" s="1843">
        <f t="shared" si="2"/>
        <v>2.0908204007717459</v>
      </c>
      <c r="N21" s="1844">
        <f t="shared" si="3"/>
        <v>20</v>
      </c>
    </row>
    <row r="22" spans="1:14" s="259" customFormat="1" ht="18.75" customHeight="1">
      <c r="A22" s="627" t="s">
        <v>101</v>
      </c>
      <c r="B22" s="1296">
        <v>15</v>
      </c>
      <c r="C22" s="1841">
        <v>62228</v>
      </c>
      <c r="D22" s="1842">
        <v>3566</v>
      </c>
      <c r="E22" s="1853">
        <f t="shared" si="0"/>
        <v>5.730539307064344</v>
      </c>
      <c r="F22" s="1854">
        <f t="shared" si="1"/>
        <v>12</v>
      </c>
      <c r="G22" s="630"/>
      <c r="H22" s="655"/>
      <c r="I22" s="627" t="s">
        <v>101</v>
      </c>
      <c r="J22" s="1296">
        <v>15</v>
      </c>
      <c r="K22" s="1841">
        <v>725828</v>
      </c>
      <c r="L22" s="1842">
        <v>28520</v>
      </c>
      <c r="M22" s="1843">
        <f t="shared" si="2"/>
        <v>3.9293055655058771</v>
      </c>
      <c r="N22" s="1844">
        <f t="shared" si="3"/>
        <v>11</v>
      </c>
    </row>
    <row r="23" spans="1:14" s="259" customFormat="1" ht="18.75" customHeight="1">
      <c r="A23" s="627" t="s">
        <v>111</v>
      </c>
      <c r="B23" s="1296">
        <v>16</v>
      </c>
      <c r="C23" s="1841">
        <v>32683</v>
      </c>
      <c r="D23" s="1842">
        <v>1888</v>
      </c>
      <c r="E23" s="1853">
        <f t="shared" si="0"/>
        <v>5.7767034849921979</v>
      </c>
      <c r="F23" s="1854">
        <f t="shared" si="1"/>
        <v>11</v>
      </c>
      <c r="G23" s="630"/>
      <c r="H23" s="655"/>
      <c r="I23" s="627" t="s">
        <v>111</v>
      </c>
      <c r="J23" s="1296">
        <v>16</v>
      </c>
      <c r="K23" s="1841">
        <v>353376</v>
      </c>
      <c r="L23" s="1842">
        <v>12410</v>
      </c>
      <c r="M23" s="1843">
        <f t="shared" si="2"/>
        <v>3.5118400796884908</v>
      </c>
      <c r="N23" s="1844">
        <f t="shared" si="3"/>
        <v>13</v>
      </c>
    </row>
    <row r="24" spans="1:14" s="259" customFormat="1" ht="18.75" customHeight="1">
      <c r="A24" s="627" t="s">
        <v>110</v>
      </c>
      <c r="B24" s="1296">
        <v>17</v>
      </c>
      <c r="C24" s="1841">
        <v>52401</v>
      </c>
      <c r="D24" s="1842">
        <v>3157</v>
      </c>
      <c r="E24" s="1853">
        <f t="shared" si="0"/>
        <v>6.0246941852254734</v>
      </c>
      <c r="F24" s="1854">
        <f t="shared" si="1"/>
        <v>8</v>
      </c>
      <c r="G24" s="630"/>
      <c r="H24" s="655"/>
      <c r="I24" s="627" t="s">
        <v>110</v>
      </c>
      <c r="J24" s="1296">
        <v>17</v>
      </c>
      <c r="K24" s="1841">
        <v>593108</v>
      </c>
      <c r="L24" s="1842">
        <v>23716</v>
      </c>
      <c r="M24" s="1843">
        <f t="shared" si="2"/>
        <v>3.9985972200678463</v>
      </c>
      <c r="N24" s="1844">
        <f t="shared" si="3"/>
        <v>10</v>
      </c>
    </row>
    <row r="25" spans="1:14" s="259" customFormat="1" ht="18.75" customHeight="1">
      <c r="A25" s="627" t="s">
        <v>115</v>
      </c>
      <c r="B25" s="1296">
        <v>18</v>
      </c>
      <c r="C25" s="1841">
        <v>39995</v>
      </c>
      <c r="D25" s="1842">
        <v>1773</v>
      </c>
      <c r="E25" s="1853">
        <f t="shared" si="0"/>
        <v>4.4330541317664709</v>
      </c>
      <c r="F25" s="1854">
        <f t="shared" si="1"/>
        <v>19</v>
      </c>
      <c r="G25" s="630"/>
      <c r="H25" s="655"/>
      <c r="I25" s="627" t="s">
        <v>115</v>
      </c>
      <c r="J25" s="1296">
        <v>18</v>
      </c>
      <c r="K25" s="1841">
        <v>436472</v>
      </c>
      <c r="L25" s="1842">
        <v>18590</v>
      </c>
      <c r="M25" s="1843">
        <f t="shared" si="2"/>
        <v>4.2591506442566764</v>
      </c>
      <c r="N25" s="1844">
        <f t="shared" si="3"/>
        <v>8</v>
      </c>
    </row>
    <row r="26" spans="1:14" s="259" customFormat="1" ht="18.75" customHeight="1">
      <c r="A26" s="631" t="s">
        <v>104</v>
      </c>
      <c r="B26" s="1298">
        <v>19</v>
      </c>
      <c r="C26" s="1845">
        <v>74867</v>
      </c>
      <c r="D26" s="1846">
        <v>5690</v>
      </c>
      <c r="E26" s="1853">
        <f t="shared" si="0"/>
        <v>7.6001442558136425</v>
      </c>
      <c r="F26" s="1854">
        <f t="shared" si="1"/>
        <v>2</v>
      </c>
      <c r="G26" s="630"/>
      <c r="H26" s="655"/>
      <c r="I26" s="631" t="s">
        <v>104</v>
      </c>
      <c r="J26" s="1298">
        <v>19</v>
      </c>
      <c r="K26" s="1845">
        <v>923521</v>
      </c>
      <c r="L26" s="1846">
        <v>44893</v>
      </c>
      <c r="M26" s="1843">
        <f t="shared" si="2"/>
        <v>4.8610697536926608</v>
      </c>
      <c r="N26" s="1844">
        <f t="shared" si="3"/>
        <v>3</v>
      </c>
    </row>
    <row r="27" spans="1:14" s="259" customFormat="1" ht="18.75" customHeight="1" thickBot="1">
      <c r="A27" s="632" t="s">
        <v>109</v>
      </c>
      <c r="B27" s="632">
        <v>20</v>
      </c>
      <c r="C27" s="1847">
        <v>30344</v>
      </c>
      <c r="D27" s="1848">
        <v>2025</v>
      </c>
      <c r="E27" s="1857">
        <f t="shared" si="0"/>
        <v>6.6734774584761407</v>
      </c>
      <c r="F27" s="1858">
        <f t="shared" si="1"/>
        <v>4</v>
      </c>
      <c r="G27" s="630"/>
      <c r="H27" s="655"/>
      <c r="I27" s="632" t="s">
        <v>109</v>
      </c>
      <c r="J27" s="632">
        <v>20</v>
      </c>
      <c r="K27" s="1847">
        <v>325935</v>
      </c>
      <c r="L27" s="1848">
        <v>12079</v>
      </c>
      <c r="M27" s="1849">
        <f t="shared" si="2"/>
        <v>3.7059536410634024</v>
      </c>
      <c r="N27" s="1848">
        <f t="shared" si="3"/>
        <v>12</v>
      </c>
    </row>
    <row r="28" spans="1:14" s="259" customFormat="1" ht="18.75" customHeight="1" thickTop="1">
      <c r="A28" s="633" t="s">
        <v>970</v>
      </c>
      <c r="B28" s="1299" t="s">
        <v>1400</v>
      </c>
      <c r="C28" s="1850">
        <v>5156063</v>
      </c>
      <c r="D28" s="1851">
        <v>252340</v>
      </c>
      <c r="E28" s="1859">
        <f t="shared" si="0"/>
        <v>4.8940441573347728</v>
      </c>
      <c r="F28" s="2072" t="s">
        <v>1477</v>
      </c>
      <c r="G28" s="630"/>
      <c r="H28" s="655"/>
      <c r="I28" s="633" t="s">
        <v>970</v>
      </c>
      <c r="J28" s="1299" t="s">
        <v>1400</v>
      </c>
      <c r="K28" s="1850">
        <v>57949915</v>
      </c>
      <c r="L28" s="1851">
        <v>2118920</v>
      </c>
      <c r="M28" s="1852">
        <f t="shared" si="2"/>
        <v>3.6564678308846528</v>
      </c>
      <c r="N28" s="2071" t="s">
        <v>1477</v>
      </c>
    </row>
    <row r="29" spans="1:14" s="1903" customFormat="1" ht="18.75" customHeight="1">
      <c r="A29" s="655" t="s">
        <v>1726</v>
      </c>
      <c r="B29" s="655"/>
      <c r="C29" s="621"/>
      <c r="D29" s="621"/>
      <c r="E29" s="655"/>
      <c r="F29" s="655"/>
      <c r="G29" s="655"/>
      <c r="H29" s="655"/>
      <c r="I29" s="655" t="s">
        <v>1726</v>
      </c>
      <c r="J29" s="655"/>
      <c r="K29" s="621"/>
      <c r="L29" s="621"/>
      <c r="M29" s="655"/>
      <c r="N29" s="655"/>
    </row>
    <row r="30" spans="1:14" s="1903" customFormat="1" ht="18.75" customHeight="1">
      <c r="A30" s="655"/>
      <c r="B30" s="655"/>
      <c r="C30" s="621"/>
      <c r="D30" s="621"/>
      <c r="E30" s="655"/>
      <c r="F30" s="655"/>
      <c r="G30" s="655"/>
      <c r="H30" s="655"/>
      <c r="I30" s="655"/>
      <c r="J30" s="655"/>
      <c r="K30" s="621"/>
      <c r="L30" s="621"/>
      <c r="M30" s="655"/>
      <c r="N30" s="655"/>
    </row>
    <row r="31" spans="1:14" s="259" customFormat="1" ht="18.75" customHeight="1">
      <c r="A31" s="620"/>
      <c r="B31" s="620"/>
      <c r="C31" s="621"/>
      <c r="D31" s="619"/>
      <c r="E31" s="620"/>
      <c r="F31" s="620"/>
      <c r="G31" s="655"/>
      <c r="H31" s="655"/>
      <c r="I31" s="620"/>
      <c r="J31" s="620"/>
      <c r="K31" s="621"/>
      <c r="L31" s="619"/>
      <c r="M31" s="620"/>
      <c r="N31" s="620"/>
    </row>
    <row r="32" spans="1:14" ht="18.75" customHeight="1">
      <c r="A32" s="620"/>
      <c r="B32" s="620"/>
      <c r="C32" s="621"/>
      <c r="D32" s="619"/>
      <c r="E32" s="620"/>
      <c r="F32" s="620"/>
      <c r="G32" s="655"/>
      <c r="H32" s="655"/>
      <c r="I32" s="620"/>
      <c r="J32" s="620"/>
      <c r="K32" s="621"/>
      <c r="L32" s="619"/>
      <c r="M32" s="620"/>
      <c r="N32" s="620"/>
    </row>
    <row r="33" spans="1:14" ht="18.75" customHeight="1">
      <c r="A33" s="653" t="s">
        <v>1491</v>
      </c>
      <c r="B33" s="737"/>
      <c r="C33" s="621"/>
      <c r="D33" s="619"/>
      <c r="E33" s="620"/>
      <c r="F33" s="620"/>
      <c r="G33" s="655"/>
      <c r="H33" s="655"/>
      <c r="I33" s="620"/>
      <c r="J33" s="620"/>
      <c r="K33" s="621"/>
      <c r="L33" s="619"/>
      <c r="M33" s="620"/>
      <c r="N33" s="620"/>
    </row>
    <row r="34" spans="1:14" ht="18.75" customHeight="1">
      <c r="A34" s="656"/>
      <c r="B34" s="656"/>
      <c r="C34" s="621"/>
      <c r="D34" s="619"/>
      <c r="E34" s="620"/>
      <c r="F34" s="620"/>
      <c r="G34" s="655"/>
      <c r="H34" s="655"/>
      <c r="I34" s="620"/>
      <c r="J34" s="620"/>
      <c r="K34" s="621"/>
      <c r="L34" s="619"/>
      <c r="M34" s="620"/>
      <c r="N34" s="620"/>
    </row>
    <row r="35" spans="1:14" s="221" customFormat="1" ht="18.75" customHeight="1">
      <c r="A35" s="220" t="s">
        <v>1730</v>
      </c>
      <c r="B35" s="220"/>
      <c r="C35" s="1513"/>
      <c r="D35" s="663"/>
      <c r="E35" s="662"/>
      <c r="F35" s="662"/>
      <c r="G35" s="660"/>
      <c r="H35" s="660"/>
      <c r="I35" s="220" t="s">
        <v>1731</v>
      </c>
      <c r="J35" s="220"/>
      <c r="K35" s="661"/>
      <c r="L35" s="663"/>
      <c r="M35" s="662"/>
      <c r="N35" s="662"/>
    </row>
    <row r="36" spans="1:14" s="221" customFormat="1" ht="18.75" customHeight="1">
      <c r="A36" s="220" t="s">
        <v>738</v>
      </c>
      <c r="B36" s="220"/>
      <c r="C36" s="220"/>
      <c r="D36" s="220"/>
      <c r="E36" s="220"/>
      <c r="F36" s="220"/>
      <c r="G36" s="220"/>
      <c r="H36" s="660"/>
      <c r="I36" s="1518" t="s">
        <v>739</v>
      </c>
      <c r="J36" s="1518"/>
      <c r="K36" s="661"/>
      <c r="L36" s="1518"/>
      <c r="M36" s="662"/>
      <c r="N36" s="662"/>
    </row>
    <row r="37" spans="1:14" s="259" customFormat="1" ht="18.75" customHeight="1">
      <c r="A37" s="620"/>
      <c r="B37" s="620"/>
      <c r="C37" s="621"/>
      <c r="D37" s="619"/>
      <c r="E37" s="622"/>
      <c r="F37" s="622" t="s">
        <v>1478</v>
      </c>
      <c r="G37" s="1519"/>
      <c r="H37" s="655"/>
      <c r="I37" s="620"/>
      <c r="J37" s="620"/>
      <c r="K37" s="621"/>
      <c r="L37" s="619"/>
      <c r="M37" s="622"/>
      <c r="N37" s="622" t="s">
        <v>1479</v>
      </c>
    </row>
    <row r="38" spans="1:14" s="259" customFormat="1" ht="18.75" customHeight="1">
      <c r="A38" s="623"/>
      <c r="B38" s="1294"/>
      <c r="C38" s="2914" t="s">
        <v>1482</v>
      </c>
      <c r="D38" s="2953" t="s">
        <v>1501</v>
      </c>
      <c r="E38" s="1515"/>
      <c r="F38" s="1516"/>
      <c r="G38" s="624"/>
      <c r="H38" s="655"/>
      <c r="I38" s="623"/>
      <c r="J38" s="1294"/>
      <c r="K38" s="2914" t="s">
        <v>1484</v>
      </c>
      <c r="L38" s="2953" t="s">
        <v>1502</v>
      </c>
      <c r="M38" s="1515"/>
      <c r="N38" s="1516"/>
    </row>
    <row r="39" spans="1:14" s="259" customFormat="1" ht="30" customHeight="1">
      <c r="A39" s="625"/>
      <c r="B39" s="1295"/>
      <c r="C39" s="2915"/>
      <c r="D39" s="2954"/>
      <c r="E39" s="1506" t="s">
        <v>467</v>
      </c>
      <c r="F39" s="1508" t="s">
        <v>1476</v>
      </c>
      <c r="G39" s="626"/>
      <c r="H39" s="655"/>
      <c r="I39" s="625"/>
      <c r="J39" s="1295"/>
      <c r="K39" s="2915"/>
      <c r="L39" s="2954"/>
      <c r="M39" s="1506" t="s">
        <v>467</v>
      </c>
      <c r="N39" s="1508" t="s">
        <v>1476</v>
      </c>
    </row>
    <row r="40" spans="1:14" s="259" customFormat="1" ht="18.75" customHeight="1">
      <c r="A40" s="627" t="s">
        <v>112</v>
      </c>
      <c r="B40" s="1296">
        <v>1</v>
      </c>
      <c r="C40" s="1841">
        <v>72730</v>
      </c>
      <c r="D40" s="1842">
        <v>8789</v>
      </c>
      <c r="E40" s="1843">
        <f t="shared" ref="E40:E60" si="4">D40/C40*100</f>
        <v>12.084421834181217</v>
      </c>
      <c r="F40" s="1844">
        <f t="shared" ref="F40:F59" si="5">RANK(E40,$E$40:$E$59,0)</f>
        <v>6</v>
      </c>
      <c r="G40" s="630"/>
      <c r="H40" s="655"/>
      <c r="I40" s="627" t="s">
        <v>112</v>
      </c>
      <c r="J40" s="1296">
        <v>1</v>
      </c>
      <c r="K40" s="1841">
        <v>872779</v>
      </c>
      <c r="L40" s="1842">
        <v>76435</v>
      </c>
      <c r="M40" s="1843">
        <f t="shared" ref="M40:M60" si="6">L40/K40*100</f>
        <v>8.757658009645052</v>
      </c>
      <c r="N40" s="1844">
        <f t="shared" ref="N40:N59" si="7">RANK(M40,$M$40:$M$59,0)</f>
        <v>5</v>
      </c>
    </row>
    <row r="41" spans="1:14" s="259" customFormat="1" ht="18.75" customHeight="1">
      <c r="A41" s="627" t="s">
        <v>113</v>
      </c>
      <c r="B41" s="1296">
        <v>2</v>
      </c>
      <c r="C41" s="1841">
        <v>47321</v>
      </c>
      <c r="D41" s="1842">
        <v>5286</v>
      </c>
      <c r="E41" s="1843">
        <f t="shared" si="4"/>
        <v>11.170516261279348</v>
      </c>
      <c r="F41" s="1844">
        <f t="shared" si="5"/>
        <v>11</v>
      </c>
      <c r="G41" s="630"/>
      <c r="H41" s="655"/>
      <c r="I41" s="627" t="s">
        <v>113</v>
      </c>
      <c r="J41" s="1296">
        <v>2</v>
      </c>
      <c r="K41" s="1841">
        <v>568963</v>
      </c>
      <c r="L41" s="1842">
        <v>46177</v>
      </c>
      <c r="M41" s="1843">
        <f t="shared" si="6"/>
        <v>8.1159934828802562</v>
      </c>
      <c r="N41" s="1844">
        <f t="shared" si="7"/>
        <v>13</v>
      </c>
    </row>
    <row r="42" spans="1:14" s="259" customFormat="1" ht="18.75" customHeight="1">
      <c r="A42" s="627" t="s">
        <v>116</v>
      </c>
      <c r="B42" s="1296">
        <v>3</v>
      </c>
      <c r="C42" s="1841">
        <v>40233</v>
      </c>
      <c r="D42" s="1842">
        <v>3990</v>
      </c>
      <c r="E42" s="1843">
        <f t="shared" si="4"/>
        <v>9.9172321228841991</v>
      </c>
      <c r="F42" s="1844">
        <f t="shared" si="5"/>
        <v>19</v>
      </c>
      <c r="G42" s="630"/>
      <c r="H42" s="655"/>
      <c r="I42" s="627" t="s">
        <v>116</v>
      </c>
      <c r="J42" s="1296">
        <v>3</v>
      </c>
      <c r="K42" s="1841">
        <v>517261</v>
      </c>
      <c r="L42" s="1842">
        <v>42175</v>
      </c>
      <c r="M42" s="1843">
        <f t="shared" si="6"/>
        <v>8.1535240429879696</v>
      </c>
      <c r="N42" s="1844">
        <f t="shared" si="7"/>
        <v>11</v>
      </c>
    </row>
    <row r="43" spans="1:14" s="259" customFormat="1" ht="18.75" customHeight="1">
      <c r="A43" s="627" t="s">
        <v>118</v>
      </c>
      <c r="B43" s="1296">
        <v>4</v>
      </c>
      <c r="C43" s="1841">
        <v>27826</v>
      </c>
      <c r="D43" s="1842">
        <v>2732</v>
      </c>
      <c r="E43" s="1843">
        <f t="shared" si="4"/>
        <v>9.8181556817365045</v>
      </c>
      <c r="F43" s="1844">
        <f t="shared" si="5"/>
        <v>20</v>
      </c>
      <c r="G43" s="630"/>
      <c r="H43" s="655"/>
      <c r="I43" s="627" t="s">
        <v>118</v>
      </c>
      <c r="J43" s="1296">
        <v>4</v>
      </c>
      <c r="K43" s="1841">
        <v>411172</v>
      </c>
      <c r="L43" s="1842">
        <v>33702</v>
      </c>
      <c r="M43" s="1843">
        <f t="shared" si="6"/>
        <v>8.1965698053369387</v>
      </c>
      <c r="N43" s="1844">
        <f t="shared" si="7"/>
        <v>10</v>
      </c>
    </row>
    <row r="44" spans="1:14" s="259" customFormat="1" ht="18.75" customHeight="1">
      <c r="A44" s="627" t="s">
        <v>107</v>
      </c>
      <c r="B44" s="1296">
        <v>5</v>
      </c>
      <c r="C44" s="1841">
        <v>116479</v>
      </c>
      <c r="D44" s="1842">
        <v>12653</v>
      </c>
      <c r="E44" s="1843">
        <f t="shared" si="4"/>
        <v>10.862902325741121</v>
      </c>
      <c r="F44" s="1844">
        <f t="shared" si="5"/>
        <v>13</v>
      </c>
      <c r="G44" s="630"/>
      <c r="H44" s="655"/>
      <c r="I44" s="627" t="s">
        <v>107</v>
      </c>
      <c r="J44" s="1296">
        <v>5</v>
      </c>
      <c r="K44" s="1841">
        <v>1527783</v>
      </c>
      <c r="L44" s="1842">
        <v>130190</v>
      </c>
      <c r="M44" s="1843">
        <f t="shared" si="6"/>
        <v>8.5214981446972509</v>
      </c>
      <c r="N44" s="1844">
        <f t="shared" si="7"/>
        <v>6</v>
      </c>
    </row>
    <row r="45" spans="1:14" s="259" customFormat="1" ht="18.75" customHeight="1">
      <c r="A45" s="627" t="s">
        <v>103</v>
      </c>
      <c r="B45" s="1296">
        <v>6</v>
      </c>
      <c r="C45" s="1841">
        <v>41223</v>
      </c>
      <c r="D45" s="1842">
        <v>4848</v>
      </c>
      <c r="E45" s="1843">
        <f t="shared" si="4"/>
        <v>11.760425005458117</v>
      </c>
      <c r="F45" s="1844">
        <f t="shared" si="5"/>
        <v>9</v>
      </c>
      <c r="G45" s="630"/>
      <c r="H45" s="655"/>
      <c r="I45" s="627" t="s">
        <v>103</v>
      </c>
      <c r="J45" s="1296">
        <v>6</v>
      </c>
      <c r="K45" s="1841">
        <v>547471</v>
      </c>
      <c r="L45" s="1842">
        <v>45674</v>
      </c>
      <c r="M45" s="1843">
        <f t="shared" si="6"/>
        <v>8.3427250027855351</v>
      </c>
      <c r="N45" s="1844">
        <f t="shared" si="7"/>
        <v>8</v>
      </c>
    </row>
    <row r="46" spans="1:14" s="259" customFormat="1" ht="18.75" customHeight="1">
      <c r="A46" s="627" t="s">
        <v>114</v>
      </c>
      <c r="B46" s="1296">
        <v>7</v>
      </c>
      <c r="C46" s="1841">
        <v>21586</v>
      </c>
      <c r="D46" s="1842">
        <v>2181</v>
      </c>
      <c r="E46" s="1843">
        <f t="shared" si="4"/>
        <v>10.103770962660983</v>
      </c>
      <c r="F46" s="1844">
        <f t="shared" si="5"/>
        <v>18</v>
      </c>
      <c r="G46" s="630"/>
      <c r="H46" s="655"/>
      <c r="I46" s="627" t="s">
        <v>114</v>
      </c>
      <c r="J46" s="1296">
        <v>7</v>
      </c>
      <c r="K46" s="1841">
        <v>244288</v>
      </c>
      <c r="L46" s="1842">
        <v>20218</v>
      </c>
      <c r="M46" s="1843">
        <f t="shared" si="6"/>
        <v>8.2762968299711819</v>
      </c>
      <c r="N46" s="1844">
        <f t="shared" si="7"/>
        <v>9</v>
      </c>
    </row>
    <row r="47" spans="1:14" s="259" customFormat="1" ht="18.75" customHeight="1">
      <c r="A47" s="627" t="s">
        <v>119</v>
      </c>
      <c r="B47" s="1296">
        <v>8</v>
      </c>
      <c r="C47" s="1841">
        <v>32995</v>
      </c>
      <c r="D47" s="1842">
        <v>3436</v>
      </c>
      <c r="E47" s="1843">
        <f t="shared" si="4"/>
        <v>10.413699045309896</v>
      </c>
      <c r="F47" s="1844">
        <f t="shared" si="5"/>
        <v>16</v>
      </c>
      <c r="G47" s="630"/>
      <c r="H47" s="655"/>
      <c r="I47" s="627" t="s">
        <v>119</v>
      </c>
      <c r="J47" s="1296">
        <v>8</v>
      </c>
      <c r="K47" s="1841">
        <v>363605</v>
      </c>
      <c r="L47" s="1842">
        <v>27084</v>
      </c>
      <c r="M47" s="1843">
        <f t="shared" si="6"/>
        <v>7.4487424540366609</v>
      </c>
      <c r="N47" s="1844">
        <f t="shared" si="7"/>
        <v>20</v>
      </c>
    </row>
    <row r="48" spans="1:14" s="259" customFormat="1" ht="18.75" customHeight="1">
      <c r="A48" s="627" t="s">
        <v>117</v>
      </c>
      <c r="B48" s="1296">
        <v>9</v>
      </c>
      <c r="C48" s="1841">
        <v>33514</v>
      </c>
      <c r="D48" s="1842">
        <v>3569</v>
      </c>
      <c r="E48" s="1843">
        <f t="shared" si="4"/>
        <v>10.649280897535359</v>
      </c>
      <c r="F48" s="1844">
        <f t="shared" si="5"/>
        <v>15</v>
      </c>
      <c r="G48" s="630"/>
      <c r="H48" s="655"/>
      <c r="I48" s="627" t="s">
        <v>117</v>
      </c>
      <c r="J48" s="1296">
        <v>9</v>
      </c>
      <c r="K48" s="1841">
        <v>346576</v>
      </c>
      <c r="L48" s="1842">
        <v>25843</v>
      </c>
      <c r="M48" s="1843">
        <f t="shared" si="6"/>
        <v>7.4566617423018329</v>
      </c>
      <c r="N48" s="1844">
        <f t="shared" si="7"/>
        <v>19</v>
      </c>
    </row>
    <row r="49" spans="1:14" s="259" customFormat="1" ht="18.75" customHeight="1">
      <c r="A49" s="627" t="s">
        <v>108</v>
      </c>
      <c r="B49" s="1296">
        <v>10</v>
      </c>
      <c r="C49" s="1841">
        <v>33755</v>
      </c>
      <c r="D49" s="1842">
        <v>3415</v>
      </c>
      <c r="E49" s="1843">
        <f t="shared" si="4"/>
        <v>10.11701970078507</v>
      </c>
      <c r="F49" s="1844">
        <f t="shared" si="5"/>
        <v>17</v>
      </c>
      <c r="G49" s="630"/>
      <c r="H49" s="655"/>
      <c r="I49" s="627" t="s">
        <v>108</v>
      </c>
      <c r="J49" s="1296">
        <v>10</v>
      </c>
      <c r="K49" s="1841">
        <v>382432</v>
      </c>
      <c r="L49" s="1842">
        <v>30506</v>
      </c>
      <c r="M49" s="1843">
        <f t="shared" si="6"/>
        <v>7.9768429420132207</v>
      </c>
      <c r="N49" s="1844">
        <f t="shared" si="7"/>
        <v>17</v>
      </c>
    </row>
    <row r="50" spans="1:14" s="259" customFormat="1" ht="18.75" customHeight="1">
      <c r="A50" s="627" t="s">
        <v>106</v>
      </c>
      <c r="B50" s="1296">
        <v>11</v>
      </c>
      <c r="C50" s="1841">
        <v>117344</v>
      </c>
      <c r="D50" s="1842">
        <v>14171</v>
      </c>
      <c r="E50" s="1843">
        <f t="shared" si="4"/>
        <v>12.07645895827652</v>
      </c>
      <c r="F50" s="1844">
        <f t="shared" si="5"/>
        <v>7</v>
      </c>
      <c r="G50" s="630"/>
      <c r="H50" s="655"/>
      <c r="I50" s="627" t="s">
        <v>106</v>
      </c>
      <c r="J50" s="1296">
        <v>11</v>
      </c>
      <c r="K50" s="1841">
        <v>1450337</v>
      </c>
      <c r="L50" s="1842">
        <v>122382</v>
      </c>
      <c r="M50" s="1843">
        <f t="shared" si="6"/>
        <v>8.4381767823616176</v>
      </c>
      <c r="N50" s="1844">
        <f t="shared" si="7"/>
        <v>7</v>
      </c>
    </row>
    <row r="51" spans="1:14" s="259" customFormat="1" ht="18.75" customHeight="1">
      <c r="A51" s="629" t="s">
        <v>77</v>
      </c>
      <c r="B51" s="1297">
        <v>12</v>
      </c>
      <c r="C51" s="1860">
        <v>69670</v>
      </c>
      <c r="D51" s="1861">
        <v>9830</v>
      </c>
      <c r="E51" s="1862">
        <f t="shared" si="4"/>
        <v>14.109372757284341</v>
      </c>
      <c r="F51" s="1863">
        <f t="shared" si="5"/>
        <v>2</v>
      </c>
      <c r="G51" s="630"/>
      <c r="H51" s="655"/>
      <c r="I51" s="629" t="s">
        <v>77</v>
      </c>
      <c r="J51" s="1297">
        <v>12</v>
      </c>
      <c r="K51" s="1860">
        <v>746275</v>
      </c>
      <c r="L51" s="1861">
        <v>85397</v>
      </c>
      <c r="M51" s="1862">
        <f t="shared" si="6"/>
        <v>11.443100733643764</v>
      </c>
      <c r="N51" s="1863">
        <f t="shared" si="7"/>
        <v>1</v>
      </c>
    </row>
    <row r="52" spans="1:14" s="259" customFormat="1" ht="18.75" customHeight="1">
      <c r="A52" s="627" t="s">
        <v>102</v>
      </c>
      <c r="B52" s="1296">
        <v>13</v>
      </c>
      <c r="C52" s="1841">
        <v>177184</v>
      </c>
      <c r="D52" s="1842">
        <v>22806</v>
      </c>
      <c r="E52" s="1843">
        <f t="shared" si="4"/>
        <v>12.871365360303413</v>
      </c>
      <c r="F52" s="1844">
        <f t="shared" si="5"/>
        <v>4</v>
      </c>
      <c r="G52" s="630"/>
      <c r="H52" s="655"/>
      <c r="I52" s="627" t="s">
        <v>102</v>
      </c>
      <c r="J52" s="1296">
        <v>13</v>
      </c>
      <c r="K52" s="1841">
        <v>2308581</v>
      </c>
      <c r="L52" s="1842">
        <v>186768</v>
      </c>
      <c r="M52" s="1843">
        <f t="shared" si="6"/>
        <v>8.0901644776596537</v>
      </c>
      <c r="N52" s="1844">
        <f t="shared" si="7"/>
        <v>14</v>
      </c>
    </row>
    <row r="53" spans="1:14" s="259" customFormat="1" ht="18.75" customHeight="1">
      <c r="A53" s="627" t="s">
        <v>105</v>
      </c>
      <c r="B53" s="1296">
        <v>14</v>
      </c>
      <c r="C53" s="1841">
        <v>27315</v>
      </c>
      <c r="D53" s="1842">
        <v>3033</v>
      </c>
      <c r="E53" s="1843">
        <f t="shared" si="4"/>
        <v>11.103789126853378</v>
      </c>
      <c r="F53" s="1844">
        <f t="shared" si="5"/>
        <v>12</v>
      </c>
      <c r="G53" s="630"/>
      <c r="H53" s="655"/>
      <c r="I53" s="627" t="s">
        <v>105</v>
      </c>
      <c r="J53" s="1296">
        <v>14</v>
      </c>
      <c r="K53" s="1841">
        <v>320831</v>
      </c>
      <c r="L53" s="1842">
        <v>25628</v>
      </c>
      <c r="M53" s="1843">
        <f t="shared" si="6"/>
        <v>7.9880061465382086</v>
      </c>
      <c r="N53" s="1844">
        <f t="shared" si="7"/>
        <v>16</v>
      </c>
    </row>
    <row r="54" spans="1:14" s="259" customFormat="1" ht="18.75" customHeight="1">
      <c r="A54" s="627" t="s">
        <v>101</v>
      </c>
      <c r="B54" s="1296">
        <v>15</v>
      </c>
      <c r="C54" s="1841">
        <v>62228</v>
      </c>
      <c r="D54" s="1842">
        <v>8842</v>
      </c>
      <c r="E54" s="1843">
        <f t="shared" si="4"/>
        <v>14.209037732210581</v>
      </c>
      <c r="F54" s="1844">
        <f t="shared" si="5"/>
        <v>1</v>
      </c>
      <c r="G54" s="630"/>
      <c r="H54" s="655"/>
      <c r="I54" s="627" t="s">
        <v>101</v>
      </c>
      <c r="J54" s="1296">
        <v>15</v>
      </c>
      <c r="K54" s="1841">
        <v>725828</v>
      </c>
      <c r="L54" s="1842">
        <v>67776</v>
      </c>
      <c r="M54" s="1843">
        <f t="shared" si="6"/>
        <v>9.337749439261092</v>
      </c>
      <c r="N54" s="1844">
        <f t="shared" si="7"/>
        <v>2</v>
      </c>
    </row>
    <row r="55" spans="1:14" s="259" customFormat="1" ht="18.75" customHeight="1">
      <c r="A55" s="627" t="s">
        <v>111</v>
      </c>
      <c r="B55" s="1296">
        <v>16</v>
      </c>
      <c r="C55" s="1841">
        <v>32683</v>
      </c>
      <c r="D55" s="1842">
        <v>3488</v>
      </c>
      <c r="E55" s="1843">
        <f t="shared" si="4"/>
        <v>10.672214912951688</v>
      </c>
      <c r="F55" s="1844">
        <f t="shared" si="5"/>
        <v>14</v>
      </c>
      <c r="G55" s="630"/>
      <c r="H55" s="655"/>
      <c r="I55" s="627" t="s">
        <v>111</v>
      </c>
      <c r="J55" s="1296">
        <v>16</v>
      </c>
      <c r="K55" s="1841">
        <v>353376</v>
      </c>
      <c r="L55" s="1842">
        <v>28402</v>
      </c>
      <c r="M55" s="1843">
        <f t="shared" si="6"/>
        <v>8.0373313411210727</v>
      </c>
      <c r="N55" s="1844">
        <f t="shared" si="7"/>
        <v>15</v>
      </c>
    </row>
    <row r="56" spans="1:14" s="259" customFormat="1" ht="18.75" customHeight="1">
      <c r="A56" s="627" t="s">
        <v>110</v>
      </c>
      <c r="B56" s="1296">
        <v>17</v>
      </c>
      <c r="C56" s="1841">
        <v>52401</v>
      </c>
      <c r="D56" s="1842">
        <v>6236</v>
      </c>
      <c r="E56" s="1843">
        <f t="shared" si="4"/>
        <v>11.900536249308219</v>
      </c>
      <c r="F56" s="1844">
        <f t="shared" si="5"/>
        <v>8</v>
      </c>
      <c r="G56" s="630"/>
      <c r="H56" s="655"/>
      <c r="I56" s="627" t="s">
        <v>110</v>
      </c>
      <c r="J56" s="1296">
        <v>17</v>
      </c>
      <c r="K56" s="1841">
        <v>593108</v>
      </c>
      <c r="L56" s="1842">
        <v>44779</v>
      </c>
      <c r="M56" s="1843">
        <f t="shared" si="6"/>
        <v>7.5498897334043722</v>
      </c>
      <c r="N56" s="1844">
        <f t="shared" si="7"/>
        <v>18</v>
      </c>
    </row>
    <row r="57" spans="1:14" s="259" customFormat="1" ht="18.75" customHeight="1">
      <c r="A57" s="627" t="s">
        <v>115</v>
      </c>
      <c r="B57" s="1296">
        <v>18</v>
      </c>
      <c r="C57" s="1841">
        <v>39995</v>
      </c>
      <c r="D57" s="1842">
        <v>4856</v>
      </c>
      <c r="E57" s="1843">
        <f t="shared" si="4"/>
        <v>12.141517689711213</v>
      </c>
      <c r="F57" s="1844">
        <f t="shared" si="5"/>
        <v>5</v>
      </c>
      <c r="G57" s="630"/>
      <c r="H57" s="655"/>
      <c r="I57" s="627" t="s">
        <v>115</v>
      </c>
      <c r="J57" s="1296">
        <v>18</v>
      </c>
      <c r="K57" s="1841">
        <v>436472</v>
      </c>
      <c r="L57" s="1842">
        <v>35472</v>
      </c>
      <c r="M57" s="1843">
        <f t="shared" si="6"/>
        <v>8.1269817995197862</v>
      </c>
      <c r="N57" s="1844">
        <f t="shared" si="7"/>
        <v>12</v>
      </c>
    </row>
    <row r="58" spans="1:14" s="259" customFormat="1" ht="18.75" customHeight="1">
      <c r="A58" s="631" t="s">
        <v>104</v>
      </c>
      <c r="B58" s="1298">
        <v>19</v>
      </c>
      <c r="C58" s="1845">
        <v>74867</v>
      </c>
      <c r="D58" s="1846">
        <v>9750</v>
      </c>
      <c r="E58" s="1843">
        <f t="shared" si="4"/>
        <v>13.023094287202639</v>
      </c>
      <c r="F58" s="1844">
        <f t="shared" si="5"/>
        <v>3</v>
      </c>
      <c r="G58" s="630"/>
      <c r="H58" s="655"/>
      <c r="I58" s="631" t="s">
        <v>104</v>
      </c>
      <c r="J58" s="1298">
        <v>19</v>
      </c>
      <c r="K58" s="1845">
        <v>923521</v>
      </c>
      <c r="L58" s="1846">
        <v>85875</v>
      </c>
      <c r="M58" s="1843">
        <f t="shared" si="6"/>
        <v>9.2986515737054152</v>
      </c>
      <c r="N58" s="1844">
        <f t="shared" si="7"/>
        <v>3</v>
      </c>
    </row>
    <row r="59" spans="1:14" s="259" customFormat="1" ht="18.75" customHeight="1" thickBot="1">
      <c r="A59" s="632" t="s">
        <v>109</v>
      </c>
      <c r="B59" s="632">
        <v>20</v>
      </c>
      <c r="C59" s="1847">
        <v>30344</v>
      </c>
      <c r="D59" s="1848">
        <v>3430</v>
      </c>
      <c r="E59" s="1849">
        <f t="shared" si="4"/>
        <v>11.303717374110203</v>
      </c>
      <c r="F59" s="1848">
        <f t="shared" si="5"/>
        <v>10</v>
      </c>
      <c r="G59" s="630"/>
      <c r="H59" s="655"/>
      <c r="I59" s="632" t="s">
        <v>109</v>
      </c>
      <c r="J59" s="632">
        <v>20</v>
      </c>
      <c r="K59" s="1847">
        <v>325935</v>
      </c>
      <c r="L59" s="1848">
        <v>29706</v>
      </c>
      <c r="M59" s="1849">
        <f t="shared" si="6"/>
        <v>9.1140871646187129</v>
      </c>
      <c r="N59" s="1848">
        <f t="shared" si="7"/>
        <v>4</v>
      </c>
    </row>
    <row r="60" spans="1:14" s="259" customFormat="1" ht="18.75" customHeight="1" thickTop="1">
      <c r="A60" s="633" t="s">
        <v>970</v>
      </c>
      <c r="B60" s="1299" t="s">
        <v>1400</v>
      </c>
      <c r="C60" s="1850">
        <v>5156063</v>
      </c>
      <c r="D60" s="1851">
        <v>599058</v>
      </c>
      <c r="E60" s="1852">
        <f t="shared" si="4"/>
        <v>11.618515910298227</v>
      </c>
      <c r="F60" s="2071" t="s">
        <v>1477</v>
      </c>
      <c r="G60" s="630"/>
      <c r="H60" s="655"/>
      <c r="I60" s="633" t="s">
        <v>970</v>
      </c>
      <c r="J60" s="1299" t="s">
        <v>1400</v>
      </c>
      <c r="K60" s="1850">
        <v>57949915</v>
      </c>
      <c r="L60" s="1851">
        <v>4678739</v>
      </c>
      <c r="M60" s="1852">
        <f t="shared" si="6"/>
        <v>8.073763352370749</v>
      </c>
      <c r="N60" s="2071" t="s">
        <v>1477</v>
      </c>
    </row>
    <row r="61" spans="1:14" s="1903" customFormat="1" ht="18.75" customHeight="1">
      <c r="A61" s="655" t="s">
        <v>1726</v>
      </c>
      <c r="B61" s="655"/>
      <c r="C61" s="621"/>
      <c r="D61" s="621"/>
      <c r="E61" s="655"/>
      <c r="F61" s="655"/>
      <c r="G61" s="655"/>
      <c r="H61" s="655"/>
      <c r="I61" s="655" t="s">
        <v>1726</v>
      </c>
      <c r="J61" s="655"/>
      <c r="K61" s="621"/>
      <c r="L61" s="621"/>
      <c r="M61" s="655"/>
      <c r="N61" s="655"/>
    </row>
  </sheetData>
  <sheetProtection algorithmName="SHA-512" hashValue="dnz5SlhFoDu2ZmxnyoToRtJ8VIz1fBmfNAXoX9e+XkkJnSvVehEPacBjZc7dGXxvUvR3yxmyjm5347PH1tRE9A==" saltValue="kp7BDpdTLJlTVFTXK9ZYqQ==" spinCount="100000" sheet="1" objects="1" scenarios="1"/>
  <sortState xmlns:xlrd2="http://schemas.microsoft.com/office/spreadsheetml/2017/richdata2" ref="A40:E59">
    <sortCondition ref="B40:B59"/>
  </sortState>
  <mergeCells count="8">
    <mergeCell ref="C6:C7"/>
    <mergeCell ref="D6:D7"/>
    <mergeCell ref="K6:K7"/>
    <mergeCell ref="L6:L7"/>
    <mergeCell ref="C38:C39"/>
    <mergeCell ref="D38:D39"/>
    <mergeCell ref="K38:K39"/>
    <mergeCell ref="L38:L39"/>
  </mergeCells>
  <phoneticPr fontId="8"/>
  <hyperlinks>
    <hyperlink ref="P1" location="一覧!A1" display="一覧へ" xr:uid="{1EE0DE7B-3605-44FC-855F-1036D71B6161}"/>
  </hyperlinks>
  <printOptions horizontalCentered="1"/>
  <pageMargins left="0.74803149606299213" right="0.74803149606299213" top="0.98425196850393704" bottom="0.98425196850393704" header="0.51181102362204722" footer="0.51181102362204722"/>
  <pageSetup paperSize="9" scale="6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pageSetUpPr fitToPage="1"/>
  </sheetPr>
  <dimension ref="A1:O129"/>
  <sheetViews>
    <sheetView view="pageBreakPreview" zoomScale="85" zoomScaleNormal="100" zoomScaleSheetLayoutView="85" workbookViewId="0"/>
  </sheetViews>
  <sheetFormatPr defaultColWidth="9.140625" defaultRowHeight="12.75" outlineLevelCol="1"/>
  <cols>
    <col min="1" max="1" width="14.7109375" style="264" customWidth="1"/>
    <col min="2" max="2" width="4.85546875" style="264" hidden="1" customWidth="1" outlineLevel="1"/>
    <col min="3" max="3" width="14.7109375" style="264" customWidth="1" collapsed="1"/>
    <col min="4" max="4" width="14.7109375" style="264" customWidth="1"/>
    <col min="5" max="6" width="6.7109375" style="264" customWidth="1"/>
    <col min="7" max="7" width="6.7109375" style="659" customWidth="1"/>
    <col min="8" max="8" width="6.7109375" style="264" customWidth="1"/>
    <col min="9" max="9" width="14.7109375" style="264" customWidth="1"/>
    <col min="10" max="10" width="4.140625" style="264" hidden="1" customWidth="1" outlineLevel="1"/>
    <col min="11" max="11" width="14.7109375" style="264" customWidth="1" collapsed="1"/>
    <col min="12" max="12" width="14.7109375" style="264" customWidth="1"/>
    <col min="13" max="14" width="6.7109375" style="264" customWidth="1"/>
    <col min="15" max="15" width="5" style="264" customWidth="1"/>
    <col min="16" max="16384" width="9.140625" style="264"/>
  </cols>
  <sheetData>
    <row r="1" spans="1:15" ht="18.75" customHeight="1">
      <c r="A1" s="215" t="s">
        <v>1230</v>
      </c>
      <c r="B1" s="738"/>
      <c r="O1" s="1544" t="s">
        <v>1532</v>
      </c>
    </row>
    <row r="2" spans="1:15" ht="18.75" customHeight="1"/>
    <row r="3" spans="1:15" s="1521" customFormat="1" ht="18.75" customHeight="1">
      <c r="A3" s="1520" t="s">
        <v>1732</v>
      </c>
      <c r="B3" s="1904"/>
      <c r="C3" s="1905"/>
      <c r="D3" s="740"/>
      <c r="E3" s="739"/>
      <c r="F3" s="739"/>
      <c r="G3" s="739"/>
      <c r="H3" s="739"/>
      <c r="I3" s="1520" t="s">
        <v>1733</v>
      </c>
      <c r="J3" s="1904"/>
      <c r="K3" s="740"/>
      <c r="L3" s="740"/>
      <c r="M3" s="739"/>
      <c r="N3" s="739"/>
    </row>
    <row r="4" spans="1:15" s="1521" customFormat="1" ht="18.75" customHeight="1">
      <c r="A4" s="1520" t="s">
        <v>738</v>
      </c>
      <c r="B4" s="1904"/>
      <c r="C4" s="1904"/>
      <c r="D4" s="1904"/>
      <c r="E4" s="1904"/>
      <c r="F4" s="1904"/>
      <c r="G4" s="1904"/>
      <c r="H4" s="739"/>
      <c r="I4" s="1902" t="s">
        <v>739</v>
      </c>
      <c r="J4" s="1906"/>
      <c r="K4" s="740"/>
      <c r="L4" s="1906"/>
      <c r="M4" s="739"/>
      <c r="N4" s="739"/>
    </row>
    <row r="5" spans="1:15" s="259" customFormat="1" ht="18.75" customHeight="1">
      <c r="A5" s="620"/>
      <c r="B5" s="620"/>
      <c r="C5" s="621"/>
      <c r="D5" s="619"/>
      <c r="E5" s="622"/>
      <c r="F5" s="622" t="s">
        <v>1494</v>
      </c>
      <c r="G5" s="1519"/>
      <c r="H5" s="620"/>
      <c r="I5" s="620"/>
      <c r="J5" s="620"/>
      <c r="K5" s="621"/>
      <c r="L5" s="619"/>
      <c r="M5" s="622"/>
      <c r="N5" s="622" t="s">
        <v>1495</v>
      </c>
    </row>
    <row r="6" spans="1:15" s="259" customFormat="1" ht="18.75" customHeight="1">
      <c r="A6" s="623"/>
      <c r="B6" s="1294"/>
      <c r="C6" s="2914" t="s">
        <v>1482</v>
      </c>
      <c r="D6" s="2953" t="s">
        <v>1517</v>
      </c>
      <c r="E6" s="1515"/>
      <c r="F6" s="1516"/>
      <c r="G6" s="624"/>
      <c r="H6" s="620"/>
      <c r="I6" s="623"/>
      <c r="J6" s="1294"/>
      <c r="K6" s="2914" t="s">
        <v>1484</v>
      </c>
      <c r="L6" s="2953" t="s">
        <v>1500</v>
      </c>
      <c r="M6" s="1515"/>
      <c r="N6" s="1516"/>
    </row>
    <row r="7" spans="1:15" s="259" customFormat="1" ht="30" customHeight="1">
      <c r="A7" s="625"/>
      <c r="B7" s="1295"/>
      <c r="C7" s="2955"/>
      <c r="D7" s="2954"/>
      <c r="E7" s="1506" t="s">
        <v>467</v>
      </c>
      <c r="F7" s="1508" t="s">
        <v>1492</v>
      </c>
      <c r="G7" s="626"/>
      <c r="H7" s="620"/>
      <c r="I7" s="625"/>
      <c r="J7" s="1295"/>
      <c r="K7" s="2915"/>
      <c r="L7" s="2954"/>
      <c r="M7" s="1506" t="s">
        <v>467</v>
      </c>
      <c r="N7" s="1508" t="s">
        <v>1492</v>
      </c>
    </row>
    <row r="8" spans="1:15" s="259" customFormat="1" ht="18.75" customHeight="1">
      <c r="A8" s="627" t="s">
        <v>952</v>
      </c>
      <c r="B8" s="1296">
        <v>1</v>
      </c>
      <c r="C8" s="1841">
        <v>72730</v>
      </c>
      <c r="D8" s="1842">
        <v>5608</v>
      </c>
      <c r="E8" s="1843">
        <f t="shared" ref="E8:E28" si="0">D8/C8*100</f>
        <v>7.7107108483431874</v>
      </c>
      <c r="F8" s="1844">
        <f t="shared" ref="F8:F27" si="1">RANK(E8,$E$8:$E$27,0)</f>
        <v>12</v>
      </c>
      <c r="G8" s="630"/>
      <c r="H8" s="620"/>
      <c r="I8" s="627" t="s">
        <v>952</v>
      </c>
      <c r="J8" s="1298">
        <v>1</v>
      </c>
      <c r="K8" s="1845">
        <v>872779</v>
      </c>
      <c r="L8" s="1842">
        <v>29795</v>
      </c>
      <c r="M8" s="1843">
        <f t="shared" ref="M8:M28" si="2">L8/K8*100</f>
        <v>3.4138080774170785</v>
      </c>
      <c r="N8" s="1844">
        <f t="shared" ref="N8:N27" si="3">RANK(M8,$M$8:$M$27,0)</f>
        <v>11</v>
      </c>
    </row>
    <row r="9" spans="1:15" s="259" customFormat="1" ht="18.75" customHeight="1">
      <c r="A9" s="627" t="s">
        <v>954</v>
      </c>
      <c r="B9" s="1296">
        <v>2</v>
      </c>
      <c r="C9" s="1841">
        <v>47321</v>
      </c>
      <c r="D9" s="1842">
        <v>3602</v>
      </c>
      <c r="E9" s="1843">
        <f t="shared" si="0"/>
        <v>7.6118425223473718</v>
      </c>
      <c r="F9" s="1844">
        <f t="shared" si="1"/>
        <v>14</v>
      </c>
      <c r="G9" s="630"/>
      <c r="H9" s="620"/>
      <c r="I9" s="627" t="s">
        <v>954</v>
      </c>
      <c r="J9" s="1296">
        <v>2</v>
      </c>
      <c r="K9" s="1841">
        <v>568963</v>
      </c>
      <c r="L9" s="1842">
        <v>19216</v>
      </c>
      <c r="M9" s="1843">
        <f t="shared" si="2"/>
        <v>3.3773725180723524</v>
      </c>
      <c r="N9" s="1844">
        <f t="shared" si="3"/>
        <v>13</v>
      </c>
    </row>
    <row r="10" spans="1:15" s="259" customFormat="1" ht="18.75" customHeight="1">
      <c r="A10" s="627" t="s">
        <v>959</v>
      </c>
      <c r="B10" s="1296">
        <v>3</v>
      </c>
      <c r="C10" s="1841">
        <v>40233</v>
      </c>
      <c r="D10" s="1842">
        <v>3307</v>
      </c>
      <c r="E10" s="1843">
        <f t="shared" si="0"/>
        <v>8.2196207093679323</v>
      </c>
      <c r="F10" s="1844">
        <f t="shared" si="1"/>
        <v>7</v>
      </c>
      <c r="G10" s="630"/>
      <c r="H10" s="620"/>
      <c r="I10" s="627" t="s">
        <v>959</v>
      </c>
      <c r="J10" s="1296">
        <v>3</v>
      </c>
      <c r="K10" s="1841">
        <v>517261</v>
      </c>
      <c r="L10" s="1842">
        <v>18709</v>
      </c>
      <c r="M10" s="1843">
        <f t="shared" si="2"/>
        <v>3.6169361308894352</v>
      </c>
      <c r="N10" s="1844">
        <f t="shared" si="3"/>
        <v>5</v>
      </c>
    </row>
    <row r="11" spans="1:15" s="259" customFormat="1" ht="18.75" customHeight="1">
      <c r="A11" s="627" t="s">
        <v>958</v>
      </c>
      <c r="B11" s="1296">
        <v>4</v>
      </c>
      <c r="C11" s="1841">
        <v>27826</v>
      </c>
      <c r="D11" s="1842">
        <v>2411</v>
      </c>
      <c r="E11" s="1843">
        <f t="shared" si="0"/>
        <v>8.6645583267447712</v>
      </c>
      <c r="F11" s="1844">
        <f t="shared" si="1"/>
        <v>3</v>
      </c>
      <c r="G11" s="630"/>
      <c r="H11" s="620"/>
      <c r="I11" s="627" t="s">
        <v>958</v>
      </c>
      <c r="J11" s="1296">
        <v>4</v>
      </c>
      <c r="K11" s="1841">
        <v>411172</v>
      </c>
      <c r="L11" s="1842">
        <v>15628</v>
      </c>
      <c r="M11" s="1843">
        <f t="shared" si="2"/>
        <v>3.8008424698179839</v>
      </c>
      <c r="N11" s="1844">
        <f t="shared" si="3"/>
        <v>2</v>
      </c>
    </row>
    <row r="12" spans="1:15" s="259" customFormat="1" ht="18.75" customHeight="1">
      <c r="A12" s="627" t="s">
        <v>953</v>
      </c>
      <c r="B12" s="1296">
        <v>5</v>
      </c>
      <c r="C12" s="1841">
        <v>116479</v>
      </c>
      <c r="D12" s="1842">
        <v>8651</v>
      </c>
      <c r="E12" s="1843">
        <f t="shared" si="0"/>
        <v>7.4270898616918073</v>
      </c>
      <c r="F12" s="1844">
        <f t="shared" si="1"/>
        <v>15</v>
      </c>
      <c r="G12" s="630"/>
      <c r="H12" s="620"/>
      <c r="I12" s="627" t="s">
        <v>953</v>
      </c>
      <c r="J12" s="1296">
        <v>5</v>
      </c>
      <c r="K12" s="1841">
        <v>1527783</v>
      </c>
      <c r="L12" s="1842">
        <v>54238</v>
      </c>
      <c r="M12" s="1843">
        <f t="shared" si="2"/>
        <v>3.5501115014370499</v>
      </c>
      <c r="N12" s="1844">
        <f t="shared" si="3"/>
        <v>9</v>
      </c>
    </row>
    <row r="13" spans="1:15" s="259" customFormat="1" ht="18.75" customHeight="1">
      <c r="A13" s="627" t="s">
        <v>955</v>
      </c>
      <c r="B13" s="1296">
        <v>6</v>
      </c>
      <c r="C13" s="1841">
        <v>41223</v>
      </c>
      <c r="D13" s="1842">
        <v>3176</v>
      </c>
      <c r="E13" s="1843">
        <f t="shared" si="0"/>
        <v>7.7044368435096917</v>
      </c>
      <c r="F13" s="1844">
        <f t="shared" si="1"/>
        <v>13</v>
      </c>
      <c r="G13" s="630"/>
      <c r="H13" s="620"/>
      <c r="I13" s="627" t="s">
        <v>955</v>
      </c>
      <c r="J13" s="1296">
        <v>6</v>
      </c>
      <c r="K13" s="1841">
        <v>547471</v>
      </c>
      <c r="L13" s="1842">
        <v>18004</v>
      </c>
      <c r="M13" s="1843">
        <f t="shared" si="2"/>
        <v>3.2885760158985589</v>
      </c>
      <c r="N13" s="1844">
        <f t="shared" si="3"/>
        <v>16</v>
      </c>
    </row>
    <row r="14" spans="1:15" s="259" customFormat="1" ht="18.75" customHeight="1">
      <c r="A14" s="627" t="s">
        <v>965</v>
      </c>
      <c r="B14" s="1296">
        <v>7</v>
      </c>
      <c r="C14" s="1841">
        <v>21586</v>
      </c>
      <c r="D14" s="1842">
        <v>1894</v>
      </c>
      <c r="E14" s="1843">
        <f t="shared" si="0"/>
        <v>8.7742055035671278</v>
      </c>
      <c r="F14" s="1844">
        <f t="shared" si="1"/>
        <v>2</v>
      </c>
      <c r="G14" s="630"/>
      <c r="H14" s="620"/>
      <c r="I14" s="627" t="s">
        <v>965</v>
      </c>
      <c r="J14" s="1296">
        <v>7</v>
      </c>
      <c r="K14" s="1841">
        <v>244288</v>
      </c>
      <c r="L14" s="1842">
        <v>11258</v>
      </c>
      <c r="M14" s="1843">
        <f t="shared" si="2"/>
        <v>4.6084948912758712</v>
      </c>
      <c r="N14" s="1844">
        <f t="shared" si="3"/>
        <v>1</v>
      </c>
    </row>
    <row r="15" spans="1:15" s="259" customFormat="1" ht="18.75" customHeight="1">
      <c r="A15" s="627" t="s">
        <v>961</v>
      </c>
      <c r="B15" s="1296">
        <v>8</v>
      </c>
      <c r="C15" s="1841">
        <v>32995</v>
      </c>
      <c r="D15" s="1842">
        <v>3103</v>
      </c>
      <c r="E15" s="1843">
        <f t="shared" si="0"/>
        <v>9.4044552204879537</v>
      </c>
      <c r="F15" s="1844">
        <f t="shared" si="1"/>
        <v>1</v>
      </c>
      <c r="G15" s="630"/>
      <c r="H15" s="620"/>
      <c r="I15" s="627" t="s">
        <v>961</v>
      </c>
      <c r="J15" s="1296">
        <v>8</v>
      </c>
      <c r="K15" s="1841">
        <v>363605</v>
      </c>
      <c r="L15" s="1842">
        <v>13330</v>
      </c>
      <c r="M15" s="1843">
        <f t="shared" si="2"/>
        <v>3.6660661982095957</v>
      </c>
      <c r="N15" s="1844">
        <f t="shared" si="3"/>
        <v>4</v>
      </c>
    </row>
    <row r="16" spans="1:15" s="259" customFormat="1" ht="18.75" customHeight="1">
      <c r="A16" s="627" t="s">
        <v>966</v>
      </c>
      <c r="B16" s="1296">
        <v>9</v>
      </c>
      <c r="C16" s="1841">
        <v>33514</v>
      </c>
      <c r="D16" s="1842">
        <v>2729</v>
      </c>
      <c r="E16" s="1843">
        <f t="shared" si="0"/>
        <v>8.1428656680790112</v>
      </c>
      <c r="F16" s="1844">
        <f t="shared" si="1"/>
        <v>8</v>
      </c>
      <c r="G16" s="630"/>
      <c r="H16" s="620"/>
      <c r="I16" s="627" t="s">
        <v>966</v>
      </c>
      <c r="J16" s="1296">
        <v>9</v>
      </c>
      <c r="K16" s="1841">
        <v>346576</v>
      </c>
      <c r="L16" s="1842">
        <v>11177</v>
      </c>
      <c r="M16" s="1843">
        <f t="shared" si="2"/>
        <v>3.2249780711878491</v>
      </c>
      <c r="N16" s="1844">
        <f t="shared" si="3"/>
        <v>18</v>
      </c>
    </row>
    <row r="17" spans="1:14" s="259" customFormat="1" ht="18.75" customHeight="1">
      <c r="A17" s="627" t="s">
        <v>963</v>
      </c>
      <c r="B17" s="1296">
        <v>10</v>
      </c>
      <c r="C17" s="1841">
        <v>33755</v>
      </c>
      <c r="D17" s="1842">
        <v>2883</v>
      </c>
      <c r="E17" s="1843">
        <f t="shared" si="0"/>
        <v>8.5409568952747748</v>
      </c>
      <c r="F17" s="1844">
        <f t="shared" si="1"/>
        <v>4</v>
      </c>
      <c r="G17" s="630"/>
      <c r="H17" s="620"/>
      <c r="I17" s="627" t="s">
        <v>963</v>
      </c>
      <c r="J17" s="1296">
        <v>10</v>
      </c>
      <c r="K17" s="1841">
        <v>382432</v>
      </c>
      <c r="L17" s="1842">
        <v>13757</v>
      </c>
      <c r="M17" s="1843">
        <f t="shared" si="2"/>
        <v>3.5972408166680609</v>
      </c>
      <c r="N17" s="1844">
        <f t="shared" si="3"/>
        <v>6</v>
      </c>
    </row>
    <row r="18" spans="1:14" s="259" customFormat="1" ht="18.75" customHeight="1">
      <c r="A18" s="627" t="s">
        <v>951</v>
      </c>
      <c r="B18" s="1296">
        <v>11</v>
      </c>
      <c r="C18" s="1841">
        <v>117344</v>
      </c>
      <c r="D18" s="1842">
        <v>8537</v>
      </c>
      <c r="E18" s="1843">
        <f t="shared" si="0"/>
        <v>7.2751908917371138</v>
      </c>
      <c r="F18" s="1844">
        <f t="shared" si="1"/>
        <v>17</v>
      </c>
      <c r="G18" s="630"/>
      <c r="H18" s="620"/>
      <c r="I18" s="627" t="s">
        <v>951</v>
      </c>
      <c r="J18" s="1296">
        <v>11</v>
      </c>
      <c r="K18" s="1841">
        <v>1450337</v>
      </c>
      <c r="L18" s="1842">
        <v>51723</v>
      </c>
      <c r="M18" s="1843">
        <f t="shared" si="2"/>
        <v>3.5662745968695551</v>
      </c>
      <c r="N18" s="1844">
        <f t="shared" si="3"/>
        <v>8</v>
      </c>
    </row>
    <row r="19" spans="1:14" s="259" customFormat="1" ht="18.75" customHeight="1">
      <c r="A19" s="629" t="s">
        <v>964</v>
      </c>
      <c r="B19" s="1297">
        <v>12</v>
      </c>
      <c r="C19" s="1860">
        <v>69670</v>
      </c>
      <c r="D19" s="1861">
        <v>4764</v>
      </c>
      <c r="E19" s="1862">
        <f t="shared" si="0"/>
        <v>6.8379503373044352</v>
      </c>
      <c r="F19" s="1863">
        <f t="shared" si="1"/>
        <v>19</v>
      </c>
      <c r="G19" s="630"/>
      <c r="H19" s="620"/>
      <c r="I19" s="629" t="s">
        <v>981</v>
      </c>
      <c r="J19" s="1297">
        <v>12</v>
      </c>
      <c r="K19" s="1860">
        <v>746275</v>
      </c>
      <c r="L19" s="1861">
        <v>24354</v>
      </c>
      <c r="M19" s="1862">
        <f t="shared" si="2"/>
        <v>3.2634082610297814</v>
      </c>
      <c r="N19" s="1863">
        <f t="shared" si="3"/>
        <v>17</v>
      </c>
    </row>
    <row r="20" spans="1:14" s="259" customFormat="1" ht="18.75" customHeight="1">
      <c r="A20" s="627" t="s">
        <v>950</v>
      </c>
      <c r="B20" s="1296">
        <v>13</v>
      </c>
      <c r="C20" s="1841">
        <v>177184</v>
      </c>
      <c r="D20" s="1842">
        <v>9899</v>
      </c>
      <c r="E20" s="1843">
        <f t="shared" si="0"/>
        <v>5.5868475708867615</v>
      </c>
      <c r="F20" s="1844">
        <f t="shared" si="1"/>
        <v>20</v>
      </c>
      <c r="G20" s="630"/>
      <c r="H20" s="620"/>
      <c r="I20" s="627" t="s">
        <v>950</v>
      </c>
      <c r="J20" s="1296">
        <v>13</v>
      </c>
      <c r="K20" s="1841">
        <v>2308581</v>
      </c>
      <c r="L20" s="1842">
        <v>65973</v>
      </c>
      <c r="M20" s="1843">
        <f t="shared" si="2"/>
        <v>2.857729488374027</v>
      </c>
      <c r="N20" s="1844">
        <f t="shared" si="3"/>
        <v>20</v>
      </c>
    </row>
    <row r="21" spans="1:14" s="259" customFormat="1" ht="18.75" customHeight="1">
      <c r="A21" s="627" t="s">
        <v>968</v>
      </c>
      <c r="B21" s="1296">
        <v>14</v>
      </c>
      <c r="C21" s="1841">
        <v>27315</v>
      </c>
      <c r="D21" s="1842">
        <v>2132</v>
      </c>
      <c r="E21" s="1843">
        <f t="shared" si="0"/>
        <v>7.8052352187442802</v>
      </c>
      <c r="F21" s="1844">
        <f t="shared" si="1"/>
        <v>11</v>
      </c>
      <c r="G21" s="630"/>
      <c r="H21" s="620"/>
      <c r="I21" s="627" t="s">
        <v>968</v>
      </c>
      <c r="J21" s="1296">
        <v>14</v>
      </c>
      <c r="K21" s="1841">
        <v>320831</v>
      </c>
      <c r="L21" s="1842">
        <v>10597</v>
      </c>
      <c r="M21" s="1843">
        <f t="shared" si="2"/>
        <v>3.3029850606705713</v>
      </c>
      <c r="N21" s="1844">
        <f t="shared" si="3"/>
        <v>15</v>
      </c>
    </row>
    <row r="22" spans="1:14" s="259" customFormat="1" ht="18.75" customHeight="1">
      <c r="A22" s="627" t="s">
        <v>960</v>
      </c>
      <c r="B22" s="1296">
        <v>15</v>
      </c>
      <c r="C22" s="1841">
        <v>62228</v>
      </c>
      <c r="D22" s="1842">
        <v>4524</v>
      </c>
      <c r="E22" s="1843">
        <f t="shared" si="0"/>
        <v>7.2700392106447254</v>
      </c>
      <c r="F22" s="1844">
        <f t="shared" si="1"/>
        <v>18</v>
      </c>
      <c r="G22" s="630"/>
      <c r="H22" s="620"/>
      <c r="I22" s="627" t="s">
        <v>960</v>
      </c>
      <c r="J22" s="1296">
        <v>15</v>
      </c>
      <c r="K22" s="1841">
        <v>725828</v>
      </c>
      <c r="L22" s="1842">
        <v>25416</v>
      </c>
      <c r="M22" s="1843">
        <f t="shared" si="2"/>
        <v>3.50165603972291</v>
      </c>
      <c r="N22" s="1844">
        <f t="shared" si="3"/>
        <v>10</v>
      </c>
    </row>
    <row r="23" spans="1:14" s="259" customFormat="1" ht="18.75" customHeight="1">
      <c r="A23" s="627" t="s">
        <v>957</v>
      </c>
      <c r="B23" s="1296">
        <v>16</v>
      </c>
      <c r="C23" s="1841">
        <v>32683</v>
      </c>
      <c r="D23" s="1842">
        <v>2656</v>
      </c>
      <c r="E23" s="1843">
        <f t="shared" si="0"/>
        <v>8.1265489704127525</v>
      </c>
      <c r="F23" s="1844">
        <f t="shared" si="1"/>
        <v>9</v>
      </c>
      <c r="G23" s="630"/>
      <c r="H23" s="620"/>
      <c r="I23" s="627" t="s">
        <v>957</v>
      </c>
      <c r="J23" s="1296">
        <v>16</v>
      </c>
      <c r="K23" s="1841">
        <v>353376</v>
      </c>
      <c r="L23" s="1842">
        <v>11872</v>
      </c>
      <c r="M23" s="1843">
        <f t="shared" si="2"/>
        <v>3.3595943131395454</v>
      </c>
      <c r="N23" s="1844">
        <f t="shared" si="3"/>
        <v>14</v>
      </c>
    </row>
    <row r="24" spans="1:14" s="259" customFormat="1" ht="18.75" customHeight="1">
      <c r="A24" s="627" t="s">
        <v>956</v>
      </c>
      <c r="B24" s="1296">
        <v>17</v>
      </c>
      <c r="C24" s="1841">
        <v>52401</v>
      </c>
      <c r="D24" s="1842">
        <v>4121</v>
      </c>
      <c r="E24" s="1843">
        <f t="shared" si="0"/>
        <v>7.8643537337073717</v>
      </c>
      <c r="F24" s="1844">
        <f t="shared" si="1"/>
        <v>10</v>
      </c>
      <c r="G24" s="630"/>
      <c r="H24" s="620"/>
      <c r="I24" s="627" t="s">
        <v>956</v>
      </c>
      <c r="J24" s="1296">
        <v>17</v>
      </c>
      <c r="K24" s="1841">
        <v>593108</v>
      </c>
      <c r="L24" s="1842">
        <v>21186</v>
      </c>
      <c r="M24" s="1843">
        <f t="shared" si="2"/>
        <v>3.572030726275822</v>
      </c>
      <c r="N24" s="1844">
        <f t="shared" si="3"/>
        <v>7</v>
      </c>
    </row>
    <row r="25" spans="1:14" s="259" customFormat="1" ht="18.75" customHeight="1">
      <c r="A25" s="627" t="s">
        <v>967</v>
      </c>
      <c r="B25" s="1296">
        <v>18</v>
      </c>
      <c r="C25" s="1841">
        <v>39995</v>
      </c>
      <c r="D25" s="1842">
        <v>3412</v>
      </c>
      <c r="E25" s="1843">
        <f t="shared" si="0"/>
        <v>8.5310663832979117</v>
      </c>
      <c r="F25" s="1844">
        <f t="shared" si="1"/>
        <v>5</v>
      </c>
      <c r="G25" s="630"/>
      <c r="H25" s="620"/>
      <c r="I25" s="627" t="s">
        <v>967</v>
      </c>
      <c r="J25" s="1296">
        <v>18</v>
      </c>
      <c r="K25" s="1841">
        <v>436472</v>
      </c>
      <c r="L25" s="1842">
        <v>14871</v>
      </c>
      <c r="M25" s="1843">
        <f t="shared" si="2"/>
        <v>3.4070914056342674</v>
      </c>
      <c r="N25" s="1844">
        <f t="shared" si="3"/>
        <v>12</v>
      </c>
    </row>
    <row r="26" spans="1:14" s="259" customFormat="1" ht="18.75" customHeight="1">
      <c r="A26" s="631" t="s">
        <v>949</v>
      </c>
      <c r="B26" s="1298">
        <v>19</v>
      </c>
      <c r="C26" s="1845">
        <v>74867</v>
      </c>
      <c r="D26" s="1846">
        <v>5484</v>
      </c>
      <c r="E26" s="1843">
        <f t="shared" si="0"/>
        <v>7.3249896483096695</v>
      </c>
      <c r="F26" s="1844">
        <f t="shared" si="1"/>
        <v>16</v>
      </c>
      <c r="G26" s="630"/>
      <c r="H26" s="620"/>
      <c r="I26" s="631" t="s">
        <v>980</v>
      </c>
      <c r="J26" s="1298">
        <v>19</v>
      </c>
      <c r="K26" s="1845">
        <v>923521</v>
      </c>
      <c r="L26" s="1846">
        <v>29172</v>
      </c>
      <c r="M26" s="1843">
        <f t="shared" si="2"/>
        <v>3.1587803634135012</v>
      </c>
      <c r="N26" s="1844">
        <f t="shared" si="3"/>
        <v>19</v>
      </c>
    </row>
    <row r="27" spans="1:14" s="259" customFormat="1" ht="18.75" customHeight="1" thickBot="1">
      <c r="A27" s="632" t="s">
        <v>962</v>
      </c>
      <c r="B27" s="632">
        <v>20</v>
      </c>
      <c r="C27" s="1847">
        <v>30344</v>
      </c>
      <c r="D27" s="1848">
        <v>2539</v>
      </c>
      <c r="E27" s="1849">
        <f t="shared" si="0"/>
        <v>8.3673872923807018</v>
      </c>
      <c r="F27" s="1848">
        <f t="shared" si="1"/>
        <v>6</v>
      </c>
      <c r="G27" s="630"/>
      <c r="H27" s="620"/>
      <c r="I27" s="632" t="s">
        <v>962</v>
      </c>
      <c r="J27" s="632">
        <v>20</v>
      </c>
      <c r="K27" s="1847">
        <v>325935</v>
      </c>
      <c r="L27" s="1848">
        <v>12145</v>
      </c>
      <c r="M27" s="1849">
        <f t="shared" si="2"/>
        <v>3.7262030773006889</v>
      </c>
      <c r="N27" s="1848">
        <f t="shared" si="3"/>
        <v>3</v>
      </c>
    </row>
    <row r="28" spans="1:14" s="259" customFormat="1" ht="18.75" customHeight="1" thickTop="1">
      <c r="A28" s="633" t="s">
        <v>969</v>
      </c>
      <c r="B28" s="1299" t="s">
        <v>1400</v>
      </c>
      <c r="C28" s="1850">
        <v>5156063</v>
      </c>
      <c r="D28" s="1851">
        <v>426896</v>
      </c>
      <c r="E28" s="1852">
        <f t="shared" si="0"/>
        <v>8.2794954212157617</v>
      </c>
      <c r="F28" s="2071" t="s">
        <v>1493</v>
      </c>
      <c r="G28" s="630"/>
      <c r="H28" s="620"/>
      <c r="I28" s="633" t="s">
        <v>969</v>
      </c>
      <c r="J28" s="1299" t="s">
        <v>1400</v>
      </c>
      <c r="K28" s="1850">
        <v>57949915</v>
      </c>
      <c r="L28" s="1851">
        <v>2095514</v>
      </c>
      <c r="M28" s="1852">
        <f t="shared" si="2"/>
        <v>3.6160777802693929</v>
      </c>
      <c r="N28" s="2071" t="s">
        <v>1493</v>
      </c>
    </row>
    <row r="29" spans="1:14" s="1903" customFormat="1" ht="18.75" customHeight="1">
      <c r="A29" s="655" t="s">
        <v>1726</v>
      </c>
      <c r="B29" s="655"/>
      <c r="C29" s="621"/>
      <c r="D29" s="621"/>
      <c r="E29" s="655"/>
      <c r="F29" s="655"/>
      <c r="G29" s="655"/>
      <c r="H29" s="655"/>
      <c r="I29" s="655" t="s">
        <v>1726</v>
      </c>
      <c r="J29" s="655"/>
      <c r="K29" s="621"/>
      <c r="L29" s="621"/>
      <c r="M29" s="655"/>
      <c r="N29" s="655"/>
    </row>
    <row r="30" spans="1:14" ht="18.75" customHeight="1">
      <c r="A30" s="620"/>
      <c r="B30" s="620"/>
      <c r="C30" s="621"/>
      <c r="D30" s="619"/>
      <c r="E30" s="620"/>
      <c r="F30" s="620"/>
      <c r="G30" s="655"/>
      <c r="H30" s="620"/>
      <c r="I30" s="620"/>
      <c r="J30" s="620"/>
      <c r="K30" s="621"/>
      <c r="L30" s="619"/>
      <c r="M30" s="620"/>
      <c r="N30" s="620"/>
    </row>
    <row r="31" spans="1:14" ht="18.75" customHeight="1">
      <c r="A31" s="620"/>
      <c r="B31" s="620"/>
      <c r="C31" s="621"/>
      <c r="D31" s="619"/>
      <c r="E31" s="620"/>
      <c r="F31" s="620"/>
      <c r="G31" s="655"/>
      <c r="H31" s="620"/>
      <c r="I31" s="620"/>
      <c r="J31" s="620"/>
      <c r="K31" s="621"/>
      <c r="L31" s="619"/>
      <c r="M31" s="620"/>
      <c r="N31" s="620"/>
    </row>
    <row r="32" spans="1:14" ht="18.75" customHeight="1">
      <c r="A32" s="620"/>
      <c r="B32" s="620"/>
      <c r="C32" s="621"/>
      <c r="D32" s="619"/>
      <c r="E32" s="620"/>
      <c r="F32" s="620"/>
      <c r="G32" s="655"/>
      <c r="H32" s="620"/>
      <c r="I32" s="620"/>
      <c r="J32" s="620"/>
      <c r="K32" s="621"/>
      <c r="L32" s="619"/>
      <c r="M32" s="620"/>
      <c r="N32" s="620"/>
    </row>
    <row r="33" spans="1:14" ht="18.75" customHeight="1">
      <c r="A33" s="653" t="s">
        <v>1231</v>
      </c>
      <c r="B33" s="737"/>
      <c r="C33" s="621"/>
      <c r="D33" s="619"/>
      <c r="E33" s="620"/>
      <c r="F33" s="620"/>
      <c r="G33" s="655"/>
      <c r="H33" s="620"/>
      <c r="I33" s="620"/>
      <c r="J33" s="620"/>
      <c r="K33" s="621"/>
      <c r="L33" s="619"/>
      <c r="M33" s="620"/>
      <c r="N33" s="620"/>
    </row>
    <row r="34" spans="1:14" ht="18.75" customHeight="1">
      <c r="A34" s="620"/>
      <c r="B34" s="620"/>
      <c r="C34" s="621"/>
      <c r="D34" s="619"/>
      <c r="E34" s="620"/>
      <c r="F34" s="620"/>
      <c r="G34" s="655"/>
      <c r="H34" s="620"/>
      <c r="I34" s="620"/>
      <c r="J34" s="620"/>
      <c r="K34" s="621"/>
      <c r="L34" s="619"/>
      <c r="M34" s="620"/>
      <c r="N34" s="620"/>
    </row>
    <row r="35" spans="1:14" s="1521" customFormat="1" ht="18.75" customHeight="1">
      <c r="A35" s="1520" t="s">
        <v>1734</v>
      </c>
      <c r="B35" s="1904"/>
      <c r="C35" s="1905"/>
      <c r="D35" s="740"/>
      <c r="E35" s="739"/>
      <c r="F35" s="739"/>
      <c r="G35" s="739"/>
      <c r="H35" s="739"/>
      <c r="I35" s="1520" t="s">
        <v>1496</v>
      </c>
      <c r="J35" s="1904"/>
      <c r="K35" s="740"/>
      <c r="L35" s="740"/>
      <c r="M35" s="739"/>
      <c r="N35" s="739"/>
    </row>
    <row r="36" spans="1:14" s="1521" customFormat="1" ht="18.75" customHeight="1">
      <c r="A36" s="1520" t="s">
        <v>738</v>
      </c>
      <c r="B36" s="1904"/>
      <c r="C36" s="1904"/>
      <c r="D36" s="1904"/>
      <c r="E36" s="1904"/>
      <c r="F36" s="1904"/>
      <c r="G36" s="1904"/>
      <c r="H36" s="739"/>
      <c r="I36" s="1902" t="s">
        <v>739</v>
      </c>
      <c r="J36" s="1906"/>
      <c r="K36" s="740"/>
      <c r="L36" s="1906"/>
      <c r="M36" s="739"/>
      <c r="N36" s="739"/>
    </row>
    <row r="37" spans="1:14" s="259" customFormat="1" ht="18.75" customHeight="1">
      <c r="A37" s="620"/>
      <c r="B37" s="620"/>
      <c r="C37" s="621"/>
      <c r="D37" s="619"/>
      <c r="E37" s="622"/>
      <c r="F37" s="622" t="s">
        <v>1494</v>
      </c>
      <c r="G37" s="1519"/>
      <c r="H37" s="620"/>
      <c r="I37" s="620"/>
      <c r="J37" s="620"/>
      <c r="K37" s="621"/>
      <c r="L37" s="619"/>
      <c r="M37" s="622"/>
      <c r="N37" s="622" t="s">
        <v>1495</v>
      </c>
    </row>
    <row r="38" spans="1:14" s="259" customFormat="1" ht="18.75" customHeight="1">
      <c r="A38" s="623"/>
      <c r="B38" s="1294"/>
      <c r="C38" s="2914" t="s">
        <v>1497</v>
      </c>
      <c r="D38" s="2953" t="s">
        <v>1498</v>
      </c>
      <c r="E38" s="1515"/>
      <c r="F38" s="1516"/>
      <c r="G38" s="624"/>
      <c r="H38" s="620"/>
      <c r="I38" s="623"/>
      <c r="J38" s="1294"/>
      <c r="K38" s="2914" t="s">
        <v>1484</v>
      </c>
      <c r="L38" s="2953" t="s">
        <v>1499</v>
      </c>
      <c r="M38" s="1515"/>
      <c r="N38" s="1516"/>
    </row>
    <row r="39" spans="1:14" s="259" customFormat="1" ht="30" customHeight="1">
      <c r="A39" s="625"/>
      <c r="B39" s="1295"/>
      <c r="C39" s="2915"/>
      <c r="D39" s="2954"/>
      <c r="E39" s="1506" t="s">
        <v>467</v>
      </c>
      <c r="F39" s="1508" t="s">
        <v>1492</v>
      </c>
      <c r="G39" s="626"/>
      <c r="H39" s="620"/>
      <c r="I39" s="625"/>
      <c r="J39" s="1295"/>
      <c r="K39" s="2915"/>
      <c r="L39" s="2954"/>
      <c r="M39" s="1506" t="s">
        <v>467</v>
      </c>
      <c r="N39" s="1508" t="s">
        <v>1492</v>
      </c>
    </row>
    <row r="40" spans="1:14" s="259" customFormat="1" ht="18.75" customHeight="1">
      <c r="A40" s="627" t="s">
        <v>952</v>
      </c>
      <c r="B40" s="1296">
        <v>1</v>
      </c>
      <c r="C40" s="1841">
        <v>72730</v>
      </c>
      <c r="D40" s="1842">
        <v>1812</v>
      </c>
      <c r="E40" s="1843">
        <f t="shared" ref="E40:E59" si="4">D40/C40*100</f>
        <v>2.4914065722535406</v>
      </c>
      <c r="F40" s="1844">
        <f t="shared" ref="F40:F59" si="5">RANK(E40,$E$40:$E$59,0)</f>
        <v>17</v>
      </c>
      <c r="G40" s="630"/>
      <c r="H40" s="620"/>
      <c r="I40" s="627" t="s">
        <v>952</v>
      </c>
      <c r="J40" s="1296">
        <v>1</v>
      </c>
      <c r="K40" s="1841">
        <v>872779</v>
      </c>
      <c r="L40" s="1842">
        <v>10690</v>
      </c>
      <c r="M40" s="1843">
        <f t="shared" ref="M40:M59" si="6">L40/K40*100</f>
        <v>1.2248232370393879</v>
      </c>
      <c r="N40" s="1844">
        <f t="shared" ref="N40:N59" si="7">RANK(M40,$M$40:$M$59,0)</f>
        <v>18</v>
      </c>
    </row>
    <row r="41" spans="1:14" s="259" customFormat="1" ht="18.75" customHeight="1">
      <c r="A41" s="627" t="s">
        <v>954</v>
      </c>
      <c r="B41" s="1296">
        <v>2</v>
      </c>
      <c r="C41" s="1841">
        <v>47321</v>
      </c>
      <c r="D41" s="1842">
        <v>1349</v>
      </c>
      <c r="E41" s="1843">
        <f t="shared" si="4"/>
        <v>2.8507427991800682</v>
      </c>
      <c r="F41" s="1844">
        <f t="shared" si="5"/>
        <v>12</v>
      </c>
      <c r="G41" s="630"/>
      <c r="H41" s="620"/>
      <c r="I41" s="627" t="s">
        <v>954</v>
      </c>
      <c r="J41" s="1296">
        <v>2</v>
      </c>
      <c r="K41" s="1841">
        <v>568963</v>
      </c>
      <c r="L41" s="1842">
        <v>7849</v>
      </c>
      <c r="M41" s="1843">
        <f t="shared" si="6"/>
        <v>1.3795273154844867</v>
      </c>
      <c r="N41" s="1844">
        <f t="shared" si="7"/>
        <v>16</v>
      </c>
    </row>
    <row r="42" spans="1:14" s="259" customFormat="1" ht="18.75" customHeight="1">
      <c r="A42" s="627" t="s">
        <v>959</v>
      </c>
      <c r="B42" s="1296">
        <v>3</v>
      </c>
      <c r="C42" s="1841">
        <v>40233</v>
      </c>
      <c r="D42" s="1842">
        <v>1509</v>
      </c>
      <c r="E42" s="1843">
        <f t="shared" si="4"/>
        <v>3.7506524494817688</v>
      </c>
      <c r="F42" s="1844">
        <f t="shared" si="5"/>
        <v>2</v>
      </c>
      <c r="G42" s="630"/>
      <c r="H42" s="620"/>
      <c r="I42" s="627" t="s">
        <v>959</v>
      </c>
      <c r="J42" s="1296">
        <v>3</v>
      </c>
      <c r="K42" s="1841">
        <v>517261</v>
      </c>
      <c r="L42" s="1842">
        <v>11077</v>
      </c>
      <c r="M42" s="1843">
        <f t="shared" si="6"/>
        <v>2.1414721001583339</v>
      </c>
      <c r="N42" s="1844">
        <f t="shared" si="7"/>
        <v>3</v>
      </c>
    </row>
    <row r="43" spans="1:14" s="259" customFormat="1" ht="18.75" customHeight="1">
      <c r="A43" s="627" t="s">
        <v>958</v>
      </c>
      <c r="B43" s="1296">
        <v>4</v>
      </c>
      <c r="C43" s="1841">
        <v>27826</v>
      </c>
      <c r="D43" s="1842">
        <v>876</v>
      </c>
      <c r="E43" s="1843">
        <f t="shared" si="4"/>
        <v>3.1481348379213689</v>
      </c>
      <c r="F43" s="1844">
        <f t="shared" si="5"/>
        <v>5</v>
      </c>
      <c r="G43" s="630"/>
      <c r="H43" s="620"/>
      <c r="I43" s="627" t="s">
        <v>958</v>
      </c>
      <c r="J43" s="1296">
        <v>4</v>
      </c>
      <c r="K43" s="1841">
        <v>411172</v>
      </c>
      <c r="L43" s="1842">
        <v>8621</v>
      </c>
      <c r="M43" s="1843">
        <f t="shared" si="6"/>
        <v>2.0966894632903017</v>
      </c>
      <c r="N43" s="1844">
        <f t="shared" si="7"/>
        <v>4</v>
      </c>
    </row>
    <row r="44" spans="1:14" s="259" customFormat="1" ht="18.75" customHeight="1">
      <c r="A44" s="627" t="s">
        <v>953</v>
      </c>
      <c r="B44" s="1296">
        <v>5</v>
      </c>
      <c r="C44" s="1841">
        <v>116479</v>
      </c>
      <c r="D44" s="1842">
        <v>4130</v>
      </c>
      <c r="E44" s="1843">
        <f t="shared" si="4"/>
        <v>3.5457035173722304</v>
      </c>
      <c r="F44" s="1844">
        <f t="shared" si="5"/>
        <v>3</v>
      </c>
      <c r="G44" s="630"/>
      <c r="H44" s="620"/>
      <c r="I44" s="627" t="s">
        <v>953</v>
      </c>
      <c r="J44" s="1296">
        <v>5</v>
      </c>
      <c r="K44" s="1841">
        <v>1527783</v>
      </c>
      <c r="L44" s="1842">
        <v>33239</v>
      </c>
      <c r="M44" s="1843">
        <f t="shared" si="6"/>
        <v>2.1756361996435358</v>
      </c>
      <c r="N44" s="1844">
        <f t="shared" si="7"/>
        <v>2</v>
      </c>
    </row>
    <row r="45" spans="1:14" s="259" customFormat="1" ht="18.75" customHeight="1">
      <c r="A45" s="627" t="s">
        <v>955</v>
      </c>
      <c r="B45" s="1296">
        <v>6</v>
      </c>
      <c r="C45" s="1841">
        <v>41223</v>
      </c>
      <c r="D45" s="1842">
        <v>1385</v>
      </c>
      <c r="E45" s="1843">
        <f t="shared" si="4"/>
        <v>3.3597748829536909</v>
      </c>
      <c r="F45" s="1844">
        <f t="shared" si="5"/>
        <v>4</v>
      </c>
      <c r="G45" s="630"/>
      <c r="H45" s="620"/>
      <c r="I45" s="627" t="s">
        <v>955</v>
      </c>
      <c r="J45" s="1296">
        <v>6</v>
      </c>
      <c r="K45" s="1841">
        <v>547471</v>
      </c>
      <c r="L45" s="1842">
        <v>12228</v>
      </c>
      <c r="M45" s="1843">
        <f t="shared" si="6"/>
        <v>2.2335429639195503</v>
      </c>
      <c r="N45" s="1844">
        <f t="shared" si="7"/>
        <v>1</v>
      </c>
    </row>
    <row r="46" spans="1:14" s="259" customFormat="1" ht="18.75" customHeight="1">
      <c r="A46" s="627" t="s">
        <v>965</v>
      </c>
      <c r="B46" s="1296">
        <v>7</v>
      </c>
      <c r="C46" s="1841">
        <v>21586</v>
      </c>
      <c r="D46" s="1842">
        <v>811</v>
      </c>
      <c r="E46" s="1843">
        <f t="shared" si="4"/>
        <v>3.757064764199018</v>
      </c>
      <c r="F46" s="1844">
        <f t="shared" si="5"/>
        <v>1</v>
      </c>
      <c r="G46" s="630"/>
      <c r="H46" s="620"/>
      <c r="I46" s="627" t="s">
        <v>965</v>
      </c>
      <c r="J46" s="1296">
        <v>7</v>
      </c>
      <c r="K46" s="1841">
        <v>244288</v>
      </c>
      <c r="L46" s="1842">
        <v>4477</v>
      </c>
      <c r="M46" s="1843">
        <f t="shared" si="6"/>
        <v>1.8326729106628241</v>
      </c>
      <c r="N46" s="1844">
        <f t="shared" si="7"/>
        <v>5</v>
      </c>
    </row>
    <row r="47" spans="1:14" s="259" customFormat="1" ht="18.75" customHeight="1">
      <c r="A47" s="627" t="s">
        <v>961</v>
      </c>
      <c r="B47" s="1296">
        <v>8</v>
      </c>
      <c r="C47" s="1841">
        <v>32995</v>
      </c>
      <c r="D47" s="1842">
        <v>1012</v>
      </c>
      <c r="E47" s="1843">
        <f t="shared" si="4"/>
        <v>3.0671313835429608</v>
      </c>
      <c r="F47" s="1844">
        <f t="shared" si="5"/>
        <v>8</v>
      </c>
      <c r="G47" s="630"/>
      <c r="H47" s="620"/>
      <c r="I47" s="627" t="s">
        <v>961</v>
      </c>
      <c r="J47" s="1296">
        <v>8</v>
      </c>
      <c r="K47" s="1841">
        <v>363605</v>
      </c>
      <c r="L47" s="1842">
        <v>5455</v>
      </c>
      <c r="M47" s="1843">
        <f t="shared" si="6"/>
        <v>1.5002543969417363</v>
      </c>
      <c r="N47" s="1844">
        <f t="shared" si="7"/>
        <v>14</v>
      </c>
    </row>
    <row r="48" spans="1:14" s="259" customFormat="1" ht="18.75" customHeight="1">
      <c r="A48" s="627" t="s">
        <v>966</v>
      </c>
      <c r="B48" s="1296">
        <v>9</v>
      </c>
      <c r="C48" s="1841">
        <v>33514</v>
      </c>
      <c r="D48" s="1842">
        <v>927</v>
      </c>
      <c r="E48" s="1843">
        <f t="shared" si="4"/>
        <v>2.7660082353643252</v>
      </c>
      <c r="F48" s="1844">
        <f t="shared" si="5"/>
        <v>14</v>
      </c>
      <c r="G48" s="630"/>
      <c r="H48" s="620"/>
      <c r="I48" s="627" t="s">
        <v>966</v>
      </c>
      <c r="J48" s="1296">
        <v>9</v>
      </c>
      <c r="K48" s="1841">
        <v>346576</v>
      </c>
      <c r="L48" s="1842">
        <v>5255</v>
      </c>
      <c r="M48" s="1843">
        <f t="shared" si="6"/>
        <v>1.5162619454318822</v>
      </c>
      <c r="N48" s="1844">
        <f t="shared" si="7"/>
        <v>13</v>
      </c>
    </row>
    <row r="49" spans="1:14" s="259" customFormat="1" ht="18.75" customHeight="1">
      <c r="A49" s="627" t="s">
        <v>963</v>
      </c>
      <c r="B49" s="1296">
        <v>10</v>
      </c>
      <c r="C49" s="1841">
        <v>33755</v>
      </c>
      <c r="D49" s="1842">
        <v>998</v>
      </c>
      <c r="E49" s="1843">
        <f t="shared" si="4"/>
        <v>2.9565990223670569</v>
      </c>
      <c r="F49" s="1844">
        <f t="shared" si="5"/>
        <v>11</v>
      </c>
      <c r="G49" s="630"/>
      <c r="H49" s="620"/>
      <c r="I49" s="627" t="s">
        <v>963</v>
      </c>
      <c r="J49" s="1296">
        <v>10</v>
      </c>
      <c r="K49" s="1841">
        <v>382432</v>
      </c>
      <c r="L49" s="1842">
        <v>6557</v>
      </c>
      <c r="M49" s="1843">
        <f t="shared" si="6"/>
        <v>1.7145531754664882</v>
      </c>
      <c r="N49" s="1844">
        <f t="shared" si="7"/>
        <v>9</v>
      </c>
    </row>
    <row r="50" spans="1:14" s="259" customFormat="1" ht="18.75" customHeight="1">
      <c r="A50" s="627" t="s">
        <v>951</v>
      </c>
      <c r="B50" s="1296">
        <v>11</v>
      </c>
      <c r="C50" s="1841">
        <v>117344</v>
      </c>
      <c r="D50" s="1842">
        <v>3591</v>
      </c>
      <c r="E50" s="1843">
        <f t="shared" si="4"/>
        <v>3.0602331606217619</v>
      </c>
      <c r="F50" s="1844">
        <f t="shared" si="5"/>
        <v>9</v>
      </c>
      <c r="G50" s="630"/>
      <c r="H50" s="620"/>
      <c r="I50" s="627" t="s">
        <v>951</v>
      </c>
      <c r="J50" s="1296">
        <v>11</v>
      </c>
      <c r="K50" s="1841">
        <v>1450337</v>
      </c>
      <c r="L50" s="1842">
        <v>25265</v>
      </c>
      <c r="M50" s="1843">
        <f t="shared" si="6"/>
        <v>1.7420089262012897</v>
      </c>
      <c r="N50" s="1844">
        <f t="shared" si="7"/>
        <v>7</v>
      </c>
    </row>
    <row r="51" spans="1:14" s="259" customFormat="1" ht="18.75" customHeight="1">
      <c r="A51" s="629" t="s">
        <v>964</v>
      </c>
      <c r="B51" s="1297">
        <v>12</v>
      </c>
      <c r="C51" s="1860">
        <v>69670</v>
      </c>
      <c r="D51" s="1861">
        <v>1706</v>
      </c>
      <c r="E51" s="1862">
        <f t="shared" si="4"/>
        <v>2.4486866657097748</v>
      </c>
      <c r="F51" s="1863">
        <f t="shared" si="5"/>
        <v>19</v>
      </c>
      <c r="G51" s="630"/>
      <c r="H51" s="620"/>
      <c r="I51" s="629" t="s">
        <v>964</v>
      </c>
      <c r="J51" s="1297">
        <v>12</v>
      </c>
      <c r="K51" s="1860">
        <v>746275</v>
      </c>
      <c r="L51" s="1861">
        <v>13191</v>
      </c>
      <c r="M51" s="1862">
        <f t="shared" si="6"/>
        <v>1.7675789755787077</v>
      </c>
      <c r="N51" s="1863">
        <f t="shared" si="7"/>
        <v>6</v>
      </c>
    </row>
    <row r="52" spans="1:14" s="259" customFormat="1" ht="18.75" customHeight="1">
      <c r="A52" s="627" t="s">
        <v>950</v>
      </c>
      <c r="B52" s="1296">
        <v>13</v>
      </c>
      <c r="C52" s="1841">
        <v>177184</v>
      </c>
      <c r="D52" s="1842">
        <v>3451</v>
      </c>
      <c r="E52" s="1843">
        <f t="shared" si="4"/>
        <v>1.9476927939317319</v>
      </c>
      <c r="F52" s="1844">
        <f t="shared" si="5"/>
        <v>20</v>
      </c>
      <c r="G52" s="630"/>
      <c r="H52" s="620"/>
      <c r="I52" s="627" t="s">
        <v>950</v>
      </c>
      <c r="J52" s="1296">
        <v>13</v>
      </c>
      <c r="K52" s="1841">
        <v>2308581</v>
      </c>
      <c r="L52" s="1842">
        <v>24524</v>
      </c>
      <c r="M52" s="1843">
        <f t="shared" si="6"/>
        <v>1.0622975758701989</v>
      </c>
      <c r="N52" s="1844">
        <f t="shared" si="7"/>
        <v>20</v>
      </c>
    </row>
    <row r="53" spans="1:14" s="259" customFormat="1" ht="18.75" customHeight="1">
      <c r="A53" s="627" t="s">
        <v>968</v>
      </c>
      <c r="B53" s="1296">
        <v>14</v>
      </c>
      <c r="C53" s="1841">
        <v>27315</v>
      </c>
      <c r="D53" s="1842">
        <v>838</v>
      </c>
      <c r="E53" s="1843">
        <f t="shared" si="4"/>
        <v>3.0679114039904811</v>
      </c>
      <c r="F53" s="1844">
        <f t="shared" si="5"/>
        <v>7</v>
      </c>
      <c r="G53" s="630"/>
      <c r="H53" s="620"/>
      <c r="I53" s="627" t="s">
        <v>968</v>
      </c>
      <c r="J53" s="1296">
        <v>14</v>
      </c>
      <c r="K53" s="1841">
        <v>320831</v>
      </c>
      <c r="L53" s="1842">
        <v>5335</v>
      </c>
      <c r="M53" s="1843">
        <f t="shared" si="6"/>
        <v>1.6628692364515898</v>
      </c>
      <c r="N53" s="1844">
        <f t="shared" si="7"/>
        <v>10</v>
      </c>
    </row>
    <row r="54" spans="1:14" s="259" customFormat="1" ht="18.75" customHeight="1">
      <c r="A54" s="627" t="s">
        <v>960</v>
      </c>
      <c r="B54" s="1296">
        <v>15</v>
      </c>
      <c r="C54" s="1841">
        <v>62228</v>
      </c>
      <c r="D54" s="1842">
        <v>1959</v>
      </c>
      <c r="E54" s="1843">
        <f t="shared" si="4"/>
        <v>3.1481005335218875</v>
      </c>
      <c r="F54" s="1844">
        <f t="shared" si="5"/>
        <v>6</v>
      </c>
      <c r="G54" s="630"/>
      <c r="H54" s="620"/>
      <c r="I54" s="627" t="s">
        <v>960</v>
      </c>
      <c r="J54" s="1296">
        <v>15</v>
      </c>
      <c r="K54" s="1841">
        <v>725828</v>
      </c>
      <c r="L54" s="1842">
        <v>11723</v>
      </c>
      <c r="M54" s="1843">
        <f t="shared" si="6"/>
        <v>1.6151209377428262</v>
      </c>
      <c r="N54" s="1844">
        <f t="shared" si="7"/>
        <v>11</v>
      </c>
    </row>
    <row r="55" spans="1:14" s="259" customFormat="1" ht="18.75" customHeight="1">
      <c r="A55" s="627" t="s">
        <v>957</v>
      </c>
      <c r="B55" s="1296">
        <v>16</v>
      </c>
      <c r="C55" s="1841">
        <v>32683</v>
      </c>
      <c r="D55" s="1842">
        <v>876</v>
      </c>
      <c r="E55" s="1843">
        <f t="shared" si="4"/>
        <v>2.6802925068078203</v>
      </c>
      <c r="F55" s="1844">
        <f t="shared" si="5"/>
        <v>15</v>
      </c>
      <c r="G55" s="630"/>
      <c r="H55" s="620"/>
      <c r="I55" s="627" t="s">
        <v>957</v>
      </c>
      <c r="J55" s="1296">
        <v>16</v>
      </c>
      <c r="K55" s="1841">
        <v>353376</v>
      </c>
      <c r="L55" s="1842">
        <v>4711</v>
      </c>
      <c r="M55" s="1843">
        <f t="shared" si="6"/>
        <v>1.3331409037399258</v>
      </c>
      <c r="N55" s="1844">
        <f t="shared" si="7"/>
        <v>17</v>
      </c>
    </row>
    <row r="56" spans="1:14" s="259" customFormat="1" ht="18.75" customHeight="1">
      <c r="A56" s="627" t="s">
        <v>956</v>
      </c>
      <c r="B56" s="1296">
        <v>17</v>
      </c>
      <c r="C56" s="1841">
        <v>52401</v>
      </c>
      <c r="D56" s="1842">
        <v>1565</v>
      </c>
      <c r="E56" s="1843">
        <f t="shared" si="4"/>
        <v>2.98658422549188</v>
      </c>
      <c r="F56" s="1844">
        <f t="shared" si="5"/>
        <v>10</v>
      </c>
      <c r="G56" s="630"/>
      <c r="H56" s="620"/>
      <c r="I56" s="627" t="s">
        <v>956</v>
      </c>
      <c r="J56" s="1296">
        <v>17</v>
      </c>
      <c r="K56" s="1841">
        <v>593108</v>
      </c>
      <c r="L56" s="1842">
        <v>9007</v>
      </c>
      <c r="M56" s="1843">
        <f t="shared" si="6"/>
        <v>1.5186104385710528</v>
      </c>
      <c r="N56" s="1844">
        <f t="shared" si="7"/>
        <v>12</v>
      </c>
    </row>
    <row r="57" spans="1:14" s="259" customFormat="1" ht="18.75" customHeight="1">
      <c r="A57" s="627" t="s">
        <v>967</v>
      </c>
      <c r="B57" s="1296">
        <v>18</v>
      </c>
      <c r="C57" s="1841">
        <v>39995</v>
      </c>
      <c r="D57" s="1842">
        <v>992</v>
      </c>
      <c r="E57" s="1843">
        <f t="shared" si="4"/>
        <v>2.4803100387548445</v>
      </c>
      <c r="F57" s="1844">
        <f t="shared" si="5"/>
        <v>18</v>
      </c>
      <c r="G57" s="630"/>
      <c r="H57" s="620"/>
      <c r="I57" s="627" t="s">
        <v>967</v>
      </c>
      <c r="J57" s="1296">
        <v>18</v>
      </c>
      <c r="K57" s="1841">
        <v>436472</v>
      </c>
      <c r="L57" s="1842">
        <v>5244</v>
      </c>
      <c r="M57" s="1843">
        <f t="shared" si="6"/>
        <v>1.2014516395095218</v>
      </c>
      <c r="N57" s="1844">
        <f t="shared" si="7"/>
        <v>19</v>
      </c>
    </row>
    <row r="58" spans="1:14" s="259" customFormat="1" ht="18.75" customHeight="1">
      <c r="A58" s="631" t="s">
        <v>949</v>
      </c>
      <c r="B58" s="1298">
        <v>19</v>
      </c>
      <c r="C58" s="1841">
        <v>74867</v>
      </c>
      <c r="D58" s="1846">
        <v>1974</v>
      </c>
      <c r="E58" s="1843">
        <f t="shared" si="4"/>
        <v>2.6366757049167191</v>
      </c>
      <c r="F58" s="1844">
        <f t="shared" si="5"/>
        <v>16</v>
      </c>
      <c r="G58" s="630"/>
      <c r="H58" s="620"/>
      <c r="I58" s="631" t="s">
        <v>949</v>
      </c>
      <c r="J58" s="1298">
        <v>19</v>
      </c>
      <c r="K58" s="1845">
        <v>923521</v>
      </c>
      <c r="L58" s="1846">
        <v>13229</v>
      </c>
      <c r="M58" s="1843">
        <f t="shared" si="6"/>
        <v>1.4324525376250241</v>
      </c>
      <c r="N58" s="1844">
        <f t="shared" si="7"/>
        <v>15</v>
      </c>
    </row>
    <row r="59" spans="1:14" s="259" customFormat="1" ht="18.75" customHeight="1" thickBot="1">
      <c r="A59" s="632" t="s">
        <v>962</v>
      </c>
      <c r="B59" s="1298">
        <v>20</v>
      </c>
      <c r="C59" s="1841">
        <v>30344</v>
      </c>
      <c r="D59" s="1848">
        <v>857</v>
      </c>
      <c r="E59" s="1849">
        <f t="shared" si="4"/>
        <v>2.8242815713155811</v>
      </c>
      <c r="F59" s="1848">
        <f t="shared" si="5"/>
        <v>13</v>
      </c>
      <c r="G59" s="630"/>
      <c r="H59" s="620"/>
      <c r="I59" s="632" t="s">
        <v>962</v>
      </c>
      <c r="J59" s="632">
        <v>20</v>
      </c>
      <c r="K59" s="1847">
        <v>325935</v>
      </c>
      <c r="L59" s="1848">
        <v>5648</v>
      </c>
      <c r="M59" s="1849">
        <f t="shared" si="6"/>
        <v>1.7328608464877964</v>
      </c>
      <c r="N59" s="1848">
        <f t="shared" si="7"/>
        <v>8</v>
      </c>
    </row>
    <row r="60" spans="1:14" s="259" customFormat="1" ht="18.75" customHeight="1" thickTop="1">
      <c r="A60" s="633" t="s">
        <v>969</v>
      </c>
      <c r="B60" s="1299" t="s">
        <v>1400</v>
      </c>
      <c r="C60" s="1850">
        <v>5156063</v>
      </c>
      <c r="D60" s="1851">
        <v>142749</v>
      </c>
      <c r="E60" s="1852">
        <f t="shared" ref="E60" si="8">D60/C60*100</f>
        <v>2.7685658612006874</v>
      </c>
      <c r="F60" s="2071" t="s">
        <v>1493</v>
      </c>
      <c r="G60" s="630"/>
      <c r="H60" s="620"/>
      <c r="I60" s="633" t="s">
        <v>969</v>
      </c>
      <c r="J60" s="1299" t="s">
        <v>1400</v>
      </c>
      <c r="K60" s="1850">
        <v>57949915</v>
      </c>
      <c r="L60" s="1851">
        <v>831775</v>
      </c>
      <c r="M60" s="1852">
        <f t="shared" ref="M60" si="9">L60/K60*100</f>
        <v>1.4353342882383866</v>
      </c>
      <c r="N60" s="2071" t="s">
        <v>1493</v>
      </c>
    </row>
    <row r="61" spans="1:14" s="1903" customFormat="1" ht="18.75" customHeight="1">
      <c r="A61" s="655" t="s">
        <v>1726</v>
      </c>
      <c r="B61" s="655"/>
      <c r="C61" s="621"/>
      <c r="D61" s="621"/>
      <c r="E61" s="655"/>
      <c r="F61" s="655"/>
      <c r="G61" s="655"/>
      <c r="H61" s="655"/>
      <c r="I61" s="655" t="s">
        <v>1726</v>
      </c>
      <c r="J61" s="655"/>
      <c r="K61" s="621"/>
      <c r="L61" s="621"/>
      <c r="M61" s="655"/>
      <c r="N61" s="655"/>
    </row>
    <row r="62" spans="1:14" ht="18.75" customHeight="1"/>
    <row r="63" spans="1:14" ht="18.75" customHeight="1"/>
    <row r="64" spans="1:1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sheetData>
  <sheetProtection algorithmName="SHA-512" hashValue="7Y6SOo1Wf1fdfUO5gD5BKsRf4nhcQtjrF0K0mj7FsrGZJ+9mIGCDRoHokQRNBdqJ0ORLZ3JlhZc7WJRMnDUxSA==" saltValue="HQJ3c+nLInWjBPAG5RBWxw==" spinCount="100000" sheet="1" objects="1" scenarios="1"/>
  <sortState xmlns:xlrd2="http://schemas.microsoft.com/office/spreadsheetml/2017/richdata2" ref="I40:M59">
    <sortCondition ref="J40:J59"/>
  </sortState>
  <mergeCells count="8">
    <mergeCell ref="C6:C7"/>
    <mergeCell ref="K6:K7"/>
    <mergeCell ref="D6:D7"/>
    <mergeCell ref="L6:L7"/>
    <mergeCell ref="C38:C39"/>
    <mergeCell ref="D38:D39"/>
    <mergeCell ref="K38:K39"/>
    <mergeCell ref="L38:L39"/>
  </mergeCells>
  <phoneticPr fontId="8"/>
  <hyperlinks>
    <hyperlink ref="O1" location="一覧!A1" display="一覧へ" xr:uid="{9C83693C-DF43-490B-B05E-848DCF706FBA}"/>
  </hyperlinks>
  <printOptions horizontalCentered="1"/>
  <pageMargins left="0.74803149606299213" right="0.74803149606299213" top="0.98425196850393704" bottom="0.98425196850393704" header="0.51181102362204722" footer="0.51181102362204722"/>
  <pageSetup paperSize="9" scale="64"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pageSetUpPr fitToPage="1"/>
  </sheetPr>
  <dimension ref="A1:P65"/>
  <sheetViews>
    <sheetView view="pageBreakPreview" zoomScale="85" zoomScaleNormal="100" zoomScaleSheetLayoutView="85" workbookViewId="0"/>
  </sheetViews>
  <sheetFormatPr defaultColWidth="9.140625" defaultRowHeight="12.75" outlineLevelCol="1"/>
  <cols>
    <col min="1" max="1" width="14.7109375" style="264" customWidth="1"/>
    <col min="2" max="2" width="5.140625" style="264" hidden="1" customWidth="1" outlineLevel="1"/>
    <col min="3" max="3" width="12.7109375" style="264" customWidth="1" collapsed="1"/>
    <col min="4" max="4" width="12.7109375" style="264" customWidth="1"/>
    <col min="5" max="6" width="6.7109375" style="264" customWidth="1"/>
    <col min="7" max="7" width="6.7109375" style="659" customWidth="1"/>
    <col min="8" max="8" width="6.7109375" style="264" customWidth="1"/>
    <col min="9" max="9" width="14.7109375" style="264" customWidth="1"/>
    <col min="10" max="10" width="5" style="264" hidden="1" customWidth="1" outlineLevel="1"/>
    <col min="11" max="11" width="12.7109375" style="264" customWidth="1" collapsed="1"/>
    <col min="12" max="12" width="12.7109375" style="264" customWidth="1"/>
    <col min="13" max="14" width="6.7109375" style="264" customWidth="1"/>
    <col min="15" max="15" width="4.7109375" style="264" customWidth="1"/>
    <col min="16" max="16" width="9.140625" style="264" customWidth="1"/>
    <col min="17" max="16384" width="9.140625" style="264"/>
  </cols>
  <sheetData>
    <row r="1" spans="1:16" ht="18.75" customHeight="1">
      <c r="A1" s="215" t="s">
        <v>1232</v>
      </c>
      <c r="B1" s="738"/>
      <c r="P1" s="1544" t="s">
        <v>1532</v>
      </c>
    </row>
    <row r="2" spans="1:16" ht="18.75" customHeight="1"/>
    <row r="3" spans="1:16" s="1521" customFormat="1" ht="18.75" customHeight="1">
      <c r="A3" s="1520" t="s">
        <v>1735</v>
      </c>
      <c r="B3" s="1520"/>
      <c r="C3" s="1520"/>
      <c r="D3" s="1520"/>
      <c r="E3" s="1520"/>
      <c r="F3" s="1520"/>
      <c r="G3" s="739"/>
      <c r="H3" s="739"/>
      <c r="I3" s="1520" t="s">
        <v>1736</v>
      </c>
      <c r="J3" s="1520"/>
      <c r="K3" s="1520"/>
      <c r="L3" s="1520"/>
      <c r="M3" s="1520"/>
      <c r="N3" s="1520"/>
    </row>
    <row r="4" spans="1:16" s="259" customFormat="1" ht="18.75" customHeight="1">
      <c r="A4" s="620"/>
      <c r="B4" s="620"/>
      <c r="C4" s="621"/>
      <c r="D4" s="619"/>
      <c r="E4" s="622"/>
      <c r="F4" s="622" t="s">
        <v>1494</v>
      </c>
      <c r="G4" s="1519"/>
      <c r="H4" s="620"/>
      <c r="I4" s="620"/>
      <c r="J4" s="620"/>
      <c r="K4" s="621"/>
      <c r="L4" s="619"/>
      <c r="M4" s="622"/>
      <c r="N4" s="622" t="s">
        <v>1495</v>
      </c>
    </row>
    <row r="5" spans="1:16" s="259" customFormat="1" ht="18.75" customHeight="1">
      <c r="A5" s="623"/>
      <c r="B5" s="1294"/>
      <c r="C5" s="2914" t="s">
        <v>1482</v>
      </c>
      <c r="D5" s="2916" t="s">
        <v>1503</v>
      </c>
      <c r="E5" s="1515"/>
      <c r="F5" s="1516"/>
      <c r="G5" s="624"/>
      <c r="H5" s="620"/>
      <c r="I5" s="623"/>
      <c r="J5" s="1294"/>
      <c r="K5" s="2914" t="s">
        <v>1484</v>
      </c>
      <c r="L5" s="2916" t="s">
        <v>1504</v>
      </c>
      <c r="M5" s="1515"/>
      <c r="N5" s="1516"/>
    </row>
    <row r="6" spans="1:16" s="259" customFormat="1" ht="30" customHeight="1">
      <c r="A6" s="625"/>
      <c r="B6" s="1295"/>
      <c r="C6" s="2915"/>
      <c r="D6" s="2917"/>
      <c r="E6" s="1506" t="s">
        <v>467</v>
      </c>
      <c r="F6" s="1508" t="s">
        <v>1492</v>
      </c>
      <c r="G6" s="626"/>
      <c r="H6" s="620"/>
      <c r="I6" s="625"/>
      <c r="J6" s="1295"/>
      <c r="K6" s="2915"/>
      <c r="L6" s="2917"/>
      <c r="M6" s="1506" t="s">
        <v>467</v>
      </c>
      <c r="N6" s="1508" t="s">
        <v>1492</v>
      </c>
    </row>
    <row r="7" spans="1:16" s="259" customFormat="1" ht="18.75" customHeight="1">
      <c r="A7" s="627" t="s">
        <v>112</v>
      </c>
      <c r="B7" s="1296">
        <v>1</v>
      </c>
      <c r="C7" s="1841">
        <v>72730</v>
      </c>
      <c r="D7" s="1907">
        <v>7606</v>
      </c>
      <c r="E7" s="1895">
        <f>D7/C7*100</f>
        <v>10.457857830331363</v>
      </c>
      <c r="F7" s="1896">
        <f t="shared" ref="F7:F12" si="0">RANK(E7,$E$7:$E$26,0)</f>
        <v>8</v>
      </c>
      <c r="G7" s="630"/>
      <c r="H7" s="620"/>
      <c r="I7" s="1522" t="s">
        <v>2131</v>
      </c>
      <c r="J7" s="1523">
        <v>1</v>
      </c>
      <c r="K7" s="1841">
        <v>872779</v>
      </c>
      <c r="L7" s="1911">
        <v>146115</v>
      </c>
      <c r="M7" s="1895">
        <f>L7/K7*100</f>
        <v>16.741351476146882</v>
      </c>
      <c r="N7" s="1896">
        <f>RANK(M7,$M$7:$M$26,0)</f>
        <v>5</v>
      </c>
    </row>
    <row r="8" spans="1:16" s="259" customFormat="1" ht="18.75" customHeight="1">
      <c r="A8" s="627" t="s">
        <v>113</v>
      </c>
      <c r="B8" s="1296">
        <v>2</v>
      </c>
      <c r="C8" s="1841">
        <v>47321</v>
      </c>
      <c r="D8" s="1907">
        <v>4279</v>
      </c>
      <c r="E8" s="1895">
        <f>D8/C8*100</f>
        <v>9.0424969886519726</v>
      </c>
      <c r="F8" s="1896">
        <f t="shared" si="0"/>
        <v>12</v>
      </c>
      <c r="G8" s="630"/>
      <c r="H8" s="620"/>
      <c r="I8" s="1522" t="s">
        <v>113</v>
      </c>
      <c r="J8" s="1523">
        <v>2</v>
      </c>
      <c r="K8" s="1841">
        <v>568963</v>
      </c>
      <c r="L8" s="1911">
        <v>73495</v>
      </c>
      <c r="M8" s="1895">
        <f>L8/K8*100</f>
        <v>12.917360179835946</v>
      </c>
      <c r="N8" s="1896">
        <f>RANK(M8,$M$7:$M$26,0)</f>
        <v>17</v>
      </c>
    </row>
    <row r="9" spans="1:16" s="259" customFormat="1" ht="18.75" customHeight="1">
      <c r="A9" s="627" t="s">
        <v>116</v>
      </c>
      <c r="B9" s="1296">
        <v>3</v>
      </c>
      <c r="C9" s="1841">
        <v>40233</v>
      </c>
      <c r="D9" s="1907">
        <v>4269</v>
      </c>
      <c r="E9" s="1895">
        <f>D9/C9*100</f>
        <v>10.610692714935501</v>
      </c>
      <c r="F9" s="1896">
        <f t="shared" si="0"/>
        <v>6</v>
      </c>
      <c r="G9" s="630"/>
      <c r="H9" s="620"/>
      <c r="I9" s="1522" t="s">
        <v>116</v>
      </c>
      <c r="J9" s="1523">
        <v>3</v>
      </c>
      <c r="K9" s="1841">
        <v>517261</v>
      </c>
      <c r="L9" s="1911">
        <v>72589</v>
      </c>
      <c r="M9" s="1895">
        <f>L9/K9*100</f>
        <v>14.033341001931326</v>
      </c>
      <c r="N9" s="1896">
        <f>RANK(M9,$M$7:$M$26,0)</f>
        <v>13</v>
      </c>
    </row>
    <row r="10" spans="1:16" s="259" customFormat="1" ht="18.75" customHeight="1">
      <c r="A10" s="627" t="s">
        <v>118</v>
      </c>
      <c r="B10" s="1296">
        <v>4</v>
      </c>
      <c r="C10" s="1841">
        <v>27826</v>
      </c>
      <c r="D10" s="1907">
        <v>2975</v>
      </c>
      <c r="E10" s="1895">
        <f t="shared" ref="E10:E25" si="1">D10/C10*100</f>
        <v>10.691439660748941</v>
      </c>
      <c r="F10" s="1896">
        <f t="shared" si="0"/>
        <v>5</v>
      </c>
      <c r="G10" s="630"/>
      <c r="H10" s="620"/>
      <c r="I10" s="1522" t="s">
        <v>118</v>
      </c>
      <c r="J10" s="1523">
        <v>4</v>
      </c>
      <c r="K10" s="1841">
        <v>411172</v>
      </c>
      <c r="L10" s="1911">
        <v>58023</v>
      </c>
      <c r="M10" s="1895">
        <f>L10/K10*100</f>
        <v>14.111612658449504</v>
      </c>
      <c r="N10" s="1896">
        <f>RANK(M10,$M$7:$M$26,0)</f>
        <v>12</v>
      </c>
    </row>
    <row r="11" spans="1:16" s="259" customFormat="1" ht="18.75" customHeight="1">
      <c r="A11" s="627" t="s">
        <v>107</v>
      </c>
      <c r="B11" s="1296">
        <v>5</v>
      </c>
      <c r="C11" s="1841">
        <v>116479</v>
      </c>
      <c r="D11" s="1907">
        <v>13382</v>
      </c>
      <c r="E11" s="1895">
        <f>D11/C11*100</f>
        <v>11.488766215369294</v>
      </c>
      <c r="F11" s="1896">
        <f t="shared" si="0"/>
        <v>3</v>
      </c>
      <c r="G11" s="630"/>
      <c r="H11" s="620"/>
      <c r="I11" s="1522" t="s">
        <v>107</v>
      </c>
      <c r="J11" s="1523">
        <v>5</v>
      </c>
      <c r="K11" s="1841">
        <v>1527783</v>
      </c>
      <c r="L11" s="1911">
        <v>251412</v>
      </c>
      <c r="M11" s="1895">
        <f t="shared" ref="M11:M15" si="2">L11/K11*100</f>
        <v>16.456001932211578</v>
      </c>
      <c r="N11" s="1896">
        <f t="shared" ref="N11:N26" si="3">RANK(M11,$M$7:$M$26,0)</f>
        <v>6</v>
      </c>
    </row>
    <row r="12" spans="1:16" s="259" customFormat="1" ht="18.75" customHeight="1">
      <c r="A12" s="627" t="s">
        <v>103</v>
      </c>
      <c r="B12" s="1296">
        <v>6</v>
      </c>
      <c r="C12" s="1841">
        <v>41223</v>
      </c>
      <c r="D12" s="1907">
        <v>4841</v>
      </c>
      <c r="E12" s="1895">
        <f>D12/C12*100</f>
        <v>11.74344419377532</v>
      </c>
      <c r="F12" s="1896">
        <f t="shared" si="0"/>
        <v>2</v>
      </c>
      <c r="G12" s="630"/>
      <c r="H12" s="620"/>
      <c r="I12" s="1522" t="s">
        <v>103</v>
      </c>
      <c r="J12" s="1523">
        <v>6</v>
      </c>
      <c r="K12" s="1841">
        <v>547471</v>
      </c>
      <c r="L12" s="1911">
        <v>85460</v>
      </c>
      <c r="M12" s="1895">
        <f>L12/K12*100</f>
        <v>15.609959248983053</v>
      </c>
      <c r="N12" s="1896">
        <f>RANK(M12,$M$7:$M$26,0)</f>
        <v>8</v>
      </c>
    </row>
    <row r="13" spans="1:16" s="259" customFormat="1" ht="18.75" customHeight="1">
      <c r="A13" s="627" t="s">
        <v>114</v>
      </c>
      <c r="B13" s="1296">
        <v>7</v>
      </c>
      <c r="C13" s="1841">
        <v>21586</v>
      </c>
      <c r="D13" s="1907">
        <v>2410</v>
      </c>
      <c r="E13" s="1895">
        <f>D13/C13*100</f>
        <v>11.164643750579078</v>
      </c>
      <c r="F13" s="1896">
        <f t="shared" ref="F13:F26" si="4">RANK(E13,$E$7:$E$26,0)</f>
        <v>4</v>
      </c>
      <c r="G13" s="630"/>
      <c r="H13" s="620"/>
      <c r="I13" s="1522" t="s">
        <v>114</v>
      </c>
      <c r="J13" s="1523">
        <v>7</v>
      </c>
      <c r="K13" s="1841">
        <v>244288</v>
      </c>
      <c r="L13" s="1911">
        <v>44874</v>
      </c>
      <c r="M13" s="1895">
        <f>L13/K13*100</f>
        <v>18.369301807702385</v>
      </c>
      <c r="N13" s="1896">
        <f>RANK(M13,$M$7:$M$26,0)</f>
        <v>3</v>
      </c>
    </row>
    <row r="14" spans="1:16" s="259" customFormat="1" ht="18.75" customHeight="1">
      <c r="A14" s="627" t="s">
        <v>119</v>
      </c>
      <c r="B14" s="1296">
        <v>8</v>
      </c>
      <c r="C14" s="1841">
        <v>32995</v>
      </c>
      <c r="D14" s="1907">
        <v>3023</v>
      </c>
      <c r="E14" s="1895">
        <f t="shared" si="1"/>
        <v>9.161994241551751</v>
      </c>
      <c r="F14" s="1896">
        <f>RANK(E14,$E$7:$E$26,0)</f>
        <v>11</v>
      </c>
      <c r="G14" s="630"/>
      <c r="H14" s="620"/>
      <c r="I14" s="1522" t="s">
        <v>119</v>
      </c>
      <c r="J14" s="1523">
        <v>8</v>
      </c>
      <c r="K14" s="1841">
        <v>363605</v>
      </c>
      <c r="L14" s="1911">
        <v>53077</v>
      </c>
      <c r="M14" s="1895">
        <f>L14/K14*100</f>
        <v>14.597434028684974</v>
      </c>
      <c r="N14" s="1896">
        <f>RANK(M14,$M$7:$M$26,0)</f>
        <v>11</v>
      </c>
    </row>
    <row r="15" spans="1:16" s="259" customFormat="1" ht="18.75" customHeight="1">
      <c r="A15" s="627" t="s">
        <v>117</v>
      </c>
      <c r="B15" s="1296">
        <v>9</v>
      </c>
      <c r="C15" s="1841">
        <v>33514</v>
      </c>
      <c r="D15" s="1907">
        <v>2710</v>
      </c>
      <c r="E15" s="1895">
        <f>D15/C15*100</f>
        <v>8.0861729426508315</v>
      </c>
      <c r="F15" s="1896">
        <f>RANK(E15,$E$7:$E$26,0)</f>
        <v>19</v>
      </c>
      <c r="G15" s="630"/>
      <c r="H15" s="620"/>
      <c r="I15" s="1522" t="s">
        <v>117</v>
      </c>
      <c r="J15" s="1523">
        <v>9</v>
      </c>
      <c r="K15" s="1841">
        <v>346576</v>
      </c>
      <c r="L15" s="1911">
        <v>44407</v>
      </c>
      <c r="M15" s="1895">
        <f t="shared" si="2"/>
        <v>12.813062647153872</v>
      </c>
      <c r="N15" s="1896">
        <f>RANK(M15,$M$7:$M$26,0)</f>
        <v>18</v>
      </c>
    </row>
    <row r="16" spans="1:16" s="259" customFormat="1" ht="18.75" customHeight="1">
      <c r="A16" s="627" t="s">
        <v>108</v>
      </c>
      <c r="B16" s="1296">
        <v>10</v>
      </c>
      <c r="C16" s="1841">
        <v>33755</v>
      </c>
      <c r="D16" s="1907">
        <v>2683</v>
      </c>
      <c r="E16" s="1895">
        <f>D16/C16*100</f>
        <v>7.9484520811731603</v>
      </c>
      <c r="F16" s="1896">
        <f>RANK(E16,$E$7:$E$26,0)</f>
        <v>20</v>
      </c>
      <c r="G16" s="630"/>
      <c r="H16" s="620"/>
      <c r="I16" s="1522" t="s">
        <v>108</v>
      </c>
      <c r="J16" s="1523">
        <v>10</v>
      </c>
      <c r="K16" s="1841">
        <v>382432</v>
      </c>
      <c r="L16" s="1911">
        <v>50985</v>
      </c>
      <c r="M16" s="1895">
        <f t="shared" ref="M16:M27" si="5">L16/K16*100</f>
        <v>13.331781859258641</v>
      </c>
      <c r="N16" s="1896">
        <f t="shared" si="3"/>
        <v>15</v>
      </c>
      <c r="O16" s="1524"/>
    </row>
    <row r="17" spans="1:14" s="259" customFormat="1" ht="18.75" customHeight="1">
      <c r="A17" s="627" t="s">
        <v>106</v>
      </c>
      <c r="B17" s="1296">
        <v>11</v>
      </c>
      <c r="C17" s="1841">
        <v>117344</v>
      </c>
      <c r="D17" s="1907">
        <v>9845</v>
      </c>
      <c r="E17" s="1895">
        <f t="shared" si="1"/>
        <v>8.3898622852467959</v>
      </c>
      <c r="F17" s="1896">
        <f>RANK(E17,$E$7:$E$26,0)</f>
        <v>16</v>
      </c>
      <c r="G17" s="630"/>
      <c r="H17" s="620"/>
      <c r="I17" s="1522" t="s">
        <v>106</v>
      </c>
      <c r="J17" s="1523">
        <v>11</v>
      </c>
      <c r="K17" s="1841">
        <v>1450337</v>
      </c>
      <c r="L17" s="1911">
        <v>160894</v>
      </c>
      <c r="M17" s="1895">
        <f t="shared" si="5"/>
        <v>11.093559634760748</v>
      </c>
      <c r="N17" s="1896">
        <f t="shared" si="3"/>
        <v>19</v>
      </c>
    </row>
    <row r="18" spans="1:14" s="259" customFormat="1" ht="18.75" customHeight="1">
      <c r="A18" s="629" t="s">
        <v>77</v>
      </c>
      <c r="B18" s="1297">
        <v>12</v>
      </c>
      <c r="C18" s="1860">
        <v>69670</v>
      </c>
      <c r="D18" s="1915">
        <v>5781</v>
      </c>
      <c r="E18" s="1900">
        <f>D18/C18*100</f>
        <v>8.2976891057844107</v>
      </c>
      <c r="F18" s="1901">
        <f>RANK(E18,$E$7:$E$26,0)</f>
        <v>17</v>
      </c>
      <c r="G18" s="630"/>
      <c r="H18" s="620"/>
      <c r="I18" s="1525" t="s">
        <v>77</v>
      </c>
      <c r="J18" s="1526">
        <v>12</v>
      </c>
      <c r="K18" s="1860">
        <v>746275</v>
      </c>
      <c r="L18" s="1916">
        <v>110449</v>
      </c>
      <c r="M18" s="1900">
        <f t="shared" si="5"/>
        <v>14.800040199658305</v>
      </c>
      <c r="N18" s="1901">
        <f t="shared" si="3"/>
        <v>10</v>
      </c>
    </row>
    <row r="19" spans="1:14" s="259" customFormat="1" ht="18.75" customHeight="1">
      <c r="A19" s="627" t="s">
        <v>102</v>
      </c>
      <c r="B19" s="1296">
        <v>13</v>
      </c>
      <c r="C19" s="1841">
        <v>177184</v>
      </c>
      <c r="D19" s="1907">
        <v>14577</v>
      </c>
      <c r="E19" s="1895">
        <f>D19/C19*100</f>
        <v>8.2270408163265305</v>
      </c>
      <c r="F19" s="1896">
        <f t="shared" si="4"/>
        <v>18</v>
      </c>
      <c r="G19" s="630"/>
      <c r="H19" s="620"/>
      <c r="I19" s="1522" t="s">
        <v>102</v>
      </c>
      <c r="J19" s="1523">
        <v>13</v>
      </c>
      <c r="K19" s="1841">
        <v>2308581</v>
      </c>
      <c r="L19" s="1911">
        <v>238411</v>
      </c>
      <c r="M19" s="1895">
        <f t="shared" si="5"/>
        <v>10.327166341575193</v>
      </c>
      <c r="N19" s="1896">
        <f t="shared" si="3"/>
        <v>20</v>
      </c>
    </row>
    <row r="20" spans="1:14" s="259" customFormat="1" ht="18.75" customHeight="1">
      <c r="A20" s="627" t="s">
        <v>105</v>
      </c>
      <c r="B20" s="1296">
        <v>14</v>
      </c>
      <c r="C20" s="1841">
        <v>27315</v>
      </c>
      <c r="D20" s="1907">
        <v>3352</v>
      </c>
      <c r="E20" s="1895">
        <f>D20/C20*100</f>
        <v>12.271645615961924</v>
      </c>
      <c r="F20" s="1896">
        <f t="shared" si="4"/>
        <v>1</v>
      </c>
      <c r="G20" s="630"/>
      <c r="H20" s="620"/>
      <c r="I20" s="1522" t="s">
        <v>105</v>
      </c>
      <c r="J20" s="1523">
        <v>14</v>
      </c>
      <c r="K20" s="1841">
        <v>320831</v>
      </c>
      <c r="L20" s="1911">
        <v>62253</v>
      </c>
      <c r="M20" s="1895">
        <f t="shared" si="5"/>
        <v>19.40367358515854</v>
      </c>
      <c r="N20" s="1896">
        <f t="shared" si="3"/>
        <v>1</v>
      </c>
    </row>
    <row r="21" spans="1:14" s="259" customFormat="1" ht="18.75" customHeight="1">
      <c r="A21" s="627" t="s">
        <v>101</v>
      </c>
      <c r="B21" s="1296">
        <v>15</v>
      </c>
      <c r="C21" s="1841">
        <v>62228</v>
      </c>
      <c r="D21" s="1907">
        <v>6305</v>
      </c>
      <c r="E21" s="1895">
        <f t="shared" si="1"/>
        <v>10.132094876904288</v>
      </c>
      <c r="F21" s="1896">
        <f t="shared" si="4"/>
        <v>9</v>
      </c>
      <c r="G21" s="630"/>
      <c r="H21" s="620"/>
      <c r="I21" s="1522" t="s">
        <v>101</v>
      </c>
      <c r="J21" s="1523">
        <v>15</v>
      </c>
      <c r="K21" s="1841">
        <v>725828</v>
      </c>
      <c r="L21" s="1911">
        <v>111008</v>
      </c>
      <c r="M21" s="1895">
        <f t="shared" si="5"/>
        <v>15.293981494238304</v>
      </c>
      <c r="N21" s="1896">
        <f t="shared" si="3"/>
        <v>9</v>
      </c>
    </row>
    <row r="22" spans="1:14" s="259" customFormat="1" ht="18.75" customHeight="1">
      <c r="A22" s="627" t="s">
        <v>111</v>
      </c>
      <c r="B22" s="1296">
        <v>16</v>
      </c>
      <c r="C22" s="1841">
        <v>32683</v>
      </c>
      <c r="D22" s="1907">
        <v>2938</v>
      </c>
      <c r="E22" s="1895">
        <f>D22/C22*100</f>
        <v>8.9893828595906129</v>
      </c>
      <c r="F22" s="1896">
        <f t="shared" si="4"/>
        <v>13</v>
      </c>
      <c r="G22" s="630"/>
      <c r="H22" s="620"/>
      <c r="I22" s="1522" t="s">
        <v>111</v>
      </c>
      <c r="J22" s="1523">
        <v>16</v>
      </c>
      <c r="K22" s="1841">
        <v>353376</v>
      </c>
      <c r="L22" s="1911">
        <v>55421</v>
      </c>
      <c r="M22" s="1895">
        <f t="shared" si="5"/>
        <v>15.683294847414652</v>
      </c>
      <c r="N22" s="1896">
        <f t="shared" si="3"/>
        <v>7</v>
      </c>
    </row>
    <row r="23" spans="1:14" s="259" customFormat="1" ht="18.75" customHeight="1">
      <c r="A23" s="627" t="s">
        <v>110</v>
      </c>
      <c r="B23" s="1296">
        <v>17</v>
      </c>
      <c r="C23" s="1841">
        <v>52401</v>
      </c>
      <c r="D23" s="1907">
        <v>4637</v>
      </c>
      <c r="E23" s="1895">
        <f t="shared" si="1"/>
        <v>8.8490677658823298</v>
      </c>
      <c r="F23" s="1896">
        <f t="shared" si="4"/>
        <v>14</v>
      </c>
      <c r="G23" s="630"/>
      <c r="H23" s="620"/>
      <c r="I23" s="1522" t="s">
        <v>110</v>
      </c>
      <c r="J23" s="1523">
        <v>17</v>
      </c>
      <c r="K23" s="1841">
        <v>593108</v>
      </c>
      <c r="L23" s="1911">
        <v>81601</v>
      </c>
      <c r="M23" s="1895">
        <f t="shared" si="5"/>
        <v>13.758202553329241</v>
      </c>
      <c r="N23" s="1896">
        <f t="shared" si="3"/>
        <v>14</v>
      </c>
    </row>
    <row r="24" spans="1:14" s="259" customFormat="1" ht="18.75" customHeight="1">
      <c r="A24" s="627" t="s">
        <v>115</v>
      </c>
      <c r="B24" s="1296">
        <v>18</v>
      </c>
      <c r="C24" s="1841">
        <v>39995</v>
      </c>
      <c r="D24" s="1907">
        <v>4229</v>
      </c>
      <c r="E24" s="1895">
        <f>D24/C24*100</f>
        <v>10.573821727715965</v>
      </c>
      <c r="F24" s="1896">
        <f t="shared" si="4"/>
        <v>7</v>
      </c>
      <c r="G24" s="630"/>
      <c r="H24" s="620"/>
      <c r="I24" s="1522" t="s">
        <v>115</v>
      </c>
      <c r="J24" s="1523">
        <v>18</v>
      </c>
      <c r="K24" s="1841">
        <v>436472</v>
      </c>
      <c r="L24" s="1911">
        <v>79341</v>
      </c>
      <c r="M24" s="1895">
        <f t="shared" si="5"/>
        <v>18.177798346743891</v>
      </c>
      <c r="N24" s="1896">
        <f t="shared" si="3"/>
        <v>4</v>
      </c>
    </row>
    <row r="25" spans="1:14" s="259" customFormat="1" ht="18.75" customHeight="1">
      <c r="A25" s="631" t="s">
        <v>104</v>
      </c>
      <c r="B25" s="1298">
        <v>19</v>
      </c>
      <c r="C25" s="1845">
        <v>74867</v>
      </c>
      <c r="D25" s="1908">
        <v>6489</v>
      </c>
      <c r="E25" s="1895">
        <f t="shared" si="1"/>
        <v>8.6673701363751707</v>
      </c>
      <c r="F25" s="1896">
        <f t="shared" si="4"/>
        <v>15</v>
      </c>
      <c r="G25" s="630"/>
      <c r="H25" s="620"/>
      <c r="I25" s="1527" t="s">
        <v>104</v>
      </c>
      <c r="J25" s="1528">
        <v>19</v>
      </c>
      <c r="K25" s="1845">
        <v>923521</v>
      </c>
      <c r="L25" s="1912">
        <v>120431</v>
      </c>
      <c r="M25" s="1895">
        <f t="shared" si="5"/>
        <v>13.040418138840373</v>
      </c>
      <c r="N25" s="1896">
        <f t="shared" si="3"/>
        <v>16</v>
      </c>
    </row>
    <row r="26" spans="1:14" s="259" customFormat="1" ht="18.75" customHeight="1" thickBot="1">
      <c r="A26" s="632" t="s">
        <v>109</v>
      </c>
      <c r="B26" s="632">
        <v>20</v>
      </c>
      <c r="C26" s="1847">
        <v>30344</v>
      </c>
      <c r="D26" s="1909">
        <v>2878</v>
      </c>
      <c r="E26" s="1897">
        <f>D26/C26*100</f>
        <v>9.4845768520959659</v>
      </c>
      <c r="F26" s="1898">
        <f t="shared" si="4"/>
        <v>10</v>
      </c>
      <c r="G26" s="630"/>
      <c r="H26" s="620"/>
      <c r="I26" s="1529" t="s">
        <v>109</v>
      </c>
      <c r="J26" s="1529">
        <v>20</v>
      </c>
      <c r="K26" s="1847">
        <v>325935</v>
      </c>
      <c r="L26" s="1913">
        <v>63050</v>
      </c>
      <c r="M26" s="1897">
        <f t="shared" si="5"/>
        <v>19.344347799407856</v>
      </c>
      <c r="N26" s="1898">
        <f t="shared" si="3"/>
        <v>2</v>
      </c>
    </row>
    <row r="27" spans="1:14" s="259" customFormat="1" ht="18.75" customHeight="1" thickTop="1">
      <c r="A27" s="633" t="s">
        <v>970</v>
      </c>
      <c r="B27" s="1299" t="s">
        <v>1400</v>
      </c>
      <c r="C27" s="1850">
        <v>5156063</v>
      </c>
      <c r="D27" s="1910">
        <v>462531</v>
      </c>
      <c r="E27" s="1899">
        <f>D27/C27*100</f>
        <v>8.9706235164310453</v>
      </c>
      <c r="F27" s="2073" t="s">
        <v>1493</v>
      </c>
      <c r="G27" s="630"/>
      <c r="H27" s="620"/>
      <c r="I27" s="1530" t="s">
        <v>970</v>
      </c>
      <c r="J27" s="1531" t="s">
        <v>1400</v>
      </c>
      <c r="K27" s="1850">
        <v>57949915</v>
      </c>
      <c r="L27" s="1914">
        <v>8162398</v>
      </c>
      <c r="M27" s="1899">
        <f t="shared" si="5"/>
        <v>14.085263110394553</v>
      </c>
      <c r="N27" s="2073" t="s">
        <v>1493</v>
      </c>
    </row>
    <row r="28" spans="1:14" s="1903" customFormat="1" ht="18.75" customHeight="1">
      <c r="A28" s="655" t="s">
        <v>1726</v>
      </c>
      <c r="B28" s="655"/>
      <c r="C28" s="621"/>
      <c r="D28" s="621"/>
      <c r="E28" s="655"/>
      <c r="F28" s="655"/>
      <c r="G28" s="655"/>
      <c r="H28" s="655"/>
      <c r="I28" s="655" t="s">
        <v>1726</v>
      </c>
      <c r="J28" s="655"/>
      <c r="K28" s="621"/>
      <c r="L28" s="621"/>
      <c r="M28" s="655"/>
      <c r="N28" s="655"/>
    </row>
    <row r="29" spans="1:14" ht="18.75" customHeight="1">
      <c r="A29" s="620"/>
      <c r="B29" s="620"/>
      <c r="C29" s="621"/>
      <c r="D29" s="619"/>
      <c r="E29" s="620"/>
      <c r="F29" s="620"/>
      <c r="G29" s="655"/>
      <c r="H29" s="620"/>
      <c r="I29" s="620"/>
      <c r="J29" s="620"/>
      <c r="K29" s="621"/>
      <c r="L29" s="619"/>
      <c r="M29" s="620"/>
      <c r="N29" s="620"/>
    </row>
    <row r="30" spans="1:14" ht="18.75" customHeight="1">
      <c r="A30" s="620"/>
      <c r="B30" s="620"/>
      <c r="C30" s="621"/>
      <c r="D30" s="619"/>
      <c r="E30" s="620"/>
      <c r="F30" s="620"/>
      <c r="G30" s="655"/>
      <c r="H30" s="620"/>
      <c r="I30" s="620"/>
      <c r="J30" s="620"/>
      <c r="K30" s="621"/>
      <c r="L30" s="619"/>
      <c r="M30" s="620"/>
      <c r="N30" s="620"/>
    </row>
    <row r="31" spans="1:14" ht="18.75" customHeight="1">
      <c r="A31" s="620"/>
      <c r="B31" s="620"/>
      <c r="C31" s="621"/>
      <c r="D31" s="619"/>
      <c r="E31" s="620"/>
      <c r="F31" s="620"/>
      <c r="G31" s="655"/>
      <c r="H31" s="620"/>
      <c r="I31" s="620"/>
      <c r="J31" s="620"/>
      <c r="K31" s="621"/>
      <c r="L31" s="619"/>
      <c r="M31" s="620"/>
      <c r="N31" s="620"/>
    </row>
    <row r="32" spans="1:14" s="392" customFormat="1" ht="18.75" customHeight="1">
      <c r="A32" s="653" t="s">
        <v>1737</v>
      </c>
      <c r="B32" s="737"/>
      <c r="C32" s="621"/>
      <c r="D32" s="619"/>
      <c r="E32" s="620"/>
      <c r="F32" s="620"/>
      <c r="G32" s="655"/>
      <c r="H32" s="620"/>
      <c r="I32" s="620"/>
      <c r="J32" s="620"/>
      <c r="K32" s="621"/>
      <c r="L32" s="619"/>
      <c r="M32" s="620"/>
      <c r="N32" s="620"/>
    </row>
    <row r="33" spans="1:14" s="392" customFormat="1" ht="18.75" customHeight="1">
      <c r="A33" s="620"/>
      <c r="B33" s="620"/>
      <c r="C33" s="621"/>
      <c r="D33" s="619"/>
      <c r="E33" s="620"/>
      <c r="F33" s="620"/>
      <c r="G33" s="655"/>
      <c r="H33" s="620"/>
      <c r="I33" s="620"/>
      <c r="J33" s="620"/>
      <c r="K33" s="621"/>
      <c r="L33" s="619"/>
      <c r="M33" s="620"/>
      <c r="N33" s="620"/>
    </row>
    <row r="34" spans="1:14" s="741" customFormat="1" ht="18.75" customHeight="1">
      <c r="A34" s="220" t="s">
        <v>1746</v>
      </c>
      <c r="B34" s="220"/>
      <c r="C34" s="220"/>
      <c r="D34" s="220"/>
      <c r="E34" s="220"/>
      <c r="F34" s="220"/>
      <c r="G34" s="739"/>
      <c r="H34" s="636"/>
      <c r="I34" s="220" t="s">
        <v>1747</v>
      </c>
      <c r="J34" s="220"/>
      <c r="K34" s="220"/>
      <c r="L34" s="220"/>
      <c r="M34" s="220"/>
      <c r="N34" s="220"/>
    </row>
    <row r="35" spans="1:14" s="259" customFormat="1" ht="18.75" customHeight="1">
      <c r="A35" s="620"/>
      <c r="B35" s="620"/>
      <c r="C35" s="621"/>
      <c r="D35" s="619"/>
      <c r="E35" s="622"/>
      <c r="F35" s="622" t="s">
        <v>1494</v>
      </c>
      <c r="G35" s="1519"/>
      <c r="H35" s="620"/>
      <c r="I35" s="620"/>
      <c r="J35" s="620"/>
      <c r="K35" s="621"/>
      <c r="L35" s="619"/>
      <c r="M35" s="622"/>
      <c r="N35" s="622" t="s">
        <v>1495</v>
      </c>
    </row>
    <row r="36" spans="1:14" s="259" customFormat="1" ht="18.75" customHeight="1">
      <c r="A36" s="623"/>
      <c r="B36" s="1294"/>
      <c r="C36" s="2914" t="s">
        <v>1482</v>
      </c>
      <c r="D36" s="2953" t="s">
        <v>1522</v>
      </c>
      <c r="E36" s="1515"/>
      <c r="F36" s="1516"/>
      <c r="G36" s="624"/>
      <c r="H36" s="620"/>
      <c r="I36" s="623"/>
      <c r="J36" s="1294"/>
      <c r="K36" s="2914" t="s">
        <v>1484</v>
      </c>
      <c r="L36" s="2953" t="s">
        <v>1523</v>
      </c>
      <c r="M36" s="1515"/>
      <c r="N36" s="1516"/>
    </row>
    <row r="37" spans="1:14" s="259" customFormat="1" ht="30" customHeight="1">
      <c r="A37" s="625"/>
      <c r="B37" s="1295"/>
      <c r="C37" s="2915"/>
      <c r="D37" s="2954"/>
      <c r="E37" s="1506" t="s">
        <v>467</v>
      </c>
      <c r="F37" s="1508" t="s">
        <v>1492</v>
      </c>
      <c r="G37" s="626"/>
      <c r="H37" s="620"/>
      <c r="I37" s="625"/>
      <c r="J37" s="1295"/>
      <c r="K37" s="2915"/>
      <c r="L37" s="2954"/>
      <c r="M37" s="1506" t="s">
        <v>467</v>
      </c>
      <c r="N37" s="1508" t="s">
        <v>1492</v>
      </c>
    </row>
    <row r="38" spans="1:14" s="259" customFormat="1" ht="18.75" customHeight="1">
      <c r="A38" s="627" t="s">
        <v>952</v>
      </c>
      <c r="B38" s="1296">
        <v>1</v>
      </c>
      <c r="C38" s="1841">
        <v>72730</v>
      </c>
      <c r="D38" s="1842">
        <v>56</v>
      </c>
      <c r="E38" s="1843">
        <f t="shared" ref="E38:E48" si="6">D38/C38*100</f>
        <v>7.6997112608277185E-2</v>
      </c>
      <c r="F38" s="1844">
        <f t="shared" ref="F38:F57" si="7">RANK(E38,$E$38:$E$57,0)</f>
        <v>13</v>
      </c>
      <c r="G38" s="630"/>
      <c r="H38" s="620"/>
      <c r="I38" s="627" t="s">
        <v>952</v>
      </c>
      <c r="J38" s="1296">
        <v>1</v>
      </c>
      <c r="K38" s="1841">
        <v>872779</v>
      </c>
      <c r="L38" s="1842">
        <v>658</v>
      </c>
      <c r="M38" s="1843">
        <f>L38/K38*100</f>
        <v>7.5391364824314064E-2</v>
      </c>
      <c r="N38" s="1844">
        <f t="shared" ref="N38:N57" si="8">RANK(M38,$M$38:$M$57,0)</f>
        <v>16</v>
      </c>
    </row>
    <row r="39" spans="1:14" s="259" customFormat="1" ht="18.75" customHeight="1">
      <c r="A39" s="627" t="s">
        <v>954</v>
      </c>
      <c r="B39" s="1296">
        <v>2</v>
      </c>
      <c r="C39" s="1841">
        <v>47321</v>
      </c>
      <c r="D39" s="1842">
        <v>33</v>
      </c>
      <c r="E39" s="1843">
        <f t="shared" si="6"/>
        <v>6.9736480632277428E-2</v>
      </c>
      <c r="F39" s="1844">
        <f t="shared" si="7"/>
        <v>14</v>
      </c>
      <c r="G39" s="630"/>
      <c r="H39" s="620"/>
      <c r="I39" s="627" t="s">
        <v>954</v>
      </c>
      <c r="J39" s="1296">
        <v>2</v>
      </c>
      <c r="K39" s="1841">
        <v>568963</v>
      </c>
      <c r="L39" s="1842">
        <v>489</v>
      </c>
      <c r="M39" s="1843">
        <f>L39/K39*100</f>
        <v>8.594583479066302E-2</v>
      </c>
      <c r="N39" s="1844">
        <f t="shared" si="8"/>
        <v>13</v>
      </c>
    </row>
    <row r="40" spans="1:14" s="259" customFormat="1" ht="18.75" customHeight="1">
      <c r="A40" s="627" t="s">
        <v>959</v>
      </c>
      <c r="B40" s="1296">
        <v>3</v>
      </c>
      <c r="C40" s="1841">
        <v>40233</v>
      </c>
      <c r="D40" s="1842">
        <v>31</v>
      </c>
      <c r="E40" s="1843">
        <f t="shared" si="6"/>
        <v>7.7051176894589027E-2</v>
      </c>
      <c r="F40" s="1844">
        <f t="shared" si="7"/>
        <v>12</v>
      </c>
      <c r="G40" s="630"/>
      <c r="H40" s="620"/>
      <c r="I40" s="627" t="s">
        <v>959</v>
      </c>
      <c r="J40" s="1296">
        <v>3</v>
      </c>
      <c r="K40" s="1841">
        <v>517261</v>
      </c>
      <c r="L40" s="1842">
        <v>412</v>
      </c>
      <c r="M40" s="1843">
        <f>L40/K40*100</f>
        <v>7.9650311931500739E-2</v>
      </c>
      <c r="N40" s="1844">
        <f t="shared" si="8"/>
        <v>14</v>
      </c>
    </row>
    <row r="41" spans="1:14" s="259" customFormat="1" ht="18.75" customHeight="1">
      <c r="A41" s="627" t="s">
        <v>958</v>
      </c>
      <c r="B41" s="1296">
        <v>4</v>
      </c>
      <c r="C41" s="1841">
        <v>27826</v>
      </c>
      <c r="D41" s="1842">
        <v>18</v>
      </c>
      <c r="E41" s="1843">
        <f t="shared" si="6"/>
        <v>6.4687702149069215E-2</v>
      </c>
      <c r="F41" s="1844">
        <f t="shared" si="7"/>
        <v>16</v>
      </c>
      <c r="G41" s="630"/>
      <c r="H41" s="620"/>
      <c r="I41" s="627" t="s">
        <v>958</v>
      </c>
      <c r="J41" s="1296">
        <v>4</v>
      </c>
      <c r="K41" s="1841">
        <v>411172</v>
      </c>
      <c r="L41" s="1842">
        <v>239</v>
      </c>
      <c r="M41" s="1843">
        <f>L41/K41*100</f>
        <v>5.8126526125319822E-2</v>
      </c>
      <c r="N41" s="1844">
        <f t="shared" si="8"/>
        <v>18</v>
      </c>
    </row>
    <row r="42" spans="1:14" s="259" customFormat="1" ht="18.75" customHeight="1">
      <c r="A42" s="627" t="s">
        <v>953</v>
      </c>
      <c r="B42" s="1296">
        <v>5</v>
      </c>
      <c r="C42" s="1841">
        <v>116479</v>
      </c>
      <c r="D42" s="1842">
        <v>81</v>
      </c>
      <c r="E42" s="1843">
        <f t="shared" si="6"/>
        <v>6.9540432180908149E-2</v>
      </c>
      <c r="F42" s="1844">
        <f t="shared" si="7"/>
        <v>15</v>
      </c>
      <c r="G42" s="630"/>
      <c r="H42" s="620"/>
      <c r="I42" s="627" t="s">
        <v>953</v>
      </c>
      <c r="J42" s="1296">
        <v>5</v>
      </c>
      <c r="K42" s="1841">
        <v>1527783</v>
      </c>
      <c r="L42" s="1842">
        <v>1588</v>
      </c>
      <c r="M42" s="1843">
        <f t="shared" ref="M42:M55" si="9">L42/K42*100</f>
        <v>0.10394146289099956</v>
      </c>
      <c r="N42" s="1844">
        <f t="shared" si="8"/>
        <v>10</v>
      </c>
    </row>
    <row r="43" spans="1:14" s="259" customFormat="1" ht="18.75" customHeight="1">
      <c r="A43" s="627" t="s">
        <v>955</v>
      </c>
      <c r="B43" s="1296">
        <v>6</v>
      </c>
      <c r="C43" s="1841">
        <v>41223</v>
      </c>
      <c r="D43" s="1842">
        <v>51</v>
      </c>
      <c r="E43" s="1843">
        <f t="shared" si="6"/>
        <v>0.12371734226038862</v>
      </c>
      <c r="F43" s="1844">
        <f t="shared" si="7"/>
        <v>7</v>
      </c>
      <c r="G43" s="630"/>
      <c r="H43" s="620"/>
      <c r="I43" s="627" t="s">
        <v>955</v>
      </c>
      <c r="J43" s="1296">
        <v>6</v>
      </c>
      <c r="K43" s="1841">
        <v>547471</v>
      </c>
      <c r="L43" s="1842">
        <v>1216</v>
      </c>
      <c r="M43" s="1843">
        <f>L43/K43*100</f>
        <v>0.22211222146926501</v>
      </c>
      <c r="N43" s="1844">
        <f t="shared" si="8"/>
        <v>4</v>
      </c>
    </row>
    <row r="44" spans="1:14" s="259" customFormat="1" ht="18.75" customHeight="1">
      <c r="A44" s="627" t="s">
        <v>965</v>
      </c>
      <c r="B44" s="1296">
        <v>7</v>
      </c>
      <c r="C44" s="1841">
        <v>21586</v>
      </c>
      <c r="D44" s="1842">
        <v>27</v>
      </c>
      <c r="E44" s="1843">
        <f t="shared" si="6"/>
        <v>0.12508107106457889</v>
      </c>
      <c r="F44" s="1844">
        <f t="shared" si="7"/>
        <v>6</v>
      </c>
      <c r="G44" s="630"/>
      <c r="H44" s="620"/>
      <c r="I44" s="627" t="s">
        <v>965</v>
      </c>
      <c r="J44" s="1296">
        <v>7</v>
      </c>
      <c r="K44" s="1841">
        <v>244288</v>
      </c>
      <c r="L44" s="1842">
        <v>662</v>
      </c>
      <c r="M44" s="1843">
        <f>L44/K44*100</f>
        <v>0.27099161645271158</v>
      </c>
      <c r="N44" s="1844">
        <f t="shared" si="8"/>
        <v>2</v>
      </c>
    </row>
    <row r="45" spans="1:14" s="259" customFormat="1" ht="18.75" customHeight="1">
      <c r="A45" s="627" t="s">
        <v>961</v>
      </c>
      <c r="B45" s="1296">
        <v>8</v>
      </c>
      <c r="C45" s="1841">
        <v>32995</v>
      </c>
      <c r="D45" s="1842">
        <v>43</v>
      </c>
      <c r="E45" s="1843">
        <f t="shared" si="6"/>
        <v>0.13032277617820884</v>
      </c>
      <c r="F45" s="1844">
        <f t="shared" si="7"/>
        <v>5</v>
      </c>
      <c r="G45" s="630"/>
      <c r="H45" s="620"/>
      <c r="I45" s="627" t="s">
        <v>961</v>
      </c>
      <c r="J45" s="1296">
        <v>8</v>
      </c>
      <c r="K45" s="1841">
        <v>363605</v>
      </c>
      <c r="L45" s="1842">
        <v>749</v>
      </c>
      <c r="M45" s="1843">
        <f>L45/K45*100</f>
        <v>0.20599276687614307</v>
      </c>
      <c r="N45" s="1844">
        <f t="shared" si="8"/>
        <v>5</v>
      </c>
    </row>
    <row r="46" spans="1:14" s="259" customFormat="1" ht="18.75" customHeight="1">
      <c r="A46" s="627" t="s">
        <v>966</v>
      </c>
      <c r="B46" s="1296">
        <v>9</v>
      </c>
      <c r="C46" s="1841">
        <v>33514</v>
      </c>
      <c r="D46" s="1842">
        <v>53</v>
      </c>
      <c r="E46" s="1843">
        <f t="shared" si="6"/>
        <v>0.15814286566807903</v>
      </c>
      <c r="F46" s="1844">
        <f t="shared" si="7"/>
        <v>3</v>
      </c>
      <c r="G46" s="630"/>
      <c r="H46" s="620"/>
      <c r="I46" s="627" t="s">
        <v>966</v>
      </c>
      <c r="J46" s="1296">
        <v>9</v>
      </c>
      <c r="K46" s="1841">
        <v>346576</v>
      </c>
      <c r="L46" s="1842">
        <v>876</v>
      </c>
      <c r="M46" s="1843">
        <f t="shared" si="9"/>
        <v>0.25275841373897789</v>
      </c>
      <c r="N46" s="1844">
        <f t="shared" si="8"/>
        <v>3</v>
      </c>
    </row>
    <row r="47" spans="1:14" s="259" customFormat="1" ht="18.75" customHeight="1">
      <c r="A47" s="627" t="s">
        <v>963</v>
      </c>
      <c r="B47" s="1296">
        <v>10</v>
      </c>
      <c r="C47" s="1841">
        <v>33755</v>
      </c>
      <c r="D47" s="1842">
        <v>88</v>
      </c>
      <c r="E47" s="1843">
        <f t="shared" si="6"/>
        <v>0.2607021182047104</v>
      </c>
      <c r="F47" s="1844">
        <f t="shared" si="7"/>
        <v>1</v>
      </c>
      <c r="G47" s="630"/>
      <c r="H47" s="620"/>
      <c r="I47" s="627" t="s">
        <v>963</v>
      </c>
      <c r="J47" s="1296">
        <v>10</v>
      </c>
      <c r="K47" s="1841">
        <v>382432</v>
      </c>
      <c r="L47" s="1842">
        <v>1373</v>
      </c>
      <c r="M47" s="1843">
        <f t="shared" ref="M47:M54" si="10">L47/K47*100</f>
        <v>0.35901807380135553</v>
      </c>
      <c r="N47" s="1844">
        <f t="shared" si="8"/>
        <v>1</v>
      </c>
    </row>
    <row r="48" spans="1:14" s="259" customFormat="1" ht="18.75" customHeight="1">
      <c r="A48" s="627" t="s">
        <v>951</v>
      </c>
      <c r="B48" s="1296">
        <v>11</v>
      </c>
      <c r="C48" s="1841">
        <v>117344</v>
      </c>
      <c r="D48" s="1842">
        <v>60</v>
      </c>
      <c r="E48" s="1843">
        <f t="shared" si="6"/>
        <v>5.1131715298609215E-2</v>
      </c>
      <c r="F48" s="1844">
        <f t="shared" si="7"/>
        <v>19</v>
      </c>
      <c r="G48" s="630"/>
      <c r="H48" s="620"/>
      <c r="I48" s="627" t="s">
        <v>951</v>
      </c>
      <c r="J48" s="1296">
        <v>11</v>
      </c>
      <c r="K48" s="1841">
        <v>1450337</v>
      </c>
      <c r="L48" s="1842">
        <v>902</v>
      </c>
      <c r="M48" s="1843">
        <f t="shared" si="10"/>
        <v>6.2192442170336967E-2</v>
      </c>
      <c r="N48" s="1844">
        <f t="shared" si="8"/>
        <v>17</v>
      </c>
    </row>
    <row r="49" spans="1:14" s="259" customFormat="1" ht="18.75" customHeight="1">
      <c r="A49" s="629" t="s">
        <v>964</v>
      </c>
      <c r="B49" s="1297">
        <v>12</v>
      </c>
      <c r="C49" s="1860">
        <v>69670</v>
      </c>
      <c r="D49" s="1861">
        <v>40</v>
      </c>
      <c r="E49" s="1862">
        <f t="shared" ref="E49" si="11">D49/C49*100</f>
        <v>5.7413520884168227E-2</v>
      </c>
      <c r="F49" s="1863">
        <f t="shared" si="7"/>
        <v>18</v>
      </c>
      <c r="G49" s="630"/>
      <c r="H49" s="620"/>
      <c r="I49" s="629" t="s">
        <v>964</v>
      </c>
      <c r="J49" s="1297">
        <v>12</v>
      </c>
      <c r="K49" s="1860">
        <v>746275</v>
      </c>
      <c r="L49" s="1861">
        <v>431</v>
      </c>
      <c r="M49" s="1862">
        <f t="shared" si="10"/>
        <v>5.7753509095172698E-2</v>
      </c>
      <c r="N49" s="1863">
        <f t="shared" si="8"/>
        <v>19</v>
      </c>
    </row>
    <row r="50" spans="1:14" s="259" customFormat="1" ht="18.75" customHeight="1">
      <c r="A50" s="627" t="s">
        <v>950</v>
      </c>
      <c r="B50" s="1296">
        <v>13</v>
      </c>
      <c r="C50" s="1841">
        <v>177184</v>
      </c>
      <c r="D50" s="1842">
        <v>49</v>
      </c>
      <c r="E50" s="1843">
        <f t="shared" ref="E50:E58" si="12">D50/C50*100</f>
        <v>2.7654867256637169E-2</v>
      </c>
      <c r="F50" s="1844">
        <f t="shared" si="7"/>
        <v>20</v>
      </c>
      <c r="G50" s="630"/>
      <c r="H50" s="620"/>
      <c r="I50" s="627" t="s">
        <v>950</v>
      </c>
      <c r="J50" s="1296">
        <v>13</v>
      </c>
      <c r="K50" s="1841">
        <v>2308581</v>
      </c>
      <c r="L50" s="1842">
        <v>360</v>
      </c>
      <c r="M50" s="1843">
        <f t="shared" si="10"/>
        <v>1.5593994752620766E-2</v>
      </c>
      <c r="N50" s="1844">
        <f t="shared" si="8"/>
        <v>20</v>
      </c>
    </row>
    <row r="51" spans="1:14" s="259" customFormat="1" ht="18.75" customHeight="1">
      <c r="A51" s="627" t="s">
        <v>968</v>
      </c>
      <c r="B51" s="1296">
        <v>14</v>
      </c>
      <c r="C51" s="1841">
        <v>27315</v>
      </c>
      <c r="D51" s="1842">
        <v>29</v>
      </c>
      <c r="E51" s="1843">
        <f t="shared" si="12"/>
        <v>0.10616877173714077</v>
      </c>
      <c r="F51" s="1844">
        <f t="shared" si="7"/>
        <v>9</v>
      </c>
      <c r="G51" s="630"/>
      <c r="H51" s="620"/>
      <c r="I51" s="627" t="s">
        <v>968</v>
      </c>
      <c r="J51" s="1296">
        <v>14</v>
      </c>
      <c r="K51" s="1841">
        <v>320831</v>
      </c>
      <c r="L51" s="1842">
        <v>624</v>
      </c>
      <c r="M51" s="1843">
        <f t="shared" si="10"/>
        <v>0.19449492100202287</v>
      </c>
      <c r="N51" s="1844">
        <f t="shared" si="8"/>
        <v>7</v>
      </c>
    </row>
    <row r="52" spans="1:14" s="259" customFormat="1" ht="18.75" customHeight="1">
      <c r="A52" s="627" t="s">
        <v>960</v>
      </c>
      <c r="B52" s="1296">
        <v>15</v>
      </c>
      <c r="C52" s="1841">
        <v>62228</v>
      </c>
      <c r="D52" s="1842">
        <v>40</v>
      </c>
      <c r="E52" s="1843">
        <f t="shared" si="12"/>
        <v>6.4279745452208006E-2</v>
      </c>
      <c r="F52" s="1844">
        <f t="shared" si="7"/>
        <v>17</v>
      </c>
      <c r="G52" s="630"/>
      <c r="H52" s="620"/>
      <c r="I52" s="627" t="s">
        <v>960</v>
      </c>
      <c r="J52" s="1296">
        <v>15</v>
      </c>
      <c r="K52" s="1841">
        <v>725828</v>
      </c>
      <c r="L52" s="1842">
        <v>722</v>
      </c>
      <c r="M52" s="1843">
        <f t="shared" si="10"/>
        <v>9.947260232451767E-2</v>
      </c>
      <c r="N52" s="1844">
        <f t="shared" si="8"/>
        <v>11</v>
      </c>
    </row>
    <row r="53" spans="1:14" s="259" customFormat="1" ht="18.75" customHeight="1">
      <c r="A53" s="627" t="s">
        <v>957</v>
      </c>
      <c r="B53" s="1296">
        <v>16</v>
      </c>
      <c r="C53" s="1841">
        <v>32683</v>
      </c>
      <c r="D53" s="1842">
        <v>51</v>
      </c>
      <c r="E53" s="1843">
        <f t="shared" si="12"/>
        <v>0.15604442676620875</v>
      </c>
      <c r="F53" s="1844">
        <f t="shared" si="7"/>
        <v>4</v>
      </c>
      <c r="G53" s="630"/>
      <c r="H53" s="620"/>
      <c r="I53" s="627" t="s">
        <v>957</v>
      </c>
      <c r="J53" s="1296">
        <v>16</v>
      </c>
      <c r="K53" s="1841">
        <v>353376</v>
      </c>
      <c r="L53" s="1842">
        <v>719</v>
      </c>
      <c r="M53" s="1843">
        <f t="shared" si="10"/>
        <v>0.20346599655890607</v>
      </c>
      <c r="N53" s="1844">
        <f t="shared" si="8"/>
        <v>6</v>
      </c>
    </row>
    <row r="54" spans="1:14" s="259" customFormat="1" ht="18.75" customHeight="1">
      <c r="A54" s="627" t="s">
        <v>956</v>
      </c>
      <c r="B54" s="1296">
        <v>17</v>
      </c>
      <c r="C54" s="1841">
        <v>52401</v>
      </c>
      <c r="D54" s="1842">
        <v>62</v>
      </c>
      <c r="E54" s="1843">
        <f t="shared" si="12"/>
        <v>0.1183183527031927</v>
      </c>
      <c r="F54" s="1844">
        <f t="shared" si="7"/>
        <v>8</v>
      </c>
      <c r="G54" s="630"/>
      <c r="H54" s="620"/>
      <c r="I54" s="627" t="s">
        <v>956</v>
      </c>
      <c r="J54" s="1296">
        <v>17</v>
      </c>
      <c r="K54" s="1841">
        <v>593108</v>
      </c>
      <c r="L54" s="1842">
        <v>981</v>
      </c>
      <c r="M54" s="1843">
        <f t="shared" si="10"/>
        <v>0.16539989344267822</v>
      </c>
      <c r="N54" s="1844">
        <f t="shared" si="8"/>
        <v>9</v>
      </c>
    </row>
    <row r="55" spans="1:14" s="259" customFormat="1" ht="18.75" customHeight="1">
      <c r="A55" s="627" t="s">
        <v>967</v>
      </c>
      <c r="B55" s="1296">
        <v>18</v>
      </c>
      <c r="C55" s="1841">
        <v>39995</v>
      </c>
      <c r="D55" s="1842">
        <v>33</v>
      </c>
      <c r="E55" s="1843">
        <f t="shared" si="12"/>
        <v>8.251031378922366E-2</v>
      </c>
      <c r="F55" s="1844">
        <f t="shared" si="7"/>
        <v>11</v>
      </c>
      <c r="G55" s="630"/>
      <c r="H55" s="620"/>
      <c r="I55" s="627" t="s">
        <v>967</v>
      </c>
      <c r="J55" s="1296">
        <v>18</v>
      </c>
      <c r="K55" s="1841">
        <v>436472</v>
      </c>
      <c r="L55" s="1842">
        <v>344</v>
      </c>
      <c r="M55" s="1843">
        <f t="shared" si="9"/>
        <v>7.8813761249289765E-2</v>
      </c>
      <c r="N55" s="1844">
        <f t="shared" si="8"/>
        <v>15</v>
      </c>
    </row>
    <row r="56" spans="1:14" s="259" customFormat="1" ht="18.75" customHeight="1">
      <c r="A56" s="631" t="s">
        <v>949</v>
      </c>
      <c r="B56" s="1298">
        <v>19</v>
      </c>
      <c r="C56" s="1845">
        <v>74867</v>
      </c>
      <c r="D56" s="1846">
        <v>68</v>
      </c>
      <c r="E56" s="1843">
        <f t="shared" si="12"/>
        <v>9.0827734515874808E-2</v>
      </c>
      <c r="F56" s="1844">
        <f t="shared" si="7"/>
        <v>10</v>
      </c>
      <c r="G56" s="630"/>
      <c r="H56" s="620"/>
      <c r="I56" s="631" t="s">
        <v>949</v>
      </c>
      <c r="J56" s="1298">
        <v>19</v>
      </c>
      <c r="K56" s="1845">
        <v>923521</v>
      </c>
      <c r="L56" s="1846">
        <v>878</v>
      </c>
      <c r="M56" s="1843">
        <f>L56/K56*100</f>
        <v>9.5070929626938638E-2</v>
      </c>
      <c r="N56" s="1844">
        <f t="shared" si="8"/>
        <v>12</v>
      </c>
    </row>
    <row r="57" spans="1:14" s="259" customFormat="1" ht="18.75" customHeight="1" thickBot="1">
      <c r="A57" s="632" t="s">
        <v>962</v>
      </c>
      <c r="B57" s="632">
        <v>20</v>
      </c>
      <c r="C57" s="1847">
        <v>30344</v>
      </c>
      <c r="D57" s="1848">
        <v>50</v>
      </c>
      <c r="E57" s="1849">
        <f t="shared" si="12"/>
        <v>0.16477722119694174</v>
      </c>
      <c r="F57" s="1848">
        <f t="shared" si="7"/>
        <v>2</v>
      </c>
      <c r="G57" s="630"/>
      <c r="H57" s="620"/>
      <c r="I57" s="632" t="s">
        <v>962</v>
      </c>
      <c r="J57" s="632">
        <v>20</v>
      </c>
      <c r="K57" s="1847">
        <v>325935</v>
      </c>
      <c r="L57" s="1848">
        <v>615</v>
      </c>
      <c r="M57" s="1849">
        <f>L57/K57*100</f>
        <v>0.18868792857471581</v>
      </c>
      <c r="N57" s="1848">
        <f t="shared" si="8"/>
        <v>8</v>
      </c>
    </row>
    <row r="58" spans="1:14" s="259" customFormat="1" ht="18.75" customHeight="1" thickTop="1">
      <c r="A58" s="633" t="s">
        <v>969</v>
      </c>
      <c r="B58" s="1299" t="s">
        <v>1400</v>
      </c>
      <c r="C58" s="1850">
        <v>5156063</v>
      </c>
      <c r="D58" s="1851">
        <v>8712</v>
      </c>
      <c r="E58" s="1852">
        <f t="shared" si="12"/>
        <v>0.16896612783823625</v>
      </c>
      <c r="F58" s="2071" t="s">
        <v>1493</v>
      </c>
      <c r="G58" s="630"/>
      <c r="H58" s="620"/>
      <c r="I58" s="633" t="s">
        <v>969</v>
      </c>
      <c r="J58" s="1299" t="s">
        <v>1400</v>
      </c>
      <c r="K58" s="1850">
        <v>57949915</v>
      </c>
      <c r="L58" s="1851">
        <v>150886</v>
      </c>
      <c r="M58" s="1852">
        <f>L58/K58*100</f>
        <v>0.26037311702700511</v>
      </c>
      <c r="N58" s="2071" t="s">
        <v>1493</v>
      </c>
    </row>
    <row r="59" spans="1:14" s="1903" customFormat="1" ht="18.75" customHeight="1">
      <c r="A59" s="655" t="s">
        <v>1726</v>
      </c>
      <c r="B59" s="655"/>
      <c r="C59" s="621"/>
      <c r="D59" s="621"/>
      <c r="E59" s="655"/>
      <c r="F59" s="655"/>
      <c r="G59" s="655"/>
      <c r="H59" s="655"/>
      <c r="I59" s="655" t="s">
        <v>1726</v>
      </c>
      <c r="J59" s="655"/>
      <c r="K59" s="621"/>
      <c r="L59" s="621"/>
      <c r="M59" s="655"/>
      <c r="N59" s="655"/>
    </row>
    <row r="60" spans="1:14" ht="18.75" customHeight="1"/>
    <row r="61" spans="1:14" ht="18.75" customHeight="1"/>
    <row r="62" spans="1:14" ht="18.75" customHeight="1"/>
    <row r="63" spans="1:14" ht="18.75" customHeight="1"/>
    <row r="64" spans="1:14" ht="18.75" customHeight="1"/>
    <row r="65" ht="18.75" customHeight="1"/>
  </sheetData>
  <sheetProtection algorithmName="SHA-512" hashValue="b5R5BYSvvNM7JGdVnbjF2Yv24+qPjOpmuw4wARWZlsu01JFTZTjj2XZW4xtGtkdO3PFntYc/P+zwuGRIwuOFaQ==" saltValue="UjrHjX2jnLGFgBVtb+GrHQ==" spinCount="100000" sheet="1" objects="1" scenarios="1"/>
  <sortState xmlns:xlrd2="http://schemas.microsoft.com/office/spreadsheetml/2017/richdata2" ref="A38:E57">
    <sortCondition ref="B38:B57"/>
  </sortState>
  <mergeCells count="8">
    <mergeCell ref="C36:C37"/>
    <mergeCell ref="D36:D37"/>
    <mergeCell ref="K36:K37"/>
    <mergeCell ref="L36:L37"/>
    <mergeCell ref="C5:C6"/>
    <mergeCell ref="D5:D6"/>
    <mergeCell ref="K5:K6"/>
    <mergeCell ref="L5:L6"/>
  </mergeCells>
  <phoneticPr fontId="8"/>
  <hyperlinks>
    <hyperlink ref="P1" location="一覧!A1" display="一覧へ" xr:uid="{1DB30C43-7F9D-49EC-98D8-A1937DE11996}"/>
  </hyperlinks>
  <printOptions horizontalCentered="1"/>
  <pageMargins left="0.74803149606299213" right="0.74803149606299213" top="0.98425196850393704" bottom="0.98425196850393704" header="0.51181102362204722" footer="0.51181102362204722"/>
  <pageSetup paperSize="9" scale="67"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pageSetUpPr fitToPage="1"/>
  </sheetPr>
  <dimension ref="A1:O49"/>
  <sheetViews>
    <sheetView view="pageBreakPreview" zoomScale="85" zoomScaleNormal="100" zoomScaleSheetLayoutView="100" workbookViewId="0"/>
  </sheetViews>
  <sheetFormatPr defaultColWidth="9.140625" defaultRowHeight="12.75" outlineLevelCol="1"/>
  <cols>
    <col min="1" max="1" width="14.7109375" style="264" customWidth="1"/>
    <col min="2" max="2" width="5.7109375" style="264" hidden="1" customWidth="1" outlineLevel="1"/>
    <col min="3" max="3" width="12.7109375" style="264" customWidth="1" collapsed="1"/>
    <col min="4" max="4" width="12.7109375" style="264" customWidth="1"/>
    <col min="5" max="6" width="6.7109375" style="264" customWidth="1"/>
    <col min="7" max="7" width="6.7109375" style="659" customWidth="1"/>
    <col min="8" max="8" width="6.7109375" style="264" customWidth="1"/>
    <col min="9" max="9" width="14.7109375" style="264" customWidth="1"/>
    <col min="10" max="10" width="5.28515625" style="264" hidden="1" customWidth="1" outlineLevel="1"/>
    <col min="11" max="11" width="12.7109375" style="264" customWidth="1" collapsed="1"/>
    <col min="12" max="12" width="12.7109375" style="264" customWidth="1"/>
    <col min="13" max="14" width="6.7109375" style="264" customWidth="1"/>
    <col min="15" max="15" width="10" style="264" customWidth="1"/>
    <col min="16" max="16384" width="9.140625" style="264"/>
  </cols>
  <sheetData>
    <row r="1" spans="1:15" ht="18.75" customHeight="1">
      <c r="A1" s="215" t="s">
        <v>811</v>
      </c>
      <c r="B1" s="738"/>
      <c r="O1" s="1544" t="s">
        <v>1532</v>
      </c>
    </row>
    <row r="2" spans="1:15" ht="18.75" customHeight="1"/>
    <row r="3" spans="1:15" s="221" customFormat="1" ht="18.75" customHeight="1">
      <c r="A3" s="220" t="s">
        <v>1767</v>
      </c>
      <c r="B3" s="220"/>
      <c r="C3" s="1513"/>
      <c r="D3" s="663"/>
      <c r="E3" s="662"/>
      <c r="F3" s="662"/>
      <c r="G3" s="660"/>
      <c r="H3" s="662"/>
      <c r="I3" s="220" t="s">
        <v>1769</v>
      </c>
      <c r="J3" s="220"/>
      <c r="K3" s="661"/>
      <c r="L3" s="663"/>
      <c r="M3" s="662"/>
      <c r="N3" s="662"/>
      <c r="O3" s="662"/>
    </row>
    <row r="4" spans="1:15" s="221" customFormat="1" ht="18.75" customHeight="1">
      <c r="A4" s="220" t="s">
        <v>1768</v>
      </c>
      <c r="B4" s="220"/>
      <c r="C4" s="220"/>
      <c r="D4" s="220"/>
      <c r="E4" s="220"/>
      <c r="F4" s="220"/>
      <c r="G4" s="220"/>
      <c r="H4" s="660"/>
      <c r="I4" s="1518" t="s">
        <v>1770</v>
      </c>
      <c r="J4" s="1518"/>
      <c r="K4" s="661"/>
      <c r="L4" s="1518"/>
      <c r="M4" s="662"/>
      <c r="N4" s="662"/>
    </row>
    <row r="5" spans="1:15" s="259" customFormat="1" ht="18.75" customHeight="1">
      <c r="A5" s="620"/>
      <c r="B5" s="620"/>
      <c r="C5" s="621"/>
      <c r="D5" s="619"/>
      <c r="E5" s="622"/>
      <c r="F5" s="622" t="s">
        <v>1494</v>
      </c>
      <c r="G5" s="1519"/>
      <c r="H5" s="620"/>
      <c r="I5" s="620"/>
      <c r="J5" s="620"/>
      <c r="K5" s="621"/>
      <c r="L5" s="619"/>
      <c r="M5" s="622"/>
      <c r="N5" s="622" t="s">
        <v>1495</v>
      </c>
      <c r="O5" s="620"/>
    </row>
    <row r="6" spans="1:15" s="259" customFormat="1" ht="23.1" customHeight="1">
      <c r="A6" s="623"/>
      <c r="B6" s="1294"/>
      <c r="C6" s="2914" t="s">
        <v>1482</v>
      </c>
      <c r="D6" s="2916" t="s">
        <v>1518</v>
      </c>
      <c r="E6" s="1515"/>
      <c r="F6" s="1516"/>
      <c r="G6" s="624"/>
      <c r="H6" s="620"/>
      <c r="I6" s="623"/>
      <c r="J6" s="1294"/>
      <c r="K6" s="2914" t="s">
        <v>1484</v>
      </c>
      <c r="L6" s="2916" t="s">
        <v>1519</v>
      </c>
      <c r="M6" s="1515"/>
      <c r="N6" s="1516"/>
      <c r="O6" s="620"/>
    </row>
    <row r="7" spans="1:15" s="259" customFormat="1" ht="30" customHeight="1">
      <c r="A7" s="625"/>
      <c r="B7" s="1295"/>
      <c r="C7" s="2915"/>
      <c r="D7" s="2917"/>
      <c r="E7" s="1506" t="s">
        <v>467</v>
      </c>
      <c r="F7" s="1508" t="s">
        <v>1492</v>
      </c>
      <c r="G7" s="626"/>
      <c r="H7" s="620"/>
      <c r="I7" s="625"/>
      <c r="J7" s="1295"/>
      <c r="K7" s="2915"/>
      <c r="L7" s="2917"/>
      <c r="M7" s="1506" t="s">
        <v>467</v>
      </c>
      <c r="N7" s="1508" t="s">
        <v>1492</v>
      </c>
      <c r="O7" s="620"/>
    </row>
    <row r="8" spans="1:15" s="259" customFormat="1" ht="18.75" customHeight="1">
      <c r="A8" s="1532" t="s">
        <v>989</v>
      </c>
      <c r="B8" s="1533">
        <v>1</v>
      </c>
      <c r="C8" s="1841">
        <v>72730</v>
      </c>
      <c r="D8" s="1842">
        <v>4842</v>
      </c>
      <c r="E8" s="1843">
        <f t="shared" ref="E8:E16" si="0">D8/C8*100</f>
        <v>6.6575003437371105</v>
      </c>
      <c r="F8" s="1844">
        <f t="shared" ref="F8:F17" si="1">RANK(E8,$E$8:$E$27,0)</f>
        <v>12</v>
      </c>
      <c r="G8" s="630"/>
      <c r="H8" s="620"/>
      <c r="I8" s="627" t="s">
        <v>989</v>
      </c>
      <c r="J8" s="1296">
        <v>1</v>
      </c>
      <c r="K8" s="1841">
        <v>872779</v>
      </c>
      <c r="L8" s="1842">
        <v>106023</v>
      </c>
      <c r="M8" s="1843">
        <f t="shared" ref="M8:M14" si="2">L8/K8*100</f>
        <v>12.14774874280889</v>
      </c>
      <c r="N8" s="1844">
        <f>RANK(M8,$M$8:$M$27,0)</f>
        <v>5</v>
      </c>
      <c r="O8" s="620"/>
    </row>
    <row r="9" spans="1:15" s="259" customFormat="1" ht="18.75" customHeight="1">
      <c r="A9" s="1532" t="s">
        <v>987</v>
      </c>
      <c r="B9" s="1533">
        <v>2</v>
      </c>
      <c r="C9" s="1841">
        <v>47321</v>
      </c>
      <c r="D9" s="1842">
        <v>3175</v>
      </c>
      <c r="E9" s="1843">
        <f t="shared" si="0"/>
        <v>6.7094947274994183</v>
      </c>
      <c r="F9" s="1844">
        <f t="shared" si="1"/>
        <v>9</v>
      </c>
      <c r="G9" s="630"/>
      <c r="H9" s="620"/>
      <c r="I9" s="627" t="s">
        <v>987</v>
      </c>
      <c r="J9" s="1296">
        <v>2</v>
      </c>
      <c r="K9" s="1841">
        <v>568963</v>
      </c>
      <c r="L9" s="1842">
        <v>71748</v>
      </c>
      <c r="M9" s="1843">
        <f t="shared" si="2"/>
        <v>12.610310336524519</v>
      </c>
      <c r="N9" s="1844">
        <f>RANK(M9,$M$8:$M$27,0)</f>
        <v>4</v>
      </c>
      <c r="O9" s="620"/>
    </row>
    <row r="10" spans="1:15" s="259" customFormat="1" ht="18.75" customHeight="1">
      <c r="A10" s="1532" t="s">
        <v>993</v>
      </c>
      <c r="B10" s="1533">
        <v>3</v>
      </c>
      <c r="C10" s="1841">
        <v>40233</v>
      </c>
      <c r="D10" s="1842">
        <v>2575</v>
      </c>
      <c r="E10" s="1843">
        <f t="shared" si="0"/>
        <v>6.4002187259215066</v>
      </c>
      <c r="F10" s="1844">
        <f t="shared" si="1"/>
        <v>14</v>
      </c>
      <c r="G10" s="630"/>
      <c r="H10" s="620"/>
      <c r="I10" s="627" t="s">
        <v>993</v>
      </c>
      <c r="J10" s="1296">
        <v>3</v>
      </c>
      <c r="K10" s="1841">
        <v>517261</v>
      </c>
      <c r="L10" s="1842">
        <v>68466</v>
      </c>
      <c r="M10" s="1843">
        <f t="shared" si="2"/>
        <v>13.236257904616819</v>
      </c>
      <c r="N10" s="1844">
        <f>RANK(M10,$M$8:$M$27,0)</f>
        <v>1</v>
      </c>
      <c r="O10" s="620"/>
    </row>
    <row r="11" spans="1:15" s="259" customFormat="1" ht="18.75" customHeight="1">
      <c r="A11" s="1532" t="s">
        <v>985</v>
      </c>
      <c r="B11" s="1533">
        <v>4</v>
      </c>
      <c r="C11" s="1841">
        <v>27826</v>
      </c>
      <c r="D11" s="1842">
        <v>2001</v>
      </c>
      <c r="E11" s="1843">
        <f t="shared" si="0"/>
        <v>7.191116222238195</v>
      </c>
      <c r="F11" s="1844">
        <f t="shared" si="1"/>
        <v>3</v>
      </c>
      <c r="G11" s="630"/>
      <c r="H11" s="620"/>
      <c r="I11" s="627" t="s">
        <v>985</v>
      </c>
      <c r="J11" s="1296">
        <v>4</v>
      </c>
      <c r="K11" s="1841">
        <v>411172</v>
      </c>
      <c r="L11" s="1842">
        <v>47891</v>
      </c>
      <c r="M11" s="1843">
        <f t="shared" si="2"/>
        <v>11.647437082291596</v>
      </c>
      <c r="N11" s="1844">
        <f t="shared" ref="N11:N27" si="3">RANK(M11,$M$8:$M$27,0)</f>
        <v>7</v>
      </c>
      <c r="O11" s="620"/>
    </row>
    <row r="12" spans="1:15" s="259" customFormat="1" ht="18.75" customHeight="1">
      <c r="A12" s="1532" t="s">
        <v>995</v>
      </c>
      <c r="B12" s="1533">
        <v>5</v>
      </c>
      <c r="C12" s="1841">
        <v>116479</v>
      </c>
      <c r="D12" s="1842">
        <v>6989</v>
      </c>
      <c r="E12" s="1843">
        <f t="shared" si="0"/>
        <v>6.0002232162020626</v>
      </c>
      <c r="F12" s="1844">
        <f t="shared" si="1"/>
        <v>16</v>
      </c>
      <c r="G12" s="630"/>
      <c r="H12" s="620"/>
      <c r="I12" s="627" t="s">
        <v>995</v>
      </c>
      <c r="J12" s="1296">
        <v>5</v>
      </c>
      <c r="K12" s="1841">
        <v>1527783</v>
      </c>
      <c r="L12" s="1842">
        <v>161012</v>
      </c>
      <c r="M12" s="1843">
        <f t="shared" si="2"/>
        <v>10.538931248744095</v>
      </c>
      <c r="N12" s="1844">
        <f>RANK(M12,$M$8:$M$27,0)</f>
        <v>9</v>
      </c>
      <c r="O12" s="620"/>
    </row>
    <row r="13" spans="1:15" s="259" customFormat="1" ht="18.75" customHeight="1">
      <c r="A13" s="1532" t="s">
        <v>999</v>
      </c>
      <c r="B13" s="1533">
        <v>6</v>
      </c>
      <c r="C13" s="1841">
        <v>41223</v>
      </c>
      <c r="D13" s="1842">
        <v>2152</v>
      </c>
      <c r="E13" s="1843">
        <f t="shared" si="0"/>
        <v>5.2203866773403194</v>
      </c>
      <c r="F13" s="1844">
        <f t="shared" si="1"/>
        <v>19</v>
      </c>
      <c r="G13" s="630"/>
      <c r="H13" s="620"/>
      <c r="I13" s="627" t="s">
        <v>999</v>
      </c>
      <c r="J13" s="1296">
        <v>6</v>
      </c>
      <c r="K13" s="1841">
        <v>547471</v>
      </c>
      <c r="L13" s="1842">
        <v>43926</v>
      </c>
      <c r="M13" s="1843">
        <f t="shared" si="2"/>
        <v>8.0234386844234677</v>
      </c>
      <c r="N13" s="1844">
        <f>RANK(M13,$M$8:$M$27,0)</f>
        <v>18</v>
      </c>
      <c r="O13" s="620"/>
    </row>
    <row r="14" spans="1:15" s="259" customFormat="1" ht="18.75" customHeight="1">
      <c r="A14" s="1532" t="s">
        <v>998</v>
      </c>
      <c r="B14" s="1533">
        <v>7</v>
      </c>
      <c r="C14" s="1841">
        <v>21586</v>
      </c>
      <c r="D14" s="1842">
        <v>1103</v>
      </c>
      <c r="E14" s="1843">
        <f t="shared" si="0"/>
        <v>5.1097933846011303</v>
      </c>
      <c r="F14" s="1844">
        <f t="shared" si="1"/>
        <v>20</v>
      </c>
      <c r="G14" s="630"/>
      <c r="H14" s="620"/>
      <c r="I14" s="627" t="s">
        <v>998</v>
      </c>
      <c r="J14" s="1296">
        <v>7</v>
      </c>
      <c r="K14" s="1841">
        <v>244288</v>
      </c>
      <c r="L14" s="1842">
        <v>17389</v>
      </c>
      <c r="M14" s="1843">
        <f t="shared" si="2"/>
        <v>7.1182374901755301</v>
      </c>
      <c r="N14" s="1844">
        <f>RANK(M14,$M$8:$M$27,0)</f>
        <v>20</v>
      </c>
      <c r="O14" s="620"/>
    </row>
    <row r="15" spans="1:15" s="259" customFormat="1" ht="18.75" customHeight="1">
      <c r="A15" s="1532" t="s">
        <v>984</v>
      </c>
      <c r="B15" s="1533">
        <v>8</v>
      </c>
      <c r="C15" s="1841">
        <v>32995</v>
      </c>
      <c r="D15" s="1842">
        <v>2265</v>
      </c>
      <c r="E15" s="1843">
        <f t="shared" si="0"/>
        <v>6.8646764661312325</v>
      </c>
      <c r="F15" s="1844">
        <f t="shared" si="1"/>
        <v>7</v>
      </c>
      <c r="G15" s="630"/>
      <c r="H15" s="620"/>
      <c r="I15" s="627" t="s">
        <v>984</v>
      </c>
      <c r="J15" s="1296">
        <v>8</v>
      </c>
      <c r="K15" s="1841">
        <v>363605</v>
      </c>
      <c r="L15" s="1842">
        <v>31584</v>
      </c>
      <c r="M15" s="1843">
        <f t="shared" ref="M15:M24" si="4">L15/K15*100</f>
        <v>8.6863491976182949</v>
      </c>
      <c r="N15" s="1844">
        <f>RANK(M15,$M$8:$M$27,0)</f>
        <v>15</v>
      </c>
      <c r="O15" s="620"/>
    </row>
    <row r="16" spans="1:15" s="259" customFormat="1" ht="18.75" customHeight="1">
      <c r="A16" s="1532" t="s">
        <v>986</v>
      </c>
      <c r="B16" s="1533">
        <v>9</v>
      </c>
      <c r="C16" s="1841">
        <v>33514</v>
      </c>
      <c r="D16" s="1842">
        <v>2383</v>
      </c>
      <c r="E16" s="1843">
        <f t="shared" si="0"/>
        <v>7.1104612997553263</v>
      </c>
      <c r="F16" s="1844">
        <f t="shared" si="1"/>
        <v>6</v>
      </c>
      <c r="G16" s="630"/>
      <c r="H16" s="620"/>
      <c r="I16" s="627" t="s">
        <v>986</v>
      </c>
      <c r="J16" s="1296">
        <v>9</v>
      </c>
      <c r="K16" s="1841">
        <v>346576</v>
      </c>
      <c r="L16" s="1842">
        <v>34944</v>
      </c>
      <c r="M16" s="1843">
        <f t="shared" ref="M16:M23" si="5">L16/K16*100</f>
        <v>10.082636997368542</v>
      </c>
      <c r="N16" s="1844">
        <f t="shared" si="3"/>
        <v>11</v>
      </c>
      <c r="O16" s="620"/>
    </row>
    <row r="17" spans="1:15" s="259" customFormat="1" ht="18.75" customHeight="1">
      <c r="A17" s="1532" t="s">
        <v>996</v>
      </c>
      <c r="B17" s="1533">
        <v>10</v>
      </c>
      <c r="C17" s="1841">
        <v>33755</v>
      </c>
      <c r="D17" s="1842">
        <v>1952</v>
      </c>
      <c r="E17" s="1843">
        <f t="shared" ref="E17:E27" si="6">D17/C17*100</f>
        <v>5.7828469856317577</v>
      </c>
      <c r="F17" s="1844">
        <f t="shared" si="1"/>
        <v>18</v>
      </c>
      <c r="G17" s="630"/>
      <c r="H17" s="620"/>
      <c r="I17" s="627" t="s">
        <v>996</v>
      </c>
      <c r="J17" s="1296">
        <v>10</v>
      </c>
      <c r="K17" s="1841">
        <v>382432</v>
      </c>
      <c r="L17" s="1842">
        <v>32430</v>
      </c>
      <c r="M17" s="1843">
        <f t="shared" si="5"/>
        <v>8.4799389172454198</v>
      </c>
      <c r="N17" s="1844">
        <f>RANK(M17,$M$8:$M$27,0)</f>
        <v>16</v>
      </c>
      <c r="O17" s="620"/>
    </row>
    <row r="18" spans="1:15" s="259" customFormat="1" ht="18.75" customHeight="1">
      <c r="A18" s="1532" t="s">
        <v>991</v>
      </c>
      <c r="B18" s="1533">
        <v>11</v>
      </c>
      <c r="C18" s="1841">
        <v>117344</v>
      </c>
      <c r="D18" s="1842">
        <v>7846</v>
      </c>
      <c r="E18" s="1843">
        <f t="shared" ref="E18:E26" si="7">D18/C18*100</f>
        <v>6.6863239705481314</v>
      </c>
      <c r="F18" s="1844">
        <f t="shared" ref="F18:F27" si="8">RANK(E18,$E$8:$E$27,0)</f>
        <v>10</v>
      </c>
      <c r="G18" s="630"/>
      <c r="H18" s="620"/>
      <c r="I18" s="627" t="s">
        <v>991</v>
      </c>
      <c r="J18" s="1296">
        <v>11</v>
      </c>
      <c r="K18" s="1841">
        <v>1450337</v>
      </c>
      <c r="L18" s="1842">
        <v>170650</v>
      </c>
      <c r="M18" s="1843">
        <f t="shared" si="5"/>
        <v>11.766230882891355</v>
      </c>
      <c r="N18" s="1844">
        <f>RANK(M18,$M$8:$M$27,0)</f>
        <v>6</v>
      </c>
      <c r="O18" s="620"/>
    </row>
    <row r="19" spans="1:15" s="259" customFormat="1" ht="18.75" customHeight="1">
      <c r="A19" s="1534" t="s">
        <v>981</v>
      </c>
      <c r="B19" s="1535">
        <v>12</v>
      </c>
      <c r="C19" s="1860">
        <v>69670</v>
      </c>
      <c r="D19" s="1861">
        <v>5275</v>
      </c>
      <c r="E19" s="1862">
        <f t="shared" si="7"/>
        <v>7.5714080665996848</v>
      </c>
      <c r="F19" s="1863">
        <f>RANK(E19,$E$8:$E$27,0)</f>
        <v>1</v>
      </c>
      <c r="G19" s="630"/>
      <c r="H19" s="620"/>
      <c r="I19" s="629" t="s">
        <v>981</v>
      </c>
      <c r="J19" s="1297">
        <v>12</v>
      </c>
      <c r="K19" s="1860">
        <v>746275</v>
      </c>
      <c r="L19" s="1861">
        <v>63078</v>
      </c>
      <c r="M19" s="1862">
        <f t="shared" si="5"/>
        <v>8.4523801547686848</v>
      </c>
      <c r="N19" s="1863">
        <f>RANK(M19,$M$8:$M$27,0)</f>
        <v>17</v>
      </c>
      <c r="O19" s="620"/>
    </row>
    <row r="20" spans="1:15" s="259" customFormat="1" ht="18.75" customHeight="1">
      <c r="A20" s="1532" t="s">
        <v>994</v>
      </c>
      <c r="B20" s="1533">
        <v>13</v>
      </c>
      <c r="C20" s="1841">
        <v>177184</v>
      </c>
      <c r="D20" s="1842">
        <v>11313</v>
      </c>
      <c r="E20" s="1843">
        <f t="shared" si="7"/>
        <v>6.3848880260068626</v>
      </c>
      <c r="F20" s="1844">
        <f t="shared" si="8"/>
        <v>15</v>
      </c>
      <c r="G20" s="630"/>
      <c r="H20" s="620"/>
      <c r="I20" s="627" t="s">
        <v>994</v>
      </c>
      <c r="J20" s="1296">
        <v>13</v>
      </c>
      <c r="K20" s="1841">
        <v>2308581</v>
      </c>
      <c r="L20" s="1842">
        <v>305247</v>
      </c>
      <c r="M20" s="1843">
        <f t="shared" si="5"/>
        <v>13.222278100703418</v>
      </c>
      <c r="N20" s="1844">
        <f>RANK(M20,$M$8:$M$27,0)</f>
        <v>2</v>
      </c>
      <c r="O20" s="620"/>
    </row>
    <row r="21" spans="1:15" s="259" customFormat="1" ht="18.75" customHeight="1">
      <c r="A21" s="1532" t="s">
        <v>997</v>
      </c>
      <c r="B21" s="1533">
        <v>14</v>
      </c>
      <c r="C21" s="1841">
        <v>27315</v>
      </c>
      <c r="D21" s="1842">
        <v>1619</v>
      </c>
      <c r="E21" s="1843">
        <f t="shared" si="7"/>
        <v>5.9271462566355479</v>
      </c>
      <c r="F21" s="1844">
        <f t="shared" si="8"/>
        <v>17</v>
      </c>
      <c r="G21" s="630"/>
      <c r="H21" s="620"/>
      <c r="I21" s="627" t="s">
        <v>997</v>
      </c>
      <c r="J21" s="1296">
        <v>14</v>
      </c>
      <c r="K21" s="1841">
        <v>320831</v>
      </c>
      <c r="L21" s="1842">
        <v>22929</v>
      </c>
      <c r="M21" s="1843">
        <f t="shared" si="5"/>
        <v>7.146753275088753</v>
      </c>
      <c r="N21" s="1844">
        <f>RANK(M21,$M$8:$M$27,0)</f>
        <v>19</v>
      </c>
      <c r="O21" s="620"/>
    </row>
    <row r="22" spans="1:15" s="259" customFormat="1" ht="18.75" customHeight="1">
      <c r="A22" s="1532" t="s">
        <v>988</v>
      </c>
      <c r="B22" s="1533">
        <v>15</v>
      </c>
      <c r="C22" s="1841">
        <v>62228</v>
      </c>
      <c r="D22" s="1842">
        <v>4440</v>
      </c>
      <c r="E22" s="1843">
        <f t="shared" si="7"/>
        <v>7.1350517451950894</v>
      </c>
      <c r="F22" s="1844">
        <f>RANK(E22,$E$8:$E$27,0)</f>
        <v>5</v>
      </c>
      <c r="G22" s="630"/>
      <c r="H22" s="620"/>
      <c r="I22" s="627" t="s">
        <v>988</v>
      </c>
      <c r="J22" s="1296">
        <v>15</v>
      </c>
      <c r="K22" s="1841">
        <v>725828</v>
      </c>
      <c r="L22" s="1842">
        <v>76721</v>
      </c>
      <c r="M22" s="1843">
        <f t="shared" si="5"/>
        <v>10.570135073323156</v>
      </c>
      <c r="N22" s="1844">
        <f t="shared" si="3"/>
        <v>8</v>
      </c>
      <c r="O22" s="620"/>
    </row>
    <row r="23" spans="1:15" s="259" customFormat="1" ht="18.75" customHeight="1">
      <c r="A23" s="1532" t="s">
        <v>983</v>
      </c>
      <c r="B23" s="1533">
        <v>16</v>
      </c>
      <c r="C23" s="1841">
        <v>32683</v>
      </c>
      <c r="D23" s="1842">
        <v>2402</v>
      </c>
      <c r="E23" s="1843">
        <f t="shared" si="7"/>
        <v>7.3493865312241837</v>
      </c>
      <c r="F23" s="1844">
        <f>RANK(E23,$E$8:$E$27,0)</f>
        <v>2</v>
      </c>
      <c r="G23" s="630"/>
      <c r="H23" s="620"/>
      <c r="I23" s="627" t="s">
        <v>983</v>
      </c>
      <c r="J23" s="1296">
        <v>16</v>
      </c>
      <c r="K23" s="1841">
        <v>353376</v>
      </c>
      <c r="L23" s="1842">
        <v>35412</v>
      </c>
      <c r="M23" s="1843">
        <f t="shared" si="5"/>
        <v>10.021054061396359</v>
      </c>
      <c r="N23" s="1844">
        <f>RANK(M23,$M$8:$M$27,0)</f>
        <v>12</v>
      </c>
      <c r="O23" s="620"/>
    </row>
    <row r="24" spans="1:15" s="259" customFormat="1" ht="18.75" customHeight="1">
      <c r="A24" s="1532" t="s">
        <v>992</v>
      </c>
      <c r="B24" s="1533">
        <v>17</v>
      </c>
      <c r="C24" s="1841">
        <v>52401</v>
      </c>
      <c r="D24" s="1842">
        <v>3388</v>
      </c>
      <c r="E24" s="1843">
        <f t="shared" si="7"/>
        <v>6.4655254670712399</v>
      </c>
      <c r="F24" s="1844">
        <f>RANK(E24,$E$8:$E$27,0)</f>
        <v>13</v>
      </c>
      <c r="G24" s="630"/>
      <c r="H24" s="620"/>
      <c r="I24" s="627" t="s">
        <v>992</v>
      </c>
      <c r="J24" s="1296">
        <v>17</v>
      </c>
      <c r="K24" s="1841">
        <v>593108</v>
      </c>
      <c r="L24" s="1842">
        <v>57745</v>
      </c>
      <c r="M24" s="1843">
        <f t="shared" si="4"/>
        <v>9.7360008632491883</v>
      </c>
      <c r="N24" s="1844">
        <f t="shared" si="3"/>
        <v>13</v>
      </c>
      <c r="O24" s="620"/>
    </row>
    <row r="25" spans="1:15" s="259" customFormat="1" ht="18.75" customHeight="1">
      <c r="A25" s="1532" t="s">
        <v>990</v>
      </c>
      <c r="B25" s="1533">
        <v>18</v>
      </c>
      <c r="C25" s="1841">
        <v>39995</v>
      </c>
      <c r="D25" s="1842">
        <v>2665</v>
      </c>
      <c r="E25" s="1843">
        <f t="shared" si="7"/>
        <v>6.6633329166145767</v>
      </c>
      <c r="F25" s="1844">
        <f t="shared" si="8"/>
        <v>11</v>
      </c>
      <c r="G25" s="630"/>
      <c r="H25" s="620"/>
      <c r="I25" s="627" t="s">
        <v>990</v>
      </c>
      <c r="J25" s="1296">
        <v>18</v>
      </c>
      <c r="K25" s="1841">
        <v>436472</v>
      </c>
      <c r="L25" s="1842">
        <v>41088</v>
      </c>
      <c r="M25" s="1843">
        <f>L25/K25*100</f>
        <v>9.4136622738686562</v>
      </c>
      <c r="N25" s="1844">
        <f>RANK(M25,$M$8:$M$27,0)</f>
        <v>14</v>
      </c>
      <c r="O25" s="620"/>
    </row>
    <row r="26" spans="1:15" s="259" customFormat="1" ht="18.75" customHeight="1">
      <c r="A26" s="1532" t="s">
        <v>980</v>
      </c>
      <c r="B26" s="1533">
        <v>19</v>
      </c>
      <c r="C26" s="1841">
        <v>74867</v>
      </c>
      <c r="D26" s="1846">
        <v>5025</v>
      </c>
      <c r="E26" s="1843">
        <f t="shared" si="7"/>
        <v>6.7119024403275134</v>
      </c>
      <c r="F26" s="1844">
        <f t="shared" si="8"/>
        <v>8</v>
      </c>
      <c r="G26" s="630"/>
      <c r="H26" s="620"/>
      <c r="I26" s="631" t="s">
        <v>980</v>
      </c>
      <c r="J26" s="1298">
        <v>19</v>
      </c>
      <c r="K26" s="1845">
        <v>923521</v>
      </c>
      <c r="L26" s="1846">
        <v>119443</v>
      </c>
      <c r="M26" s="1843">
        <f>L26/K26*100</f>
        <v>12.933436272699808</v>
      </c>
      <c r="N26" s="1844">
        <f t="shared" si="3"/>
        <v>3</v>
      </c>
      <c r="O26" s="620"/>
    </row>
    <row r="27" spans="1:15" s="259" customFormat="1" ht="18.75" customHeight="1" thickBot="1">
      <c r="A27" s="1532" t="s">
        <v>982</v>
      </c>
      <c r="B27" s="1533">
        <v>20</v>
      </c>
      <c r="C27" s="1841">
        <v>30344</v>
      </c>
      <c r="D27" s="1848">
        <v>2169</v>
      </c>
      <c r="E27" s="1849">
        <f t="shared" si="6"/>
        <v>7.1480358555233323</v>
      </c>
      <c r="F27" s="1848">
        <f t="shared" si="8"/>
        <v>4</v>
      </c>
      <c r="G27" s="630"/>
      <c r="H27" s="620"/>
      <c r="I27" s="632" t="s">
        <v>982</v>
      </c>
      <c r="J27" s="632">
        <v>20</v>
      </c>
      <c r="K27" s="1847">
        <v>325935</v>
      </c>
      <c r="L27" s="1848">
        <v>33168</v>
      </c>
      <c r="M27" s="1849">
        <f>L27/K27*100</f>
        <v>10.17626213815638</v>
      </c>
      <c r="N27" s="1848">
        <f t="shared" si="3"/>
        <v>10</v>
      </c>
      <c r="O27" s="620"/>
    </row>
    <row r="28" spans="1:15" s="259" customFormat="1" ht="18.75" customHeight="1" thickTop="1">
      <c r="A28" s="633" t="s">
        <v>1000</v>
      </c>
      <c r="B28" s="1299" t="s">
        <v>1400</v>
      </c>
      <c r="C28" s="1850">
        <v>5156063</v>
      </c>
      <c r="D28" s="1851">
        <v>347154</v>
      </c>
      <c r="E28" s="1852">
        <f>D28/C28*100</f>
        <v>6.7329278172124738</v>
      </c>
      <c r="F28" s="2071" t="s">
        <v>1493</v>
      </c>
      <c r="G28" s="630"/>
      <c r="H28" s="620"/>
      <c r="I28" s="633" t="s">
        <v>1000</v>
      </c>
      <c r="J28" s="1299" t="s">
        <v>1400</v>
      </c>
      <c r="K28" s="1850">
        <v>57949915</v>
      </c>
      <c r="L28" s="1851">
        <v>4934232</v>
      </c>
      <c r="M28" s="1852">
        <f>L28/K28*100</f>
        <v>8.514649244955752</v>
      </c>
      <c r="N28" s="2071" t="s">
        <v>1493</v>
      </c>
      <c r="O28" s="620"/>
    </row>
    <row r="29" spans="1:15" s="1903" customFormat="1" ht="18.75" customHeight="1">
      <c r="A29" s="655" t="s">
        <v>1726</v>
      </c>
      <c r="B29" s="655"/>
      <c r="C29" s="621"/>
      <c r="D29" s="621"/>
      <c r="E29" s="655"/>
      <c r="F29" s="655"/>
      <c r="G29" s="655"/>
      <c r="H29" s="655"/>
      <c r="I29" s="655" t="s">
        <v>1726</v>
      </c>
      <c r="J29" s="655"/>
      <c r="K29" s="621"/>
      <c r="L29" s="621"/>
      <c r="M29" s="655"/>
      <c r="N29" s="655"/>
      <c r="O29" s="655"/>
    </row>
    <row r="30" spans="1:15" s="259" customFormat="1" ht="18.75" customHeight="1">
      <c r="A30" s="620"/>
      <c r="B30" s="620"/>
      <c r="C30" s="621"/>
      <c r="D30" s="619"/>
      <c r="E30" s="620"/>
      <c r="F30" s="620"/>
      <c r="G30" s="655"/>
      <c r="H30" s="620"/>
      <c r="I30" s="620"/>
      <c r="J30" s="620"/>
      <c r="K30" s="621"/>
      <c r="L30" s="619"/>
      <c r="M30" s="620"/>
      <c r="N30" s="620"/>
      <c r="O30" s="620"/>
    </row>
    <row r="31" spans="1:15" s="259" customFormat="1" ht="18.75" customHeight="1">
      <c r="A31" s="620"/>
      <c r="B31" s="620"/>
      <c r="C31" s="621"/>
      <c r="D31" s="619"/>
      <c r="E31" s="620"/>
      <c r="F31" s="620"/>
      <c r="G31" s="655"/>
      <c r="H31" s="620"/>
      <c r="I31" s="620"/>
      <c r="J31" s="620"/>
      <c r="K31" s="621"/>
      <c r="L31" s="619"/>
      <c r="M31" s="620"/>
      <c r="N31" s="620"/>
      <c r="O31" s="620"/>
    </row>
    <row r="32" spans="1:15" ht="18.75" customHeight="1">
      <c r="A32" s="620"/>
      <c r="B32" s="620"/>
      <c r="C32" s="621"/>
      <c r="D32" s="619"/>
      <c r="E32" s="620"/>
      <c r="F32" s="620"/>
      <c r="G32" s="655"/>
      <c r="H32" s="620"/>
      <c r="I32" s="620"/>
      <c r="J32" s="620"/>
      <c r="K32" s="621"/>
      <c r="L32" s="619"/>
      <c r="M32" s="620"/>
      <c r="N32" s="620"/>
      <c r="O32" s="620"/>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sheetData>
  <sheetProtection algorithmName="SHA-512" hashValue="/t7Y3aGLbiLvsutLUB964uunZURzBDfDVGD81DDye/si7gcN4qvBWOCn+FBhptEUUQ4MF2A0x+Wu20l+cVrvGw==" saltValue="F96pG/fd4mbRmjXgkswKOQ==" spinCount="100000" sheet="1" objects="1" scenarios="1"/>
  <sortState xmlns:xlrd2="http://schemas.microsoft.com/office/spreadsheetml/2017/richdata2" ref="I8:M27">
    <sortCondition ref="J8:J27"/>
  </sortState>
  <mergeCells count="4">
    <mergeCell ref="C6:C7"/>
    <mergeCell ref="D6:D7"/>
    <mergeCell ref="K6:K7"/>
    <mergeCell ref="L6:L7"/>
  </mergeCells>
  <phoneticPr fontId="8"/>
  <hyperlinks>
    <hyperlink ref="O1" location="一覧!A1" display="一覧へ" xr:uid="{A19B6B90-028D-4C28-B155-86731B5D6A05}"/>
  </hyperlinks>
  <printOptions horizontalCentered="1"/>
  <pageMargins left="0.74803149606299213" right="0.74803149606299213" top="0.98425196850393704" bottom="0.98425196850393704" header="0.51181102362204722" footer="0.51181102362204722"/>
  <pageSetup paperSize="9" scale="76" orientation="portrait" r:id="rId1"/>
  <colBreaks count="1" manualBreakCount="1">
    <brk id="14" max="2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49"/>
  <sheetViews>
    <sheetView view="pageBreakPreview" zoomScale="90" zoomScaleNormal="100" zoomScaleSheetLayoutView="90" workbookViewId="0">
      <pane xSplit="3" ySplit="3" topLeftCell="D4" activePane="bottomRight" state="frozen"/>
      <selection pane="topRight"/>
      <selection pane="bottomLeft"/>
      <selection pane="bottomRight" sqref="A1:J1"/>
    </sheetView>
  </sheetViews>
  <sheetFormatPr defaultColWidth="9.140625" defaultRowHeight="18.75" customHeight="1"/>
  <cols>
    <col min="1" max="2" width="3.7109375" style="4" customWidth="1"/>
    <col min="3" max="3" width="20" style="4" customWidth="1"/>
    <col min="4" max="10" width="13.5703125" style="4" customWidth="1"/>
    <col min="11" max="16384" width="9.140625" style="4"/>
  </cols>
  <sheetData>
    <row r="1" spans="1:11" ht="18.75" customHeight="1">
      <c r="A1" s="2190" t="s">
        <v>2138</v>
      </c>
      <c r="B1" s="2190"/>
      <c r="C1" s="2190"/>
      <c r="D1" s="2190"/>
      <c r="E1" s="2190"/>
      <c r="F1" s="2190"/>
      <c r="G1" s="2190"/>
      <c r="H1" s="2190"/>
      <c r="I1" s="2190"/>
      <c r="J1" s="2190"/>
      <c r="K1" s="1544" t="s">
        <v>1532</v>
      </c>
    </row>
    <row r="2" spans="1:11" ht="18.75" customHeight="1">
      <c r="A2" s="260"/>
      <c r="B2" s="260"/>
      <c r="C2" s="281"/>
      <c r="D2" s="281"/>
      <c r="E2" s="282"/>
      <c r="F2" s="795"/>
      <c r="G2" s="282"/>
      <c r="I2" s="282"/>
      <c r="J2" s="282" t="s">
        <v>1140</v>
      </c>
    </row>
    <row r="3" spans="1:11" ht="18.75" customHeight="1">
      <c r="A3" s="2252" t="s">
        <v>22</v>
      </c>
      <c r="B3" s="2253"/>
      <c r="C3" s="2254"/>
      <c r="D3" s="1593" t="s">
        <v>1772</v>
      </c>
      <c r="E3" s="2007" t="s">
        <v>1294</v>
      </c>
      <c r="F3" s="2007" t="s">
        <v>1067</v>
      </c>
      <c r="G3" s="2007" t="s">
        <v>1773</v>
      </c>
      <c r="H3" s="2007" t="s">
        <v>1774</v>
      </c>
      <c r="I3" s="2007" t="s">
        <v>1775</v>
      </c>
      <c r="J3" s="2007" t="s">
        <v>1867</v>
      </c>
    </row>
    <row r="4" spans="1:11" ht="18.75" customHeight="1">
      <c r="A4" s="2255" t="s">
        <v>646</v>
      </c>
      <c r="B4" s="2256"/>
      <c r="C4" s="2257"/>
      <c r="D4" s="2089">
        <v>6031051</v>
      </c>
      <c r="E4" s="2090">
        <v>6577550</v>
      </c>
      <c r="F4" s="2091">
        <v>6567184</v>
      </c>
      <c r="G4" s="2091">
        <v>6522288</v>
      </c>
      <c r="H4" s="2091">
        <v>6166277</v>
      </c>
      <c r="I4" s="2091">
        <v>6559106</v>
      </c>
      <c r="J4" s="2091">
        <v>6703444</v>
      </c>
    </row>
    <row r="5" spans="1:11" ht="18.75" customHeight="1">
      <c r="A5" s="2258"/>
      <c r="B5" s="2259"/>
      <c r="C5" s="2260"/>
      <c r="D5" s="2092" t="s">
        <v>1047</v>
      </c>
      <c r="E5" s="2093" t="s">
        <v>1868</v>
      </c>
      <c r="F5" s="2093" t="s">
        <v>1869</v>
      </c>
      <c r="G5" s="2093" t="s">
        <v>1295</v>
      </c>
      <c r="H5" s="2093" t="s">
        <v>1870</v>
      </c>
      <c r="I5" s="2093" t="s">
        <v>1871</v>
      </c>
      <c r="J5" s="2093" t="s">
        <v>1872</v>
      </c>
    </row>
    <row r="6" spans="1:11" ht="18.75" customHeight="1">
      <c r="A6" s="1594"/>
      <c r="B6" s="2240" t="s">
        <v>57</v>
      </c>
      <c r="C6" s="2241"/>
      <c r="D6" s="2094">
        <v>5281</v>
      </c>
      <c r="E6" s="2091">
        <v>5655</v>
      </c>
      <c r="F6" s="2091">
        <v>4882</v>
      </c>
      <c r="G6" s="2091">
        <v>5326</v>
      </c>
      <c r="H6" s="2091">
        <v>5423</v>
      </c>
      <c r="I6" s="2091">
        <v>5177</v>
      </c>
      <c r="J6" s="2091">
        <v>5341</v>
      </c>
    </row>
    <row r="7" spans="1:11" ht="18.75" customHeight="1">
      <c r="A7" s="1594"/>
      <c r="B7" s="2263"/>
      <c r="C7" s="2264"/>
      <c r="D7" s="2092" t="s">
        <v>1048</v>
      </c>
      <c r="E7" s="2093" t="s">
        <v>1776</v>
      </c>
      <c r="F7" s="2093" t="s">
        <v>1777</v>
      </c>
      <c r="G7" s="2093" t="s">
        <v>1778</v>
      </c>
      <c r="H7" s="2093" t="s">
        <v>1873</v>
      </c>
      <c r="I7" s="2093" t="s">
        <v>1874</v>
      </c>
      <c r="J7" s="2093" t="s">
        <v>1780</v>
      </c>
    </row>
    <row r="8" spans="1:11" ht="18.75" customHeight="1">
      <c r="A8" s="1363"/>
      <c r="B8" s="1595"/>
      <c r="C8" s="2261" t="s">
        <v>55</v>
      </c>
      <c r="D8" s="2094">
        <v>4716</v>
      </c>
      <c r="E8" s="2091">
        <v>5172</v>
      </c>
      <c r="F8" s="2095">
        <v>4427</v>
      </c>
      <c r="G8" s="2095">
        <v>4770</v>
      </c>
      <c r="H8" s="2095">
        <v>4928</v>
      </c>
      <c r="I8" s="2095">
        <v>4564</v>
      </c>
      <c r="J8" s="2095">
        <v>4650</v>
      </c>
    </row>
    <row r="9" spans="1:11" ht="18.75" customHeight="1">
      <c r="A9" s="1363"/>
      <c r="B9" s="1595"/>
      <c r="C9" s="2262"/>
      <c r="D9" s="2092" t="s">
        <v>1048</v>
      </c>
      <c r="E9" s="2093" t="s">
        <v>1779</v>
      </c>
      <c r="F9" s="2093" t="s">
        <v>1296</v>
      </c>
      <c r="G9" s="2093" t="s">
        <v>1780</v>
      </c>
      <c r="H9" s="2093" t="s">
        <v>1875</v>
      </c>
      <c r="I9" s="2093" t="s">
        <v>1876</v>
      </c>
      <c r="J9" s="2093" t="s">
        <v>1877</v>
      </c>
    </row>
    <row r="10" spans="1:11" ht="18.75" customHeight="1">
      <c r="A10" s="1363"/>
      <c r="B10" s="1595"/>
      <c r="C10" s="2261" t="s">
        <v>56</v>
      </c>
      <c r="D10" s="2094">
        <v>557</v>
      </c>
      <c r="E10" s="2091">
        <v>476</v>
      </c>
      <c r="F10" s="2095">
        <v>444</v>
      </c>
      <c r="G10" s="2095">
        <v>545</v>
      </c>
      <c r="H10" s="2095">
        <v>488</v>
      </c>
      <c r="I10" s="2095">
        <v>603</v>
      </c>
      <c r="J10" s="2095">
        <v>682</v>
      </c>
    </row>
    <row r="11" spans="1:11" ht="18.75" customHeight="1">
      <c r="A11" s="1363"/>
      <c r="B11" s="1596"/>
      <c r="C11" s="2262"/>
      <c r="D11" s="2092" t="s">
        <v>1049</v>
      </c>
      <c r="E11" s="2093" t="s">
        <v>1297</v>
      </c>
      <c r="F11" s="2093" t="s">
        <v>1298</v>
      </c>
      <c r="G11" s="2093" t="s">
        <v>1299</v>
      </c>
      <c r="H11" s="2093" t="s">
        <v>1878</v>
      </c>
      <c r="I11" s="2093" t="s">
        <v>1879</v>
      </c>
      <c r="J11" s="2093" t="s">
        <v>1880</v>
      </c>
    </row>
    <row r="12" spans="1:11" ht="18.75" customHeight="1">
      <c r="A12" s="1597"/>
      <c r="B12" s="2240" t="s">
        <v>18</v>
      </c>
      <c r="C12" s="2241"/>
      <c r="D12" s="2094">
        <v>317</v>
      </c>
      <c r="E12" s="2091">
        <v>130</v>
      </c>
      <c r="F12" s="2095">
        <v>108</v>
      </c>
      <c r="G12" s="2095">
        <v>65</v>
      </c>
      <c r="H12" s="2095">
        <v>43</v>
      </c>
      <c r="I12" s="2095">
        <v>20</v>
      </c>
      <c r="J12" s="2095">
        <v>25</v>
      </c>
    </row>
    <row r="13" spans="1:11" ht="18.75" customHeight="1">
      <c r="A13" s="1597"/>
      <c r="B13" s="2242"/>
      <c r="C13" s="2243"/>
      <c r="D13" s="2092" t="s">
        <v>1049</v>
      </c>
      <c r="E13" s="2093" t="s">
        <v>1781</v>
      </c>
      <c r="F13" s="2093" t="s">
        <v>1782</v>
      </c>
      <c r="G13" s="2093" t="s">
        <v>1783</v>
      </c>
      <c r="H13" s="2093" t="s">
        <v>1784</v>
      </c>
      <c r="I13" s="2093" t="s">
        <v>1881</v>
      </c>
      <c r="J13" s="2093" t="s">
        <v>1882</v>
      </c>
    </row>
    <row r="14" spans="1:11" ht="18.75" customHeight="1">
      <c r="A14" s="1597"/>
      <c r="B14" s="2240" t="s">
        <v>9</v>
      </c>
      <c r="C14" s="2241"/>
      <c r="D14" s="2094">
        <v>1264782</v>
      </c>
      <c r="E14" s="2091">
        <v>1486912</v>
      </c>
      <c r="F14" s="2095">
        <v>1507170</v>
      </c>
      <c r="G14" s="2095">
        <v>1371313</v>
      </c>
      <c r="H14" s="2095">
        <v>1301781</v>
      </c>
      <c r="I14" s="2095">
        <v>1632982</v>
      </c>
      <c r="J14" s="2095">
        <v>1570686</v>
      </c>
    </row>
    <row r="15" spans="1:11" ht="18.75" customHeight="1">
      <c r="A15" s="1597"/>
      <c r="B15" s="2242"/>
      <c r="C15" s="2243"/>
      <c r="D15" s="2092" t="s">
        <v>1883</v>
      </c>
      <c r="E15" s="2093" t="s">
        <v>1884</v>
      </c>
      <c r="F15" s="2093" t="s">
        <v>1885</v>
      </c>
      <c r="G15" s="2093" t="s">
        <v>1886</v>
      </c>
      <c r="H15" s="2093" t="s">
        <v>1887</v>
      </c>
      <c r="I15" s="2093" t="s">
        <v>1888</v>
      </c>
      <c r="J15" s="2093" t="s">
        <v>1889</v>
      </c>
    </row>
    <row r="16" spans="1:11" ht="18.75" customHeight="1">
      <c r="A16" s="1597"/>
      <c r="B16" s="2248" t="s">
        <v>848</v>
      </c>
      <c r="C16" s="2249"/>
      <c r="D16" s="2094">
        <v>118667</v>
      </c>
      <c r="E16" s="2096">
        <v>147774</v>
      </c>
      <c r="F16" s="2095">
        <v>145311</v>
      </c>
      <c r="G16" s="2095">
        <v>151124</v>
      </c>
      <c r="H16" s="2095">
        <v>150257</v>
      </c>
      <c r="I16" s="2095">
        <v>153729</v>
      </c>
      <c r="J16" s="2095">
        <v>138197</v>
      </c>
    </row>
    <row r="17" spans="1:10" ht="18.75" customHeight="1">
      <c r="A17" s="1597"/>
      <c r="B17" s="2250"/>
      <c r="C17" s="2251"/>
      <c r="D17" s="2092" t="s">
        <v>1250</v>
      </c>
      <c r="E17" s="2097" t="s">
        <v>1890</v>
      </c>
      <c r="F17" s="2097" t="s">
        <v>1891</v>
      </c>
      <c r="G17" s="2097" t="s">
        <v>1892</v>
      </c>
      <c r="H17" s="2097" t="s">
        <v>1893</v>
      </c>
      <c r="I17" s="2097" t="s">
        <v>1894</v>
      </c>
      <c r="J17" s="2097" t="s">
        <v>1895</v>
      </c>
    </row>
    <row r="18" spans="1:10" ht="18.75" customHeight="1">
      <c r="A18" s="1597"/>
      <c r="B18" s="2240" t="s">
        <v>8</v>
      </c>
      <c r="C18" s="2241"/>
      <c r="D18" s="2094">
        <v>210082</v>
      </c>
      <c r="E18" s="2091">
        <v>260841</v>
      </c>
      <c r="F18" s="2095">
        <v>280519</v>
      </c>
      <c r="G18" s="2095">
        <v>314779</v>
      </c>
      <c r="H18" s="2095">
        <v>321114</v>
      </c>
      <c r="I18" s="2095">
        <v>292866</v>
      </c>
      <c r="J18" s="2095">
        <v>333841</v>
      </c>
    </row>
    <row r="19" spans="1:10" ht="18.75" customHeight="1">
      <c r="A19" s="1597"/>
      <c r="B19" s="2242"/>
      <c r="C19" s="2243"/>
      <c r="D19" s="2092" t="s">
        <v>1251</v>
      </c>
      <c r="E19" s="2093" t="s">
        <v>1785</v>
      </c>
      <c r="F19" s="2093" t="s">
        <v>1786</v>
      </c>
      <c r="G19" s="2093" t="s">
        <v>1787</v>
      </c>
      <c r="H19" s="2093" t="s">
        <v>1896</v>
      </c>
      <c r="I19" s="2093" t="s">
        <v>1897</v>
      </c>
      <c r="J19" s="2093" t="s">
        <v>1898</v>
      </c>
    </row>
    <row r="20" spans="1:10" ht="18.75" customHeight="1">
      <c r="A20" s="1597"/>
      <c r="B20" s="2240" t="s">
        <v>23</v>
      </c>
      <c r="C20" s="2241"/>
      <c r="D20" s="2094">
        <v>696930</v>
      </c>
      <c r="E20" s="2091">
        <v>740448</v>
      </c>
      <c r="F20" s="2095">
        <v>734468</v>
      </c>
      <c r="G20" s="2095">
        <v>715007</v>
      </c>
      <c r="H20" s="2095">
        <v>665634</v>
      </c>
      <c r="I20" s="2095">
        <v>703551</v>
      </c>
      <c r="J20" s="2095">
        <v>734576</v>
      </c>
    </row>
    <row r="21" spans="1:10" ht="18.75" customHeight="1">
      <c r="A21" s="1597"/>
      <c r="B21" s="2242"/>
      <c r="C21" s="2243"/>
      <c r="D21" s="2092" t="s">
        <v>1300</v>
      </c>
      <c r="E21" s="2093" t="s">
        <v>1788</v>
      </c>
      <c r="F21" s="2093" t="s">
        <v>1789</v>
      </c>
      <c r="G21" s="2093" t="s">
        <v>1790</v>
      </c>
      <c r="H21" s="2093" t="s">
        <v>1899</v>
      </c>
      <c r="I21" s="2093" t="s">
        <v>1900</v>
      </c>
      <c r="J21" s="2093" t="s">
        <v>1901</v>
      </c>
    </row>
    <row r="22" spans="1:10" ht="18.75" customHeight="1">
      <c r="A22" s="1597"/>
      <c r="B22" s="2240" t="s">
        <v>834</v>
      </c>
      <c r="C22" s="2241"/>
      <c r="D22" s="2094">
        <v>254046</v>
      </c>
      <c r="E22" s="2091">
        <v>313505</v>
      </c>
      <c r="F22" s="2095">
        <v>307099</v>
      </c>
      <c r="G22" s="2095">
        <v>301772</v>
      </c>
      <c r="H22" s="2095">
        <v>173121</v>
      </c>
      <c r="I22" s="2095">
        <v>190201</v>
      </c>
      <c r="J22" s="2095">
        <v>226069</v>
      </c>
    </row>
    <row r="23" spans="1:10" ht="18.75" customHeight="1">
      <c r="A23" s="1597"/>
      <c r="B23" s="2242"/>
      <c r="C23" s="2243"/>
      <c r="D23" s="2092" t="s">
        <v>1301</v>
      </c>
      <c r="E23" s="2093" t="s">
        <v>1902</v>
      </c>
      <c r="F23" s="2093" t="s">
        <v>1903</v>
      </c>
      <c r="G23" s="2093" t="s">
        <v>1904</v>
      </c>
      <c r="H23" s="2093" t="s">
        <v>1905</v>
      </c>
      <c r="I23" s="2093" t="s">
        <v>1906</v>
      </c>
      <c r="J23" s="2093" t="s">
        <v>1907</v>
      </c>
    </row>
    <row r="24" spans="1:10" ht="18.75" customHeight="1">
      <c r="A24" s="1597"/>
      <c r="B24" s="2240" t="s">
        <v>836</v>
      </c>
      <c r="C24" s="2241"/>
      <c r="D24" s="2094">
        <v>240514</v>
      </c>
      <c r="E24" s="2091">
        <v>241046</v>
      </c>
      <c r="F24" s="2095">
        <v>246354</v>
      </c>
      <c r="G24" s="2095">
        <v>235942</v>
      </c>
      <c r="H24" s="2095">
        <v>141890</v>
      </c>
      <c r="I24" s="2095">
        <v>127694</v>
      </c>
      <c r="J24" s="2095">
        <v>175137</v>
      </c>
    </row>
    <row r="25" spans="1:10" ht="18.75" customHeight="1">
      <c r="A25" s="1597"/>
      <c r="B25" s="2242"/>
      <c r="C25" s="2243"/>
      <c r="D25" s="2092" t="s">
        <v>1252</v>
      </c>
      <c r="E25" s="2093" t="s">
        <v>1791</v>
      </c>
      <c r="F25" s="2093" t="s">
        <v>1792</v>
      </c>
      <c r="G25" s="2093" t="s">
        <v>1793</v>
      </c>
      <c r="H25" s="2093" t="s">
        <v>1908</v>
      </c>
      <c r="I25" s="2093" t="s">
        <v>1909</v>
      </c>
      <c r="J25" s="2093" t="s">
        <v>1910</v>
      </c>
    </row>
    <row r="26" spans="1:10" ht="18.75" customHeight="1">
      <c r="A26" s="1597"/>
      <c r="B26" s="2240" t="s">
        <v>779</v>
      </c>
      <c r="C26" s="2241"/>
      <c r="D26" s="2094">
        <v>219836</v>
      </c>
      <c r="E26" s="2091">
        <v>221395</v>
      </c>
      <c r="F26" s="2095">
        <v>229559</v>
      </c>
      <c r="G26" s="2095">
        <v>230148</v>
      </c>
      <c r="H26" s="2095">
        <v>235640</v>
      </c>
      <c r="I26" s="2095">
        <v>246669</v>
      </c>
      <c r="J26" s="2095">
        <v>243032</v>
      </c>
    </row>
    <row r="27" spans="1:10" ht="18.75" customHeight="1">
      <c r="A27" s="1597"/>
      <c r="B27" s="2242"/>
      <c r="C27" s="2243"/>
      <c r="D27" s="2092" t="s">
        <v>1302</v>
      </c>
      <c r="E27" s="2093" t="s">
        <v>1794</v>
      </c>
      <c r="F27" s="2093" t="s">
        <v>1795</v>
      </c>
      <c r="G27" s="2093" t="s">
        <v>1796</v>
      </c>
      <c r="H27" s="2093" t="s">
        <v>1911</v>
      </c>
      <c r="I27" s="2093" t="s">
        <v>1912</v>
      </c>
      <c r="J27" s="2093" t="s">
        <v>1913</v>
      </c>
    </row>
    <row r="28" spans="1:10" ht="18.75" customHeight="1">
      <c r="A28" s="1597"/>
      <c r="B28" s="2240" t="s">
        <v>12</v>
      </c>
      <c r="C28" s="2241"/>
      <c r="D28" s="2094">
        <v>276498</v>
      </c>
      <c r="E28" s="2091">
        <v>272030</v>
      </c>
      <c r="F28" s="2095">
        <v>250498</v>
      </c>
      <c r="G28" s="2095">
        <v>285379</v>
      </c>
      <c r="H28" s="2095">
        <v>289452</v>
      </c>
      <c r="I28" s="2095">
        <v>307631</v>
      </c>
      <c r="J28" s="2095">
        <v>339760</v>
      </c>
    </row>
    <row r="29" spans="1:10" ht="18.75" customHeight="1">
      <c r="A29" s="1597"/>
      <c r="B29" s="2242"/>
      <c r="C29" s="2243"/>
      <c r="D29" s="2092" t="s">
        <v>1051</v>
      </c>
      <c r="E29" s="2093" t="s">
        <v>1797</v>
      </c>
      <c r="F29" s="2093" t="s">
        <v>1798</v>
      </c>
      <c r="G29" s="2093" t="s">
        <v>1914</v>
      </c>
      <c r="H29" s="2093" t="s">
        <v>1915</v>
      </c>
      <c r="I29" s="2093" t="s">
        <v>1916</v>
      </c>
      <c r="J29" s="2093" t="s">
        <v>1917</v>
      </c>
    </row>
    <row r="30" spans="1:10" ht="18.75" customHeight="1">
      <c r="A30" s="1597"/>
      <c r="B30" s="2240" t="s">
        <v>13</v>
      </c>
      <c r="C30" s="2241"/>
      <c r="D30" s="2094">
        <v>773267</v>
      </c>
      <c r="E30" s="2091">
        <v>834387</v>
      </c>
      <c r="F30" s="2095">
        <v>796474</v>
      </c>
      <c r="G30" s="2095">
        <v>797636</v>
      </c>
      <c r="H30" s="2095">
        <v>802857</v>
      </c>
      <c r="I30" s="2095">
        <v>788315</v>
      </c>
      <c r="J30" s="2095">
        <v>781331</v>
      </c>
    </row>
    <row r="31" spans="1:10" ht="18.75" customHeight="1">
      <c r="A31" s="1597"/>
      <c r="B31" s="2242"/>
      <c r="C31" s="2243"/>
      <c r="D31" s="2098" t="s">
        <v>1820</v>
      </c>
      <c r="E31" s="2093" t="s">
        <v>1799</v>
      </c>
      <c r="F31" s="2093" t="s">
        <v>1918</v>
      </c>
      <c r="G31" s="2093" t="s">
        <v>1919</v>
      </c>
      <c r="H31" s="2093" t="s">
        <v>1920</v>
      </c>
      <c r="I31" s="2093" t="s">
        <v>1921</v>
      </c>
      <c r="J31" s="2093" t="s">
        <v>1922</v>
      </c>
    </row>
    <row r="32" spans="1:10" ht="18.75" customHeight="1">
      <c r="A32" s="1597"/>
      <c r="B32" s="2248" t="s">
        <v>1139</v>
      </c>
      <c r="C32" s="2249"/>
      <c r="D32" s="2094">
        <v>495751</v>
      </c>
      <c r="E32" s="2091">
        <v>487133</v>
      </c>
      <c r="F32" s="2095">
        <v>499005</v>
      </c>
      <c r="G32" s="2095">
        <v>516138</v>
      </c>
      <c r="H32" s="2095">
        <v>519530</v>
      </c>
      <c r="I32" s="2095">
        <v>542327</v>
      </c>
      <c r="J32" s="2095">
        <v>561678</v>
      </c>
    </row>
    <row r="33" spans="1:10" ht="18.75" customHeight="1">
      <c r="A33" s="1597"/>
      <c r="B33" s="2250"/>
      <c r="C33" s="2251"/>
      <c r="D33" s="2098" t="s">
        <v>1277</v>
      </c>
      <c r="E33" s="2093" t="s">
        <v>1800</v>
      </c>
      <c r="F33" s="2093" t="s">
        <v>1801</v>
      </c>
      <c r="G33" s="2093" t="s">
        <v>1802</v>
      </c>
      <c r="H33" s="2093" t="s">
        <v>1923</v>
      </c>
      <c r="I33" s="2093" t="s">
        <v>1924</v>
      </c>
      <c r="J33" s="2093" t="s">
        <v>1925</v>
      </c>
    </row>
    <row r="34" spans="1:10" ht="18.75" customHeight="1">
      <c r="A34" s="1597"/>
      <c r="B34" s="2240" t="s">
        <v>839</v>
      </c>
      <c r="C34" s="2241"/>
      <c r="D34" s="2094">
        <v>267901</v>
      </c>
      <c r="E34" s="2091">
        <v>262898</v>
      </c>
      <c r="F34" s="2095">
        <v>269888</v>
      </c>
      <c r="G34" s="2095">
        <v>273028</v>
      </c>
      <c r="H34" s="2095">
        <v>268873</v>
      </c>
      <c r="I34" s="2095">
        <v>249625</v>
      </c>
      <c r="J34" s="2095">
        <v>253083</v>
      </c>
    </row>
    <row r="35" spans="1:10" ht="18.75" customHeight="1">
      <c r="A35" s="1597"/>
      <c r="B35" s="2242"/>
      <c r="C35" s="2243"/>
      <c r="D35" s="2098" t="s">
        <v>1276</v>
      </c>
      <c r="E35" s="2093" t="s">
        <v>1803</v>
      </c>
      <c r="F35" s="2093" t="s">
        <v>1804</v>
      </c>
      <c r="G35" s="2093" t="s">
        <v>1805</v>
      </c>
      <c r="H35" s="2093" t="s">
        <v>1926</v>
      </c>
      <c r="I35" s="2093" t="s">
        <v>1806</v>
      </c>
      <c r="J35" s="2093" t="s">
        <v>1927</v>
      </c>
    </row>
    <row r="36" spans="1:10" ht="18.75" customHeight="1">
      <c r="A36" s="1597"/>
      <c r="B36" s="2240" t="s">
        <v>841</v>
      </c>
      <c r="C36" s="2241"/>
      <c r="D36" s="2094">
        <v>373863</v>
      </c>
      <c r="E36" s="2091">
        <v>430158</v>
      </c>
      <c r="F36" s="2095">
        <v>415960</v>
      </c>
      <c r="G36" s="2095">
        <v>419929</v>
      </c>
      <c r="H36" s="2095">
        <v>415304</v>
      </c>
      <c r="I36" s="2095">
        <v>419157</v>
      </c>
      <c r="J36" s="2095">
        <v>418364</v>
      </c>
    </row>
    <row r="37" spans="1:10" ht="18.75" customHeight="1">
      <c r="A37" s="1597"/>
      <c r="B37" s="2242"/>
      <c r="C37" s="2243"/>
      <c r="D37" s="2098" t="s">
        <v>1278</v>
      </c>
      <c r="E37" s="2093" t="s">
        <v>1807</v>
      </c>
      <c r="F37" s="2093" t="s">
        <v>1808</v>
      </c>
      <c r="G37" s="2093" t="s">
        <v>1809</v>
      </c>
      <c r="H37" s="2093" t="s">
        <v>1928</v>
      </c>
      <c r="I37" s="2093" t="s">
        <v>1810</v>
      </c>
      <c r="J37" s="2093" t="s">
        <v>1929</v>
      </c>
    </row>
    <row r="38" spans="1:10" ht="18.75" customHeight="1">
      <c r="A38" s="1597"/>
      <c r="B38" s="2240" t="s">
        <v>843</v>
      </c>
      <c r="C38" s="2241"/>
      <c r="D38" s="2094">
        <v>484063</v>
      </c>
      <c r="E38" s="2091">
        <v>580581</v>
      </c>
      <c r="F38" s="2095">
        <v>591212</v>
      </c>
      <c r="G38" s="2095">
        <v>609720</v>
      </c>
      <c r="H38" s="2095">
        <v>607075</v>
      </c>
      <c r="I38" s="2095">
        <v>617570</v>
      </c>
      <c r="J38" s="2095">
        <v>636687</v>
      </c>
    </row>
    <row r="39" spans="1:10" ht="18.75" customHeight="1">
      <c r="A39" s="1597"/>
      <c r="B39" s="2242"/>
      <c r="C39" s="2243"/>
      <c r="D39" s="2098" t="s">
        <v>1279</v>
      </c>
      <c r="E39" s="2093" t="s">
        <v>1930</v>
      </c>
      <c r="F39" s="2093" t="s">
        <v>1931</v>
      </c>
      <c r="G39" s="2093" t="s">
        <v>1932</v>
      </c>
      <c r="H39" s="2093" t="s">
        <v>1933</v>
      </c>
      <c r="I39" s="2093" t="s">
        <v>1934</v>
      </c>
      <c r="J39" s="2093" t="s">
        <v>1935</v>
      </c>
    </row>
    <row r="40" spans="1:10" ht="18.75" customHeight="1">
      <c r="A40" s="1597"/>
      <c r="B40" s="2240" t="s">
        <v>849</v>
      </c>
      <c r="C40" s="2241"/>
      <c r="D40" s="2094">
        <v>349253</v>
      </c>
      <c r="E40" s="2091">
        <v>292657</v>
      </c>
      <c r="F40" s="2095">
        <v>288677</v>
      </c>
      <c r="G40" s="2095">
        <v>294982</v>
      </c>
      <c r="H40" s="2095">
        <v>268283</v>
      </c>
      <c r="I40" s="2095">
        <v>281592</v>
      </c>
      <c r="J40" s="2095">
        <v>285637</v>
      </c>
    </row>
    <row r="41" spans="1:10" ht="18.75" customHeight="1">
      <c r="A41" s="1598"/>
      <c r="B41" s="2242"/>
      <c r="C41" s="2243"/>
      <c r="D41" s="2098" t="s">
        <v>1253</v>
      </c>
      <c r="E41" s="2093" t="s">
        <v>1811</v>
      </c>
      <c r="F41" s="2093" t="s">
        <v>1812</v>
      </c>
      <c r="G41" s="2093" t="s">
        <v>1813</v>
      </c>
      <c r="H41" s="2093" t="s">
        <v>1936</v>
      </c>
      <c r="I41" s="2093" t="s">
        <v>1937</v>
      </c>
      <c r="J41" s="2093" t="s">
        <v>1938</v>
      </c>
    </row>
    <row r="42" spans="1:10" ht="18.75" customHeight="1">
      <c r="A42" s="2234" t="s">
        <v>1761</v>
      </c>
      <c r="B42" s="2235"/>
      <c r="C42" s="2236"/>
      <c r="D42" s="2089">
        <v>32225</v>
      </c>
      <c r="E42" s="2091">
        <v>35676</v>
      </c>
      <c r="F42" s="2095">
        <v>44139</v>
      </c>
      <c r="G42" s="2095">
        <v>32848</v>
      </c>
      <c r="H42" s="2095">
        <v>25919</v>
      </c>
      <c r="I42" s="2095">
        <v>50345</v>
      </c>
      <c r="J42" s="2095">
        <v>65777</v>
      </c>
    </row>
    <row r="43" spans="1:10" ht="18.75" customHeight="1">
      <c r="A43" s="2237"/>
      <c r="B43" s="2238"/>
      <c r="C43" s="2239"/>
      <c r="D43" s="2098" t="s">
        <v>1053</v>
      </c>
      <c r="E43" s="2097" t="s">
        <v>1939</v>
      </c>
      <c r="F43" s="2097" t="s">
        <v>1940</v>
      </c>
      <c r="G43" s="2097" t="s">
        <v>1941</v>
      </c>
      <c r="H43" s="2097" t="s">
        <v>1942</v>
      </c>
      <c r="I43" s="2097" t="s">
        <v>1943</v>
      </c>
      <c r="J43" s="2097" t="s">
        <v>1944</v>
      </c>
    </row>
    <row r="44" spans="1:10" ht="18.75" customHeight="1">
      <c r="A44" s="2244" t="s">
        <v>1762</v>
      </c>
      <c r="B44" s="2235"/>
      <c r="C44" s="2236"/>
      <c r="D44" s="2089">
        <v>6063276</v>
      </c>
      <c r="E44" s="2099">
        <v>6613226</v>
      </c>
      <c r="F44" s="2095">
        <v>6611323</v>
      </c>
      <c r="G44" s="2095">
        <v>6555136</v>
      </c>
      <c r="H44" s="2095">
        <v>6192196</v>
      </c>
      <c r="I44" s="2095">
        <v>6609451</v>
      </c>
      <c r="J44" s="2095">
        <v>6769221</v>
      </c>
    </row>
    <row r="45" spans="1:10" ht="18.75" customHeight="1">
      <c r="A45" s="2245"/>
      <c r="B45" s="2246"/>
      <c r="C45" s="2247"/>
      <c r="D45" s="2098" t="s">
        <v>1054</v>
      </c>
      <c r="E45" s="2097" t="s">
        <v>1945</v>
      </c>
      <c r="F45" s="2097" t="s">
        <v>1946</v>
      </c>
      <c r="G45" s="2097" t="s">
        <v>1303</v>
      </c>
      <c r="H45" s="2097" t="s">
        <v>1947</v>
      </c>
      <c r="I45" s="2097" t="s">
        <v>1946</v>
      </c>
      <c r="J45" s="2097" t="s">
        <v>1948</v>
      </c>
    </row>
    <row r="46" spans="1:10" s="802" customFormat="1" ht="18.75" customHeight="1">
      <c r="A46" s="23" t="s">
        <v>2112</v>
      </c>
      <c r="B46" s="23"/>
      <c r="C46" s="23"/>
      <c r="D46" s="23"/>
      <c r="E46" s="23"/>
      <c r="F46" s="23"/>
      <c r="G46" s="23"/>
      <c r="H46" s="23"/>
      <c r="I46" s="223"/>
      <c r="J46" s="223"/>
    </row>
    <row r="47" spans="1:10" s="802" customFormat="1" ht="18.75" customHeight="1">
      <c r="A47" s="1599" t="s">
        <v>1758</v>
      </c>
      <c r="B47" s="23"/>
      <c r="C47" s="23"/>
      <c r="D47" s="23"/>
      <c r="E47" s="23"/>
      <c r="F47" s="23"/>
      <c r="G47" s="23"/>
      <c r="H47" s="23"/>
      <c r="I47" s="223"/>
      <c r="J47" s="223"/>
    </row>
    <row r="48" spans="1:10" s="802" customFormat="1" ht="18.75" customHeight="1">
      <c r="A48" s="23" t="s">
        <v>1759</v>
      </c>
      <c r="B48" s="23"/>
      <c r="C48" s="847"/>
      <c r="D48" s="847"/>
      <c r="E48" s="847"/>
      <c r="F48" s="847"/>
      <c r="G48" s="847"/>
      <c r="H48" s="847"/>
      <c r="I48" s="223"/>
      <c r="J48" s="223"/>
    </row>
    <row r="49" spans="1:10" ht="18.75" customHeight="1">
      <c r="A49" s="23" t="s">
        <v>1760</v>
      </c>
      <c r="B49" s="223"/>
      <c r="C49" s="223"/>
      <c r="D49" s="223"/>
      <c r="E49" s="223"/>
      <c r="F49" s="223"/>
      <c r="G49" s="223"/>
      <c r="H49" s="223"/>
      <c r="I49" s="223"/>
      <c r="J49" s="223"/>
    </row>
  </sheetData>
  <sheetProtection algorithmName="SHA-512" hashValue="6BunziK2cPvq1eOWcXJPQdc6tJ9LlrFl0sthlPpmZUFXoLG7y4yMUgF6eaphV9TnU8xAYAP99ugeCSB+cERCWA==" saltValue="DZ3O7BIRLgSRLpdj20zW9Q==" spinCount="100000" sheet="1" objects="1" scenarios="1"/>
  <mergeCells count="23">
    <mergeCell ref="B14:C15"/>
    <mergeCell ref="B16:C17"/>
    <mergeCell ref="A3:C3"/>
    <mergeCell ref="A4:C5"/>
    <mergeCell ref="C8:C9"/>
    <mergeCell ref="C10:C11"/>
    <mergeCell ref="B6:C7"/>
    <mergeCell ref="A42:C43"/>
    <mergeCell ref="A1:J1"/>
    <mergeCell ref="B18:C19"/>
    <mergeCell ref="A44:C45"/>
    <mergeCell ref="B34:C35"/>
    <mergeCell ref="B36:C37"/>
    <mergeCell ref="B38:C39"/>
    <mergeCell ref="B40:C41"/>
    <mergeCell ref="B32:C33"/>
    <mergeCell ref="B22:C23"/>
    <mergeCell ref="B24:C25"/>
    <mergeCell ref="B26:C27"/>
    <mergeCell ref="B28:C29"/>
    <mergeCell ref="B30:C31"/>
    <mergeCell ref="B20:C21"/>
    <mergeCell ref="B12:C13"/>
  </mergeCells>
  <phoneticPr fontId="8"/>
  <hyperlinks>
    <hyperlink ref="K1" location="一覧!A1" display="一覧へ" xr:uid="{57C38ECD-5E0A-419D-9ACB-A3FF492A77B6}"/>
  </hyperlinks>
  <printOptions horizontalCentered="1"/>
  <pageMargins left="0.74803149606299213" right="0.74803149606299213" top="0.98425196850393704" bottom="0.98425196850393704" header="0.51181102362204722" footer="0.51181102362204722"/>
  <pageSetup paperSize="9" scale="7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49"/>
  <sheetViews>
    <sheetView view="pageBreakPreview" zoomScaleNormal="100" zoomScaleSheetLayoutView="100" workbookViewId="0">
      <pane xSplit="3" ySplit="3" topLeftCell="D4" activePane="bottomRight" state="frozen"/>
      <selection pane="topRight" activeCell="D1" sqref="D1"/>
      <selection pane="bottomLeft" activeCell="A4" sqref="A4"/>
      <selection pane="bottomRight" sqref="A1:J1"/>
    </sheetView>
  </sheetViews>
  <sheetFormatPr defaultColWidth="9.140625" defaultRowHeight="18.75" customHeight="1"/>
  <cols>
    <col min="1" max="2" width="3.7109375" style="4" customWidth="1"/>
    <col min="3" max="3" width="20" style="4" customWidth="1"/>
    <col min="4" max="10" width="13.5703125" style="4" customWidth="1"/>
    <col min="11" max="16384" width="9.140625" style="4"/>
  </cols>
  <sheetData>
    <row r="1" spans="1:11" ht="18.75" customHeight="1">
      <c r="A1" s="2190" t="s">
        <v>1603</v>
      </c>
      <c r="B1" s="2190"/>
      <c r="C1" s="2190"/>
      <c r="D1" s="2190"/>
      <c r="E1" s="2190"/>
      <c r="F1" s="2190"/>
      <c r="G1" s="2190"/>
      <c r="H1" s="2190"/>
      <c r="I1" s="2190"/>
      <c r="J1" s="2190"/>
      <c r="K1" s="1544" t="s">
        <v>1532</v>
      </c>
    </row>
    <row r="2" spans="1:11" ht="18.75" customHeight="1">
      <c r="A2" s="260"/>
      <c r="B2" s="260"/>
      <c r="C2" s="281"/>
      <c r="D2" s="281"/>
      <c r="E2" s="282"/>
      <c r="G2" s="282"/>
      <c r="I2" s="282"/>
      <c r="J2" s="282" t="s">
        <v>1141</v>
      </c>
    </row>
    <row r="3" spans="1:11" ht="18.75" customHeight="1">
      <c r="A3" s="2273" t="s">
        <v>22</v>
      </c>
      <c r="B3" s="2253"/>
      <c r="C3" s="2274"/>
      <c r="D3" s="1593" t="s">
        <v>1814</v>
      </c>
      <c r="E3" s="398" t="s">
        <v>1815</v>
      </c>
      <c r="F3" s="398" t="s">
        <v>1816</v>
      </c>
      <c r="G3" s="398" t="s">
        <v>1817</v>
      </c>
      <c r="H3" s="398" t="s">
        <v>1818</v>
      </c>
      <c r="I3" s="398" t="s">
        <v>1819</v>
      </c>
      <c r="J3" s="398" t="s">
        <v>2081</v>
      </c>
    </row>
    <row r="4" spans="1:11" ht="18.75" customHeight="1">
      <c r="A4" s="2255" t="s">
        <v>646</v>
      </c>
      <c r="B4" s="2275"/>
      <c r="C4" s="2257"/>
      <c r="D4" s="2089">
        <v>498640.6</v>
      </c>
      <c r="E4" s="2091">
        <v>563172.6</v>
      </c>
      <c r="F4" s="2090">
        <v>566749.69999999995</v>
      </c>
      <c r="G4" s="2091">
        <v>569641.6</v>
      </c>
      <c r="H4" s="2091">
        <v>552814.30000000005</v>
      </c>
      <c r="I4" s="2091">
        <v>570435</v>
      </c>
      <c r="J4" s="2091">
        <v>579200</v>
      </c>
    </row>
    <row r="5" spans="1:11" ht="18.75" customHeight="1">
      <c r="A5" s="2276"/>
      <c r="B5" s="2259"/>
      <c r="C5" s="2260"/>
      <c r="D5" s="2092" t="s">
        <v>1047</v>
      </c>
      <c r="E5" s="2093" t="s">
        <v>1949</v>
      </c>
      <c r="F5" s="2093" t="s">
        <v>1950</v>
      </c>
      <c r="G5" s="2093" t="s">
        <v>1951</v>
      </c>
      <c r="H5" s="2093" t="s">
        <v>1952</v>
      </c>
      <c r="I5" s="2093" t="s">
        <v>1953</v>
      </c>
      <c r="J5" s="2093" t="s">
        <v>1954</v>
      </c>
    </row>
    <row r="6" spans="1:11" ht="18.75" customHeight="1">
      <c r="A6" s="283"/>
      <c r="B6" s="2240" t="s">
        <v>57</v>
      </c>
      <c r="C6" s="2241"/>
      <c r="D6" s="2094">
        <v>5542.4</v>
      </c>
      <c r="E6" s="2091">
        <v>6262.3</v>
      </c>
      <c r="F6" s="2091">
        <v>5755.6</v>
      </c>
      <c r="G6" s="2091">
        <v>5610.6</v>
      </c>
      <c r="H6" s="2091">
        <v>5566.1</v>
      </c>
      <c r="I6" s="2091">
        <v>5383.8</v>
      </c>
      <c r="J6" s="2091">
        <v>4963.8</v>
      </c>
    </row>
    <row r="7" spans="1:11" ht="18.75" customHeight="1">
      <c r="A7" s="283"/>
      <c r="B7" s="2278"/>
      <c r="C7" s="2264"/>
      <c r="D7" s="2092" t="s">
        <v>1055</v>
      </c>
      <c r="E7" s="2093" t="s">
        <v>1955</v>
      </c>
      <c r="F7" s="2093" t="s">
        <v>1956</v>
      </c>
      <c r="G7" s="2093" t="s">
        <v>1957</v>
      </c>
      <c r="H7" s="2093" t="s">
        <v>1958</v>
      </c>
      <c r="I7" s="2093" t="s">
        <v>1959</v>
      </c>
      <c r="J7" s="2093" t="s">
        <v>1960</v>
      </c>
    </row>
    <row r="8" spans="1:11" ht="18.75" customHeight="1">
      <c r="A8" s="284"/>
      <c r="B8" s="292"/>
      <c r="C8" s="2261" t="s">
        <v>55</v>
      </c>
      <c r="D8" s="2094">
        <v>4623</v>
      </c>
      <c r="E8" s="2091">
        <v>5146.5</v>
      </c>
      <c r="F8" s="2091">
        <v>4667.8</v>
      </c>
      <c r="G8" s="2091">
        <v>4562.1000000000004</v>
      </c>
      <c r="H8" s="2091">
        <v>4582.5</v>
      </c>
      <c r="I8" s="2091">
        <v>4363.8</v>
      </c>
      <c r="J8" s="2091">
        <v>3828.9</v>
      </c>
    </row>
    <row r="9" spans="1:11" ht="18.75" customHeight="1">
      <c r="A9" s="284"/>
      <c r="B9" s="292"/>
      <c r="C9" s="2277"/>
      <c r="D9" s="2092" t="s">
        <v>1056</v>
      </c>
      <c r="E9" s="2093" t="s">
        <v>1961</v>
      </c>
      <c r="F9" s="2093" t="s">
        <v>1962</v>
      </c>
      <c r="G9" s="2093" t="s">
        <v>1963</v>
      </c>
      <c r="H9" s="2093" t="s">
        <v>1964</v>
      </c>
      <c r="I9" s="2093" t="s">
        <v>1965</v>
      </c>
      <c r="J9" s="2093" t="s">
        <v>1966</v>
      </c>
    </row>
    <row r="10" spans="1:11" ht="18.75" customHeight="1">
      <c r="A10" s="284"/>
      <c r="B10" s="292"/>
      <c r="C10" s="2261" t="s">
        <v>56</v>
      </c>
      <c r="D10" s="2094">
        <v>222</v>
      </c>
      <c r="E10" s="2091">
        <v>268.5</v>
      </c>
      <c r="F10" s="2091">
        <v>283.5</v>
      </c>
      <c r="G10" s="2091">
        <v>293.2</v>
      </c>
      <c r="H10" s="2091">
        <v>295.10000000000002</v>
      </c>
      <c r="I10" s="2091">
        <v>334.7</v>
      </c>
      <c r="J10" s="2091">
        <v>347.9</v>
      </c>
    </row>
    <row r="11" spans="1:11" ht="18.75" customHeight="1">
      <c r="A11" s="284"/>
      <c r="B11" s="293"/>
      <c r="C11" s="2277"/>
      <c r="D11" s="2092" t="s">
        <v>1049</v>
      </c>
      <c r="E11" s="2093" t="s">
        <v>1967</v>
      </c>
      <c r="F11" s="2093" t="s">
        <v>1968</v>
      </c>
      <c r="G11" s="2093" t="s">
        <v>1969</v>
      </c>
      <c r="H11" s="2093" t="s">
        <v>1970</v>
      </c>
      <c r="I11" s="2093" t="s">
        <v>1971</v>
      </c>
      <c r="J11" s="2093" t="s">
        <v>1972</v>
      </c>
    </row>
    <row r="12" spans="1:11" ht="18.75" customHeight="1">
      <c r="A12" s="285"/>
      <c r="B12" s="2240" t="s">
        <v>18</v>
      </c>
      <c r="C12" s="2241"/>
      <c r="D12" s="2094">
        <v>222.5</v>
      </c>
      <c r="E12" s="2091">
        <v>275.89999999999998</v>
      </c>
      <c r="F12" s="2091">
        <v>272.39999999999998</v>
      </c>
      <c r="G12" s="2091">
        <v>264.89999999999998</v>
      </c>
      <c r="H12" s="2091">
        <v>264.7</v>
      </c>
      <c r="I12" s="2091">
        <v>271.7</v>
      </c>
      <c r="J12" s="2091">
        <v>348.6</v>
      </c>
    </row>
    <row r="13" spans="1:11" ht="18.75" customHeight="1">
      <c r="A13" s="285"/>
      <c r="B13" s="2265"/>
      <c r="C13" s="2266"/>
      <c r="D13" s="2092" t="s">
        <v>1049</v>
      </c>
      <c r="E13" s="2093" t="s">
        <v>1973</v>
      </c>
      <c r="F13" s="2093" t="s">
        <v>1880</v>
      </c>
      <c r="G13" s="2093" t="s">
        <v>1974</v>
      </c>
      <c r="H13" s="2093" t="s">
        <v>1975</v>
      </c>
      <c r="I13" s="2093" t="s">
        <v>1976</v>
      </c>
      <c r="J13" s="2093" t="s">
        <v>1972</v>
      </c>
    </row>
    <row r="14" spans="1:11" ht="18.75" customHeight="1">
      <c r="A14" s="285"/>
      <c r="B14" s="2240" t="s">
        <v>9</v>
      </c>
      <c r="C14" s="2241"/>
      <c r="D14" s="2094">
        <v>98632.4</v>
      </c>
      <c r="E14" s="2091">
        <v>113837.2</v>
      </c>
      <c r="F14" s="2091">
        <v>115711.4</v>
      </c>
      <c r="G14" s="2091">
        <v>114674.7</v>
      </c>
      <c r="H14" s="2091">
        <v>109616</v>
      </c>
      <c r="I14" s="2091">
        <v>112857.5</v>
      </c>
      <c r="J14" s="2091">
        <v>110100.2</v>
      </c>
    </row>
    <row r="15" spans="1:11" ht="18.75" customHeight="1">
      <c r="A15" s="285"/>
      <c r="B15" s="2265"/>
      <c r="C15" s="2266"/>
      <c r="D15" s="2092" t="s">
        <v>1977</v>
      </c>
      <c r="E15" s="2093" t="s">
        <v>1978</v>
      </c>
      <c r="F15" s="2093" t="s">
        <v>1979</v>
      </c>
      <c r="G15" s="2093" t="s">
        <v>1980</v>
      </c>
      <c r="H15" s="2093" t="s">
        <v>1981</v>
      </c>
      <c r="I15" s="2093" t="s">
        <v>1982</v>
      </c>
      <c r="J15" s="2093" t="s">
        <v>1983</v>
      </c>
    </row>
    <row r="16" spans="1:11" ht="18.75" customHeight="1">
      <c r="A16" s="285"/>
      <c r="B16" s="2248" t="s">
        <v>1233</v>
      </c>
      <c r="C16" s="2249"/>
      <c r="D16" s="2094">
        <v>11787.3</v>
      </c>
      <c r="E16" s="2091">
        <v>16205.9</v>
      </c>
      <c r="F16" s="2096">
        <v>16354.1</v>
      </c>
      <c r="G16" s="2091">
        <v>16957.2</v>
      </c>
      <c r="H16" s="2091">
        <v>17289.5</v>
      </c>
      <c r="I16" s="2091">
        <v>16581.7</v>
      </c>
      <c r="J16" s="2091">
        <v>14599.4</v>
      </c>
    </row>
    <row r="17" spans="1:10" ht="18.75" customHeight="1">
      <c r="A17" s="285"/>
      <c r="B17" s="2271"/>
      <c r="C17" s="2272"/>
      <c r="D17" s="2092" t="s">
        <v>1050</v>
      </c>
      <c r="E17" s="2100" t="s">
        <v>1984</v>
      </c>
      <c r="F17" s="2097" t="s">
        <v>1985</v>
      </c>
      <c r="G17" s="2097" t="s">
        <v>1986</v>
      </c>
      <c r="H17" s="2097" t="s">
        <v>1987</v>
      </c>
      <c r="I17" s="2097" t="s">
        <v>1988</v>
      </c>
      <c r="J17" s="2097" t="s">
        <v>1989</v>
      </c>
    </row>
    <row r="18" spans="1:10" ht="18.75" customHeight="1">
      <c r="A18" s="285"/>
      <c r="B18" s="2240" t="s">
        <v>8</v>
      </c>
      <c r="C18" s="2241"/>
      <c r="D18" s="2094">
        <v>25778.799999999999</v>
      </c>
      <c r="E18" s="2091">
        <v>36060.1</v>
      </c>
      <c r="F18" s="2091">
        <v>35259.1</v>
      </c>
      <c r="G18" s="2091">
        <v>34608.6</v>
      </c>
      <c r="H18" s="2091">
        <v>33433.699999999997</v>
      </c>
      <c r="I18" s="2091">
        <v>33472.199999999997</v>
      </c>
      <c r="J18" s="2091">
        <v>33211.800000000003</v>
      </c>
    </row>
    <row r="19" spans="1:10" ht="18.75" customHeight="1">
      <c r="A19" s="285"/>
      <c r="B19" s="2265"/>
      <c r="C19" s="2266"/>
      <c r="D19" s="2092" t="s">
        <v>1990</v>
      </c>
      <c r="E19" s="2093" t="s">
        <v>1991</v>
      </c>
      <c r="F19" s="2093" t="s">
        <v>1992</v>
      </c>
      <c r="G19" s="2093" t="s">
        <v>1993</v>
      </c>
      <c r="H19" s="2093" t="s">
        <v>1994</v>
      </c>
      <c r="I19" s="2093" t="s">
        <v>1995</v>
      </c>
      <c r="J19" s="2093" t="s">
        <v>1996</v>
      </c>
    </row>
    <row r="20" spans="1:10" ht="18.75" customHeight="1">
      <c r="A20" s="285"/>
      <c r="B20" s="2240" t="s">
        <v>23</v>
      </c>
      <c r="C20" s="2241"/>
      <c r="D20" s="2094">
        <v>66537.3</v>
      </c>
      <c r="E20" s="2091">
        <v>68721.2</v>
      </c>
      <c r="F20" s="2091">
        <v>67446.5</v>
      </c>
      <c r="G20" s="2091">
        <v>66556.800000000003</v>
      </c>
      <c r="H20" s="2091">
        <v>68274</v>
      </c>
      <c r="I20" s="2091">
        <v>72997.600000000006</v>
      </c>
      <c r="J20" s="2091">
        <v>72185.3</v>
      </c>
    </row>
    <row r="21" spans="1:10" ht="18.75" customHeight="1">
      <c r="A21" s="285"/>
      <c r="B21" s="2265"/>
      <c r="C21" s="2266"/>
      <c r="D21" s="2092" t="s">
        <v>1997</v>
      </c>
      <c r="E21" s="2093" t="s">
        <v>1998</v>
      </c>
      <c r="F21" s="2093" t="s">
        <v>1999</v>
      </c>
      <c r="G21" s="2101" t="s">
        <v>2000</v>
      </c>
      <c r="H21" s="2101" t="s">
        <v>2001</v>
      </c>
      <c r="I21" s="2101" t="s">
        <v>2002</v>
      </c>
      <c r="J21" s="2101" t="s">
        <v>2003</v>
      </c>
    </row>
    <row r="22" spans="1:10" ht="18.75" customHeight="1">
      <c r="A22" s="285"/>
      <c r="B22" s="2240" t="s">
        <v>834</v>
      </c>
      <c r="C22" s="2241"/>
      <c r="D22" s="2094">
        <v>26047.1</v>
      </c>
      <c r="E22" s="2091">
        <v>29896.3</v>
      </c>
      <c r="F22" s="2091">
        <v>30265</v>
      </c>
      <c r="G22" s="2091">
        <v>31008</v>
      </c>
      <c r="H22" s="2091">
        <v>25326.5</v>
      </c>
      <c r="I22" s="2091">
        <v>24896.7</v>
      </c>
      <c r="J22" s="2091">
        <v>27667.7</v>
      </c>
    </row>
    <row r="23" spans="1:10" ht="18.75" customHeight="1">
      <c r="A23" s="285"/>
      <c r="B23" s="2265"/>
      <c r="C23" s="2266"/>
      <c r="D23" s="2092" t="s">
        <v>1052</v>
      </c>
      <c r="E23" s="2097" t="s">
        <v>2004</v>
      </c>
      <c r="F23" s="2093" t="s">
        <v>2005</v>
      </c>
      <c r="G23" s="2093" t="s">
        <v>2006</v>
      </c>
      <c r="H23" s="2093" t="s">
        <v>2007</v>
      </c>
      <c r="I23" s="2093" t="s">
        <v>2008</v>
      </c>
      <c r="J23" s="2093" t="s">
        <v>2009</v>
      </c>
    </row>
    <row r="24" spans="1:10" ht="18.75" customHeight="1">
      <c r="A24" s="285"/>
      <c r="B24" s="2240" t="s">
        <v>836</v>
      </c>
      <c r="C24" s="2241"/>
      <c r="D24" s="2094">
        <v>12781.2</v>
      </c>
      <c r="E24" s="2096">
        <v>14967.9</v>
      </c>
      <c r="F24" s="2091">
        <v>15197.3</v>
      </c>
      <c r="G24" s="2091">
        <v>14472.8</v>
      </c>
      <c r="H24" s="2091">
        <v>8384.2999999999993</v>
      </c>
      <c r="I24" s="2091">
        <v>7493.6</v>
      </c>
      <c r="J24" s="2091">
        <v>9099.7000000000007</v>
      </c>
    </row>
    <row r="25" spans="1:10" ht="18.75" customHeight="1">
      <c r="A25" s="285"/>
      <c r="B25" s="2265"/>
      <c r="C25" s="2266"/>
      <c r="D25" s="2092" t="s">
        <v>2010</v>
      </c>
      <c r="E25" s="2093" t="s">
        <v>2011</v>
      </c>
      <c r="F25" s="2093" t="s">
        <v>2012</v>
      </c>
      <c r="G25" s="2093" t="s">
        <v>2013</v>
      </c>
      <c r="H25" s="2093" t="s">
        <v>2014</v>
      </c>
      <c r="I25" s="2093" t="s">
        <v>2015</v>
      </c>
      <c r="J25" s="2093" t="s">
        <v>2016</v>
      </c>
    </row>
    <row r="26" spans="1:10" ht="18.75" customHeight="1">
      <c r="A26" s="285"/>
      <c r="B26" s="2240" t="s">
        <v>779</v>
      </c>
      <c r="C26" s="2241"/>
      <c r="D26" s="2094">
        <v>24698.3</v>
      </c>
      <c r="E26" s="2091">
        <v>28331.3</v>
      </c>
      <c r="F26" s="2091">
        <v>29843.7</v>
      </c>
      <c r="G26" s="2091">
        <v>31659.200000000001</v>
      </c>
      <c r="H26" s="2091">
        <v>34065.599999999999</v>
      </c>
      <c r="I26" s="2091">
        <v>34401.300000000003</v>
      </c>
      <c r="J26" s="2091">
        <v>35893.800000000003</v>
      </c>
    </row>
    <row r="27" spans="1:10" ht="18.75" customHeight="1">
      <c r="A27" s="285"/>
      <c r="B27" s="2265"/>
      <c r="C27" s="2266"/>
      <c r="D27" s="2092" t="s">
        <v>2017</v>
      </c>
      <c r="E27" s="2093" t="s">
        <v>2018</v>
      </c>
      <c r="F27" s="2093" t="s">
        <v>2019</v>
      </c>
      <c r="G27" s="2093" t="s">
        <v>2020</v>
      </c>
      <c r="H27" s="2093" t="s">
        <v>2021</v>
      </c>
      <c r="I27" s="2093" t="s">
        <v>2022</v>
      </c>
      <c r="J27" s="2093" t="s">
        <v>2023</v>
      </c>
    </row>
    <row r="28" spans="1:10" ht="18.75" customHeight="1">
      <c r="A28" s="285"/>
      <c r="B28" s="2240" t="s">
        <v>12</v>
      </c>
      <c r="C28" s="2241"/>
      <c r="D28" s="2094">
        <v>21788.3</v>
      </c>
      <c r="E28" s="2091">
        <v>21935.599999999999</v>
      </c>
      <c r="F28" s="2091">
        <v>22415.200000000001</v>
      </c>
      <c r="G28" s="2091">
        <v>22179.8</v>
      </c>
      <c r="H28" s="2091">
        <v>22035.200000000001</v>
      </c>
      <c r="I28" s="2091">
        <v>22487.9</v>
      </c>
      <c r="J28" s="2091">
        <v>24486.799999999999</v>
      </c>
    </row>
    <row r="29" spans="1:10" ht="18.75" customHeight="1">
      <c r="A29" s="285"/>
      <c r="B29" s="2265"/>
      <c r="C29" s="2266"/>
      <c r="D29" s="2092" t="s">
        <v>2024</v>
      </c>
      <c r="E29" s="2093" t="s">
        <v>2025</v>
      </c>
      <c r="F29" s="2093" t="s">
        <v>2026</v>
      </c>
      <c r="G29" s="2093" t="s">
        <v>2027</v>
      </c>
      <c r="H29" s="2093" t="s">
        <v>2028</v>
      </c>
      <c r="I29" s="2093" t="s">
        <v>2029</v>
      </c>
      <c r="J29" s="2093" t="s">
        <v>2030</v>
      </c>
    </row>
    <row r="30" spans="1:10" ht="18.75" customHeight="1">
      <c r="A30" s="285"/>
      <c r="B30" s="2240" t="s">
        <v>13</v>
      </c>
      <c r="C30" s="2241"/>
      <c r="D30" s="2094">
        <v>65749.899999999994</v>
      </c>
      <c r="E30" s="2091">
        <v>70642.8</v>
      </c>
      <c r="F30" s="2091">
        <v>69463.7</v>
      </c>
      <c r="G30" s="2091">
        <v>70191.5</v>
      </c>
      <c r="H30" s="2091">
        <v>70279.399999999994</v>
      </c>
      <c r="I30" s="2091">
        <v>73360.3</v>
      </c>
      <c r="J30" s="2091">
        <v>75030.3</v>
      </c>
    </row>
    <row r="31" spans="1:10" ht="18.75" customHeight="1">
      <c r="A31" s="285"/>
      <c r="B31" s="2265"/>
      <c r="C31" s="2266"/>
      <c r="D31" s="2098" t="s">
        <v>2031</v>
      </c>
      <c r="E31" s="2093" t="s">
        <v>2032</v>
      </c>
      <c r="F31" s="2093" t="s">
        <v>2033</v>
      </c>
      <c r="G31" s="2093" t="s">
        <v>2034</v>
      </c>
      <c r="H31" s="2093" t="s">
        <v>2035</v>
      </c>
      <c r="I31" s="2093" t="s">
        <v>2036</v>
      </c>
      <c r="J31" s="2093" t="s">
        <v>2037</v>
      </c>
    </row>
    <row r="32" spans="1:10" ht="18.75" customHeight="1">
      <c r="A32" s="285"/>
      <c r="B32" s="2248" t="s">
        <v>1234</v>
      </c>
      <c r="C32" s="2249"/>
      <c r="D32" s="2094">
        <v>36382.6</v>
      </c>
      <c r="E32" s="2091">
        <v>43303.7</v>
      </c>
      <c r="F32" s="2091">
        <v>44430.2</v>
      </c>
      <c r="G32" s="2091">
        <v>45798.7</v>
      </c>
      <c r="H32" s="2091">
        <v>46205.5</v>
      </c>
      <c r="I32" s="2091">
        <v>51516</v>
      </c>
      <c r="J32" s="2091">
        <v>55102.8</v>
      </c>
    </row>
    <row r="33" spans="1:10" ht="18.75" customHeight="1">
      <c r="A33" s="285"/>
      <c r="B33" s="2271"/>
      <c r="C33" s="2272"/>
      <c r="D33" s="2098" t="s">
        <v>2038</v>
      </c>
      <c r="E33" s="2093" t="s">
        <v>2039</v>
      </c>
      <c r="F33" s="2093" t="s">
        <v>2040</v>
      </c>
      <c r="G33" s="2093" t="s">
        <v>2041</v>
      </c>
      <c r="H33" s="2093" t="s">
        <v>2042</v>
      </c>
      <c r="I33" s="2093" t="s">
        <v>2043</v>
      </c>
      <c r="J33" s="2093" t="s">
        <v>2044</v>
      </c>
    </row>
    <row r="34" spans="1:10" ht="18.75" customHeight="1">
      <c r="A34" s="285"/>
      <c r="B34" s="2240" t="s">
        <v>839</v>
      </c>
      <c r="C34" s="2241"/>
      <c r="D34" s="2094">
        <v>25660.3</v>
      </c>
      <c r="E34" s="2091">
        <v>26786.7</v>
      </c>
      <c r="F34" s="2091">
        <v>27197.4</v>
      </c>
      <c r="G34" s="2091">
        <v>27632.7</v>
      </c>
      <c r="H34" s="2091">
        <v>27788.1</v>
      </c>
      <c r="I34" s="2091">
        <v>28306.7</v>
      </c>
      <c r="J34" s="2091">
        <v>28826.799999999999</v>
      </c>
    </row>
    <row r="35" spans="1:10" ht="18.75" customHeight="1">
      <c r="A35" s="285"/>
      <c r="B35" s="2265"/>
      <c r="C35" s="2266"/>
      <c r="D35" s="2098" t="s">
        <v>1990</v>
      </c>
      <c r="E35" s="2093" t="s">
        <v>2045</v>
      </c>
      <c r="F35" s="2093" t="s">
        <v>2046</v>
      </c>
      <c r="G35" s="2093" t="s">
        <v>1254</v>
      </c>
      <c r="H35" s="2093" t="s">
        <v>2047</v>
      </c>
      <c r="I35" s="2093" t="s">
        <v>2048</v>
      </c>
      <c r="J35" s="2093" t="s">
        <v>2049</v>
      </c>
    </row>
    <row r="36" spans="1:10" ht="18.75" customHeight="1">
      <c r="A36" s="285"/>
      <c r="B36" s="2240" t="s">
        <v>841</v>
      </c>
      <c r="C36" s="2241"/>
      <c r="D36" s="2094">
        <v>20854.3</v>
      </c>
      <c r="E36" s="2091">
        <v>20906.900000000001</v>
      </c>
      <c r="F36" s="2091">
        <v>21107.1</v>
      </c>
      <c r="G36" s="2091">
        <v>21340.799999999999</v>
      </c>
      <c r="H36" s="2091">
        <v>21176.1</v>
      </c>
      <c r="I36" s="2091">
        <v>21563.7</v>
      </c>
      <c r="J36" s="2091">
        <v>21662.5</v>
      </c>
    </row>
    <row r="37" spans="1:10" ht="18.75" customHeight="1">
      <c r="A37" s="285"/>
      <c r="B37" s="2265"/>
      <c r="C37" s="2266"/>
      <c r="D37" s="2098" t="s">
        <v>1301</v>
      </c>
      <c r="E37" s="2093" t="s">
        <v>2050</v>
      </c>
      <c r="F37" s="2093" t="s">
        <v>2051</v>
      </c>
      <c r="G37" s="2093" t="s">
        <v>2052</v>
      </c>
      <c r="H37" s="2093" t="s">
        <v>2053</v>
      </c>
      <c r="I37" s="2093" t="s">
        <v>2054</v>
      </c>
      <c r="J37" s="2093" t="s">
        <v>2055</v>
      </c>
    </row>
    <row r="38" spans="1:10" ht="18.75" customHeight="1">
      <c r="A38" s="285"/>
      <c r="B38" s="2240" t="s">
        <v>843</v>
      </c>
      <c r="C38" s="2241"/>
      <c r="D38" s="2094">
        <v>33343.1</v>
      </c>
      <c r="E38" s="2091">
        <v>39653.199999999997</v>
      </c>
      <c r="F38" s="2091">
        <v>40617.800000000003</v>
      </c>
      <c r="G38" s="2091">
        <v>40830.699999999997</v>
      </c>
      <c r="H38" s="2091">
        <v>40265.5</v>
      </c>
      <c r="I38" s="2091">
        <v>40636.5</v>
      </c>
      <c r="J38" s="2091">
        <v>40327.9</v>
      </c>
    </row>
    <row r="39" spans="1:10" ht="18.75" customHeight="1">
      <c r="A39" s="285"/>
      <c r="B39" s="2265"/>
      <c r="C39" s="2266"/>
      <c r="D39" s="2098" t="s">
        <v>2056</v>
      </c>
      <c r="E39" s="2093" t="s">
        <v>2057</v>
      </c>
      <c r="F39" s="2093" t="s">
        <v>2058</v>
      </c>
      <c r="G39" s="2093" t="s">
        <v>2059</v>
      </c>
      <c r="H39" s="2093" t="s">
        <v>2060</v>
      </c>
      <c r="I39" s="2093" t="s">
        <v>2061</v>
      </c>
      <c r="J39" s="2093" t="s">
        <v>2062</v>
      </c>
    </row>
    <row r="40" spans="1:10" ht="18.75" customHeight="1">
      <c r="A40" s="285"/>
      <c r="B40" s="2240" t="s">
        <v>849</v>
      </c>
      <c r="C40" s="2241"/>
      <c r="D40" s="2094">
        <v>22834.9</v>
      </c>
      <c r="E40" s="2091">
        <v>25385.4</v>
      </c>
      <c r="F40" s="2091">
        <v>25413.200000000001</v>
      </c>
      <c r="G40" s="2091">
        <v>25854.6</v>
      </c>
      <c r="H40" s="2091">
        <v>22844.3</v>
      </c>
      <c r="I40" s="2091">
        <v>24207.9</v>
      </c>
      <c r="J40" s="2091">
        <v>25692.7</v>
      </c>
    </row>
    <row r="41" spans="1:10" ht="18.75" customHeight="1">
      <c r="A41" s="286"/>
      <c r="B41" s="2265"/>
      <c r="C41" s="2266"/>
      <c r="D41" s="2098" t="s">
        <v>1051</v>
      </c>
      <c r="E41" s="2093" t="s">
        <v>2063</v>
      </c>
      <c r="F41" s="2093" t="s">
        <v>2064</v>
      </c>
      <c r="G41" s="2093" t="s">
        <v>2065</v>
      </c>
      <c r="H41" s="2093" t="s">
        <v>2066</v>
      </c>
      <c r="I41" s="2093" t="s">
        <v>2067</v>
      </c>
      <c r="J41" s="2093" t="s">
        <v>2068</v>
      </c>
    </row>
    <row r="42" spans="1:10" ht="18.75" customHeight="1">
      <c r="A42" s="2234" t="s">
        <v>1761</v>
      </c>
      <c r="B42" s="2267"/>
      <c r="C42" s="2236"/>
      <c r="D42" s="2089">
        <v>2698.2</v>
      </c>
      <c r="E42" s="2091">
        <v>2147.8999999999996</v>
      </c>
      <c r="F42" s="2091">
        <v>2376.8999999999996</v>
      </c>
      <c r="G42" s="2091">
        <v>1886.9999999999991</v>
      </c>
      <c r="H42" s="2091">
        <v>1063.0999999999985</v>
      </c>
      <c r="I42" s="2091">
        <v>2450.5999999999985</v>
      </c>
      <c r="J42" s="2091">
        <v>4998.8000000000011</v>
      </c>
    </row>
    <row r="43" spans="1:10" ht="18.75" customHeight="1">
      <c r="A43" s="2237"/>
      <c r="B43" s="2238"/>
      <c r="C43" s="2239"/>
      <c r="D43" s="2098" t="s">
        <v>1053</v>
      </c>
      <c r="E43" s="2097" t="s">
        <v>2069</v>
      </c>
      <c r="F43" s="2097" t="s">
        <v>2070</v>
      </c>
      <c r="G43" s="2097" t="s">
        <v>2071</v>
      </c>
      <c r="H43" s="2097" t="s">
        <v>2072</v>
      </c>
      <c r="I43" s="2097" t="s">
        <v>2073</v>
      </c>
      <c r="J43" s="2097" t="s">
        <v>2074</v>
      </c>
    </row>
    <row r="44" spans="1:10" ht="18.75" customHeight="1">
      <c r="A44" s="2244" t="s">
        <v>1764</v>
      </c>
      <c r="B44" s="2267"/>
      <c r="C44" s="2236"/>
      <c r="D44" s="2089">
        <v>501142</v>
      </c>
      <c r="E44" s="2091">
        <v>565119</v>
      </c>
      <c r="F44" s="2099">
        <v>569153.5</v>
      </c>
      <c r="G44" s="2091">
        <v>571838</v>
      </c>
      <c r="H44" s="2091">
        <v>554074.4</v>
      </c>
      <c r="I44" s="2091">
        <v>573568.80000000005</v>
      </c>
      <c r="J44" s="2091">
        <v>584900.6</v>
      </c>
    </row>
    <row r="45" spans="1:10" ht="18.75" customHeight="1">
      <c r="A45" s="2268"/>
      <c r="B45" s="2269"/>
      <c r="C45" s="2270"/>
      <c r="D45" s="2098" t="s">
        <v>1054</v>
      </c>
      <c r="E45" s="2097" t="s">
        <v>2075</v>
      </c>
      <c r="F45" s="2097" t="s">
        <v>2076</v>
      </c>
      <c r="G45" s="2097" t="s">
        <v>2077</v>
      </c>
      <c r="H45" s="2097" t="s">
        <v>2078</v>
      </c>
      <c r="I45" s="2097" t="s">
        <v>2079</v>
      </c>
      <c r="J45" s="2097" t="s">
        <v>2080</v>
      </c>
    </row>
    <row r="46" spans="1:10" s="802" customFormat="1" ht="18.75" customHeight="1">
      <c r="A46" s="23" t="s">
        <v>2113</v>
      </c>
      <c r="B46" s="223"/>
      <c r="C46" s="223"/>
      <c r="D46" s="223"/>
      <c r="E46" s="223"/>
      <c r="F46" s="223"/>
      <c r="G46" s="223"/>
      <c r="H46" s="223"/>
      <c r="I46" s="223"/>
      <c r="J46" s="223"/>
    </row>
    <row r="47" spans="1:10" s="802" customFormat="1" ht="18.75" customHeight="1">
      <c r="A47" s="1599" t="s">
        <v>1763</v>
      </c>
      <c r="B47" s="223"/>
      <c r="C47" s="223"/>
      <c r="D47" s="223"/>
      <c r="E47" s="223"/>
      <c r="F47" s="223"/>
      <c r="G47" s="223"/>
      <c r="H47" s="223"/>
      <c r="I47" s="223"/>
      <c r="J47" s="223"/>
    </row>
    <row r="48" spans="1:10" s="802" customFormat="1" ht="18.75" customHeight="1">
      <c r="A48" s="23" t="s">
        <v>1759</v>
      </c>
      <c r="B48" s="223"/>
      <c r="C48" s="223"/>
      <c r="D48" s="223"/>
      <c r="E48" s="223"/>
      <c r="F48" s="223"/>
      <c r="G48" s="223"/>
      <c r="H48" s="223"/>
      <c r="I48" s="223"/>
      <c r="J48" s="223"/>
    </row>
    <row r="49" spans="1:10" ht="18.75" customHeight="1">
      <c r="A49" s="23" t="s">
        <v>1760</v>
      </c>
      <c r="B49" s="223"/>
      <c r="C49" s="223"/>
      <c r="D49" s="223"/>
      <c r="E49" s="223"/>
      <c r="F49" s="223"/>
      <c r="G49" s="223"/>
      <c r="H49" s="223"/>
      <c r="I49" s="223"/>
      <c r="J49" s="223"/>
    </row>
  </sheetData>
  <sheetProtection algorithmName="SHA-512" hashValue="4HTMNoUK4YlL0YvNLkhJTeD20RaEfj2shiPn/I2YOxjwn2BfM6iQFeUA/q1QHb3Zr6OCHHYX7zghJM3s3Bte9Q==" saltValue="22kWsNisBlN9CMsEkwmW8Q==" spinCount="100000" sheet="1" objects="1" scenarios="1"/>
  <mergeCells count="23">
    <mergeCell ref="A1:J1"/>
    <mergeCell ref="B26:C27"/>
    <mergeCell ref="B28:C29"/>
    <mergeCell ref="B16:C17"/>
    <mergeCell ref="B18:C19"/>
    <mergeCell ref="B20:C21"/>
    <mergeCell ref="B22:C23"/>
    <mergeCell ref="B24:C25"/>
    <mergeCell ref="A3:C3"/>
    <mergeCell ref="A4:C5"/>
    <mergeCell ref="C8:C9"/>
    <mergeCell ref="C10:C11"/>
    <mergeCell ref="B6:C7"/>
    <mergeCell ref="B12:C13"/>
    <mergeCell ref="B14:C15"/>
    <mergeCell ref="B38:C39"/>
    <mergeCell ref="B40:C41"/>
    <mergeCell ref="A44:C45"/>
    <mergeCell ref="B30:C31"/>
    <mergeCell ref="B32:C33"/>
    <mergeCell ref="B34:C35"/>
    <mergeCell ref="B36:C37"/>
    <mergeCell ref="A42:C43"/>
  </mergeCells>
  <phoneticPr fontId="8"/>
  <hyperlinks>
    <hyperlink ref="K1" location="一覧!A1" display="一覧へ" xr:uid="{F82D0911-FFA2-41E9-8F70-82213CECE39B}"/>
  </hyperlinks>
  <printOptions horizontalCentered="1"/>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29FDE-44FC-4353-B517-7403F3498732}">
  <sheetPr codeName="Sheet7">
    <pageSetUpPr fitToPage="1"/>
  </sheetPr>
  <dimension ref="A1:AH53"/>
  <sheetViews>
    <sheetView view="pageBreakPreview" zoomScaleNormal="100" zoomScaleSheetLayoutView="100" workbookViewId="0"/>
  </sheetViews>
  <sheetFormatPr defaultColWidth="9.140625" defaultRowHeight="18.75" customHeight="1"/>
  <cols>
    <col min="1" max="2" width="4" style="4" customWidth="1"/>
    <col min="3" max="3" width="3.140625" style="4" customWidth="1"/>
    <col min="4" max="4" width="2.7109375" style="4" customWidth="1"/>
    <col min="5" max="5" width="3.7109375" style="4" customWidth="1"/>
    <col min="6" max="6" width="2.28515625" style="4" customWidth="1"/>
    <col min="7" max="9" width="4" style="4" customWidth="1"/>
    <col min="10" max="33" width="3.42578125" style="4" customWidth="1"/>
    <col min="34" max="76" width="4" style="4" customWidth="1"/>
    <col min="77" max="16384" width="9.140625" style="4"/>
  </cols>
  <sheetData>
    <row r="1" spans="1:34" ht="18.75" customHeight="1">
      <c r="A1" s="215" t="s">
        <v>823</v>
      </c>
      <c r="B1" s="289"/>
      <c r="C1" s="289"/>
      <c r="D1" s="289"/>
      <c r="E1" s="289"/>
      <c r="F1" s="289"/>
      <c r="G1" s="289"/>
      <c r="H1" s="289"/>
      <c r="I1" s="289"/>
      <c r="AH1" s="1544" t="s">
        <v>1532</v>
      </c>
    </row>
    <row r="2" spans="1:34" ht="18.75" customHeight="1">
      <c r="A2" s="811"/>
      <c r="B2" s="289"/>
      <c r="C2" s="289"/>
      <c r="D2" s="289"/>
      <c r="E2" s="289"/>
      <c r="F2" s="289"/>
      <c r="G2" s="289"/>
      <c r="H2" s="289"/>
      <c r="I2" s="289"/>
    </row>
    <row r="3" spans="1:34" ht="18.75" customHeight="1">
      <c r="C3" s="900"/>
      <c r="D3" s="908"/>
      <c r="E3" s="908"/>
      <c r="F3" s="2279" t="s">
        <v>1675</v>
      </c>
      <c r="G3" s="2279"/>
      <c r="H3" s="2279"/>
      <c r="I3" s="2279"/>
      <c r="J3" s="2279"/>
      <c r="K3" s="2279"/>
      <c r="L3" s="2279"/>
      <c r="M3" s="2279"/>
      <c r="N3" s="2279"/>
      <c r="O3" s="2279"/>
      <c r="P3" s="2279"/>
      <c r="Q3" s="2279"/>
      <c r="R3" s="2279"/>
      <c r="S3" s="2279"/>
      <c r="T3" s="2279"/>
      <c r="U3" s="2279"/>
      <c r="V3" s="2279"/>
      <c r="W3" s="2279"/>
      <c r="X3" s="2279"/>
      <c r="Y3" s="2279"/>
      <c r="Z3" s="2279"/>
      <c r="AA3" s="2279"/>
    </row>
    <row r="4" spans="1:34" ht="18.75" customHeight="1">
      <c r="C4" s="900"/>
      <c r="D4" s="899"/>
      <c r="E4" s="899"/>
      <c r="F4" s="899"/>
      <c r="G4" s="899"/>
      <c r="H4" s="899"/>
      <c r="I4" s="900"/>
      <c r="J4" s="900"/>
      <c r="K4" s="900"/>
      <c r="L4" s="273"/>
    </row>
    <row r="5" spans="1:34" ht="18.75" customHeight="1">
      <c r="C5" s="288"/>
      <c r="D5" s="288"/>
      <c r="E5" s="290"/>
      <c r="F5" s="901"/>
      <c r="G5" s="290"/>
      <c r="H5" s="901"/>
      <c r="I5" s="2293"/>
      <c r="J5" s="2293"/>
      <c r="K5" s="2293"/>
      <c r="L5" s="2293"/>
      <c r="M5" s="2289" t="s">
        <v>626</v>
      </c>
      <c r="N5" s="2290"/>
      <c r="O5" s="2290"/>
      <c r="P5" s="2290"/>
      <c r="Q5" s="2290"/>
      <c r="R5" s="2291"/>
      <c r="S5" s="2289" t="s">
        <v>272</v>
      </c>
      <c r="T5" s="2290"/>
      <c r="U5" s="2290"/>
      <c r="V5" s="2290"/>
      <c r="W5" s="2290"/>
      <c r="X5" s="2291"/>
    </row>
    <row r="6" spans="1:34" ht="30.75" customHeight="1">
      <c r="C6" s="288"/>
      <c r="D6" s="288"/>
      <c r="E6" s="290"/>
      <c r="F6" s="902"/>
      <c r="G6" s="901"/>
      <c r="H6" s="902"/>
      <c r="I6" s="2293"/>
      <c r="J6" s="2293"/>
      <c r="K6" s="2293"/>
      <c r="L6" s="2293"/>
      <c r="M6" s="2286"/>
      <c r="N6" s="2287"/>
      <c r="O6" s="2288"/>
      <c r="P6" s="2280" t="s">
        <v>1083</v>
      </c>
      <c r="Q6" s="2281"/>
      <c r="R6" s="2282"/>
      <c r="S6" s="2285"/>
      <c r="T6" s="2285"/>
      <c r="U6" s="2285"/>
      <c r="V6" s="2283" t="s">
        <v>1083</v>
      </c>
      <c r="W6" s="2284"/>
      <c r="X6" s="2284"/>
    </row>
    <row r="7" spans="1:34" ht="18.75" customHeight="1">
      <c r="C7" s="290"/>
      <c r="D7" s="800"/>
      <c r="E7" s="903"/>
      <c r="F7" s="904"/>
      <c r="G7" s="903"/>
      <c r="H7" s="904"/>
      <c r="I7" s="2292" t="s">
        <v>663</v>
      </c>
      <c r="J7" s="2292"/>
      <c r="K7" s="2292"/>
      <c r="L7" s="2292"/>
      <c r="M7" s="2294">
        <v>85347</v>
      </c>
      <c r="N7" s="2294"/>
      <c r="O7" s="2294"/>
      <c r="P7" s="2295">
        <v>-10.523667243277201</v>
      </c>
      <c r="Q7" s="2295"/>
      <c r="R7" s="2295"/>
      <c r="S7" s="2296">
        <v>691935</v>
      </c>
      <c r="T7" s="2296"/>
      <c r="U7" s="2296"/>
      <c r="V7" s="2295">
        <v>-8.3907158773008703</v>
      </c>
      <c r="W7" s="2295"/>
      <c r="X7" s="2295"/>
    </row>
    <row r="8" spans="1:34" ht="18.75" customHeight="1">
      <c r="C8" s="290"/>
      <c r="D8" s="800"/>
      <c r="E8" s="903"/>
      <c r="F8" s="904"/>
      <c r="G8" s="903"/>
      <c r="H8" s="904"/>
      <c r="I8" s="2292" t="s">
        <v>1080</v>
      </c>
      <c r="J8" s="2292"/>
      <c r="K8" s="2292"/>
      <c r="L8" s="2292"/>
      <c r="M8" s="2294">
        <v>77108</v>
      </c>
      <c r="N8" s="2294"/>
      <c r="O8" s="2294"/>
      <c r="P8" s="2295">
        <v>-9.6535320515073693</v>
      </c>
      <c r="Q8" s="2295"/>
      <c r="R8" s="2295"/>
      <c r="S8" s="2296">
        <v>689074</v>
      </c>
      <c r="T8" s="2296"/>
      <c r="U8" s="2296"/>
      <c r="V8" s="2295">
        <v>-0.41347814462341398</v>
      </c>
      <c r="W8" s="2295"/>
      <c r="X8" s="2295"/>
    </row>
    <row r="9" spans="1:34" ht="18.75" customHeight="1">
      <c r="C9" s="290"/>
      <c r="D9" s="800"/>
      <c r="E9" s="903"/>
      <c r="F9" s="905"/>
      <c r="G9" s="903"/>
      <c r="H9" s="905"/>
      <c r="I9" s="2292" t="s">
        <v>1081</v>
      </c>
      <c r="J9" s="2292"/>
      <c r="K9" s="2292"/>
      <c r="L9" s="2292"/>
      <c r="M9" s="2294">
        <v>80349</v>
      </c>
      <c r="N9" s="2294"/>
      <c r="O9" s="2294"/>
      <c r="P9" s="2295" t="s">
        <v>32</v>
      </c>
      <c r="Q9" s="2295"/>
      <c r="R9" s="2295"/>
      <c r="S9" s="2296">
        <v>764867</v>
      </c>
      <c r="T9" s="2296"/>
      <c r="U9" s="2296"/>
      <c r="V9" s="2295" t="s">
        <v>32</v>
      </c>
      <c r="W9" s="2295"/>
      <c r="X9" s="2295"/>
    </row>
    <row r="10" spans="1:34" ht="18.75" customHeight="1">
      <c r="C10" s="290"/>
      <c r="D10" s="800"/>
      <c r="E10" s="903"/>
      <c r="F10" s="904"/>
      <c r="G10" s="903"/>
      <c r="H10" s="904"/>
      <c r="I10" s="2292" t="s">
        <v>124</v>
      </c>
      <c r="J10" s="2292"/>
      <c r="K10" s="2292"/>
      <c r="L10" s="2292"/>
      <c r="M10" s="2294">
        <v>73391</v>
      </c>
      <c r="N10" s="2294"/>
      <c r="O10" s="2294"/>
      <c r="P10" s="2295">
        <v>-8.6597219629366808</v>
      </c>
      <c r="Q10" s="2295"/>
      <c r="R10" s="2295"/>
      <c r="S10" s="2296">
        <v>726835</v>
      </c>
      <c r="T10" s="2296"/>
      <c r="U10" s="2296"/>
      <c r="V10" s="2295">
        <v>-4.9723677449804997</v>
      </c>
      <c r="W10" s="2295"/>
      <c r="X10" s="2295"/>
    </row>
    <row r="11" spans="1:34" ht="18.75" customHeight="1">
      <c r="C11" s="290"/>
      <c r="D11" s="800"/>
      <c r="E11" s="903"/>
      <c r="F11" s="904"/>
      <c r="G11" s="903"/>
      <c r="H11" s="904"/>
      <c r="I11" s="2292" t="s">
        <v>75</v>
      </c>
      <c r="J11" s="2292"/>
      <c r="K11" s="2292"/>
      <c r="L11" s="2292"/>
      <c r="M11" s="2294">
        <v>74419</v>
      </c>
      <c r="N11" s="2294"/>
      <c r="O11" s="2294"/>
      <c r="P11" s="2295">
        <v>1.40071670913327</v>
      </c>
      <c r="Q11" s="2295"/>
      <c r="R11" s="2295"/>
      <c r="S11" s="2296">
        <v>746742</v>
      </c>
      <c r="T11" s="2296"/>
      <c r="U11" s="2296"/>
      <c r="V11" s="2295">
        <v>2.7388609519354499</v>
      </c>
      <c r="W11" s="2295"/>
      <c r="X11" s="2295"/>
      <c r="AA11" s="468"/>
    </row>
    <row r="12" spans="1:34" ht="18.75" customHeight="1">
      <c r="C12" s="290"/>
      <c r="D12" s="800"/>
      <c r="E12" s="903"/>
      <c r="F12" s="904"/>
      <c r="G12" s="903"/>
      <c r="H12" s="904"/>
      <c r="I12" s="2292" t="s">
        <v>859</v>
      </c>
      <c r="J12" s="2292"/>
      <c r="K12" s="2292"/>
      <c r="L12" s="2292"/>
      <c r="M12" s="2294">
        <v>70637</v>
      </c>
      <c r="N12" s="2294"/>
      <c r="O12" s="2294"/>
      <c r="P12" s="2295">
        <v>-5.0820355016864003</v>
      </c>
      <c r="Q12" s="2295"/>
      <c r="R12" s="2295"/>
      <c r="S12" s="2296">
        <v>739542</v>
      </c>
      <c r="T12" s="2296"/>
      <c r="U12" s="2296"/>
      <c r="V12" s="2295">
        <v>-0.96418843455973202</v>
      </c>
      <c r="W12" s="2295"/>
      <c r="X12" s="2295"/>
    </row>
    <row r="13" spans="1:34" ht="18.75" customHeight="1">
      <c r="C13" s="290"/>
      <c r="D13" s="800"/>
      <c r="E13" s="903"/>
      <c r="F13" s="905"/>
      <c r="G13" s="905"/>
      <c r="H13" s="905"/>
      <c r="I13" s="2292" t="s">
        <v>1082</v>
      </c>
      <c r="J13" s="2292"/>
      <c r="K13" s="2292"/>
      <c r="L13" s="2292"/>
      <c r="M13" s="2294">
        <v>89373</v>
      </c>
      <c r="N13" s="2294"/>
      <c r="O13" s="2294"/>
      <c r="P13" s="2295" t="s">
        <v>32</v>
      </c>
      <c r="Q13" s="2295"/>
      <c r="R13" s="2295"/>
      <c r="S13" s="2296" t="s">
        <v>32</v>
      </c>
      <c r="T13" s="2296"/>
      <c r="U13" s="2296"/>
      <c r="V13" s="2295" t="s">
        <v>32</v>
      </c>
      <c r="W13" s="2295"/>
      <c r="X13" s="2295"/>
    </row>
    <row r="14" spans="1:34" ht="18.75" customHeight="1">
      <c r="C14" s="290"/>
      <c r="D14" s="800"/>
      <c r="E14" s="903"/>
      <c r="F14" s="905"/>
      <c r="G14" s="905"/>
      <c r="H14" s="905"/>
      <c r="I14" s="2292" t="s">
        <v>1255</v>
      </c>
      <c r="J14" s="2292"/>
      <c r="K14" s="2292"/>
      <c r="L14" s="2292"/>
      <c r="M14" s="2299">
        <v>69670</v>
      </c>
      <c r="N14" s="2299"/>
      <c r="O14" s="2299"/>
      <c r="P14" s="2300" t="s">
        <v>32</v>
      </c>
      <c r="Q14" s="2300"/>
      <c r="R14" s="2300"/>
      <c r="S14" s="2195">
        <v>746275</v>
      </c>
      <c r="T14" s="2195"/>
      <c r="U14" s="2195"/>
      <c r="V14" s="2300" t="s">
        <v>32</v>
      </c>
      <c r="W14" s="2300"/>
      <c r="X14" s="2300"/>
    </row>
    <row r="15" spans="1:34" ht="18.75" customHeight="1">
      <c r="C15" s="290"/>
      <c r="D15" s="800"/>
      <c r="E15" s="903"/>
      <c r="F15" s="905"/>
      <c r="G15" s="905"/>
      <c r="H15" s="905"/>
      <c r="I15" s="2292" t="s">
        <v>1856</v>
      </c>
      <c r="J15" s="2292"/>
      <c r="K15" s="2292"/>
      <c r="L15" s="2292"/>
      <c r="M15" s="2299">
        <v>53425</v>
      </c>
      <c r="N15" s="2299"/>
      <c r="O15" s="2299"/>
      <c r="P15" s="2300" t="s">
        <v>32</v>
      </c>
      <c r="Q15" s="2300"/>
      <c r="R15" s="2300"/>
      <c r="S15" s="2195">
        <v>719372</v>
      </c>
      <c r="T15" s="2195"/>
      <c r="U15" s="2195"/>
      <c r="V15" s="2300" t="s">
        <v>32</v>
      </c>
      <c r="W15" s="2300"/>
      <c r="X15" s="2300"/>
    </row>
    <row r="16" spans="1:34" ht="18.75" customHeight="1">
      <c r="C16" s="288"/>
      <c r="D16" s="288"/>
      <c r="E16" s="288"/>
      <c r="F16" s="906"/>
      <c r="G16" s="906"/>
      <c r="H16" s="289"/>
      <c r="I16" s="1" t="s">
        <v>1599</v>
      </c>
      <c r="J16" s="289"/>
      <c r="K16" s="289"/>
    </row>
    <row r="17" spans="1:33" ht="18.75" customHeight="1">
      <c r="C17" s="288"/>
      <c r="D17" s="288"/>
      <c r="E17" s="288"/>
      <c r="F17" s="289"/>
      <c r="G17" s="289"/>
      <c r="H17" s="289"/>
      <c r="I17" s="2297" t="s">
        <v>1084</v>
      </c>
      <c r="J17" s="2297"/>
      <c r="K17" s="2297"/>
      <c r="L17" s="2297"/>
      <c r="M17" s="2297"/>
      <c r="N17" s="2297"/>
      <c r="O17" s="2297"/>
      <c r="P17" s="2297"/>
      <c r="Q17" s="2297"/>
      <c r="R17" s="2297"/>
      <c r="S17" s="2297"/>
      <c r="T17" s="2297"/>
      <c r="U17" s="2297"/>
      <c r="V17" s="2297"/>
      <c r="W17" s="2297"/>
      <c r="X17" s="2297"/>
    </row>
    <row r="18" spans="1:33" ht="18.75" customHeight="1">
      <c r="C18" s="288"/>
      <c r="D18" s="288"/>
      <c r="E18" s="288"/>
      <c r="F18" s="289"/>
      <c r="G18" s="289"/>
      <c r="H18" s="289"/>
      <c r="I18" s="1" t="s">
        <v>1210</v>
      </c>
      <c r="J18" s="289"/>
      <c r="K18" s="289"/>
    </row>
    <row r="19" spans="1:33" ht="18.75" customHeight="1">
      <c r="C19" s="289"/>
      <c r="D19" s="289"/>
      <c r="E19" s="289"/>
      <c r="F19" s="289"/>
      <c r="G19" s="289"/>
      <c r="H19" s="289"/>
      <c r="I19" s="223" t="s">
        <v>1756</v>
      </c>
      <c r="J19" s="289"/>
      <c r="K19" s="223"/>
      <c r="L19" s="1601"/>
      <c r="M19" s="1601"/>
      <c r="N19" s="223"/>
      <c r="O19" s="223"/>
      <c r="P19" s="223"/>
      <c r="Q19" s="223"/>
      <c r="R19" s="223"/>
      <c r="S19" s="223"/>
      <c r="T19" s="223"/>
      <c r="U19" s="223"/>
      <c r="V19" s="223"/>
      <c r="W19" s="223"/>
      <c r="X19" s="223"/>
      <c r="Y19" s="223"/>
      <c r="Z19" s="223"/>
      <c r="AA19" s="223"/>
      <c r="AB19" s="223"/>
    </row>
    <row r="20" spans="1:33" ht="18.75" customHeight="1">
      <c r="C20" s="288"/>
      <c r="D20" s="288"/>
      <c r="E20" s="288"/>
      <c r="F20" s="289"/>
      <c r="G20" s="289"/>
      <c r="H20" s="289"/>
      <c r="I20" s="271" t="s">
        <v>1757</v>
      </c>
      <c r="J20" s="289"/>
      <c r="K20" s="289"/>
      <c r="L20" s="223"/>
      <c r="M20" s="223"/>
      <c r="N20" s="223"/>
      <c r="O20" s="223"/>
      <c r="P20" s="223"/>
      <c r="Q20" s="223"/>
      <c r="R20" s="223"/>
      <c r="S20" s="223"/>
      <c r="T20" s="223"/>
      <c r="U20" s="223"/>
      <c r="V20" s="223"/>
      <c r="W20" s="223"/>
      <c r="X20" s="223"/>
      <c r="Y20" s="223"/>
      <c r="Z20" s="223"/>
      <c r="AA20" s="223"/>
      <c r="AB20" s="223"/>
    </row>
    <row r="21" spans="1:33" ht="18.75" customHeight="1">
      <c r="C21" s="289"/>
      <c r="D21" s="289"/>
      <c r="E21" s="289"/>
      <c r="F21" s="289"/>
      <c r="G21" s="289"/>
      <c r="H21" s="289"/>
      <c r="I21" s="4" t="s">
        <v>2132</v>
      </c>
      <c r="L21" s="1601"/>
      <c r="M21" s="1601"/>
    </row>
    <row r="22" spans="1:33" ht="18.75" customHeight="1">
      <c r="C22" s="289"/>
      <c r="D22" s="289"/>
      <c r="E22" s="289"/>
      <c r="F22" s="289"/>
      <c r="G22" s="289"/>
      <c r="H22" s="289"/>
      <c r="I22" s="4" t="s">
        <v>2133</v>
      </c>
      <c r="L22" s="1601"/>
      <c r="M22" s="1601"/>
    </row>
    <row r="23" spans="1:33" ht="18.75" customHeight="1">
      <c r="C23" s="289"/>
      <c r="D23" s="289"/>
      <c r="E23" s="289"/>
      <c r="F23" s="289"/>
      <c r="G23" s="289"/>
      <c r="H23" s="289"/>
      <c r="I23" s="4" t="s">
        <v>2134</v>
      </c>
      <c r="L23" s="1601"/>
      <c r="M23" s="1601"/>
    </row>
    <row r="24" spans="1:33" ht="18.75" customHeight="1">
      <c r="C24" s="2187"/>
      <c r="D24" s="2187"/>
      <c r="E24" s="2187"/>
      <c r="I24" s="4" t="s">
        <v>2135</v>
      </c>
    </row>
    <row r="25" spans="1:33" ht="18.75" customHeight="1">
      <c r="C25" s="2187"/>
      <c r="D25" s="2187"/>
      <c r="E25" s="2187"/>
      <c r="I25" s="4" t="s">
        <v>2136</v>
      </c>
    </row>
    <row r="26" spans="1:33" ht="18.75" customHeight="1">
      <c r="A26" s="288"/>
      <c r="B26" s="289"/>
      <c r="C26" s="289"/>
      <c r="D26" s="289"/>
      <c r="E26" s="289"/>
      <c r="F26" s="289"/>
      <c r="G26" s="289"/>
      <c r="H26" s="289"/>
      <c r="I26" s="289"/>
    </row>
    <row r="27" spans="1:33" ht="18.75" customHeight="1">
      <c r="A27" s="2298" t="s">
        <v>1676</v>
      </c>
      <c r="B27" s="2298"/>
      <c r="C27" s="2298"/>
      <c r="D27" s="2298"/>
      <c r="E27" s="2298"/>
      <c r="F27" s="2298"/>
      <c r="G27" s="2298"/>
      <c r="H27" s="2298"/>
      <c r="I27" s="2298"/>
      <c r="J27" s="2298"/>
      <c r="K27" s="2298"/>
      <c r="L27" s="2298"/>
      <c r="M27" s="2298"/>
      <c r="N27" s="2298"/>
      <c r="O27" s="2298"/>
      <c r="P27" s="2298"/>
      <c r="Q27" s="2298"/>
      <c r="R27" s="2298"/>
      <c r="S27" s="2298"/>
      <c r="T27" s="2298"/>
      <c r="U27" s="2298"/>
      <c r="V27" s="2298"/>
      <c r="W27" s="2298"/>
      <c r="X27" s="2298"/>
      <c r="Y27" s="2298"/>
      <c r="Z27" s="2298"/>
      <c r="AA27" s="2298"/>
      <c r="AB27" s="2298"/>
      <c r="AC27" s="2298"/>
      <c r="AD27" s="2298"/>
      <c r="AE27" s="2298"/>
      <c r="AF27" s="2298"/>
      <c r="AG27" s="2298"/>
    </row>
    <row r="28" spans="1:33" ht="18.75" customHeight="1">
      <c r="A28" s="907"/>
      <c r="B28" s="110"/>
      <c r="C28" s="110"/>
      <c r="D28" s="110"/>
      <c r="E28" s="110"/>
      <c r="F28" s="110"/>
      <c r="G28" s="344"/>
      <c r="H28" s="344"/>
      <c r="I28" s="100"/>
      <c r="AG28" s="5" t="s">
        <v>1142</v>
      </c>
    </row>
    <row r="29" spans="1:33" ht="18.75" customHeight="1">
      <c r="A29" s="2293"/>
      <c r="B29" s="2293"/>
      <c r="C29" s="2293"/>
      <c r="D29" s="2293"/>
      <c r="E29" s="2293"/>
      <c r="F29" s="2293"/>
      <c r="G29" s="2293"/>
      <c r="H29" s="2293"/>
      <c r="I29" s="2293"/>
      <c r="J29" s="2293" t="s">
        <v>626</v>
      </c>
      <c r="K29" s="2293"/>
      <c r="L29" s="2293"/>
      <c r="M29" s="2293"/>
      <c r="N29" s="2293"/>
      <c r="O29" s="2293"/>
      <c r="P29" s="2293"/>
      <c r="Q29" s="2293"/>
      <c r="R29" s="2293"/>
      <c r="S29" s="2293"/>
      <c r="T29" s="2293"/>
      <c r="U29" s="2293"/>
      <c r="V29" s="2293" t="s">
        <v>272</v>
      </c>
      <c r="W29" s="2293"/>
      <c r="X29" s="2293"/>
      <c r="Y29" s="2293"/>
      <c r="Z29" s="2293"/>
      <c r="AA29" s="2293"/>
      <c r="AB29" s="2293"/>
      <c r="AC29" s="2293"/>
      <c r="AD29" s="2293"/>
      <c r="AE29" s="2293"/>
      <c r="AF29" s="2293"/>
      <c r="AG29" s="2293"/>
    </row>
    <row r="30" spans="1:33" ht="18.75" customHeight="1">
      <c r="A30" s="2293"/>
      <c r="B30" s="2293"/>
      <c r="C30" s="2293"/>
      <c r="D30" s="2293"/>
      <c r="E30" s="2293"/>
      <c r="F30" s="2293"/>
      <c r="G30" s="2293"/>
      <c r="H30" s="2293"/>
      <c r="I30" s="2293"/>
      <c r="J30" s="2293" t="s">
        <v>1256</v>
      </c>
      <c r="K30" s="2293"/>
      <c r="L30" s="2293"/>
      <c r="M30" s="2293"/>
      <c r="N30" s="2293"/>
      <c r="O30" s="2293"/>
      <c r="P30" s="2293" t="s">
        <v>859</v>
      </c>
      <c r="Q30" s="2293"/>
      <c r="R30" s="2293"/>
      <c r="S30" s="2293"/>
      <c r="T30" s="2293"/>
      <c r="U30" s="2293"/>
      <c r="V30" s="2293" t="s">
        <v>1256</v>
      </c>
      <c r="W30" s="2293"/>
      <c r="X30" s="2293"/>
      <c r="Y30" s="2293"/>
      <c r="Z30" s="2293"/>
      <c r="AA30" s="2293"/>
      <c r="AB30" s="2293" t="s">
        <v>859</v>
      </c>
      <c r="AC30" s="2293"/>
      <c r="AD30" s="2293"/>
      <c r="AE30" s="2293"/>
      <c r="AF30" s="2293"/>
      <c r="AG30" s="2293"/>
    </row>
    <row r="31" spans="1:33" ht="18.75" customHeight="1">
      <c r="A31" s="2293"/>
      <c r="B31" s="2293"/>
      <c r="C31" s="2293"/>
      <c r="D31" s="2293"/>
      <c r="E31" s="2293"/>
      <c r="F31" s="2293"/>
      <c r="G31" s="2293"/>
      <c r="H31" s="2293"/>
      <c r="I31" s="2293"/>
      <c r="J31" s="2293" t="s">
        <v>1085</v>
      </c>
      <c r="K31" s="2293"/>
      <c r="L31" s="2293"/>
      <c r="M31" s="2293" t="s">
        <v>1086</v>
      </c>
      <c r="N31" s="2293"/>
      <c r="O31" s="2293"/>
      <c r="P31" s="2293" t="s">
        <v>1085</v>
      </c>
      <c r="Q31" s="2293"/>
      <c r="R31" s="2293"/>
      <c r="S31" s="2293" t="s">
        <v>1086</v>
      </c>
      <c r="T31" s="2293"/>
      <c r="U31" s="2293"/>
      <c r="V31" s="2293" t="s">
        <v>1085</v>
      </c>
      <c r="W31" s="2293"/>
      <c r="X31" s="2293"/>
      <c r="Y31" s="2293" t="s">
        <v>1086</v>
      </c>
      <c r="Z31" s="2293"/>
      <c r="AA31" s="2293"/>
      <c r="AB31" s="2293" t="s">
        <v>1085</v>
      </c>
      <c r="AC31" s="2293"/>
      <c r="AD31" s="2293"/>
      <c r="AE31" s="2293" t="s">
        <v>1086</v>
      </c>
      <c r="AF31" s="2293"/>
      <c r="AG31" s="2293"/>
    </row>
    <row r="32" spans="1:33" ht="18.75" customHeight="1">
      <c r="A32" s="2304" t="s">
        <v>1087</v>
      </c>
      <c r="B32" s="2304"/>
      <c r="C32" s="2304"/>
      <c r="D32" s="2304"/>
      <c r="E32" s="2304"/>
      <c r="F32" s="2304"/>
      <c r="G32" s="2304"/>
      <c r="H32" s="2304"/>
      <c r="I32" s="2304"/>
      <c r="J32" s="2195">
        <v>100</v>
      </c>
      <c r="K32" s="2195"/>
      <c r="L32" s="2195"/>
      <c r="M32" s="2301">
        <f>J32/$J$51*100</f>
        <v>0.14353380221042056</v>
      </c>
      <c r="N32" s="2302"/>
      <c r="O32" s="2303"/>
      <c r="P32" s="2296">
        <v>73</v>
      </c>
      <c r="Q32" s="2296"/>
      <c r="R32" s="2296"/>
      <c r="S32" s="2295">
        <v>0.103345272307714</v>
      </c>
      <c r="T32" s="2295"/>
      <c r="U32" s="2295"/>
      <c r="V32" s="2195">
        <v>960</v>
      </c>
      <c r="W32" s="2195"/>
      <c r="X32" s="2195"/>
      <c r="Y32" s="2300">
        <f>V32/$V$51*100</f>
        <v>0.12863890656929416</v>
      </c>
      <c r="Z32" s="2300"/>
      <c r="AA32" s="2300"/>
      <c r="AB32" s="2296">
        <v>967</v>
      </c>
      <c r="AC32" s="2296"/>
      <c r="AD32" s="2296"/>
      <c r="AE32" s="2295">
        <v>0.13075660341129999</v>
      </c>
      <c r="AF32" s="2295"/>
      <c r="AG32" s="2295"/>
    </row>
    <row r="33" spans="1:33" ht="18.75" customHeight="1">
      <c r="A33" s="2335" t="s">
        <v>1088</v>
      </c>
      <c r="B33" s="2336"/>
      <c r="C33" s="2336"/>
      <c r="D33" s="2336"/>
      <c r="E33" s="2336"/>
      <c r="F33" s="2336"/>
      <c r="G33" s="2336"/>
      <c r="H33" s="2336"/>
      <c r="I33" s="2337"/>
      <c r="J33" s="2305">
        <f>SUM(J34:L36)</f>
        <v>11124</v>
      </c>
      <c r="K33" s="2305"/>
      <c r="L33" s="2305"/>
      <c r="M33" s="2306">
        <f>SUM(M34:O36)</f>
        <v>15.966700157887184</v>
      </c>
      <c r="N33" s="2307"/>
      <c r="O33" s="2307"/>
      <c r="P33" s="2308">
        <v>11781</v>
      </c>
      <c r="Q33" s="2308"/>
      <c r="R33" s="2308"/>
      <c r="S33" s="2309">
        <v>16.678228124071001</v>
      </c>
      <c r="T33" s="2310"/>
      <c r="U33" s="2310"/>
      <c r="V33" s="2305">
        <f>SUM(V34:X36)</f>
        <v>118170</v>
      </c>
      <c r="W33" s="2305"/>
      <c r="X33" s="2305"/>
      <c r="Y33" s="2307">
        <f>SUM(Y34:AA36)</f>
        <v>15.834645405514054</v>
      </c>
      <c r="Z33" s="2307"/>
      <c r="AA33" s="2307"/>
      <c r="AB33" s="2308">
        <v>118929</v>
      </c>
      <c r="AC33" s="2308"/>
      <c r="AD33" s="2308"/>
      <c r="AE33" s="2310">
        <v>16.081439593694501</v>
      </c>
      <c r="AF33" s="2310"/>
      <c r="AG33" s="2310"/>
    </row>
    <row r="34" spans="1:33" ht="18.75" customHeight="1">
      <c r="A34" s="909"/>
      <c r="B34" s="2338" t="s">
        <v>1089</v>
      </c>
      <c r="C34" s="2339"/>
      <c r="D34" s="2339"/>
      <c r="E34" s="2339"/>
      <c r="F34" s="2339"/>
      <c r="G34" s="2339"/>
      <c r="H34" s="2339"/>
      <c r="I34" s="2340"/>
      <c r="J34" s="2311">
        <v>1</v>
      </c>
      <c r="K34" s="2311"/>
      <c r="L34" s="2311"/>
      <c r="M34" s="2312">
        <f>J34/$J$51*100</f>
        <v>1.4353380221042056E-3</v>
      </c>
      <c r="N34" s="2313"/>
      <c r="O34" s="2313"/>
      <c r="P34" s="2314">
        <v>2</v>
      </c>
      <c r="Q34" s="2314"/>
      <c r="R34" s="2314"/>
      <c r="S34" s="2315">
        <v>2.83137732349902E-3</v>
      </c>
      <c r="T34" s="2316"/>
      <c r="U34" s="2316"/>
      <c r="V34" s="2311">
        <v>1</v>
      </c>
      <c r="W34" s="2311"/>
      <c r="X34" s="2311"/>
      <c r="Y34" s="2313">
        <f>V34/$V$51*100</f>
        <v>1.3399886100968141E-4</v>
      </c>
      <c r="Z34" s="2313"/>
      <c r="AA34" s="2313"/>
      <c r="AB34" s="2314">
        <v>7</v>
      </c>
      <c r="AC34" s="2314"/>
      <c r="AD34" s="2314"/>
      <c r="AE34" s="2316">
        <v>9.4653177236722196E-4</v>
      </c>
      <c r="AF34" s="2316"/>
      <c r="AG34" s="2316"/>
    </row>
    <row r="35" spans="1:33" ht="18.75" customHeight="1">
      <c r="A35" s="909"/>
      <c r="B35" s="2341" t="s">
        <v>1090</v>
      </c>
      <c r="C35" s="2342"/>
      <c r="D35" s="2342"/>
      <c r="E35" s="2342"/>
      <c r="F35" s="2342"/>
      <c r="G35" s="2342"/>
      <c r="H35" s="2342"/>
      <c r="I35" s="2343"/>
      <c r="J35" s="2311">
        <v>4447</v>
      </c>
      <c r="K35" s="2311"/>
      <c r="L35" s="2311"/>
      <c r="M35" s="2312">
        <f>J35/$J$51*100</f>
        <v>6.3829481842974021</v>
      </c>
      <c r="N35" s="2313"/>
      <c r="O35" s="2313"/>
      <c r="P35" s="2314">
        <v>4249</v>
      </c>
      <c r="Q35" s="2314"/>
      <c r="R35" s="2314"/>
      <c r="S35" s="2315">
        <v>6.0152611237736604</v>
      </c>
      <c r="T35" s="2316"/>
      <c r="U35" s="2316"/>
      <c r="V35" s="2311">
        <v>29213</v>
      </c>
      <c r="W35" s="2311"/>
      <c r="X35" s="2311"/>
      <c r="Y35" s="2313">
        <f>V35/$V$51*100</f>
        <v>3.9145087266758236</v>
      </c>
      <c r="Z35" s="2313"/>
      <c r="AA35" s="2313"/>
      <c r="AB35" s="2314">
        <v>27882</v>
      </c>
      <c r="AC35" s="2314"/>
      <c r="AD35" s="2314"/>
      <c r="AE35" s="2316">
        <v>3.7701712681632702</v>
      </c>
      <c r="AF35" s="2316"/>
      <c r="AG35" s="2316"/>
    </row>
    <row r="36" spans="1:33" ht="18.75" customHeight="1">
      <c r="A36" s="910"/>
      <c r="B36" s="2344" t="s">
        <v>1091</v>
      </c>
      <c r="C36" s="2345"/>
      <c r="D36" s="2345"/>
      <c r="E36" s="2345"/>
      <c r="F36" s="2345"/>
      <c r="G36" s="2345"/>
      <c r="H36" s="2345"/>
      <c r="I36" s="2346"/>
      <c r="J36" s="2317">
        <v>6676</v>
      </c>
      <c r="K36" s="2317"/>
      <c r="L36" s="2317"/>
      <c r="M36" s="2318">
        <f>J36/$J$51*100</f>
        <v>9.5823166355676772</v>
      </c>
      <c r="N36" s="2319"/>
      <c r="O36" s="2319"/>
      <c r="P36" s="2320">
        <v>7530</v>
      </c>
      <c r="Q36" s="2320"/>
      <c r="R36" s="2320"/>
      <c r="S36" s="2321">
        <v>10.660135622973799</v>
      </c>
      <c r="T36" s="2322"/>
      <c r="U36" s="2322"/>
      <c r="V36" s="2317">
        <v>88956</v>
      </c>
      <c r="W36" s="2317"/>
      <c r="X36" s="2317"/>
      <c r="Y36" s="2319">
        <f>V36/$V$51*100</f>
        <v>11.920002679977221</v>
      </c>
      <c r="Z36" s="2319"/>
      <c r="AA36" s="2319"/>
      <c r="AB36" s="2320">
        <v>91040</v>
      </c>
      <c r="AC36" s="2320"/>
      <c r="AD36" s="2320"/>
      <c r="AE36" s="2322">
        <v>12.310321793758799</v>
      </c>
      <c r="AF36" s="2322"/>
      <c r="AG36" s="2322"/>
    </row>
    <row r="37" spans="1:33" ht="18.75" customHeight="1">
      <c r="A37" s="2335" t="s">
        <v>1092</v>
      </c>
      <c r="B37" s="2336"/>
      <c r="C37" s="2336"/>
      <c r="D37" s="2336"/>
      <c r="E37" s="2336"/>
      <c r="F37" s="2336"/>
      <c r="G37" s="2336"/>
      <c r="H37" s="2336"/>
      <c r="I37" s="2337"/>
      <c r="J37" s="2329">
        <f>SUM(J38:L50)</f>
        <v>58446</v>
      </c>
      <c r="K37" s="2330"/>
      <c r="L37" s="2331"/>
      <c r="M37" s="2307">
        <f>SUM(M38:O50)</f>
        <v>83.889766039902398</v>
      </c>
      <c r="N37" s="2307"/>
      <c r="O37" s="2307"/>
      <c r="P37" s="2332">
        <v>58783</v>
      </c>
      <c r="Q37" s="2333"/>
      <c r="R37" s="2334"/>
      <c r="S37" s="2310">
        <v>83.218426603621296</v>
      </c>
      <c r="T37" s="2310"/>
      <c r="U37" s="2310"/>
      <c r="V37" s="2305">
        <f>SUM(V38:X50)</f>
        <v>627145</v>
      </c>
      <c r="W37" s="2305"/>
      <c r="X37" s="2305"/>
      <c r="Y37" s="2307">
        <f>SUM(Y38:AA50)</f>
        <v>84.036715687916626</v>
      </c>
      <c r="Z37" s="2307"/>
      <c r="AA37" s="2307"/>
      <c r="AB37" s="2308">
        <v>619646</v>
      </c>
      <c r="AC37" s="2308"/>
      <c r="AD37" s="2308"/>
      <c r="AE37" s="2310">
        <v>83.787803802894203</v>
      </c>
      <c r="AF37" s="2310"/>
      <c r="AG37" s="2310"/>
    </row>
    <row r="38" spans="1:33" ht="18.75" customHeight="1">
      <c r="A38" s="911"/>
      <c r="B38" s="2356" t="s">
        <v>1093</v>
      </c>
      <c r="C38" s="2357"/>
      <c r="D38" s="2357"/>
      <c r="E38" s="2357"/>
      <c r="F38" s="2357"/>
      <c r="G38" s="2357"/>
      <c r="H38" s="2357"/>
      <c r="I38" s="2358"/>
      <c r="J38" s="2323">
        <v>28</v>
      </c>
      <c r="K38" s="2324"/>
      <c r="L38" s="2325"/>
      <c r="M38" s="2313">
        <f t="shared" ref="M38:M45" si="0">J38/$J$51*100</f>
        <v>4.0189464618917758E-2</v>
      </c>
      <c r="N38" s="2313"/>
      <c r="O38" s="2313"/>
      <c r="P38" s="2326">
        <v>21</v>
      </c>
      <c r="Q38" s="2327"/>
      <c r="R38" s="2328"/>
      <c r="S38" s="2316">
        <v>2.9729461896739699E-2</v>
      </c>
      <c r="T38" s="2316"/>
      <c r="U38" s="2316"/>
      <c r="V38" s="2311">
        <v>1566</v>
      </c>
      <c r="W38" s="2311"/>
      <c r="X38" s="2311"/>
      <c r="Y38" s="2313">
        <f>V38/$V$51*100</f>
        <v>0.2098422163411611</v>
      </c>
      <c r="Z38" s="2313"/>
      <c r="AA38" s="2313"/>
      <c r="AB38" s="2314">
        <v>1051</v>
      </c>
      <c r="AC38" s="2314"/>
      <c r="AD38" s="2314"/>
      <c r="AE38" s="2316">
        <v>0.14211498467970701</v>
      </c>
      <c r="AF38" s="2316"/>
      <c r="AG38" s="2316"/>
    </row>
    <row r="39" spans="1:33" ht="18.75" customHeight="1">
      <c r="A39" s="911"/>
      <c r="B39" s="2353" t="s">
        <v>1094</v>
      </c>
      <c r="C39" s="2354"/>
      <c r="D39" s="2354"/>
      <c r="E39" s="2354"/>
      <c r="F39" s="2354"/>
      <c r="G39" s="2354"/>
      <c r="H39" s="2354"/>
      <c r="I39" s="2355"/>
      <c r="J39" s="2323">
        <v>964</v>
      </c>
      <c r="K39" s="2324"/>
      <c r="L39" s="2325"/>
      <c r="M39" s="2313">
        <f t="shared" si="0"/>
        <v>1.3836658533084543</v>
      </c>
      <c r="N39" s="2313"/>
      <c r="O39" s="2313"/>
      <c r="P39" s="2326">
        <v>739</v>
      </c>
      <c r="Q39" s="2327"/>
      <c r="R39" s="2328"/>
      <c r="S39" s="2316">
        <v>1.0461939210328901</v>
      </c>
      <c r="T39" s="2316"/>
      <c r="U39" s="2316"/>
      <c r="V39" s="2311">
        <v>17529</v>
      </c>
      <c r="W39" s="2311"/>
      <c r="X39" s="2311"/>
      <c r="Y39" s="2313">
        <f>V39/$V$51*100</f>
        <v>2.3488660346387058</v>
      </c>
      <c r="Z39" s="2313"/>
      <c r="AA39" s="2313"/>
      <c r="AB39" s="2314">
        <v>12518</v>
      </c>
      <c r="AC39" s="2314"/>
      <c r="AD39" s="2314"/>
      <c r="AE39" s="2316">
        <v>1.69266924664184</v>
      </c>
      <c r="AF39" s="2316"/>
      <c r="AG39" s="2316"/>
    </row>
    <row r="40" spans="1:33" ht="18.75" customHeight="1">
      <c r="A40" s="911"/>
      <c r="B40" s="2353" t="s">
        <v>1143</v>
      </c>
      <c r="C40" s="2354"/>
      <c r="D40" s="2354"/>
      <c r="E40" s="2354"/>
      <c r="F40" s="2354"/>
      <c r="G40" s="2354"/>
      <c r="H40" s="2354"/>
      <c r="I40" s="2355"/>
      <c r="J40" s="2323">
        <v>1123</v>
      </c>
      <c r="K40" s="2324"/>
      <c r="L40" s="2325"/>
      <c r="M40" s="2313">
        <f t="shared" si="0"/>
        <v>1.6118845988230226</v>
      </c>
      <c r="N40" s="2313"/>
      <c r="O40" s="2313"/>
      <c r="P40" s="2326">
        <v>1160</v>
      </c>
      <c r="Q40" s="2327"/>
      <c r="R40" s="2328"/>
      <c r="S40" s="2316">
        <v>1.64219884762943</v>
      </c>
      <c r="T40" s="2316"/>
      <c r="U40" s="2316"/>
      <c r="V40" s="2311">
        <v>30498</v>
      </c>
      <c r="W40" s="2311"/>
      <c r="X40" s="2311"/>
      <c r="Y40" s="2313">
        <f>V40/$V$51*100</f>
        <v>4.0866972630732645</v>
      </c>
      <c r="Z40" s="2313"/>
      <c r="AA40" s="2313"/>
      <c r="AB40" s="2314">
        <v>32120</v>
      </c>
      <c r="AC40" s="2314"/>
      <c r="AD40" s="2314"/>
      <c r="AE40" s="2316">
        <v>4.34322864691931</v>
      </c>
      <c r="AF40" s="2316"/>
      <c r="AG40" s="2316"/>
    </row>
    <row r="41" spans="1:33" ht="18.75" customHeight="1">
      <c r="A41" s="911"/>
      <c r="B41" s="2353" t="s">
        <v>1144</v>
      </c>
      <c r="C41" s="2354"/>
      <c r="D41" s="2354"/>
      <c r="E41" s="2354"/>
      <c r="F41" s="2354"/>
      <c r="G41" s="2354"/>
      <c r="H41" s="2354"/>
      <c r="I41" s="2355"/>
      <c r="J41" s="2323">
        <v>17078</v>
      </c>
      <c r="K41" s="2324"/>
      <c r="L41" s="2325"/>
      <c r="M41" s="2313">
        <f t="shared" si="0"/>
        <v>24.512702741495623</v>
      </c>
      <c r="N41" s="2313"/>
      <c r="O41" s="2313"/>
      <c r="P41" s="2326">
        <v>18894</v>
      </c>
      <c r="Q41" s="2327"/>
      <c r="R41" s="2328"/>
      <c r="S41" s="2316">
        <v>26.748021575095201</v>
      </c>
      <c r="T41" s="2316"/>
      <c r="U41" s="2316"/>
      <c r="V41" s="2311">
        <v>163700</v>
      </c>
      <c r="W41" s="2311"/>
      <c r="X41" s="2311"/>
      <c r="Y41" s="2313">
        <f>V41/$V$51*100</f>
        <v>21.935613547284849</v>
      </c>
      <c r="Z41" s="2313"/>
      <c r="AA41" s="2313"/>
      <c r="AB41" s="2314">
        <v>170118</v>
      </c>
      <c r="AC41" s="2314"/>
      <c r="AD41" s="2314"/>
      <c r="AE41" s="2316">
        <v>23.003156007366702</v>
      </c>
      <c r="AF41" s="2316"/>
      <c r="AG41" s="2316"/>
    </row>
    <row r="42" spans="1:33" ht="18.75" customHeight="1">
      <c r="A42" s="911"/>
      <c r="B42" s="2353" t="s">
        <v>1145</v>
      </c>
      <c r="C42" s="2354"/>
      <c r="D42" s="2354"/>
      <c r="E42" s="2354"/>
      <c r="F42" s="2354"/>
      <c r="G42" s="2354"/>
      <c r="H42" s="2354"/>
      <c r="I42" s="2355"/>
      <c r="J42" s="2323">
        <v>1011</v>
      </c>
      <c r="K42" s="2324"/>
      <c r="L42" s="2325"/>
      <c r="M42" s="2313">
        <f t="shared" si="0"/>
        <v>1.4511267403473518</v>
      </c>
      <c r="N42" s="2313"/>
      <c r="O42" s="2313"/>
      <c r="P42" s="2326">
        <v>959</v>
      </c>
      <c r="Q42" s="2327"/>
      <c r="R42" s="2328"/>
      <c r="S42" s="2316">
        <v>1.35764542661778</v>
      </c>
      <c r="T42" s="2316"/>
      <c r="U42" s="2316"/>
      <c r="V42" s="2311">
        <v>21244</v>
      </c>
      <c r="W42" s="2311"/>
      <c r="X42" s="2311"/>
      <c r="Y42" s="2313">
        <f t="shared" ref="Y42:Y50" si="1">V42/$V$51*100</f>
        <v>2.8466718032896723</v>
      </c>
      <c r="Z42" s="2313"/>
      <c r="AA42" s="2313"/>
      <c r="AB42" s="2314">
        <v>20731</v>
      </c>
      <c r="AC42" s="2314"/>
      <c r="AD42" s="2314"/>
      <c r="AE42" s="2316">
        <v>2.8032214532778399</v>
      </c>
      <c r="AF42" s="2316"/>
      <c r="AG42" s="2316"/>
    </row>
    <row r="43" spans="1:33" ht="18.75" customHeight="1">
      <c r="A43" s="911"/>
      <c r="B43" s="2353" t="s">
        <v>1146</v>
      </c>
      <c r="C43" s="2354"/>
      <c r="D43" s="2354"/>
      <c r="E43" s="2354"/>
      <c r="F43" s="2354"/>
      <c r="G43" s="2354"/>
      <c r="H43" s="2354"/>
      <c r="I43" s="2355"/>
      <c r="J43" s="2323">
        <v>6410</v>
      </c>
      <c r="K43" s="2324"/>
      <c r="L43" s="2325"/>
      <c r="M43" s="2313">
        <f t="shared" si="0"/>
        <v>9.2005167216879578</v>
      </c>
      <c r="N43" s="2313"/>
      <c r="O43" s="2313"/>
      <c r="P43" s="2326">
        <v>5745</v>
      </c>
      <c r="Q43" s="2327"/>
      <c r="R43" s="2328"/>
      <c r="S43" s="2316">
        <v>8.1331313617509196</v>
      </c>
      <c r="T43" s="2316"/>
      <c r="U43" s="2316"/>
      <c r="V43" s="2311">
        <v>25457</v>
      </c>
      <c r="W43" s="2311"/>
      <c r="X43" s="2311"/>
      <c r="Y43" s="2313">
        <f t="shared" si="1"/>
        <v>3.4112090047234598</v>
      </c>
      <c r="Z43" s="2313"/>
      <c r="AA43" s="2313"/>
      <c r="AB43" s="2314">
        <v>23041</v>
      </c>
      <c r="AC43" s="2314"/>
      <c r="AD43" s="2314"/>
      <c r="AE43" s="2316">
        <v>3.1155769381590201</v>
      </c>
      <c r="AF43" s="2316"/>
      <c r="AG43" s="2316"/>
    </row>
    <row r="44" spans="1:33" ht="18.75" customHeight="1">
      <c r="A44" s="911"/>
      <c r="B44" s="2353" t="s">
        <v>1147</v>
      </c>
      <c r="C44" s="2354"/>
      <c r="D44" s="2354"/>
      <c r="E44" s="2354"/>
      <c r="F44" s="2354"/>
      <c r="G44" s="2354"/>
      <c r="H44" s="2354"/>
      <c r="I44" s="2355"/>
      <c r="J44" s="2323">
        <v>3584</v>
      </c>
      <c r="K44" s="2324"/>
      <c r="L44" s="2325"/>
      <c r="M44" s="2313">
        <f t="shared" si="0"/>
        <v>5.1442514712214731</v>
      </c>
      <c r="N44" s="2313"/>
      <c r="O44" s="2313"/>
      <c r="P44" s="2326">
        <v>2986</v>
      </c>
      <c r="Q44" s="2327"/>
      <c r="R44" s="2328"/>
      <c r="S44" s="2316">
        <v>4.2272463439840298</v>
      </c>
      <c r="T44" s="2316"/>
      <c r="U44" s="2316"/>
      <c r="V44" s="2311">
        <v>25826</v>
      </c>
      <c r="W44" s="2311"/>
      <c r="X44" s="2311"/>
      <c r="Y44" s="2313">
        <f t="shared" si="1"/>
        <v>3.4606545844360319</v>
      </c>
      <c r="Z44" s="2313"/>
      <c r="AA44" s="2313"/>
      <c r="AB44" s="2314">
        <v>21327</v>
      </c>
      <c r="AC44" s="2314"/>
      <c r="AD44" s="2314"/>
      <c r="AE44" s="2316">
        <v>2.8838118727536801</v>
      </c>
      <c r="AF44" s="2316"/>
      <c r="AG44" s="2316"/>
    </row>
    <row r="45" spans="1:33" ht="18.75" customHeight="1">
      <c r="A45" s="911"/>
      <c r="B45" s="2353" t="s">
        <v>1148</v>
      </c>
      <c r="C45" s="2354"/>
      <c r="D45" s="2354"/>
      <c r="E45" s="2354"/>
      <c r="F45" s="2354"/>
      <c r="G45" s="2354"/>
      <c r="H45" s="2354"/>
      <c r="I45" s="2355"/>
      <c r="J45" s="2323">
        <v>9830</v>
      </c>
      <c r="K45" s="2324"/>
      <c r="L45" s="2325"/>
      <c r="M45" s="2313">
        <f t="shared" si="0"/>
        <v>14.109372757284341</v>
      </c>
      <c r="N45" s="2313"/>
      <c r="O45" s="2313"/>
      <c r="P45" s="2326">
        <v>10391</v>
      </c>
      <c r="Q45" s="2327"/>
      <c r="R45" s="2328"/>
      <c r="S45" s="2316">
        <v>14.710420884239101</v>
      </c>
      <c r="T45" s="2316"/>
      <c r="U45" s="2316"/>
      <c r="V45" s="2311">
        <v>85397</v>
      </c>
      <c r="W45" s="2311"/>
      <c r="X45" s="2311"/>
      <c r="Y45" s="2313">
        <f t="shared" si="1"/>
        <v>11.443100733643764</v>
      </c>
      <c r="Z45" s="2313"/>
      <c r="AA45" s="2313"/>
      <c r="AB45" s="2314">
        <v>91902</v>
      </c>
      <c r="AC45" s="2314"/>
      <c r="AD45" s="2314"/>
      <c r="AE45" s="2316">
        <v>12.426880420584601</v>
      </c>
      <c r="AF45" s="2316"/>
      <c r="AG45" s="2316"/>
    </row>
    <row r="46" spans="1:33" ht="18.75" customHeight="1">
      <c r="A46" s="911"/>
      <c r="B46" s="2353" t="s">
        <v>1149</v>
      </c>
      <c r="C46" s="2354"/>
      <c r="D46" s="2354"/>
      <c r="E46" s="2354"/>
      <c r="F46" s="2354"/>
      <c r="G46" s="2354"/>
      <c r="H46" s="2354"/>
      <c r="I46" s="2355"/>
      <c r="J46" s="2323">
        <v>4900</v>
      </c>
      <c r="K46" s="2324"/>
      <c r="L46" s="2325"/>
      <c r="M46" s="2313">
        <f t="shared" ref="M46:M50" si="2">J46/$J$51*100</f>
        <v>7.0331563083106081</v>
      </c>
      <c r="N46" s="2313"/>
      <c r="O46" s="2313"/>
      <c r="P46" s="2326">
        <v>5277</v>
      </c>
      <c r="Q46" s="2327"/>
      <c r="R46" s="2328"/>
      <c r="S46" s="2316">
        <v>7.4705890680521501</v>
      </c>
      <c r="T46" s="2316"/>
      <c r="U46" s="2316"/>
      <c r="V46" s="2311">
        <v>25401</v>
      </c>
      <c r="W46" s="2311"/>
      <c r="X46" s="2311"/>
      <c r="Y46" s="2313">
        <f t="shared" si="1"/>
        <v>3.4037050685069175</v>
      </c>
      <c r="Z46" s="2313"/>
      <c r="AA46" s="2313"/>
      <c r="AB46" s="2314">
        <v>26994</v>
      </c>
      <c r="AC46" s="2314"/>
      <c r="AD46" s="2314"/>
      <c r="AE46" s="2316">
        <v>3.6500969518972601</v>
      </c>
      <c r="AF46" s="2316"/>
      <c r="AG46" s="2316"/>
    </row>
    <row r="47" spans="1:33" ht="18.75" customHeight="1">
      <c r="A47" s="911"/>
      <c r="B47" s="2353" t="s">
        <v>1150</v>
      </c>
      <c r="C47" s="2354"/>
      <c r="D47" s="2354"/>
      <c r="E47" s="2354"/>
      <c r="F47" s="2354"/>
      <c r="G47" s="2354"/>
      <c r="H47" s="2354"/>
      <c r="I47" s="2355"/>
      <c r="J47" s="2323">
        <v>2037</v>
      </c>
      <c r="K47" s="2324"/>
      <c r="L47" s="2325"/>
      <c r="M47" s="2313">
        <f t="shared" si="2"/>
        <v>2.9237835510262666</v>
      </c>
      <c r="N47" s="2313"/>
      <c r="O47" s="2313"/>
      <c r="P47" s="2326">
        <v>2080</v>
      </c>
      <c r="Q47" s="2327"/>
      <c r="R47" s="2328"/>
      <c r="S47" s="2316">
        <v>2.9446324164389801</v>
      </c>
      <c r="T47" s="2316"/>
      <c r="U47" s="2316"/>
      <c r="V47" s="2311">
        <v>52082</v>
      </c>
      <c r="W47" s="2311"/>
      <c r="X47" s="2311"/>
      <c r="Y47" s="2313">
        <f t="shared" si="1"/>
        <v>6.9789286791062279</v>
      </c>
      <c r="Z47" s="2313"/>
      <c r="AA47" s="2313"/>
      <c r="AB47" s="2314">
        <v>53051</v>
      </c>
      <c r="AC47" s="2314"/>
      <c r="AD47" s="2314"/>
      <c r="AE47" s="2316">
        <v>7.1734938651219302</v>
      </c>
      <c r="AF47" s="2316"/>
      <c r="AG47" s="2316"/>
    </row>
    <row r="48" spans="1:33" ht="18.75" customHeight="1">
      <c r="A48" s="911"/>
      <c r="B48" s="2353" t="s">
        <v>1151</v>
      </c>
      <c r="C48" s="2354"/>
      <c r="D48" s="2354"/>
      <c r="E48" s="2354"/>
      <c r="F48" s="2354"/>
      <c r="G48" s="2354"/>
      <c r="H48" s="2354"/>
      <c r="I48" s="2355"/>
      <c r="J48" s="2323">
        <v>5781</v>
      </c>
      <c r="K48" s="2324"/>
      <c r="L48" s="2325"/>
      <c r="M48" s="2313">
        <f t="shared" si="2"/>
        <v>8.2976891057844107</v>
      </c>
      <c r="N48" s="2313"/>
      <c r="O48" s="2313"/>
      <c r="P48" s="2326">
        <v>5332</v>
      </c>
      <c r="Q48" s="2327"/>
      <c r="R48" s="2328"/>
      <c r="S48" s="2316">
        <v>7.54845194444838</v>
      </c>
      <c r="T48" s="2316"/>
      <c r="U48" s="2316"/>
      <c r="V48" s="2311">
        <v>110449</v>
      </c>
      <c r="W48" s="2311"/>
      <c r="X48" s="2311"/>
      <c r="Y48" s="2313">
        <f t="shared" si="1"/>
        <v>14.800040199658305</v>
      </c>
      <c r="Z48" s="2313"/>
      <c r="AA48" s="2313"/>
      <c r="AB48" s="2314">
        <v>101582</v>
      </c>
      <c r="AC48" s="2314"/>
      <c r="AD48" s="2314"/>
      <c r="AE48" s="2316">
        <v>13.7357986429439</v>
      </c>
      <c r="AF48" s="2316"/>
      <c r="AG48" s="2316"/>
    </row>
    <row r="49" spans="1:33" ht="18.75" customHeight="1">
      <c r="A49" s="911"/>
      <c r="B49" s="2353" t="s">
        <v>1095</v>
      </c>
      <c r="C49" s="2354"/>
      <c r="D49" s="2354"/>
      <c r="E49" s="2354"/>
      <c r="F49" s="2354"/>
      <c r="G49" s="2354"/>
      <c r="H49" s="2354"/>
      <c r="I49" s="2355"/>
      <c r="J49" s="2323">
        <v>262</v>
      </c>
      <c r="K49" s="2324"/>
      <c r="L49" s="2325"/>
      <c r="M49" s="2313">
        <f t="shared" si="2"/>
        <v>0.37605856179130182</v>
      </c>
      <c r="N49" s="2313"/>
      <c r="O49" s="2313"/>
      <c r="P49" s="2326">
        <v>265</v>
      </c>
      <c r="Q49" s="2327"/>
      <c r="R49" s="2328"/>
      <c r="S49" s="2316">
        <v>0.37515749536361997</v>
      </c>
      <c r="T49" s="2316"/>
      <c r="U49" s="2316"/>
      <c r="V49" s="2311">
        <v>2874</v>
      </c>
      <c r="W49" s="2311"/>
      <c r="X49" s="2311"/>
      <c r="Y49" s="2313">
        <f t="shared" si="1"/>
        <v>0.38511272654182438</v>
      </c>
      <c r="Z49" s="2313"/>
      <c r="AA49" s="2313"/>
      <c r="AB49" s="2314">
        <v>3244</v>
      </c>
      <c r="AC49" s="2314"/>
      <c r="AD49" s="2314"/>
      <c r="AE49" s="2316">
        <v>0.43864986707989501</v>
      </c>
      <c r="AF49" s="2316"/>
      <c r="AG49" s="2316"/>
    </row>
    <row r="50" spans="1:33" ht="18.75" customHeight="1">
      <c r="A50" s="912"/>
      <c r="B50" s="2359" t="s">
        <v>1096</v>
      </c>
      <c r="C50" s="2360"/>
      <c r="D50" s="2360"/>
      <c r="E50" s="2360"/>
      <c r="F50" s="2360"/>
      <c r="G50" s="2360"/>
      <c r="H50" s="2360"/>
      <c r="I50" s="2361"/>
      <c r="J50" s="2347">
        <v>5438</v>
      </c>
      <c r="K50" s="2348"/>
      <c r="L50" s="2349"/>
      <c r="M50" s="2319">
        <f t="shared" si="2"/>
        <v>7.8053681642026698</v>
      </c>
      <c r="N50" s="2319"/>
      <c r="O50" s="2319"/>
      <c r="P50" s="2350">
        <v>4934</v>
      </c>
      <c r="Q50" s="2351"/>
      <c r="R50" s="2352"/>
      <c r="S50" s="2322">
        <v>6.9850078570720697</v>
      </c>
      <c r="T50" s="2322"/>
      <c r="U50" s="2322"/>
      <c r="V50" s="2317">
        <v>65122</v>
      </c>
      <c r="W50" s="2317"/>
      <c r="X50" s="2317"/>
      <c r="Y50" s="2319">
        <f t="shared" si="1"/>
        <v>8.7262738266724735</v>
      </c>
      <c r="Z50" s="2319"/>
      <c r="AA50" s="2319"/>
      <c r="AB50" s="2320">
        <v>61967</v>
      </c>
      <c r="AC50" s="2320"/>
      <c r="AD50" s="2320"/>
      <c r="AE50" s="2322">
        <v>8.3791049054685196</v>
      </c>
      <c r="AF50" s="2322"/>
      <c r="AG50" s="2322"/>
    </row>
    <row r="51" spans="1:33" s="95" customFormat="1" ht="18.75" customHeight="1">
      <c r="A51" s="2293" t="s">
        <v>1097</v>
      </c>
      <c r="B51" s="2293"/>
      <c r="C51" s="2293"/>
      <c r="D51" s="2293"/>
      <c r="E51" s="2293"/>
      <c r="F51" s="2293"/>
      <c r="G51" s="2293"/>
      <c r="H51" s="2293"/>
      <c r="I51" s="2293"/>
      <c r="J51" s="2195">
        <v>69670</v>
      </c>
      <c r="K51" s="2195"/>
      <c r="L51" s="2195"/>
      <c r="M51" s="2300">
        <f>M32+M33+M37</f>
        <v>100</v>
      </c>
      <c r="N51" s="2300"/>
      <c r="O51" s="2300"/>
      <c r="P51" s="2296">
        <v>70637</v>
      </c>
      <c r="Q51" s="2296"/>
      <c r="R51" s="2296"/>
      <c r="S51" s="2295">
        <v>100</v>
      </c>
      <c r="T51" s="2295"/>
      <c r="U51" s="2295"/>
      <c r="V51" s="2195">
        <f>V32+V33+V37</f>
        <v>746275</v>
      </c>
      <c r="W51" s="2195"/>
      <c r="X51" s="2195"/>
      <c r="Y51" s="2300">
        <f>Y32+Y33+Y37</f>
        <v>99.999999999999972</v>
      </c>
      <c r="Z51" s="2300"/>
      <c r="AA51" s="2300"/>
      <c r="AB51" s="2296">
        <v>739542</v>
      </c>
      <c r="AC51" s="2296"/>
      <c r="AD51" s="2296"/>
      <c r="AE51" s="2295">
        <v>100</v>
      </c>
      <c r="AF51" s="2295"/>
      <c r="AG51" s="2295"/>
    </row>
    <row r="52" spans="1:33" ht="18.75" customHeight="1">
      <c r="A52" s="23" t="s">
        <v>2114</v>
      </c>
      <c r="B52" s="289"/>
      <c r="C52" s="344"/>
      <c r="D52" s="344"/>
      <c r="E52" s="344"/>
      <c r="F52" s="344"/>
      <c r="G52" s="344"/>
      <c r="H52" s="344"/>
      <c r="I52" s="344"/>
      <c r="J52" s="223"/>
      <c r="K52" s="223"/>
      <c r="L52" s="223"/>
      <c r="M52" s="223"/>
      <c r="N52" s="223"/>
      <c r="O52" s="223"/>
      <c r="P52" s="223"/>
      <c r="Q52" s="223"/>
      <c r="R52" s="223"/>
      <c r="S52" s="223"/>
      <c r="T52" s="223"/>
      <c r="U52" s="223"/>
      <c r="V52" s="223"/>
      <c r="W52" s="223"/>
      <c r="X52" s="223"/>
      <c r="Y52" s="223"/>
    </row>
    <row r="53" spans="1:33" ht="18.75" customHeight="1">
      <c r="A53" s="223"/>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row>
  </sheetData>
  <sheetProtection algorithmName="SHA-512" hashValue="GOqNq1cgXS0rK5I5Ghnry7sdLJWaeM8dDqPugwP/+lf0bCwSD1FrwOijLZBihaVAZXoUaTiyuHdVf27OCL9vEA==" saltValue="fMhOTBlSirITeQyfpQJOzA==" spinCount="100000" sheet="1" objects="1" scenarios="1"/>
  <mergeCells count="252">
    <mergeCell ref="V51:X51"/>
    <mergeCell ref="Y51:AA51"/>
    <mergeCell ref="AB51:AD51"/>
    <mergeCell ref="AE51:AG51"/>
    <mergeCell ref="B50:I50"/>
    <mergeCell ref="A51:I51"/>
    <mergeCell ref="J51:L51"/>
    <mergeCell ref="M51:O51"/>
    <mergeCell ref="P51:R51"/>
    <mergeCell ref="S51:U51"/>
    <mergeCell ref="B45:I45"/>
    <mergeCell ref="B46:I46"/>
    <mergeCell ref="B47:I47"/>
    <mergeCell ref="B48:I48"/>
    <mergeCell ref="B49:I49"/>
    <mergeCell ref="B38:I38"/>
    <mergeCell ref="B39:I39"/>
    <mergeCell ref="B40:I40"/>
    <mergeCell ref="B41:I41"/>
    <mergeCell ref="B42:I42"/>
    <mergeCell ref="B43:I43"/>
    <mergeCell ref="A33:I33"/>
    <mergeCell ref="B34:I34"/>
    <mergeCell ref="B35:I35"/>
    <mergeCell ref="B36:I36"/>
    <mergeCell ref="A37:I37"/>
    <mergeCell ref="AB49:AD49"/>
    <mergeCell ref="AE49:AG49"/>
    <mergeCell ref="J50:L50"/>
    <mergeCell ref="M50:O50"/>
    <mergeCell ref="P50:R50"/>
    <mergeCell ref="S50:U50"/>
    <mergeCell ref="V50:X50"/>
    <mergeCell ref="Y50:AA50"/>
    <mergeCell ref="AB50:AD50"/>
    <mergeCell ref="AE50:AG50"/>
    <mergeCell ref="J49:L49"/>
    <mergeCell ref="M49:O49"/>
    <mergeCell ref="P49:R49"/>
    <mergeCell ref="S49:U49"/>
    <mergeCell ref="V49:X49"/>
    <mergeCell ref="Y49:AA49"/>
    <mergeCell ref="AB47:AD47"/>
    <mergeCell ref="AE47:AG47"/>
    <mergeCell ref="B44:I44"/>
    <mergeCell ref="J48:L48"/>
    <mergeCell ref="M48:O48"/>
    <mergeCell ref="P48:R48"/>
    <mergeCell ref="S48:U48"/>
    <mergeCell ref="V48:X48"/>
    <mergeCell ref="Y48:AA48"/>
    <mergeCell ref="AB48:AD48"/>
    <mergeCell ref="AE48:AG48"/>
    <mergeCell ref="J47:L47"/>
    <mergeCell ref="M47:O47"/>
    <mergeCell ref="P47:R47"/>
    <mergeCell ref="S47:U47"/>
    <mergeCell ref="V47:X47"/>
    <mergeCell ref="Y47:AA47"/>
    <mergeCell ref="AB45:AD45"/>
    <mergeCell ref="AE45:AG45"/>
    <mergeCell ref="J46:L46"/>
    <mergeCell ref="M46:O46"/>
    <mergeCell ref="P46:R46"/>
    <mergeCell ref="S46:U46"/>
    <mergeCell ref="V46:X46"/>
    <mergeCell ref="Y46:AA46"/>
    <mergeCell ref="AB46:AD46"/>
    <mergeCell ref="AE46:AG46"/>
    <mergeCell ref="J45:L45"/>
    <mergeCell ref="M45:O45"/>
    <mergeCell ref="P45:R45"/>
    <mergeCell ref="S45:U45"/>
    <mergeCell ref="V45:X45"/>
    <mergeCell ref="Y45:AA45"/>
    <mergeCell ref="AB43:AD43"/>
    <mergeCell ref="AE43:AG43"/>
    <mergeCell ref="J44:L44"/>
    <mergeCell ref="M44:O44"/>
    <mergeCell ref="P44:R44"/>
    <mergeCell ref="S44:U44"/>
    <mergeCell ref="V44:X44"/>
    <mergeCell ref="Y44:AA44"/>
    <mergeCell ref="AB44:AD44"/>
    <mergeCell ref="AE44:AG44"/>
    <mergeCell ref="J43:L43"/>
    <mergeCell ref="M43:O43"/>
    <mergeCell ref="P43:R43"/>
    <mergeCell ref="S43:U43"/>
    <mergeCell ref="V43:X43"/>
    <mergeCell ref="Y43:AA43"/>
    <mergeCell ref="AB41:AD41"/>
    <mergeCell ref="AE41:AG41"/>
    <mergeCell ref="J42:L42"/>
    <mergeCell ref="M42:O42"/>
    <mergeCell ref="P42:R42"/>
    <mergeCell ref="S42:U42"/>
    <mergeCell ref="V42:X42"/>
    <mergeCell ref="Y42:AA42"/>
    <mergeCell ref="AB42:AD42"/>
    <mergeCell ref="AE42:AG42"/>
    <mergeCell ref="J41:L41"/>
    <mergeCell ref="M41:O41"/>
    <mergeCell ref="P41:R41"/>
    <mergeCell ref="S41:U41"/>
    <mergeCell ref="V41:X41"/>
    <mergeCell ref="Y41:AA41"/>
    <mergeCell ref="AB39:AD39"/>
    <mergeCell ref="AE39:AG39"/>
    <mergeCell ref="J40:L40"/>
    <mergeCell ref="M40:O40"/>
    <mergeCell ref="P40:R40"/>
    <mergeCell ref="S40:U40"/>
    <mergeCell ref="V40:X40"/>
    <mergeCell ref="Y40:AA40"/>
    <mergeCell ref="AB40:AD40"/>
    <mergeCell ref="AE40:AG40"/>
    <mergeCell ref="J39:L39"/>
    <mergeCell ref="M39:O39"/>
    <mergeCell ref="P39:R39"/>
    <mergeCell ref="S39:U39"/>
    <mergeCell ref="V39:X39"/>
    <mergeCell ref="Y39:AA39"/>
    <mergeCell ref="AB37:AD37"/>
    <mergeCell ref="AE37:AG37"/>
    <mergeCell ref="J38:L38"/>
    <mergeCell ref="M38:O38"/>
    <mergeCell ref="P38:R38"/>
    <mergeCell ref="S38:U38"/>
    <mergeCell ref="V38:X38"/>
    <mergeCell ref="Y38:AA38"/>
    <mergeCell ref="AB38:AD38"/>
    <mergeCell ref="AE38:AG38"/>
    <mergeCell ref="J37:L37"/>
    <mergeCell ref="M37:O37"/>
    <mergeCell ref="P37:R37"/>
    <mergeCell ref="S37:U37"/>
    <mergeCell ref="V37:X37"/>
    <mergeCell ref="Y37:AA37"/>
    <mergeCell ref="AB35:AD35"/>
    <mergeCell ref="AE35:AG35"/>
    <mergeCell ref="J36:L36"/>
    <mergeCell ref="M36:O36"/>
    <mergeCell ref="P36:R36"/>
    <mergeCell ref="S36:U36"/>
    <mergeCell ref="V36:X36"/>
    <mergeCell ref="Y36:AA36"/>
    <mergeCell ref="AB36:AD36"/>
    <mergeCell ref="AE36:AG36"/>
    <mergeCell ref="J35:L35"/>
    <mergeCell ref="M35:O35"/>
    <mergeCell ref="P35:R35"/>
    <mergeCell ref="S35:U35"/>
    <mergeCell ref="V35:X35"/>
    <mergeCell ref="Y35:AA35"/>
    <mergeCell ref="J33:L33"/>
    <mergeCell ref="M33:O33"/>
    <mergeCell ref="P33:R33"/>
    <mergeCell ref="S33:U33"/>
    <mergeCell ref="V33:X33"/>
    <mergeCell ref="Y33:AA33"/>
    <mergeCell ref="AB33:AD33"/>
    <mergeCell ref="AE33:AG33"/>
    <mergeCell ref="J34:L34"/>
    <mergeCell ref="M34:O34"/>
    <mergeCell ref="P34:R34"/>
    <mergeCell ref="S34:U34"/>
    <mergeCell ref="V34:X34"/>
    <mergeCell ref="Y34:AA34"/>
    <mergeCell ref="AB34:AD34"/>
    <mergeCell ref="AE34:AG34"/>
    <mergeCell ref="V30:AA30"/>
    <mergeCell ref="AB30:AG30"/>
    <mergeCell ref="P30:U30"/>
    <mergeCell ref="J30:O30"/>
    <mergeCell ref="A29:I31"/>
    <mergeCell ref="M31:O31"/>
    <mergeCell ref="J31:L31"/>
    <mergeCell ref="J32:L32"/>
    <mergeCell ref="M32:O32"/>
    <mergeCell ref="P32:R32"/>
    <mergeCell ref="S32:U32"/>
    <mergeCell ref="AE31:AG31"/>
    <mergeCell ref="AB31:AD31"/>
    <mergeCell ref="Y31:AA31"/>
    <mergeCell ref="V31:X31"/>
    <mergeCell ref="S31:U31"/>
    <mergeCell ref="P31:R31"/>
    <mergeCell ref="V32:X32"/>
    <mergeCell ref="Y32:AA32"/>
    <mergeCell ref="AB32:AD32"/>
    <mergeCell ref="AE32:AG32"/>
    <mergeCell ref="A32:I32"/>
    <mergeCell ref="I17:X17"/>
    <mergeCell ref="A27:AG27"/>
    <mergeCell ref="V29:AG29"/>
    <mergeCell ref="J29:U29"/>
    <mergeCell ref="I14:L14"/>
    <mergeCell ref="M14:O14"/>
    <mergeCell ref="P14:R14"/>
    <mergeCell ref="S14:U14"/>
    <mergeCell ref="V14:X14"/>
    <mergeCell ref="P15:R15"/>
    <mergeCell ref="S15:U15"/>
    <mergeCell ref="V15:X15"/>
    <mergeCell ref="I15:L15"/>
    <mergeCell ref="M15:O15"/>
    <mergeCell ref="I12:L12"/>
    <mergeCell ref="M12:O12"/>
    <mergeCell ref="P12:R12"/>
    <mergeCell ref="S12:U12"/>
    <mergeCell ref="V12:X12"/>
    <mergeCell ref="I13:L13"/>
    <mergeCell ref="M13:O13"/>
    <mergeCell ref="P13:R13"/>
    <mergeCell ref="S13:U13"/>
    <mergeCell ref="V13:X13"/>
    <mergeCell ref="M10:O10"/>
    <mergeCell ref="P10:R10"/>
    <mergeCell ref="S10:U10"/>
    <mergeCell ref="V10:X10"/>
    <mergeCell ref="I8:L8"/>
    <mergeCell ref="M8:O8"/>
    <mergeCell ref="P8:R8"/>
    <mergeCell ref="S8:U8"/>
    <mergeCell ref="I11:L11"/>
    <mergeCell ref="M11:O11"/>
    <mergeCell ref="P11:R11"/>
    <mergeCell ref="S11:U11"/>
    <mergeCell ref="V11:X11"/>
    <mergeCell ref="V8:X8"/>
    <mergeCell ref="I9:L9"/>
    <mergeCell ref="M9:O9"/>
    <mergeCell ref="P9:R9"/>
    <mergeCell ref="S9:U9"/>
    <mergeCell ref="V9:X9"/>
    <mergeCell ref="I10:L10"/>
    <mergeCell ref="F3:AA3"/>
    <mergeCell ref="P6:R6"/>
    <mergeCell ref="V6:X6"/>
    <mergeCell ref="S6:U6"/>
    <mergeCell ref="M6:O6"/>
    <mergeCell ref="M5:O5"/>
    <mergeCell ref="P5:R5"/>
    <mergeCell ref="S5:U5"/>
    <mergeCell ref="I7:L7"/>
    <mergeCell ref="I5:L6"/>
    <mergeCell ref="M7:O7"/>
    <mergeCell ref="P7:R7"/>
    <mergeCell ref="S7:U7"/>
    <mergeCell ref="V7:X7"/>
    <mergeCell ref="V5:X5"/>
  </mergeCells>
  <phoneticPr fontId="8"/>
  <hyperlinks>
    <hyperlink ref="AH1" location="一覧!A1" display="一覧へ" xr:uid="{4071BDD5-D469-420A-B1F6-A0E7A0236DD1}"/>
  </hyperlinks>
  <printOptions horizontalCentered="1"/>
  <pageMargins left="0.74803149606299213" right="0.74803149606299213" top="0.98425196850393704" bottom="0.98425196850393704" header="0.51181102362204722" footer="0.51181102362204722"/>
  <pageSetup paperSize="9" scale="7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pageSetUpPr fitToPage="1"/>
  </sheetPr>
  <dimension ref="A1:J56"/>
  <sheetViews>
    <sheetView view="pageBreakPreview" topLeftCell="A13" zoomScaleNormal="100" zoomScaleSheetLayoutView="100" workbookViewId="0">
      <selection activeCell="M8" sqref="M8"/>
    </sheetView>
  </sheetViews>
  <sheetFormatPr defaultRowHeight="14.25" outlineLevelRow="1" outlineLevelCol="1"/>
  <cols>
    <col min="1" max="1" width="11.7109375" style="294" customWidth="1"/>
    <col min="2" max="2" width="11.7109375" style="294" customWidth="1" outlineLevel="1"/>
    <col min="3" max="6" width="11.7109375" style="294" customWidth="1"/>
    <col min="7" max="7" width="11.7109375" style="332" customWidth="1"/>
    <col min="8" max="9" width="11.7109375" style="294" customWidth="1"/>
    <col min="10" max="10" width="9.140625" style="294" customWidth="1"/>
    <col min="11" max="244" width="9.140625" style="294"/>
    <col min="245" max="245" width="3.42578125" style="294" customWidth="1"/>
    <col min="246" max="246" width="40.42578125" style="294" customWidth="1"/>
    <col min="247" max="251" width="12.140625" style="294" customWidth="1"/>
    <col min="252" max="261" width="8.7109375" style="294" customWidth="1"/>
    <col min="262" max="500" width="9.140625" style="294"/>
    <col min="501" max="501" width="3.42578125" style="294" customWidth="1"/>
    <col min="502" max="502" width="40.42578125" style="294" customWidth="1"/>
    <col min="503" max="507" width="12.140625" style="294" customWidth="1"/>
    <col min="508" max="517" width="8.7109375" style="294" customWidth="1"/>
    <col min="518" max="756" width="9.140625" style="294"/>
    <col min="757" max="757" width="3.42578125" style="294" customWidth="1"/>
    <col min="758" max="758" width="40.42578125" style="294" customWidth="1"/>
    <col min="759" max="763" width="12.140625" style="294" customWidth="1"/>
    <col min="764" max="773" width="8.7109375" style="294" customWidth="1"/>
    <col min="774" max="1012" width="9.140625" style="294"/>
    <col min="1013" max="1013" width="3.42578125" style="294" customWidth="1"/>
    <col min="1014" max="1014" width="40.42578125" style="294" customWidth="1"/>
    <col min="1015" max="1019" width="12.140625" style="294" customWidth="1"/>
    <col min="1020" max="1029" width="8.7109375" style="294" customWidth="1"/>
    <col min="1030" max="1268" width="9.140625" style="294"/>
    <col min="1269" max="1269" width="3.42578125" style="294" customWidth="1"/>
    <col min="1270" max="1270" width="40.42578125" style="294" customWidth="1"/>
    <col min="1271" max="1275" width="12.140625" style="294" customWidth="1"/>
    <col min="1276" max="1285" width="8.7109375" style="294" customWidth="1"/>
    <col min="1286" max="1524" width="9.140625" style="294"/>
    <col min="1525" max="1525" width="3.42578125" style="294" customWidth="1"/>
    <col min="1526" max="1526" width="40.42578125" style="294" customWidth="1"/>
    <col min="1527" max="1531" width="12.140625" style="294" customWidth="1"/>
    <col min="1532" max="1541" width="8.7109375" style="294" customWidth="1"/>
    <col min="1542" max="1780" width="9.140625" style="294"/>
    <col min="1781" max="1781" width="3.42578125" style="294" customWidth="1"/>
    <col min="1782" max="1782" width="40.42578125" style="294" customWidth="1"/>
    <col min="1783" max="1787" width="12.140625" style="294" customWidth="1"/>
    <col min="1788" max="1797" width="8.7109375" style="294" customWidth="1"/>
    <col min="1798" max="2036" width="9.140625" style="294"/>
    <col min="2037" max="2037" width="3.42578125" style="294" customWidth="1"/>
    <col min="2038" max="2038" width="40.42578125" style="294" customWidth="1"/>
    <col min="2039" max="2043" width="12.140625" style="294" customWidth="1"/>
    <col min="2044" max="2053" width="8.7109375" style="294" customWidth="1"/>
    <col min="2054" max="2292" width="9.140625" style="294"/>
    <col min="2293" max="2293" width="3.42578125" style="294" customWidth="1"/>
    <col min="2294" max="2294" width="40.42578125" style="294" customWidth="1"/>
    <col min="2295" max="2299" width="12.140625" style="294" customWidth="1"/>
    <col min="2300" max="2309" width="8.7109375" style="294" customWidth="1"/>
    <col min="2310" max="2548" width="9.140625" style="294"/>
    <col min="2549" max="2549" width="3.42578125" style="294" customWidth="1"/>
    <col min="2550" max="2550" width="40.42578125" style="294" customWidth="1"/>
    <col min="2551" max="2555" width="12.140625" style="294" customWidth="1"/>
    <col min="2556" max="2565" width="8.7109375" style="294" customWidth="1"/>
    <col min="2566" max="2804" width="9.140625" style="294"/>
    <col min="2805" max="2805" width="3.42578125" style="294" customWidth="1"/>
    <col min="2806" max="2806" width="40.42578125" style="294" customWidth="1"/>
    <col min="2807" max="2811" width="12.140625" style="294" customWidth="1"/>
    <col min="2812" max="2821" width="8.7109375" style="294" customWidth="1"/>
    <col min="2822" max="3060" width="9.140625" style="294"/>
    <col min="3061" max="3061" width="3.42578125" style="294" customWidth="1"/>
    <col min="3062" max="3062" width="40.42578125" style="294" customWidth="1"/>
    <col min="3063" max="3067" width="12.140625" style="294" customWidth="1"/>
    <col min="3068" max="3077" width="8.7109375" style="294" customWidth="1"/>
    <col min="3078" max="3316" width="9.140625" style="294"/>
    <col min="3317" max="3317" width="3.42578125" style="294" customWidth="1"/>
    <col min="3318" max="3318" width="40.42578125" style="294" customWidth="1"/>
    <col min="3319" max="3323" width="12.140625" style="294" customWidth="1"/>
    <col min="3324" max="3333" width="8.7109375" style="294" customWidth="1"/>
    <col min="3334" max="3572" width="9.140625" style="294"/>
    <col min="3573" max="3573" width="3.42578125" style="294" customWidth="1"/>
    <col min="3574" max="3574" width="40.42578125" style="294" customWidth="1"/>
    <col min="3575" max="3579" width="12.140625" style="294" customWidth="1"/>
    <col min="3580" max="3589" width="8.7109375" style="294" customWidth="1"/>
    <col min="3590" max="3828" width="9.140625" style="294"/>
    <col min="3829" max="3829" width="3.42578125" style="294" customWidth="1"/>
    <col min="3830" max="3830" width="40.42578125" style="294" customWidth="1"/>
    <col min="3831" max="3835" width="12.140625" style="294" customWidth="1"/>
    <col min="3836" max="3845" width="8.7109375" style="294" customWidth="1"/>
    <col min="3846" max="4084" width="9.140625" style="294"/>
    <col min="4085" max="4085" width="3.42578125" style="294" customWidth="1"/>
    <col min="4086" max="4086" width="40.42578125" style="294" customWidth="1"/>
    <col min="4087" max="4091" width="12.140625" style="294" customWidth="1"/>
    <col min="4092" max="4101" width="8.7109375" style="294" customWidth="1"/>
    <col min="4102" max="4340" width="9.140625" style="294"/>
    <col min="4341" max="4341" width="3.42578125" style="294" customWidth="1"/>
    <col min="4342" max="4342" width="40.42578125" style="294" customWidth="1"/>
    <col min="4343" max="4347" width="12.140625" style="294" customWidth="1"/>
    <col min="4348" max="4357" width="8.7109375" style="294" customWidth="1"/>
    <col min="4358" max="4596" width="9.140625" style="294"/>
    <col min="4597" max="4597" width="3.42578125" style="294" customWidth="1"/>
    <col min="4598" max="4598" width="40.42578125" style="294" customWidth="1"/>
    <col min="4599" max="4603" width="12.140625" style="294" customWidth="1"/>
    <col min="4604" max="4613" width="8.7109375" style="294" customWidth="1"/>
    <col min="4614" max="4852" width="9.140625" style="294"/>
    <col min="4853" max="4853" width="3.42578125" style="294" customWidth="1"/>
    <col min="4854" max="4854" width="40.42578125" style="294" customWidth="1"/>
    <col min="4855" max="4859" width="12.140625" style="294" customWidth="1"/>
    <col min="4860" max="4869" width="8.7109375" style="294" customWidth="1"/>
    <col min="4870" max="5108" width="9.140625" style="294"/>
    <col min="5109" max="5109" width="3.42578125" style="294" customWidth="1"/>
    <col min="5110" max="5110" width="40.42578125" style="294" customWidth="1"/>
    <col min="5111" max="5115" width="12.140625" style="294" customWidth="1"/>
    <col min="5116" max="5125" width="8.7109375" style="294" customWidth="1"/>
    <col min="5126" max="5364" width="9.140625" style="294"/>
    <col min="5365" max="5365" width="3.42578125" style="294" customWidth="1"/>
    <col min="5366" max="5366" width="40.42578125" style="294" customWidth="1"/>
    <col min="5367" max="5371" width="12.140625" style="294" customWidth="1"/>
    <col min="5372" max="5381" width="8.7109375" style="294" customWidth="1"/>
    <col min="5382" max="5620" width="9.140625" style="294"/>
    <col min="5621" max="5621" width="3.42578125" style="294" customWidth="1"/>
    <col min="5622" max="5622" width="40.42578125" style="294" customWidth="1"/>
    <col min="5623" max="5627" width="12.140625" style="294" customWidth="1"/>
    <col min="5628" max="5637" width="8.7109375" style="294" customWidth="1"/>
    <col min="5638" max="5876" width="9.140625" style="294"/>
    <col min="5877" max="5877" width="3.42578125" style="294" customWidth="1"/>
    <col min="5878" max="5878" width="40.42578125" style="294" customWidth="1"/>
    <col min="5879" max="5883" width="12.140625" style="294" customWidth="1"/>
    <col min="5884" max="5893" width="8.7109375" style="294" customWidth="1"/>
    <col min="5894" max="6132" width="9.140625" style="294"/>
    <col min="6133" max="6133" width="3.42578125" style="294" customWidth="1"/>
    <col min="6134" max="6134" width="40.42578125" style="294" customWidth="1"/>
    <col min="6135" max="6139" width="12.140625" style="294" customWidth="1"/>
    <col min="6140" max="6149" width="8.7109375" style="294" customWidth="1"/>
    <col min="6150" max="6388" width="9.140625" style="294"/>
    <col min="6389" max="6389" width="3.42578125" style="294" customWidth="1"/>
    <col min="6390" max="6390" width="40.42578125" style="294" customWidth="1"/>
    <col min="6391" max="6395" width="12.140625" style="294" customWidth="1"/>
    <col min="6396" max="6405" width="8.7109375" style="294" customWidth="1"/>
    <col min="6406" max="6644" width="9.140625" style="294"/>
    <col min="6645" max="6645" width="3.42578125" style="294" customWidth="1"/>
    <col min="6646" max="6646" width="40.42578125" style="294" customWidth="1"/>
    <col min="6647" max="6651" width="12.140625" style="294" customWidth="1"/>
    <col min="6652" max="6661" width="8.7109375" style="294" customWidth="1"/>
    <col min="6662" max="6900" width="9.140625" style="294"/>
    <col min="6901" max="6901" width="3.42578125" style="294" customWidth="1"/>
    <col min="6902" max="6902" width="40.42578125" style="294" customWidth="1"/>
    <col min="6903" max="6907" width="12.140625" style="294" customWidth="1"/>
    <col min="6908" max="6917" width="8.7109375" style="294" customWidth="1"/>
    <col min="6918" max="7156" width="9.140625" style="294"/>
    <col min="7157" max="7157" width="3.42578125" style="294" customWidth="1"/>
    <col min="7158" max="7158" width="40.42578125" style="294" customWidth="1"/>
    <col min="7159" max="7163" width="12.140625" style="294" customWidth="1"/>
    <col min="7164" max="7173" width="8.7109375" style="294" customWidth="1"/>
    <col min="7174" max="7412" width="9.140625" style="294"/>
    <col min="7413" max="7413" width="3.42578125" style="294" customWidth="1"/>
    <col min="7414" max="7414" width="40.42578125" style="294" customWidth="1"/>
    <col min="7415" max="7419" width="12.140625" style="294" customWidth="1"/>
    <col min="7420" max="7429" width="8.7109375" style="294" customWidth="1"/>
    <col min="7430" max="7668" width="9.140625" style="294"/>
    <col min="7669" max="7669" width="3.42578125" style="294" customWidth="1"/>
    <col min="7670" max="7670" width="40.42578125" style="294" customWidth="1"/>
    <col min="7671" max="7675" width="12.140625" style="294" customWidth="1"/>
    <col min="7676" max="7685" width="8.7109375" style="294" customWidth="1"/>
    <col min="7686" max="7924" width="9.140625" style="294"/>
    <col min="7925" max="7925" width="3.42578125" style="294" customWidth="1"/>
    <col min="7926" max="7926" width="40.42578125" style="294" customWidth="1"/>
    <col min="7927" max="7931" width="12.140625" style="294" customWidth="1"/>
    <col min="7932" max="7941" width="8.7109375" style="294" customWidth="1"/>
    <col min="7942" max="8180" width="9.140625" style="294"/>
    <col min="8181" max="8181" width="3.42578125" style="294" customWidth="1"/>
    <col min="8182" max="8182" width="40.42578125" style="294" customWidth="1"/>
    <col min="8183" max="8187" width="12.140625" style="294" customWidth="1"/>
    <col min="8188" max="8197" width="8.7109375" style="294" customWidth="1"/>
    <col min="8198" max="8436" width="9.140625" style="294"/>
    <col min="8437" max="8437" width="3.42578125" style="294" customWidth="1"/>
    <col min="8438" max="8438" width="40.42578125" style="294" customWidth="1"/>
    <col min="8439" max="8443" width="12.140625" style="294" customWidth="1"/>
    <col min="8444" max="8453" width="8.7109375" style="294" customWidth="1"/>
    <col min="8454" max="8692" width="9.140625" style="294"/>
    <col min="8693" max="8693" width="3.42578125" style="294" customWidth="1"/>
    <col min="8694" max="8694" width="40.42578125" style="294" customWidth="1"/>
    <col min="8695" max="8699" width="12.140625" style="294" customWidth="1"/>
    <col min="8700" max="8709" width="8.7109375" style="294" customWidth="1"/>
    <col min="8710" max="8948" width="9.140625" style="294"/>
    <col min="8949" max="8949" width="3.42578125" style="294" customWidth="1"/>
    <col min="8950" max="8950" width="40.42578125" style="294" customWidth="1"/>
    <col min="8951" max="8955" width="12.140625" style="294" customWidth="1"/>
    <col min="8956" max="8965" width="8.7109375" style="294" customWidth="1"/>
    <col min="8966" max="9204" width="9.140625" style="294"/>
    <col min="9205" max="9205" width="3.42578125" style="294" customWidth="1"/>
    <col min="9206" max="9206" width="40.42578125" style="294" customWidth="1"/>
    <col min="9207" max="9211" width="12.140625" style="294" customWidth="1"/>
    <col min="9212" max="9221" width="8.7109375" style="294" customWidth="1"/>
    <col min="9222" max="9460" width="9.140625" style="294"/>
    <col min="9461" max="9461" width="3.42578125" style="294" customWidth="1"/>
    <col min="9462" max="9462" width="40.42578125" style="294" customWidth="1"/>
    <col min="9463" max="9467" width="12.140625" style="294" customWidth="1"/>
    <col min="9468" max="9477" width="8.7109375" style="294" customWidth="1"/>
    <col min="9478" max="9716" width="9.140625" style="294"/>
    <col min="9717" max="9717" width="3.42578125" style="294" customWidth="1"/>
    <col min="9718" max="9718" width="40.42578125" style="294" customWidth="1"/>
    <col min="9719" max="9723" width="12.140625" style="294" customWidth="1"/>
    <col min="9724" max="9733" width="8.7109375" style="294" customWidth="1"/>
    <col min="9734" max="9972" width="9.140625" style="294"/>
    <col min="9973" max="9973" width="3.42578125" style="294" customWidth="1"/>
    <col min="9974" max="9974" width="40.42578125" style="294" customWidth="1"/>
    <col min="9975" max="9979" width="12.140625" style="294" customWidth="1"/>
    <col min="9980" max="9989" width="8.7109375" style="294" customWidth="1"/>
    <col min="9990" max="10228" width="9.140625" style="294"/>
    <col min="10229" max="10229" width="3.42578125" style="294" customWidth="1"/>
    <col min="10230" max="10230" width="40.42578125" style="294" customWidth="1"/>
    <col min="10231" max="10235" width="12.140625" style="294" customWidth="1"/>
    <col min="10236" max="10245" width="8.7109375" style="294" customWidth="1"/>
    <col min="10246" max="10484" width="9.140625" style="294"/>
    <col min="10485" max="10485" width="3.42578125" style="294" customWidth="1"/>
    <col min="10486" max="10486" width="40.42578125" style="294" customWidth="1"/>
    <col min="10487" max="10491" width="12.140625" style="294" customWidth="1"/>
    <col min="10492" max="10501" width="8.7109375" style="294" customWidth="1"/>
    <col min="10502" max="10740" width="9.140625" style="294"/>
    <col min="10741" max="10741" width="3.42578125" style="294" customWidth="1"/>
    <col min="10742" max="10742" width="40.42578125" style="294" customWidth="1"/>
    <col min="10743" max="10747" width="12.140625" style="294" customWidth="1"/>
    <col min="10748" max="10757" width="8.7109375" style="294" customWidth="1"/>
    <col min="10758" max="10996" width="9.140625" style="294"/>
    <col min="10997" max="10997" width="3.42578125" style="294" customWidth="1"/>
    <col min="10998" max="10998" width="40.42578125" style="294" customWidth="1"/>
    <col min="10999" max="11003" width="12.140625" style="294" customWidth="1"/>
    <col min="11004" max="11013" width="8.7109375" style="294" customWidth="1"/>
    <col min="11014" max="11252" width="9.140625" style="294"/>
    <col min="11253" max="11253" width="3.42578125" style="294" customWidth="1"/>
    <col min="11254" max="11254" width="40.42578125" style="294" customWidth="1"/>
    <col min="11255" max="11259" width="12.140625" style="294" customWidth="1"/>
    <col min="11260" max="11269" width="8.7109375" style="294" customWidth="1"/>
    <col min="11270" max="11508" width="9.140625" style="294"/>
    <col min="11509" max="11509" width="3.42578125" style="294" customWidth="1"/>
    <col min="11510" max="11510" width="40.42578125" style="294" customWidth="1"/>
    <col min="11511" max="11515" width="12.140625" style="294" customWidth="1"/>
    <col min="11516" max="11525" width="8.7109375" style="294" customWidth="1"/>
    <col min="11526" max="11764" width="9.140625" style="294"/>
    <col min="11765" max="11765" width="3.42578125" style="294" customWidth="1"/>
    <col min="11766" max="11766" width="40.42578125" style="294" customWidth="1"/>
    <col min="11767" max="11771" width="12.140625" style="294" customWidth="1"/>
    <col min="11772" max="11781" width="8.7109375" style="294" customWidth="1"/>
    <col min="11782" max="12020" width="9.140625" style="294"/>
    <col min="12021" max="12021" width="3.42578125" style="294" customWidth="1"/>
    <col min="12022" max="12022" width="40.42578125" style="294" customWidth="1"/>
    <col min="12023" max="12027" width="12.140625" style="294" customWidth="1"/>
    <col min="12028" max="12037" width="8.7109375" style="294" customWidth="1"/>
    <col min="12038" max="12276" width="9.140625" style="294"/>
    <col min="12277" max="12277" width="3.42578125" style="294" customWidth="1"/>
    <col min="12278" max="12278" width="40.42578125" style="294" customWidth="1"/>
    <col min="12279" max="12283" width="12.140625" style="294" customWidth="1"/>
    <col min="12284" max="12293" width="8.7109375" style="294" customWidth="1"/>
    <col min="12294" max="12532" width="9.140625" style="294"/>
    <col min="12533" max="12533" width="3.42578125" style="294" customWidth="1"/>
    <col min="12534" max="12534" width="40.42578125" style="294" customWidth="1"/>
    <col min="12535" max="12539" width="12.140625" style="294" customWidth="1"/>
    <col min="12540" max="12549" width="8.7109375" style="294" customWidth="1"/>
    <col min="12550" max="12788" width="9.140625" style="294"/>
    <col min="12789" max="12789" width="3.42578125" style="294" customWidth="1"/>
    <col min="12790" max="12790" width="40.42578125" style="294" customWidth="1"/>
    <col min="12791" max="12795" width="12.140625" style="294" customWidth="1"/>
    <col min="12796" max="12805" width="8.7109375" style="294" customWidth="1"/>
    <col min="12806" max="13044" width="9.140625" style="294"/>
    <col min="13045" max="13045" width="3.42578125" style="294" customWidth="1"/>
    <col min="13046" max="13046" width="40.42578125" style="294" customWidth="1"/>
    <col min="13047" max="13051" width="12.140625" style="294" customWidth="1"/>
    <col min="13052" max="13061" width="8.7109375" style="294" customWidth="1"/>
    <col min="13062" max="13300" width="9.140625" style="294"/>
    <col min="13301" max="13301" width="3.42578125" style="294" customWidth="1"/>
    <col min="13302" max="13302" width="40.42578125" style="294" customWidth="1"/>
    <col min="13303" max="13307" width="12.140625" style="294" customWidth="1"/>
    <col min="13308" max="13317" width="8.7109375" style="294" customWidth="1"/>
    <col min="13318" max="13556" width="9.140625" style="294"/>
    <col min="13557" max="13557" width="3.42578125" style="294" customWidth="1"/>
    <col min="13558" max="13558" width="40.42578125" style="294" customWidth="1"/>
    <col min="13559" max="13563" width="12.140625" style="294" customWidth="1"/>
    <col min="13564" max="13573" width="8.7109375" style="294" customWidth="1"/>
    <col min="13574" max="13812" width="9.140625" style="294"/>
    <col min="13813" max="13813" width="3.42578125" style="294" customWidth="1"/>
    <col min="13814" max="13814" width="40.42578125" style="294" customWidth="1"/>
    <col min="13815" max="13819" width="12.140625" style="294" customWidth="1"/>
    <col min="13820" max="13829" width="8.7109375" style="294" customWidth="1"/>
    <col min="13830" max="14068" width="9.140625" style="294"/>
    <col min="14069" max="14069" width="3.42578125" style="294" customWidth="1"/>
    <col min="14070" max="14070" width="40.42578125" style="294" customWidth="1"/>
    <col min="14071" max="14075" width="12.140625" style="294" customWidth="1"/>
    <col min="14076" max="14085" width="8.7109375" style="294" customWidth="1"/>
    <col min="14086" max="14324" width="9.140625" style="294"/>
    <col min="14325" max="14325" width="3.42578125" style="294" customWidth="1"/>
    <col min="14326" max="14326" width="40.42578125" style="294" customWidth="1"/>
    <col min="14327" max="14331" width="12.140625" style="294" customWidth="1"/>
    <col min="14332" max="14341" width="8.7109375" style="294" customWidth="1"/>
    <col min="14342" max="14580" width="9.140625" style="294"/>
    <col min="14581" max="14581" width="3.42578125" style="294" customWidth="1"/>
    <col min="14582" max="14582" width="40.42578125" style="294" customWidth="1"/>
    <col min="14583" max="14587" width="12.140625" style="294" customWidth="1"/>
    <col min="14588" max="14597" width="8.7109375" style="294" customWidth="1"/>
    <col min="14598" max="14836" width="9.140625" style="294"/>
    <col min="14837" max="14837" width="3.42578125" style="294" customWidth="1"/>
    <col min="14838" max="14838" width="40.42578125" style="294" customWidth="1"/>
    <col min="14839" max="14843" width="12.140625" style="294" customWidth="1"/>
    <col min="14844" max="14853" width="8.7109375" style="294" customWidth="1"/>
    <col min="14854" max="15092" width="9.140625" style="294"/>
    <col min="15093" max="15093" width="3.42578125" style="294" customWidth="1"/>
    <col min="15094" max="15094" width="40.42578125" style="294" customWidth="1"/>
    <col min="15095" max="15099" width="12.140625" style="294" customWidth="1"/>
    <col min="15100" max="15109" width="8.7109375" style="294" customWidth="1"/>
    <col min="15110" max="15348" width="9.140625" style="294"/>
    <col min="15349" max="15349" width="3.42578125" style="294" customWidth="1"/>
    <col min="15350" max="15350" width="40.42578125" style="294" customWidth="1"/>
    <col min="15351" max="15355" width="12.140625" style="294" customWidth="1"/>
    <col min="15356" max="15365" width="8.7109375" style="294" customWidth="1"/>
    <col min="15366" max="15604" width="9.140625" style="294"/>
    <col min="15605" max="15605" width="3.42578125" style="294" customWidth="1"/>
    <col min="15606" max="15606" width="40.42578125" style="294" customWidth="1"/>
    <col min="15607" max="15611" width="12.140625" style="294" customWidth="1"/>
    <col min="15612" max="15621" width="8.7109375" style="294" customWidth="1"/>
    <col min="15622" max="15860" width="9.140625" style="294"/>
    <col min="15861" max="15861" width="3.42578125" style="294" customWidth="1"/>
    <col min="15862" max="15862" width="40.42578125" style="294" customWidth="1"/>
    <col min="15863" max="15867" width="12.140625" style="294" customWidth="1"/>
    <col min="15868" max="15877" width="8.7109375" style="294" customWidth="1"/>
    <col min="15878" max="16116" width="9.140625" style="294"/>
    <col min="16117" max="16117" width="3.42578125" style="294" customWidth="1"/>
    <col min="16118" max="16118" width="40.42578125" style="294" customWidth="1"/>
    <col min="16119" max="16123" width="12.140625" style="294" customWidth="1"/>
    <col min="16124" max="16133" width="8.7109375" style="294" customWidth="1"/>
    <col min="16134" max="16384" width="9.140625" style="294"/>
  </cols>
  <sheetData>
    <row r="1" spans="1:10" ht="20.100000000000001" customHeight="1">
      <c r="A1" s="2375" t="s">
        <v>613</v>
      </c>
      <c r="B1" s="2375"/>
      <c r="C1" s="2375"/>
      <c r="D1" s="2375"/>
      <c r="E1" s="2375"/>
      <c r="F1" s="2375"/>
      <c r="G1" s="2375"/>
      <c r="H1" s="2375"/>
      <c r="I1" s="2375"/>
    </row>
    <row r="2" spans="1:10" ht="20.100000000000001" customHeight="1">
      <c r="A2" s="295"/>
      <c r="B2" s="295"/>
      <c r="E2" s="296"/>
      <c r="F2" s="296"/>
      <c r="G2" s="296"/>
      <c r="H2" s="297"/>
      <c r="I2" s="298" t="s">
        <v>1152</v>
      </c>
    </row>
    <row r="3" spans="1:10" ht="20.100000000000001" customHeight="1">
      <c r="A3" s="299"/>
      <c r="B3" s="300"/>
      <c r="C3" s="300"/>
      <c r="D3" s="301"/>
      <c r="E3" s="302" t="s">
        <v>43</v>
      </c>
      <c r="F3" s="303"/>
      <c r="G3" s="303"/>
      <c r="H3" s="2368" t="s">
        <v>44</v>
      </c>
      <c r="I3" s="2369"/>
      <c r="J3" s="304"/>
    </row>
    <row r="4" spans="1:10" ht="30" customHeight="1">
      <c r="A4" s="305"/>
      <c r="B4" s="306"/>
      <c r="C4" s="306"/>
      <c r="D4" s="307"/>
      <c r="E4" s="308"/>
      <c r="F4" s="309" t="s">
        <v>45</v>
      </c>
      <c r="G4" s="309" t="s">
        <v>46</v>
      </c>
      <c r="H4" s="310" t="s">
        <v>45</v>
      </c>
      <c r="I4" s="310" t="s">
        <v>46</v>
      </c>
      <c r="J4" s="311"/>
    </row>
    <row r="5" spans="1:10" ht="20.100000000000001" customHeight="1">
      <c r="A5" s="2377" t="s">
        <v>47</v>
      </c>
      <c r="B5" s="2378"/>
      <c r="C5" s="2378"/>
      <c r="D5" s="2379"/>
      <c r="E5" s="767">
        <v>70637</v>
      </c>
      <c r="F5" s="767">
        <v>47376</v>
      </c>
      <c r="G5" s="767">
        <v>552</v>
      </c>
      <c r="H5" s="768">
        <v>0.67069666039044695</v>
      </c>
      <c r="I5" s="768">
        <v>7.814601412857284E-3</v>
      </c>
      <c r="J5" s="312"/>
    </row>
    <row r="6" spans="1:10" ht="20.100000000000001" customHeight="1">
      <c r="A6" s="2372" t="s">
        <v>649</v>
      </c>
      <c r="B6" s="2373"/>
      <c r="C6" s="2373"/>
      <c r="D6" s="2374"/>
      <c r="E6" s="767">
        <v>73</v>
      </c>
      <c r="F6" s="767">
        <v>62</v>
      </c>
      <c r="G6" s="767">
        <v>1</v>
      </c>
      <c r="H6" s="768">
        <v>0.84931506849315064</v>
      </c>
      <c r="I6" s="768">
        <v>1.3698630136986301E-2</v>
      </c>
      <c r="J6" s="312"/>
    </row>
    <row r="7" spans="1:10" ht="20.100000000000001" customHeight="1">
      <c r="A7" s="2372" t="s">
        <v>1153</v>
      </c>
      <c r="B7" s="2373"/>
      <c r="C7" s="2373"/>
      <c r="D7" s="2374"/>
      <c r="E7" s="767">
        <v>2</v>
      </c>
      <c r="F7" s="767">
        <v>2</v>
      </c>
      <c r="G7" s="769" t="s">
        <v>52</v>
      </c>
      <c r="H7" s="768">
        <v>1</v>
      </c>
      <c r="I7" s="768">
        <v>0</v>
      </c>
      <c r="J7" s="312"/>
    </row>
    <row r="8" spans="1:10" ht="20.100000000000001" customHeight="1">
      <c r="A8" s="2372" t="s">
        <v>669</v>
      </c>
      <c r="B8" s="2373"/>
      <c r="C8" s="2373"/>
      <c r="D8" s="2374"/>
      <c r="E8" s="767">
        <v>4249</v>
      </c>
      <c r="F8" s="767">
        <v>3995</v>
      </c>
      <c r="G8" s="769" t="s">
        <v>52</v>
      </c>
      <c r="H8" s="768">
        <v>0.94022122852435863</v>
      </c>
      <c r="I8" s="768">
        <v>0</v>
      </c>
      <c r="J8" s="312"/>
    </row>
    <row r="9" spans="1:10" ht="20.100000000000001" customHeight="1">
      <c r="A9" s="2365" t="s">
        <v>647</v>
      </c>
      <c r="B9" s="2366"/>
      <c r="C9" s="2366"/>
      <c r="D9" s="2367"/>
      <c r="E9" s="767">
        <v>7530</v>
      </c>
      <c r="F9" s="767">
        <v>6727</v>
      </c>
      <c r="G9" s="767">
        <v>26</v>
      </c>
      <c r="H9" s="768">
        <v>0.89335989375830016</v>
      </c>
      <c r="I9" s="768">
        <v>3.452855245683931E-3</v>
      </c>
      <c r="J9" s="312"/>
    </row>
    <row r="10" spans="1:10" ht="20.100000000000001" customHeight="1">
      <c r="A10" s="2365" t="s">
        <v>48</v>
      </c>
      <c r="B10" s="2366"/>
      <c r="C10" s="2366"/>
      <c r="D10" s="2367"/>
      <c r="E10" s="767">
        <v>21</v>
      </c>
      <c r="F10" s="767">
        <v>10</v>
      </c>
      <c r="G10" s="767">
        <v>1</v>
      </c>
      <c r="H10" s="768">
        <v>0.47619047619047616</v>
      </c>
      <c r="I10" s="768">
        <v>4.7619047619047616E-2</v>
      </c>
      <c r="J10" s="312"/>
    </row>
    <row r="11" spans="1:10" ht="20.100000000000001" customHeight="1">
      <c r="A11" s="2365" t="s">
        <v>648</v>
      </c>
      <c r="B11" s="2366"/>
      <c r="C11" s="2366"/>
      <c r="D11" s="2367"/>
      <c r="E11" s="767">
        <v>739</v>
      </c>
      <c r="F11" s="767">
        <v>604</v>
      </c>
      <c r="G11" s="767">
        <v>4</v>
      </c>
      <c r="H11" s="768">
        <v>0.81732070365358589</v>
      </c>
      <c r="I11" s="768">
        <v>5.4127198917456026E-3</v>
      </c>
      <c r="J11" s="312"/>
    </row>
    <row r="12" spans="1:10" ht="20.100000000000001" customHeight="1">
      <c r="A12" s="2365" t="s">
        <v>1143</v>
      </c>
      <c r="B12" s="2366"/>
      <c r="C12" s="2366"/>
      <c r="D12" s="2367"/>
      <c r="E12" s="767">
        <v>1160</v>
      </c>
      <c r="F12" s="767">
        <v>799</v>
      </c>
      <c r="G12" s="767">
        <v>11</v>
      </c>
      <c r="H12" s="768">
        <v>0.68879310344827582</v>
      </c>
      <c r="I12" s="768">
        <v>9.482758620689655E-3</v>
      </c>
      <c r="J12" s="312"/>
    </row>
    <row r="13" spans="1:10" ht="20.100000000000001" customHeight="1">
      <c r="A13" s="2365" t="s">
        <v>1154</v>
      </c>
      <c r="B13" s="2366"/>
      <c r="C13" s="2366"/>
      <c r="D13" s="2367"/>
      <c r="E13" s="767">
        <v>18894</v>
      </c>
      <c r="F13" s="767">
        <v>10833</v>
      </c>
      <c r="G13" s="767">
        <v>124</v>
      </c>
      <c r="H13" s="768">
        <v>0.57335662114957131</v>
      </c>
      <c r="I13" s="768">
        <v>6.5629300306975762E-3</v>
      </c>
      <c r="J13" s="312"/>
    </row>
    <row r="14" spans="1:10" ht="20.100000000000001" hidden="1" customHeight="1" outlineLevel="1">
      <c r="A14" s="313"/>
      <c r="B14" s="313"/>
      <c r="C14" s="2363"/>
      <c r="D14" s="2364"/>
      <c r="E14" s="767">
        <v>5129</v>
      </c>
      <c r="F14" s="767">
        <v>2450</v>
      </c>
      <c r="G14" s="767">
        <v>41</v>
      </c>
      <c r="H14" s="768">
        <v>0.47767596022616493</v>
      </c>
      <c r="I14" s="768">
        <v>7.9937609670501075E-3</v>
      </c>
      <c r="J14" s="312"/>
    </row>
    <row r="15" spans="1:10" ht="20.100000000000001" hidden="1" customHeight="1" outlineLevel="1">
      <c r="A15" s="313"/>
      <c r="B15" s="313"/>
      <c r="C15" s="2363"/>
      <c r="D15" s="2364"/>
      <c r="E15" s="767">
        <v>7</v>
      </c>
      <c r="F15" s="767">
        <v>3</v>
      </c>
      <c r="G15" s="767">
        <v>0</v>
      </c>
      <c r="H15" s="768">
        <v>0.42857142857142855</v>
      </c>
      <c r="I15" s="768">
        <v>0</v>
      </c>
      <c r="J15" s="312"/>
    </row>
    <row r="16" spans="1:10" ht="20.100000000000001" hidden="1" customHeight="1" outlineLevel="1">
      <c r="A16" s="313"/>
      <c r="B16" s="313"/>
      <c r="C16" s="2363"/>
      <c r="D16" s="2364"/>
      <c r="E16" s="767">
        <v>1136</v>
      </c>
      <c r="F16" s="767">
        <v>662</v>
      </c>
      <c r="G16" s="767">
        <v>9</v>
      </c>
      <c r="H16" s="768">
        <v>0.58274647887323938</v>
      </c>
      <c r="I16" s="768">
        <v>7.9225352112676055E-3</v>
      </c>
      <c r="J16" s="312"/>
    </row>
    <row r="17" spans="1:10" ht="20.100000000000001" hidden="1" customHeight="1" outlineLevel="1">
      <c r="A17" s="313"/>
      <c r="B17" s="313"/>
      <c r="C17" s="2363"/>
      <c r="D17" s="2364"/>
      <c r="E17" s="767">
        <v>952</v>
      </c>
      <c r="F17" s="767">
        <v>348</v>
      </c>
      <c r="G17" s="767">
        <v>7</v>
      </c>
      <c r="H17" s="768">
        <v>0.36554621848739494</v>
      </c>
      <c r="I17" s="768">
        <v>7.3529411764705881E-3</v>
      </c>
      <c r="J17" s="312"/>
    </row>
    <row r="18" spans="1:10" ht="20.100000000000001" hidden="1" customHeight="1" outlineLevel="1">
      <c r="A18" s="313"/>
      <c r="B18" s="313"/>
      <c r="C18" s="2370"/>
      <c r="D18" s="2371"/>
      <c r="E18" s="767">
        <v>764</v>
      </c>
      <c r="F18" s="767">
        <v>380</v>
      </c>
      <c r="G18" s="767">
        <v>2</v>
      </c>
      <c r="H18" s="768">
        <v>0.49738219895287961</v>
      </c>
      <c r="I18" s="768">
        <v>2.617801047120419E-3</v>
      </c>
      <c r="J18" s="312"/>
    </row>
    <row r="19" spans="1:10" ht="20.100000000000001" hidden="1" customHeight="1" outlineLevel="1">
      <c r="A19" s="313"/>
      <c r="B19" s="313"/>
      <c r="C19" s="2363"/>
      <c r="D19" s="2364"/>
      <c r="E19" s="767">
        <v>1028</v>
      </c>
      <c r="F19" s="767">
        <v>411</v>
      </c>
      <c r="G19" s="767">
        <v>12</v>
      </c>
      <c r="H19" s="768">
        <v>0.39980544747081714</v>
      </c>
      <c r="I19" s="768">
        <v>1.1673151750972763E-2</v>
      </c>
      <c r="J19" s="312"/>
    </row>
    <row r="20" spans="1:10" ht="20.100000000000001" hidden="1" customHeight="1" outlineLevel="1">
      <c r="A20" s="313"/>
      <c r="B20" s="313"/>
      <c r="C20" s="2363"/>
      <c r="D20" s="2364"/>
      <c r="E20" s="767">
        <v>1239</v>
      </c>
      <c r="F20" s="767">
        <v>646</v>
      </c>
      <c r="G20" s="767">
        <v>11</v>
      </c>
      <c r="H20" s="768">
        <v>0.52138821630347054</v>
      </c>
      <c r="I20" s="768">
        <v>8.8781275221953195E-3</v>
      </c>
      <c r="J20" s="312"/>
    </row>
    <row r="21" spans="1:10" ht="20.100000000000001" hidden="1" customHeight="1" outlineLevel="1">
      <c r="A21" s="313"/>
      <c r="B21" s="313"/>
      <c r="C21" s="2363"/>
      <c r="D21" s="2364"/>
      <c r="E21" s="767">
        <v>13765</v>
      </c>
      <c r="F21" s="767">
        <v>8383</v>
      </c>
      <c r="G21" s="767">
        <v>263</v>
      </c>
      <c r="H21" s="768">
        <v>0.60900835452233926</v>
      </c>
      <c r="I21" s="768">
        <v>1.9106429349800218E-2</v>
      </c>
      <c r="J21" s="312"/>
    </row>
    <row r="22" spans="1:10" ht="20.100000000000001" hidden="1" customHeight="1" outlineLevel="1">
      <c r="A22" s="313"/>
      <c r="B22" s="313"/>
      <c r="C22" s="2363"/>
      <c r="D22" s="2364"/>
      <c r="E22" s="767">
        <v>38</v>
      </c>
      <c r="F22" s="767">
        <v>14</v>
      </c>
      <c r="G22" s="767">
        <v>17</v>
      </c>
      <c r="H22" s="768">
        <v>0.36842105263157893</v>
      </c>
      <c r="I22" s="768">
        <v>0.44736842105263158</v>
      </c>
      <c r="J22" s="312"/>
    </row>
    <row r="23" spans="1:10" ht="20.100000000000001" hidden="1" customHeight="1" outlineLevel="1">
      <c r="A23" s="313"/>
      <c r="B23" s="313"/>
      <c r="C23" s="2363"/>
      <c r="D23" s="2364"/>
      <c r="E23" s="767">
        <v>2294</v>
      </c>
      <c r="F23" s="767">
        <v>1500</v>
      </c>
      <c r="G23" s="767">
        <v>17</v>
      </c>
      <c r="H23" s="768">
        <v>0.6538796861377506</v>
      </c>
      <c r="I23" s="768">
        <v>7.4106364428945075E-3</v>
      </c>
      <c r="J23" s="312"/>
    </row>
    <row r="24" spans="1:10" ht="20.100000000000001" hidden="1" customHeight="1" outlineLevel="1">
      <c r="A24" s="313"/>
      <c r="B24" s="313"/>
      <c r="C24" s="2363"/>
      <c r="D24" s="2364"/>
      <c r="E24" s="767">
        <v>4472</v>
      </c>
      <c r="F24" s="767">
        <v>2426</v>
      </c>
      <c r="G24" s="767">
        <v>147</v>
      </c>
      <c r="H24" s="768">
        <v>0.54248658318425758</v>
      </c>
      <c r="I24" s="768">
        <v>3.2871198568872988E-2</v>
      </c>
      <c r="J24" s="312"/>
    </row>
    <row r="25" spans="1:10" ht="20.100000000000001" hidden="1" customHeight="1" outlineLevel="1">
      <c r="A25" s="313"/>
      <c r="B25" s="313"/>
      <c r="C25" s="2363"/>
      <c r="D25" s="2364"/>
      <c r="E25" s="767">
        <v>1587</v>
      </c>
      <c r="F25" s="767">
        <v>1050</v>
      </c>
      <c r="G25" s="767">
        <v>15</v>
      </c>
      <c r="H25" s="768">
        <v>0.66162570888468808</v>
      </c>
      <c r="I25" s="768">
        <v>9.4517958412098299E-3</v>
      </c>
      <c r="J25" s="312"/>
    </row>
    <row r="26" spans="1:10" ht="20.100000000000001" hidden="1" customHeight="1" outlineLevel="1">
      <c r="A26" s="313"/>
      <c r="B26" s="313"/>
      <c r="C26" s="2363"/>
      <c r="D26" s="2364"/>
      <c r="E26" s="767">
        <v>4907</v>
      </c>
      <c r="F26" s="767">
        <v>3133</v>
      </c>
      <c r="G26" s="767">
        <v>48</v>
      </c>
      <c r="H26" s="768">
        <v>0.63847564703484816</v>
      </c>
      <c r="I26" s="768">
        <v>9.7819441614020782E-3</v>
      </c>
      <c r="J26" s="312"/>
    </row>
    <row r="27" spans="1:10" ht="20.100000000000001" hidden="1" customHeight="1" outlineLevel="1">
      <c r="A27" s="313"/>
      <c r="B27" s="313"/>
      <c r="C27" s="2363"/>
      <c r="D27" s="2364"/>
      <c r="E27" s="767">
        <v>454</v>
      </c>
      <c r="F27" s="767">
        <v>260</v>
      </c>
      <c r="G27" s="767">
        <v>19</v>
      </c>
      <c r="H27" s="768">
        <v>0.57268722466960353</v>
      </c>
      <c r="I27" s="768">
        <v>4.185022026431718E-2</v>
      </c>
      <c r="J27" s="312"/>
    </row>
    <row r="28" spans="1:10" ht="20.100000000000001" customHeight="1" collapsed="1">
      <c r="A28" s="2365" t="s">
        <v>1145</v>
      </c>
      <c r="B28" s="2366"/>
      <c r="C28" s="2366"/>
      <c r="D28" s="2367"/>
      <c r="E28" s="767">
        <v>959</v>
      </c>
      <c r="F28" s="767">
        <v>658</v>
      </c>
      <c r="G28" s="767">
        <v>4</v>
      </c>
      <c r="H28" s="768">
        <v>0.68613138686131392</v>
      </c>
      <c r="I28" s="768">
        <v>4.1710114702815434E-3</v>
      </c>
      <c r="J28" s="312"/>
    </row>
    <row r="29" spans="1:10" ht="20.100000000000001" customHeight="1">
      <c r="A29" s="2365" t="s">
        <v>1146</v>
      </c>
      <c r="B29" s="2366"/>
      <c r="C29" s="2366"/>
      <c r="D29" s="2367"/>
      <c r="E29" s="767">
        <v>5745</v>
      </c>
      <c r="F29" s="767">
        <v>5585</v>
      </c>
      <c r="G29" s="767">
        <v>1</v>
      </c>
      <c r="H29" s="768">
        <v>0.97214969538729334</v>
      </c>
      <c r="I29" s="768">
        <v>1.7406440382941688E-4</v>
      </c>
      <c r="J29" s="312"/>
    </row>
    <row r="30" spans="1:10" ht="20.100000000000001" customHeight="1">
      <c r="A30" s="2365" t="s">
        <v>1147</v>
      </c>
      <c r="B30" s="2366"/>
      <c r="C30" s="2366"/>
      <c r="D30" s="2367"/>
      <c r="E30" s="767">
        <v>2986</v>
      </c>
      <c r="F30" s="767">
        <v>1994</v>
      </c>
      <c r="G30" s="767">
        <v>29</v>
      </c>
      <c r="H30" s="768">
        <v>0.66778298727394503</v>
      </c>
      <c r="I30" s="768">
        <v>9.7119892833221703E-3</v>
      </c>
      <c r="J30" s="312"/>
    </row>
    <row r="31" spans="1:10" ht="20.100000000000001" customHeight="1">
      <c r="A31" s="2365" t="s">
        <v>1148</v>
      </c>
      <c r="B31" s="2366"/>
      <c r="C31" s="2366"/>
      <c r="D31" s="2367"/>
      <c r="E31" s="767">
        <v>10391</v>
      </c>
      <c r="F31" s="767">
        <v>5792</v>
      </c>
      <c r="G31" s="767">
        <v>35</v>
      </c>
      <c r="H31" s="768">
        <v>0.55740544702146089</v>
      </c>
      <c r="I31" s="768">
        <v>3.3682994899432201E-3</v>
      </c>
      <c r="J31" s="312"/>
    </row>
    <row r="32" spans="1:10" ht="20.100000000000001" customHeight="1">
      <c r="A32" s="2365" t="s">
        <v>1149</v>
      </c>
      <c r="B32" s="2366"/>
      <c r="C32" s="2366"/>
      <c r="D32" s="2367"/>
      <c r="E32" s="767">
        <v>5277</v>
      </c>
      <c r="F32" s="767">
        <v>4045</v>
      </c>
      <c r="G32" s="767">
        <v>14</v>
      </c>
      <c r="H32" s="768">
        <v>0.76653401553913203</v>
      </c>
      <c r="I32" s="768">
        <v>2.6530225506916807E-3</v>
      </c>
      <c r="J32" s="312"/>
    </row>
    <row r="33" spans="1:10" ht="20.100000000000001" customHeight="1">
      <c r="A33" s="2365" t="s">
        <v>1150</v>
      </c>
      <c r="B33" s="2366"/>
      <c r="C33" s="2366"/>
      <c r="D33" s="2367"/>
      <c r="E33" s="767">
        <v>2080</v>
      </c>
      <c r="F33" s="767">
        <v>1060</v>
      </c>
      <c r="G33" s="767">
        <v>54</v>
      </c>
      <c r="H33" s="768">
        <v>0.50961538461538458</v>
      </c>
      <c r="I33" s="768">
        <v>2.5961538461538463E-2</v>
      </c>
      <c r="J33" s="312"/>
    </row>
    <row r="34" spans="1:10" ht="20.100000000000001" customHeight="1">
      <c r="A34" s="2365" t="s">
        <v>1151</v>
      </c>
      <c r="B34" s="2366"/>
      <c r="C34" s="2366"/>
      <c r="D34" s="2367"/>
      <c r="E34" s="767">
        <v>5332</v>
      </c>
      <c r="F34" s="767">
        <v>1876</v>
      </c>
      <c r="G34" s="767">
        <v>134</v>
      </c>
      <c r="H34" s="768">
        <v>0.35183795948987245</v>
      </c>
      <c r="I34" s="768">
        <v>2.5131282820705175E-2</v>
      </c>
      <c r="J34" s="312"/>
    </row>
    <row r="35" spans="1:10" ht="20.100000000000001" customHeight="1">
      <c r="A35" s="2365" t="s">
        <v>49</v>
      </c>
      <c r="B35" s="2366"/>
      <c r="C35" s="2366"/>
      <c r="D35" s="2367"/>
      <c r="E35" s="767">
        <v>265</v>
      </c>
      <c r="F35" s="767">
        <v>70</v>
      </c>
      <c r="G35" s="767">
        <v>7</v>
      </c>
      <c r="H35" s="768">
        <v>0.26415094339622641</v>
      </c>
      <c r="I35" s="768">
        <v>2.6415094339622643E-2</v>
      </c>
      <c r="J35" s="312"/>
    </row>
    <row r="36" spans="1:10" ht="20.100000000000001" customHeight="1">
      <c r="A36" s="2365" t="s">
        <v>50</v>
      </c>
      <c r="B36" s="2366"/>
      <c r="C36" s="2366"/>
      <c r="D36" s="2367"/>
      <c r="E36" s="767">
        <v>4934</v>
      </c>
      <c r="F36" s="767">
        <v>3264</v>
      </c>
      <c r="G36" s="767">
        <v>107</v>
      </c>
      <c r="H36" s="768">
        <v>0.66153222537494938</v>
      </c>
      <c r="I36" s="768">
        <v>2.168625861370085E-2</v>
      </c>
      <c r="J36" s="312"/>
    </row>
    <row r="37" spans="1:10" ht="18.75" customHeight="1">
      <c r="A37" s="314" t="s">
        <v>851</v>
      </c>
      <c r="B37" s="314"/>
      <c r="C37" s="314"/>
      <c r="D37" s="314"/>
      <c r="E37" s="314"/>
      <c r="F37" s="314"/>
      <c r="G37" s="304"/>
      <c r="H37" s="4"/>
    </row>
    <row r="38" spans="1:10" ht="18.75" customHeight="1">
      <c r="A38" s="314" t="s">
        <v>1155</v>
      </c>
      <c r="B38" s="314"/>
      <c r="C38" s="314"/>
      <c r="D38" s="314"/>
      <c r="E38" s="314"/>
      <c r="F38" s="314"/>
      <c r="G38" s="304"/>
    </row>
    <row r="39" spans="1:10" ht="18.75" customHeight="1">
      <c r="A39" s="314" t="s">
        <v>1156</v>
      </c>
      <c r="B39" s="314"/>
      <c r="C39" s="314"/>
      <c r="D39" s="314"/>
      <c r="E39" s="314"/>
      <c r="F39" s="314"/>
      <c r="G39" s="304"/>
    </row>
    <row r="40" spans="1:10" ht="18.75" customHeight="1">
      <c r="A40" s="314"/>
      <c r="B40" s="314"/>
      <c r="C40" s="314"/>
      <c r="D40" s="314"/>
      <c r="E40" s="314"/>
      <c r="F40" s="314"/>
      <c r="G40" s="304"/>
    </row>
    <row r="41" spans="1:10" ht="18.75" customHeight="1">
      <c r="A41" s="314"/>
      <c r="B41" s="314"/>
      <c r="C41" s="314"/>
      <c r="D41" s="314"/>
      <c r="E41" s="314"/>
      <c r="F41" s="314"/>
      <c r="G41" s="304"/>
    </row>
    <row r="42" spans="1:10" ht="18.75" customHeight="1">
      <c r="A42" s="314"/>
      <c r="B42" s="314"/>
      <c r="C42" s="314"/>
      <c r="D42" s="314"/>
      <c r="E42" s="314"/>
      <c r="F42" s="314"/>
      <c r="G42" s="304"/>
    </row>
    <row r="43" spans="1:10" ht="18.75" customHeight="1">
      <c r="A43" s="315" t="s">
        <v>612</v>
      </c>
      <c r="B43" s="314"/>
      <c r="C43" s="314"/>
      <c r="D43" s="314"/>
      <c r="E43" s="314"/>
      <c r="F43" s="314"/>
      <c r="G43" s="304"/>
    </row>
    <row r="44" spans="1:10" ht="18.75" customHeight="1">
      <c r="A44" s="316"/>
      <c r="B44" s="314"/>
      <c r="C44" s="314"/>
      <c r="D44" s="314"/>
      <c r="E44" s="314"/>
      <c r="F44" s="314"/>
      <c r="G44" s="304"/>
    </row>
    <row r="45" spans="1:10" ht="18.75" customHeight="1">
      <c r="A45" s="2376" t="s">
        <v>614</v>
      </c>
      <c r="B45" s="2376"/>
      <c r="C45" s="2376"/>
      <c r="D45" s="2376"/>
      <c r="E45" s="2376"/>
      <c r="F45" s="2376"/>
      <c r="G45" s="2376"/>
      <c r="H45" s="2376"/>
      <c r="I45" s="2376"/>
    </row>
    <row r="46" spans="1:10" ht="18.75" customHeight="1">
      <c r="A46" s="4"/>
      <c r="B46" s="4"/>
      <c r="C46" s="4"/>
      <c r="D46" s="4"/>
      <c r="E46" s="4"/>
      <c r="F46" s="4"/>
      <c r="G46" s="317"/>
      <c r="H46" s="317"/>
      <c r="I46" s="317" t="s">
        <v>24</v>
      </c>
    </row>
    <row r="47" spans="1:10" ht="30" customHeight="1">
      <c r="A47" s="318"/>
      <c r="B47" s="319"/>
      <c r="C47" s="320" t="s">
        <v>853</v>
      </c>
      <c r="D47" s="320" t="s">
        <v>854</v>
      </c>
      <c r="E47" s="320" t="s">
        <v>855</v>
      </c>
      <c r="F47" s="320" t="s">
        <v>856</v>
      </c>
      <c r="G47" s="321" t="s">
        <v>857</v>
      </c>
      <c r="H47" s="320" t="s">
        <v>858</v>
      </c>
      <c r="I47" s="320" t="s">
        <v>852</v>
      </c>
    </row>
    <row r="48" spans="1:10" ht="20.100000000000001" customHeight="1">
      <c r="A48" s="2362" t="s">
        <v>58</v>
      </c>
      <c r="B48" s="322" t="s">
        <v>25</v>
      </c>
      <c r="C48" s="323">
        <v>2.2999999999999998</v>
      </c>
      <c r="D48" s="323">
        <v>2.5</v>
      </c>
      <c r="E48" s="323">
        <v>2.9</v>
      </c>
      <c r="F48" s="323">
        <v>2.6</v>
      </c>
      <c r="G48" s="324">
        <v>1.8</v>
      </c>
      <c r="H48" s="323">
        <v>6.4</v>
      </c>
      <c r="I48" s="325">
        <v>4.2</v>
      </c>
    </row>
    <row r="49" spans="1:9" ht="20.100000000000001" customHeight="1">
      <c r="A49" s="2362"/>
      <c r="B49" s="326" t="s">
        <v>26</v>
      </c>
      <c r="C49" s="327">
        <v>3.4</v>
      </c>
      <c r="D49" s="327">
        <v>4.5999999999999996</v>
      </c>
      <c r="E49" s="327">
        <v>4.9000000000000004</v>
      </c>
      <c r="F49" s="327">
        <v>6.5</v>
      </c>
      <c r="G49" s="328">
        <v>6.2</v>
      </c>
      <c r="H49" s="327">
        <v>7</v>
      </c>
      <c r="I49" s="329">
        <v>7.7</v>
      </c>
    </row>
    <row r="50" spans="1:9" ht="18.75" customHeight="1">
      <c r="A50" s="3" t="s">
        <v>1157</v>
      </c>
      <c r="B50" s="3"/>
      <c r="C50" s="4"/>
      <c r="D50" s="4"/>
      <c r="E50" s="4"/>
      <c r="F50" s="4"/>
      <c r="G50" s="4"/>
      <c r="H50" s="4"/>
      <c r="I50" s="4"/>
    </row>
    <row r="51" spans="1:9" ht="18.75" customHeight="1">
      <c r="A51" s="3" t="s">
        <v>1158</v>
      </c>
      <c r="B51" s="3"/>
      <c r="C51" s="4"/>
      <c r="D51" s="4"/>
      <c r="E51" s="4"/>
      <c r="F51" s="4"/>
      <c r="G51" s="4"/>
      <c r="H51" s="4"/>
      <c r="I51" s="4"/>
    </row>
    <row r="52" spans="1:9" ht="18.75" customHeight="1">
      <c r="A52" s="3" t="s">
        <v>1006</v>
      </c>
      <c r="B52" s="3"/>
      <c r="C52" s="4"/>
      <c r="D52" s="4"/>
      <c r="E52" s="4"/>
      <c r="F52" s="4"/>
      <c r="G52" s="4"/>
      <c r="H52" s="4"/>
      <c r="I52" s="4"/>
    </row>
    <row r="53" spans="1:9" ht="18.75" customHeight="1">
      <c r="A53" s="314" t="s">
        <v>1159</v>
      </c>
      <c r="B53" s="330"/>
      <c r="C53" s="330"/>
      <c r="D53" s="330"/>
      <c r="E53" s="330"/>
      <c r="F53" s="330"/>
      <c r="G53" s="331"/>
    </row>
    <row r="54" spans="1:9" ht="18.75" customHeight="1">
      <c r="A54" s="314" t="s">
        <v>1160</v>
      </c>
      <c r="B54" s="330"/>
      <c r="C54" s="330"/>
      <c r="D54" s="330"/>
      <c r="E54" s="330"/>
      <c r="F54" s="330"/>
      <c r="G54" s="331"/>
    </row>
    <row r="55" spans="1:9">
      <c r="A55" s="330"/>
      <c r="B55" s="330"/>
      <c r="C55" s="330"/>
      <c r="D55" s="330"/>
      <c r="E55" s="330"/>
      <c r="F55" s="330"/>
      <c r="G55" s="331"/>
    </row>
    <row r="56" spans="1:9">
      <c r="A56" s="330"/>
      <c r="B56" s="330"/>
      <c r="C56" s="330"/>
      <c r="D56" s="330"/>
      <c r="E56" s="330"/>
      <c r="F56" s="330"/>
      <c r="G56" s="331"/>
    </row>
  </sheetData>
  <mergeCells count="36">
    <mergeCell ref="A28:D28"/>
    <mergeCell ref="A5:D5"/>
    <mergeCell ref="C22:D22"/>
    <mergeCell ref="A34:D34"/>
    <mergeCell ref="A9:D9"/>
    <mergeCell ref="C21:D21"/>
    <mergeCell ref="C23:D23"/>
    <mergeCell ref="C24:D24"/>
    <mergeCell ref="C25:D25"/>
    <mergeCell ref="A45:I45"/>
    <mergeCell ref="A29:D29"/>
    <mergeCell ref="A30:D30"/>
    <mergeCell ref="A31:D31"/>
    <mergeCell ref="A32:D32"/>
    <mergeCell ref="A33:D33"/>
    <mergeCell ref="A1:I1"/>
    <mergeCell ref="A10:D10"/>
    <mergeCell ref="A11:D11"/>
    <mergeCell ref="A12:D12"/>
    <mergeCell ref="A13:D13"/>
    <mergeCell ref="A48:A49"/>
    <mergeCell ref="C27:D27"/>
    <mergeCell ref="A35:D35"/>
    <mergeCell ref="A36:D36"/>
    <mergeCell ref="H3:I3"/>
    <mergeCell ref="C14:D14"/>
    <mergeCell ref="C15:D15"/>
    <mergeCell ref="C16:D16"/>
    <mergeCell ref="C17:D17"/>
    <mergeCell ref="C18:D18"/>
    <mergeCell ref="C19:D19"/>
    <mergeCell ref="C20:D20"/>
    <mergeCell ref="C26:D26"/>
    <mergeCell ref="A6:D6"/>
    <mergeCell ref="A7:D7"/>
    <mergeCell ref="A8:D8"/>
  </mergeCells>
  <phoneticPr fontId="8"/>
  <pageMargins left="0.76" right="0.7" top="0.75" bottom="0.75" header="0.3" footer="0.3"/>
  <pageSetup paperSize="9" scale="8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J77"/>
  <sheetViews>
    <sheetView view="pageBreakPreview" zoomScaleNormal="85" zoomScaleSheetLayoutView="100" workbookViewId="0"/>
  </sheetViews>
  <sheetFormatPr defaultColWidth="9.140625" defaultRowHeight="18.75" customHeight="1" outlineLevelRow="1"/>
  <cols>
    <col min="1" max="9" width="12.7109375" style="4" customWidth="1"/>
    <col min="10" max="16384" width="9.140625" style="4"/>
  </cols>
  <sheetData>
    <row r="1" spans="1:10" ht="18.75" customHeight="1">
      <c r="A1" s="215" t="s">
        <v>615</v>
      </c>
      <c r="J1" s="1544" t="s">
        <v>1532</v>
      </c>
    </row>
    <row r="2" spans="1:10" ht="18.75" customHeight="1">
      <c r="A2" s="215" t="s">
        <v>787</v>
      </c>
    </row>
    <row r="3" spans="1:10" ht="18.75" customHeight="1">
      <c r="A3" s="215" t="s">
        <v>788</v>
      </c>
    </row>
    <row r="4" spans="1:10" ht="18.75" customHeight="1">
      <c r="A4" s="95"/>
    </row>
    <row r="5" spans="1:10" ht="18.75" customHeight="1">
      <c r="A5" s="2381" t="s">
        <v>1677</v>
      </c>
      <c r="B5" s="2381"/>
      <c r="C5" s="2381"/>
      <c r="D5" s="2381"/>
      <c r="E5" s="2381"/>
      <c r="F5" s="2381"/>
      <c r="G5" s="2381"/>
      <c r="H5" s="2381"/>
      <c r="I5" s="2381"/>
    </row>
    <row r="6" spans="1:10" ht="18.75" customHeight="1">
      <c r="A6" s="7"/>
      <c r="B6" s="6"/>
      <c r="C6" s="6"/>
      <c r="D6" s="6"/>
      <c r="I6" s="5" t="s">
        <v>1161</v>
      </c>
    </row>
    <row r="7" spans="1:10" ht="18.75" customHeight="1">
      <c r="A7" s="333"/>
      <c r="B7" s="334" t="s">
        <v>616</v>
      </c>
      <c r="C7" s="335"/>
      <c r="D7" s="2382" t="s">
        <v>680</v>
      </c>
      <c r="E7" s="2383"/>
      <c r="F7" s="2382" t="s">
        <v>679</v>
      </c>
      <c r="G7" s="2383"/>
      <c r="H7" s="2384" t="s">
        <v>678</v>
      </c>
      <c r="I7" s="2385"/>
    </row>
    <row r="8" spans="1:10" ht="18.75" customHeight="1">
      <c r="A8" s="336"/>
      <c r="B8" s="337"/>
      <c r="C8" s="974" t="s">
        <v>1103</v>
      </c>
      <c r="D8" s="338"/>
      <c r="E8" s="974" t="s">
        <v>1103</v>
      </c>
      <c r="F8" s="339"/>
      <c r="G8" s="974" t="s">
        <v>1103</v>
      </c>
      <c r="H8" s="340"/>
      <c r="I8" s="974" t="s">
        <v>1103</v>
      </c>
    </row>
    <row r="9" spans="1:10" ht="18.75" hidden="1" customHeight="1" outlineLevel="1">
      <c r="A9" s="341" t="s">
        <v>68</v>
      </c>
      <c r="B9" s="99">
        <v>750</v>
      </c>
      <c r="C9" s="342"/>
      <c r="D9" s="94">
        <v>1155</v>
      </c>
      <c r="E9" s="342"/>
      <c r="F9" s="94">
        <v>4392</v>
      </c>
      <c r="G9" s="342"/>
      <c r="H9" s="94">
        <v>6297</v>
      </c>
      <c r="I9" s="342"/>
    </row>
    <row r="10" spans="1:10" ht="18.75" hidden="1" customHeight="1" outlineLevel="1">
      <c r="A10" s="341" t="s">
        <v>67</v>
      </c>
      <c r="B10" s="99">
        <v>751</v>
      </c>
      <c r="C10" s="342">
        <f t="shared" ref="C10:C18" si="0">(B10/B9-1)*100</f>
        <v>0.13333333333334085</v>
      </c>
      <c r="D10" s="94">
        <v>1154</v>
      </c>
      <c r="E10" s="342">
        <f t="shared" ref="E10:E21" si="1">(D10/D9-1)*100</f>
        <v>-8.658008658009031E-2</v>
      </c>
      <c r="F10" s="94">
        <v>4388</v>
      </c>
      <c r="G10" s="342">
        <f t="shared" ref="G10:G21" si="2">(F10/F9-1)*100</f>
        <v>-9.1074681238612065E-2</v>
      </c>
      <c r="H10" s="94">
        <v>6293</v>
      </c>
      <c r="I10" s="342">
        <f t="shared" ref="I10:I21" si="3">(H10/H9-1)*100</f>
        <v>-6.352231221216087E-2</v>
      </c>
    </row>
    <row r="11" spans="1:10" ht="18.75" hidden="1" customHeight="1" outlineLevel="1">
      <c r="A11" s="341" t="s">
        <v>66</v>
      </c>
      <c r="B11" s="99">
        <v>750</v>
      </c>
      <c r="C11" s="342">
        <f t="shared" si="0"/>
        <v>-0.13315579227696217</v>
      </c>
      <c r="D11" s="94">
        <v>1152</v>
      </c>
      <c r="E11" s="342">
        <f t="shared" si="1"/>
        <v>-0.17331022530329143</v>
      </c>
      <c r="F11" s="94">
        <v>4383</v>
      </c>
      <c r="G11" s="342">
        <f t="shared" si="2"/>
        <v>-0.11394712853236566</v>
      </c>
      <c r="H11" s="94">
        <v>6285</v>
      </c>
      <c r="I11" s="342">
        <f t="shared" si="3"/>
        <v>-0.12712537740345864</v>
      </c>
    </row>
    <row r="12" spans="1:10" ht="18.75" hidden="1" customHeight="1" outlineLevel="1">
      <c r="A12" s="120" t="s">
        <v>65</v>
      </c>
      <c r="B12" s="99">
        <v>960</v>
      </c>
      <c r="C12" s="342">
        <f t="shared" si="0"/>
        <v>28.000000000000004</v>
      </c>
      <c r="D12" s="94">
        <v>1244</v>
      </c>
      <c r="E12" s="342">
        <f t="shared" si="1"/>
        <v>7.986111111111116</v>
      </c>
      <c r="F12" s="94">
        <v>5125</v>
      </c>
      <c r="G12" s="342">
        <f t="shared" si="2"/>
        <v>16.929044033766829</v>
      </c>
      <c r="H12" s="94">
        <v>7329</v>
      </c>
      <c r="I12" s="342">
        <f t="shared" si="3"/>
        <v>16.610978520286391</v>
      </c>
    </row>
    <row r="13" spans="1:10" ht="18.75" hidden="1" customHeight="1" outlineLevel="1">
      <c r="A13" s="120" t="s">
        <v>40</v>
      </c>
      <c r="B13" s="99">
        <v>954</v>
      </c>
      <c r="C13" s="342">
        <f t="shared" si="0"/>
        <v>-0.62499999999999778</v>
      </c>
      <c r="D13" s="94">
        <v>1242</v>
      </c>
      <c r="E13" s="342">
        <f t="shared" si="1"/>
        <v>-0.1607717041800627</v>
      </c>
      <c r="F13" s="94">
        <v>5117</v>
      </c>
      <c r="G13" s="342">
        <f t="shared" si="2"/>
        <v>-0.15609756097560989</v>
      </c>
      <c r="H13" s="94">
        <v>7313</v>
      </c>
      <c r="I13" s="342">
        <f t="shared" si="3"/>
        <v>-0.218310820030021</v>
      </c>
    </row>
    <row r="14" spans="1:10" ht="18.75" hidden="1" customHeight="1" collapsed="1">
      <c r="A14" s="120" t="s">
        <v>64</v>
      </c>
      <c r="B14" s="99">
        <v>956</v>
      </c>
      <c r="C14" s="342">
        <f t="shared" si="0"/>
        <v>0.20964360587001352</v>
      </c>
      <c r="D14" s="94">
        <v>1243</v>
      </c>
      <c r="E14" s="342">
        <f t="shared" si="1"/>
        <v>8.0515297906602612E-2</v>
      </c>
      <c r="F14" s="94">
        <v>5096</v>
      </c>
      <c r="G14" s="342">
        <f t="shared" si="2"/>
        <v>-0.41039671682626677</v>
      </c>
      <c r="H14" s="94">
        <v>7295</v>
      </c>
      <c r="I14" s="342">
        <f t="shared" si="3"/>
        <v>-0.24613701627239637</v>
      </c>
    </row>
    <row r="15" spans="1:10" ht="18.75" hidden="1" customHeight="1">
      <c r="A15" s="120" t="s">
        <v>63</v>
      </c>
      <c r="B15" s="99">
        <v>950</v>
      </c>
      <c r="C15" s="342">
        <f t="shared" si="0"/>
        <v>-0.62761506276151069</v>
      </c>
      <c r="D15" s="94">
        <v>1241</v>
      </c>
      <c r="E15" s="342">
        <f t="shared" si="1"/>
        <v>-0.16090104585679832</v>
      </c>
      <c r="F15" s="94">
        <v>5083</v>
      </c>
      <c r="G15" s="342">
        <f t="shared" si="2"/>
        <v>-0.25510204081632404</v>
      </c>
      <c r="H15" s="94">
        <f t="shared" ref="H15:H23" si="4">B15+D15+F15</f>
        <v>7274</v>
      </c>
      <c r="I15" s="342">
        <f t="shared" si="3"/>
        <v>-0.28786840301576744</v>
      </c>
    </row>
    <row r="16" spans="1:10" ht="18.75" hidden="1" customHeight="1">
      <c r="A16" s="120" t="s">
        <v>62</v>
      </c>
      <c r="B16" s="99">
        <v>951</v>
      </c>
      <c r="C16" s="342">
        <f t="shared" si="0"/>
        <v>0.10526315789474161</v>
      </c>
      <c r="D16" s="94">
        <v>1241</v>
      </c>
      <c r="E16" s="342">
        <f t="shared" si="1"/>
        <v>0</v>
      </c>
      <c r="F16" s="94">
        <v>5056</v>
      </c>
      <c r="G16" s="342">
        <f t="shared" si="2"/>
        <v>-0.53118237261460255</v>
      </c>
      <c r="H16" s="94">
        <f t="shared" si="4"/>
        <v>7248</v>
      </c>
      <c r="I16" s="342">
        <f t="shared" si="3"/>
        <v>-0.35743744844651815</v>
      </c>
    </row>
    <row r="17" spans="1:9" ht="18.75" hidden="1" customHeight="1">
      <c r="A17" s="120" t="s">
        <v>61</v>
      </c>
      <c r="B17" s="99">
        <v>952</v>
      </c>
      <c r="C17" s="342">
        <f t="shared" si="0"/>
        <v>0.1051524710830698</v>
      </c>
      <c r="D17" s="94">
        <v>1241</v>
      </c>
      <c r="E17" s="342">
        <f t="shared" si="1"/>
        <v>0</v>
      </c>
      <c r="F17" s="94">
        <v>5012</v>
      </c>
      <c r="G17" s="342">
        <f t="shared" si="2"/>
        <v>-0.87025316455696666</v>
      </c>
      <c r="H17" s="94">
        <f t="shared" si="4"/>
        <v>7205</v>
      </c>
      <c r="I17" s="342">
        <f t="shared" si="3"/>
        <v>-0.59326710816777206</v>
      </c>
    </row>
    <row r="18" spans="1:9" ht="18.75" hidden="1" customHeight="1">
      <c r="A18" s="120" t="s">
        <v>1280</v>
      </c>
      <c r="B18" s="99">
        <v>952</v>
      </c>
      <c r="C18" s="342">
        <f t="shared" si="0"/>
        <v>0</v>
      </c>
      <c r="D18" s="94">
        <v>1242</v>
      </c>
      <c r="E18" s="342">
        <f t="shared" si="1"/>
        <v>8.058017727639033E-2</v>
      </c>
      <c r="F18" s="94">
        <v>4975</v>
      </c>
      <c r="G18" s="342">
        <f t="shared" si="2"/>
        <v>-0.7382282521947281</v>
      </c>
      <c r="H18" s="94">
        <f t="shared" si="4"/>
        <v>7169</v>
      </c>
      <c r="I18" s="342">
        <f t="shared" si="3"/>
        <v>-0.49965301873698964</v>
      </c>
    </row>
    <row r="19" spans="1:9" ht="18.75" hidden="1" customHeight="1">
      <c r="A19" s="120" t="s">
        <v>1281</v>
      </c>
      <c r="B19" s="99">
        <v>955</v>
      </c>
      <c r="C19" s="342">
        <f t="shared" ref="C19:C28" si="5">(B19/B18-1)*100</f>
        <v>0.31512605042016695</v>
      </c>
      <c r="D19" s="94">
        <v>1243</v>
      </c>
      <c r="E19" s="342">
        <f t="shared" si="1"/>
        <v>8.0515297906602612E-2</v>
      </c>
      <c r="F19" s="94">
        <v>4957</v>
      </c>
      <c r="G19" s="342">
        <f t="shared" si="2"/>
        <v>-0.36180904522613577</v>
      </c>
      <c r="H19" s="94">
        <f>B19+D19+F19</f>
        <v>7155</v>
      </c>
      <c r="I19" s="342">
        <f t="shared" si="3"/>
        <v>-0.19528525596317348</v>
      </c>
    </row>
    <row r="20" spans="1:9" ht="18.75" hidden="1" customHeight="1">
      <c r="A20" s="120" t="s">
        <v>1282</v>
      </c>
      <c r="B20" s="99">
        <v>959</v>
      </c>
      <c r="C20" s="342">
        <f t="shared" si="5"/>
        <v>0.41884816753927634</v>
      </c>
      <c r="D20" s="94">
        <v>1247</v>
      </c>
      <c r="E20" s="342">
        <f t="shared" si="1"/>
        <v>0.32180209171359664</v>
      </c>
      <c r="F20" s="94">
        <v>4935</v>
      </c>
      <c r="G20" s="342">
        <f>(F20/F19-1)*100</f>
        <v>-0.44381682469235573</v>
      </c>
      <c r="H20" s="94">
        <f>B20+D20+F20</f>
        <v>7141</v>
      </c>
      <c r="I20" s="342">
        <f t="shared" si="3"/>
        <v>-0.19566736547869112</v>
      </c>
    </row>
    <row r="21" spans="1:9" ht="18.75" customHeight="1">
      <c r="A21" s="120" t="s">
        <v>1283</v>
      </c>
      <c r="B21" s="189">
        <v>964</v>
      </c>
      <c r="C21" s="343">
        <f t="shared" si="5"/>
        <v>0.52137643378520337</v>
      </c>
      <c r="D21" s="190">
        <v>1247</v>
      </c>
      <c r="E21" s="343">
        <f t="shared" si="1"/>
        <v>0</v>
      </c>
      <c r="F21" s="190">
        <v>4917</v>
      </c>
      <c r="G21" s="343">
        <f t="shared" si="2"/>
        <v>-0.36474164133738496</v>
      </c>
      <c r="H21" s="190">
        <f>B21+D21+F21</f>
        <v>7128</v>
      </c>
      <c r="I21" s="343">
        <f t="shared" si="3"/>
        <v>-0.18204733230640091</v>
      </c>
    </row>
    <row r="22" spans="1:9" ht="18.75" customHeight="1">
      <c r="A22" s="120" t="s">
        <v>1284</v>
      </c>
      <c r="B22" s="189">
        <v>971</v>
      </c>
      <c r="C22" s="343">
        <f t="shared" si="5"/>
        <v>0.72614107883817169</v>
      </c>
      <c r="D22" s="190">
        <v>1249</v>
      </c>
      <c r="E22" s="343">
        <f t="shared" ref="E22:E23" si="6">(D22/D21-1)*100</f>
        <v>0.16038492381715841</v>
      </c>
      <c r="F22" s="190">
        <v>4911</v>
      </c>
      <c r="G22" s="343">
        <f t="shared" ref="G22" si="7">(F22/F21-1)*100</f>
        <v>-0.12202562538132788</v>
      </c>
      <c r="H22" s="190">
        <f>B22+D22+F22</f>
        <v>7131</v>
      </c>
      <c r="I22" s="343">
        <f t="shared" ref="I22:I27" si="8">(H22/H21-1)*100</f>
        <v>4.2087542087543284E-2</v>
      </c>
    </row>
    <row r="23" spans="1:9" ht="18.75" customHeight="1">
      <c r="A23" s="120" t="s">
        <v>1285</v>
      </c>
      <c r="B23" s="99">
        <v>975</v>
      </c>
      <c r="C23" s="342">
        <f t="shared" si="5"/>
        <v>0.41194644696189719</v>
      </c>
      <c r="D23" s="94">
        <v>1251</v>
      </c>
      <c r="E23" s="342">
        <f t="shared" si="6"/>
        <v>0.16012810248198228</v>
      </c>
      <c r="F23" s="94">
        <v>4896</v>
      </c>
      <c r="G23" s="342">
        <f t="shared" ref="G23:G28" si="9">(F23/F22-1)*100</f>
        <v>-0.30543677458766405</v>
      </c>
      <c r="H23" s="94">
        <f t="shared" si="4"/>
        <v>7122</v>
      </c>
      <c r="I23" s="342">
        <f t="shared" si="8"/>
        <v>-0.12620950778291506</v>
      </c>
    </row>
    <row r="24" spans="1:9" ht="18.75" customHeight="1">
      <c r="A24" s="120" t="s">
        <v>1286</v>
      </c>
      <c r="B24" s="805">
        <v>975</v>
      </c>
      <c r="C24" s="806">
        <f t="shared" si="5"/>
        <v>0</v>
      </c>
      <c r="D24" s="807">
        <v>1245</v>
      </c>
      <c r="E24" s="806">
        <f t="shared" ref="E24:E29" si="10">(D24/D23-1)*100</f>
        <v>-0.47961630695443347</v>
      </c>
      <c r="F24" s="807">
        <v>4870</v>
      </c>
      <c r="G24" s="806">
        <f t="shared" si="9"/>
        <v>-0.53104575163398504</v>
      </c>
      <c r="H24" s="807">
        <f t="shared" ref="H24:H29" si="11">B24+D24+F24</f>
        <v>7090</v>
      </c>
      <c r="I24" s="806">
        <f t="shared" si="8"/>
        <v>-0.44931199101375663</v>
      </c>
    </row>
    <row r="25" spans="1:9" ht="18.75" customHeight="1">
      <c r="A25" s="120" t="s">
        <v>1287</v>
      </c>
      <c r="B25" s="805">
        <v>977</v>
      </c>
      <c r="C25" s="806">
        <f t="shared" si="5"/>
        <v>0.20512820512821328</v>
      </c>
      <c r="D25" s="807">
        <v>1247</v>
      </c>
      <c r="E25" s="806">
        <f t="shared" si="10"/>
        <v>0.16064257028112205</v>
      </c>
      <c r="F25" s="807">
        <v>4830</v>
      </c>
      <c r="G25" s="806">
        <f t="shared" si="9"/>
        <v>-0.82135523613963146</v>
      </c>
      <c r="H25" s="807">
        <f t="shared" si="11"/>
        <v>7054</v>
      </c>
      <c r="I25" s="806">
        <f t="shared" si="8"/>
        <v>-0.50775740479548359</v>
      </c>
    </row>
    <row r="26" spans="1:9" ht="18.75" customHeight="1">
      <c r="A26" s="120" t="s">
        <v>1288</v>
      </c>
      <c r="B26" s="805">
        <v>979</v>
      </c>
      <c r="C26" s="806">
        <f t="shared" si="5"/>
        <v>0.20470829068577334</v>
      </c>
      <c r="D26" s="807">
        <v>1248</v>
      </c>
      <c r="E26" s="806">
        <f t="shared" si="10"/>
        <v>8.0192461908579205E-2</v>
      </c>
      <c r="F26" s="807">
        <v>4807</v>
      </c>
      <c r="G26" s="806">
        <f t="shared" si="9"/>
        <v>-0.4761904761904745</v>
      </c>
      <c r="H26" s="807">
        <f t="shared" si="11"/>
        <v>7034</v>
      </c>
      <c r="I26" s="806">
        <f t="shared" si="8"/>
        <v>-0.28352707683584333</v>
      </c>
    </row>
    <row r="27" spans="1:9" ht="18.75" customHeight="1">
      <c r="A27" s="1206" t="s">
        <v>1075</v>
      </c>
      <c r="B27" s="1204">
        <v>990</v>
      </c>
      <c r="C27" s="1205">
        <f t="shared" si="5"/>
        <v>1.1235955056179803</v>
      </c>
      <c r="D27" s="1174">
        <v>1244</v>
      </c>
      <c r="E27" s="1205">
        <f t="shared" si="10"/>
        <v>-0.32051282051281937</v>
      </c>
      <c r="F27" s="1174">
        <v>4782</v>
      </c>
      <c r="G27" s="1205">
        <f t="shared" si="9"/>
        <v>-0.52007489078427227</v>
      </c>
      <c r="H27" s="1174">
        <f t="shared" si="11"/>
        <v>7016</v>
      </c>
      <c r="I27" s="1205">
        <f t="shared" si="8"/>
        <v>-0.25589991470003071</v>
      </c>
    </row>
    <row r="28" spans="1:9" ht="18.75" customHeight="1">
      <c r="A28" s="1546" t="s">
        <v>1247</v>
      </c>
      <c r="B28" s="1592">
        <v>990</v>
      </c>
      <c r="C28" s="1205">
        <f t="shared" si="5"/>
        <v>0</v>
      </c>
      <c r="D28" s="1174">
        <v>1237</v>
      </c>
      <c r="E28" s="1205">
        <f t="shared" si="10"/>
        <v>-0.56270096463022501</v>
      </c>
      <c r="F28" s="1174">
        <v>4752</v>
      </c>
      <c r="G28" s="1205">
        <f t="shared" si="9"/>
        <v>-0.6273525721455453</v>
      </c>
      <c r="H28" s="1174">
        <f t="shared" si="11"/>
        <v>6979</v>
      </c>
      <c r="I28" s="1205">
        <f>(H28/H27-1)*100</f>
        <v>-0.5273660205245112</v>
      </c>
    </row>
    <row r="29" spans="1:9" ht="18.75" customHeight="1">
      <c r="A29" s="1947" t="s">
        <v>1293</v>
      </c>
      <c r="B29" s="1592">
        <v>990</v>
      </c>
      <c r="C29" s="1205">
        <f>(B29/B28-1)*100</f>
        <v>0</v>
      </c>
      <c r="D29" s="1174">
        <v>1222</v>
      </c>
      <c r="E29" s="1205">
        <f t="shared" si="10"/>
        <v>-1.212611156022636</v>
      </c>
      <c r="F29" s="1174">
        <v>4638</v>
      </c>
      <c r="G29" s="1205">
        <f>(F29/F28-1)*100</f>
        <v>-2.3989898989899006</v>
      </c>
      <c r="H29" s="1174">
        <f t="shared" si="11"/>
        <v>6850</v>
      </c>
      <c r="I29" s="1205">
        <f>(H29/H28-1)*100</f>
        <v>-1.8484023499068636</v>
      </c>
    </row>
    <row r="30" spans="1:9" ht="18.75" customHeight="1">
      <c r="A30" s="2076" t="s">
        <v>1826</v>
      </c>
      <c r="B30" s="1592">
        <v>971</v>
      </c>
      <c r="C30" s="1205">
        <f>(B30/B29-1)*100</f>
        <v>-1.9191919191919204</v>
      </c>
      <c r="D30" s="1174">
        <v>1178</v>
      </c>
      <c r="E30" s="1205">
        <f t="shared" ref="E30" si="12">(D30/D29-1)*100</f>
        <v>-3.6006546644844484</v>
      </c>
      <c r="F30" s="1174">
        <v>4500</v>
      </c>
      <c r="G30" s="1205">
        <f>(F30/F29-1)*100</f>
        <v>-2.9754204398447559</v>
      </c>
      <c r="H30" s="1174">
        <f>B30+D30+F30</f>
        <v>6649</v>
      </c>
      <c r="I30" s="1205">
        <f>(H30/H29-1)*100</f>
        <v>-2.9343065693430703</v>
      </c>
    </row>
    <row r="31" spans="1:9" ht="18.75" customHeight="1">
      <c r="A31" s="2" t="s">
        <v>762</v>
      </c>
      <c r="C31" s="2"/>
      <c r="D31" s="2"/>
      <c r="E31" s="2"/>
    </row>
    <row r="32" spans="1:9" ht="18.75" customHeight="1">
      <c r="A32" s="2"/>
      <c r="C32" s="2"/>
      <c r="D32" s="2"/>
      <c r="E32" s="2"/>
    </row>
    <row r="33" spans="1:9" ht="18.75" customHeight="1">
      <c r="A33" s="2"/>
      <c r="C33" s="2"/>
      <c r="D33" s="2"/>
      <c r="E33" s="2"/>
    </row>
    <row r="34" spans="1:9" ht="18.75" customHeight="1">
      <c r="A34" s="2381" t="s">
        <v>1678</v>
      </c>
      <c r="B34" s="2381"/>
      <c r="C34" s="2381"/>
      <c r="D34" s="2381"/>
      <c r="E34" s="2381"/>
      <c r="F34" s="2381"/>
      <c r="G34" s="2381"/>
      <c r="H34" s="2381"/>
      <c r="I34" s="2381"/>
    </row>
    <row r="35" spans="1:9" ht="18.75" customHeight="1">
      <c r="A35" s="8"/>
      <c r="C35" s="7"/>
      <c r="D35" s="7"/>
      <c r="G35" s="5"/>
      <c r="H35" s="5" t="s">
        <v>1162</v>
      </c>
    </row>
    <row r="36" spans="1:9" ht="18.75" customHeight="1">
      <c r="A36" s="344"/>
      <c r="B36" s="345"/>
      <c r="C36" s="334" t="s">
        <v>617</v>
      </c>
      <c r="D36" s="346"/>
      <c r="E36" s="334" t="s">
        <v>618</v>
      </c>
      <c r="F36" s="346"/>
      <c r="G36" s="334" t="s">
        <v>619</v>
      </c>
      <c r="H36" s="346"/>
    </row>
    <row r="37" spans="1:9" ht="18.75" customHeight="1">
      <c r="A37" s="344"/>
      <c r="B37" s="336"/>
      <c r="C37" s="337"/>
      <c r="D37" s="974" t="s">
        <v>1103</v>
      </c>
      <c r="E37" s="337"/>
      <c r="F37" s="974" t="s">
        <v>1103</v>
      </c>
      <c r="G37" s="337"/>
      <c r="H37" s="974" t="s">
        <v>1103</v>
      </c>
    </row>
    <row r="38" spans="1:9" ht="18.75" hidden="1" customHeight="1" outlineLevel="1">
      <c r="A38" s="344"/>
      <c r="B38" s="341" t="s">
        <v>68</v>
      </c>
      <c r="C38" s="58">
        <v>13507</v>
      </c>
      <c r="D38" s="342"/>
      <c r="E38" s="58">
        <v>15113</v>
      </c>
      <c r="F38" s="342"/>
      <c r="G38" s="99">
        <v>28620</v>
      </c>
      <c r="H38" s="342"/>
    </row>
    <row r="39" spans="1:9" ht="18.75" hidden="1" customHeight="1" outlineLevel="1">
      <c r="A39" s="344"/>
      <c r="B39" s="341" t="s">
        <v>67</v>
      </c>
      <c r="C39" s="58">
        <v>13499</v>
      </c>
      <c r="D39" s="342">
        <f t="shared" ref="D39:D50" si="13">(C39/C38-1)*100</f>
        <v>-5.9228548160217276E-2</v>
      </c>
      <c r="E39" s="58">
        <v>15104</v>
      </c>
      <c r="F39" s="342">
        <f t="shared" ref="F39:F50" si="14">(E39/E38-1)*100</f>
        <v>-5.9551379606959109E-2</v>
      </c>
      <c r="G39" s="99">
        <v>28603</v>
      </c>
      <c r="H39" s="342">
        <f t="shared" ref="H39:H50" si="15">(G39/G38-1)*100</f>
        <v>-5.9399021663175677E-2</v>
      </c>
    </row>
    <row r="40" spans="1:9" ht="18.75" hidden="1" customHeight="1" outlineLevel="1">
      <c r="A40" s="344"/>
      <c r="B40" s="341" t="s">
        <v>66</v>
      </c>
      <c r="C40" s="58">
        <v>13450</v>
      </c>
      <c r="D40" s="342">
        <f t="shared" si="13"/>
        <v>-0.36298985110008175</v>
      </c>
      <c r="E40" s="58">
        <v>15079</v>
      </c>
      <c r="F40" s="342">
        <f t="shared" si="14"/>
        <v>-0.16551906779661563</v>
      </c>
      <c r="G40" s="99">
        <v>28529</v>
      </c>
      <c r="H40" s="342">
        <f t="shared" si="15"/>
        <v>-0.25871412089640833</v>
      </c>
    </row>
    <row r="41" spans="1:9" ht="18.75" hidden="1" customHeight="1" outlineLevel="1">
      <c r="A41" s="98"/>
      <c r="B41" s="120" t="s">
        <v>65</v>
      </c>
      <c r="C41" s="58">
        <v>15102</v>
      </c>
      <c r="D41" s="342">
        <f t="shared" si="13"/>
        <v>12.282527881040895</v>
      </c>
      <c r="E41" s="58">
        <v>16896</v>
      </c>
      <c r="F41" s="342">
        <f t="shared" si="14"/>
        <v>12.049870681079655</v>
      </c>
      <c r="G41" s="99">
        <v>31998</v>
      </c>
      <c r="H41" s="342">
        <f t="shared" si="15"/>
        <v>12.159556942058947</v>
      </c>
    </row>
    <row r="42" spans="1:9" ht="18.75" hidden="1" customHeight="1" outlineLevel="1">
      <c r="A42" s="98"/>
      <c r="B42" s="120" t="s">
        <v>40</v>
      </c>
      <c r="C42" s="58">
        <v>15014</v>
      </c>
      <c r="D42" s="342">
        <f t="shared" si="13"/>
        <v>-0.58270427757912691</v>
      </c>
      <c r="E42" s="58">
        <v>16850</v>
      </c>
      <c r="F42" s="342">
        <f t="shared" si="14"/>
        <v>-0.27225378787878451</v>
      </c>
      <c r="G42" s="99">
        <v>31864</v>
      </c>
      <c r="H42" s="342">
        <f t="shared" si="15"/>
        <v>-0.41877617351084861</v>
      </c>
    </row>
    <row r="43" spans="1:9" ht="18.75" hidden="1" customHeight="1" collapsed="1">
      <c r="A43" s="98"/>
      <c r="B43" s="120" t="s">
        <v>64</v>
      </c>
      <c r="C43" s="58">
        <v>14966</v>
      </c>
      <c r="D43" s="342">
        <f t="shared" si="13"/>
        <v>-0.31970161182895973</v>
      </c>
      <c r="E43" s="58">
        <v>16796</v>
      </c>
      <c r="F43" s="342">
        <f t="shared" si="14"/>
        <v>-0.32047477744807651</v>
      </c>
      <c r="G43" s="99">
        <v>31762</v>
      </c>
      <c r="H43" s="342">
        <f t="shared" si="15"/>
        <v>-0.32011046949536048</v>
      </c>
    </row>
    <row r="44" spans="1:9" ht="18.75" hidden="1" customHeight="1">
      <c r="A44" s="98"/>
      <c r="B44" s="120" t="s">
        <v>63</v>
      </c>
      <c r="C44" s="58">
        <v>14908</v>
      </c>
      <c r="D44" s="342">
        <f t="shared" si="13"/>
        <v>-0.38754510223172334</v>
      </c>
      <c r="E44" s="58">
        <v>16763</v>
      </c>
      <c r="F44" s="342">
        <f t="shared" si="14"/>
        <v>-0.19647535127411686</v>
      </c>
      <c r="G44" s="99">
        <f t="shared" ref="G44:G51" si="16">C44+E44</f>
        <v>31671</v>
      </c>
      <c r="H44" s="342">
        <f t="shared" si="15"/>
        <v>-0.28650588753856843</v>
      </c>
    </row>
    <row r="45" spans="1:9" ht="18.75" hidden="1" customHeight="1">
      <c r="A45" s="98"/>
      <c r="B45" s="120" t="s">
        <v>62</v>
      </c>
      <c r="C45" s="58">
        <v>14867</v>
      </c>
      <c r="D45" s="342">
        <f t="shared" si="13"/>
        <v>-0.27502012342366378</v>
      </c>
      <c r="E45" s="58">
        <v>16701</v>
      </c>
      <c r="F45" s="342">
        <f t="shared" si="14"/>
        <v>-0.36986219650420038</v>
      </c>
      <c r="G45" s="99">
        <f t="shared" si="16"/>
        <v>31568</v>
      </c>
      <c r="H45" s="342">
        <f t="shared" si="15"/>
        <v>-0.32521865428941643</v>
      </c>
    </row>
    <row r="46" spans="1:9" ht="18.75" hidden="1" customHeight="1">
      <c r="A46" s="98"/>
      <c r="B46" s="120" t="s">
        <v>61</v>
      </c>
      <c r="C46" s="58">
        <v>14824</v>
      </c>
      <c r="D46" s="342">
        <f t="shared" si="13"/>
        <v>-0.28923118315732355</v>
      </c>
      <c r="E46" s="58">
        <v>16646</v>
      </c>
      <c r="F46" s="342">
        <f t="shared" si="14"/>
        <v>-0.3293215975091357</v>
      </c>
      <c r="G46" s="99">
        <f t="shared" si="16"/>
        <v>31470</v>
      </c>
      <c r="H46" s="342">
        <f t="shared" si="15"/>
        <v>-0.31044095286365536</v>
      </c>
    </row>
    <row r="47" spans="1:9" ht="18.75" hidden="1" customHeight="1">
      <c r="A47" s="98"/>
      <c r="B47" s="120" t="s">
        <v>1280</v>
      </c>
      <c r="C47" s="58">
        <v>14732</v>
      </c>
      <c r="D47" s="342">
        <f t="shared" si="13"/>
        <v>-0.62061521856449087</v>
      </c>
      <c r="E47" s="58">
        <v>16584</v>
      </c>
      <c r="F47" s="342">
        <f t="shared" si="14"/>
        <v>-0.37246185269734777</v>
      </c>
      <c r="G47" s="99">
        <f t="shared" si="16"/>
        <v>31316</v>
      </c>
      <c r="H47" s="342">
        <f t="shared" si="15"/>
        <v>-0.48935494121385981</v>
      </c>
    </row>
    <row r="48" spans="1:9" ht="18.75" hidden="1" customHeight="1">
      <c r="A48" s="98"/>
      <c r="B48" s="120" t="s">
        <v>1281</v>
      </c>
      <c r="C48" s="58">
        <v>14662</v>
      </c>
      <c r="D48" s="342">
        <f t="shared" si="13"/>
        <v>-0.47515612272603924</v>
      </c>
      <c r="E48" s="58">
        <v>16484</v>
      </c>
      <c r="F48" s="342">
        <f t="shared" si="14"/>
        <v>-0.60299083453931868</v>
      </c>
      <c r="G48" s="99">
        <f t="shared" si="16"/>
        <v>31146</v>
      </c>
      <c r="H48" s="342">
        <f t="shared" si="15"/>
        <v>-0.54285349342189093</v>
      </c>
    </row>
    <row r="49" spans="1:9" ht="18.75" hidden="1" customHeight="1">
      <c r="A49" s="98"/>
      <c r="B49" s="120" t="s">
        <v>1282</v>
      </c>
      <c r="C49" s="58">
        <v>14557</v>
      </c>
      <c r="D49" s="342">
        <f t="shared" si="13"/>
        <v>-0.71613695266675714</v>
      </c>
      <c r="E49" s="58">
        <v>16417</v>
      </c>
      <c r="F49" s="342">
        <f t="shared" si="14"/>
        <v>-0.40645474399417791</v>
      </c>
      <c r="G49" s="99">
        <f t="shared" si="16"/>
        <v>30974</v>
      </c>
      <c r="H49" s="342">
        <f t="shared" si="15"/>
        <v>-0.55223784755666916</v>
      </c>
    </row>
    <row r="50" spans="1:9" ht="18.75" customHeight="1">
      <c r="A50" s="98"/>
      <c r="B50" s="191" t="s">
        <v>1283</v>
      </c>
      <c r="C50" s="192">
        <v>14544</v>
      </c>
      <c r="D50" s="343">
        <f t="shared" si="13"/>
        <v>-8.9304114858834716E-2</v>
      </c>
      <c r="E50" s="192">
        <v>16372</v>
      </c>
      <c r="F50" s="343">
        <f t="shared" si="14"/>
        <v>-0.27410610952062209</v>
      </c>
      <c r="G50" s="99">
        <f t="shared" si="16"/>
        <v>30916</v>
      </c>
      <c r="H50" s="343">
        <f t="shared" si="15"/>
        <v>-0.18725382578936856</v>
      </c>
    </row>
    <row r="51" spans="1:9" ht="18.75" customHeight="1">
      <c r="A51" s="98"/>
      <c r="B51" s="191" t="s">
        <v>1284</v>
      </c>
      <c r="C51" s="192">
        <v>14480</v>
      </c>
      <c r="D51" s="343">
        <f t="shared" ref="D51:D57" si="17">(C51/C50-1)*100</f>
        <v>-0.44004400440044167</v>
      </c>
      <c r="E51" s="192">
        <v>16338</v>
      </c>
      <c r="F51" s="343">
        <f t="shared" ref="F51:F57" si="18">(E51/E50-1)*100</f>
        <v>-0.20767163449791903</v>
      </c>
      <c r="G51" s="99">
        <f t="shared" si="16"/>
        <v>30818</v>
      </c>
      <c r="H51" s="343">
        <f t="shared" ref="H51" si="19">(G51/G50-1)*100</f>
        <v>-0.31698796739552115</v>
      </c>
    </row>
    <row r="52" spans="1:9" ht="18.75" customHeight="1">
      <c r="A52" s="98"/>
      <c r="B52" s="120" t="s">
        <v>1285</v>
      </c>
      <c r="C52" s="58">
        <v>14334</v>
      </c>
      <c r="D52" s="342">
        <f t="shared" si="17"/>
        <v>-1.0082872928176778</v>
      </c>
      <c r="E52" s="58">
        <v>16250</v>
      </c>
      <c r="F52" s="342">
        <f t="shared" si="18"/>
        <v>-0.53862161831313982</v>
      </c>
      <c r="G52" s="99">
        <f t="shared" ref="G52:G58" si="20">C52+E52</f>
        <v>30584</v>
      </c>
      <c r="H52" s="342">
        <f t="shared" ref="H52:H57" si="21">(G52/G51-1)*100</f>
        <v>-0.75929651502368856</v>
      </c>
    </row>
    <row r="53" spans="1:9" ht="18.75" customHeight="1">
      <c r="A53" s="98"/>
      <c r="B53" s="120" t="s">
        <v>1286</v>
      </c>
      <c r="C53" s="129">
        <v>14194</v>
      </c>
      <c r="D53" s="806">
        <f t="shared" si="17"/>
        <v>-0.97669875819729191</v>
      </c>
      <c r="E53" s="129">
        <v>16149</v>
      </c>
      <c r="F53" s="806">
        <f t="shared" si="18"/>
        <v>-0.62153846153846226</v>
      </c>
      <c r="G53" s="805">
        <f t="shared" si="20"/>
        <v>30343</v>
      </c>
      <c r="H53" s="806">
        <f t="shared" si="21"/>
        <v>-0.78799372220769159</v>
      </c>
    </row>
    <row r="54" spans="1:9" ht="18.75" customHeight="1">
      <c r="A54" s="98"/>
      <c r="B54" s="120" t="s">
        <v>1287</v>
      </c>
      <c r="C54" s="129">
        <v>14099</v>
      </c>
      <c r="D54" s="806">
        <f t="shared" si="17"/>
        <v>-0.66929688600817494</v>
      </c>
      <c r="E54" s="129">
        <v>16059</v>
      </c>
      <c r="F54" s="806">
        <f t="shared" si="18"/>
        <v>-0.55731005015789981</v>
      </c>
      <c r="G54" s="805">
        <f t="shared" si="20"/>
        <v>30158</v>
      </c>
      <c r="H54" s="806">
        <f t="shared" si="21"/>
        <v>-0.60969581122499727</v>
      </c>
    </row>
    <row r="55" spans="1:9" ht="18.75" customHeight="1">
      <c r="A55" s="98"/>
      <c r="B55" s="120" t="s">
        <v>1288</v>
      </c>
      <c r="C55" s="129">
        <v>14019</v>
      </c>
      <c r="D55" s="806">
        <f t="shared" si="17"/>
        <v>-0.56741612880346626</v>
      </c>
      <c r="E55" s="129">
        <v>15978</v>
      </c>
      <c r="F55" s="806">
        <f t="shared" si="18"/>
        <v>-0.50439006164767486</v>
      </c>
      <c r="G55" s="805">
        <f t="shared" si="20"/>
        <v>29997</v>
      </c>
      <c r="H55" s="806">
        <f t="shared" si="21"/>
        <v>-0.53385503017441271</v>
      </c>
    </row>
    <row r="56" spans="1:9" ht="18.75" customHeight="1">
      <c r="A56" s="98"/>
      <c r="B56" s="1206" t="s">
        <v>1075</v>
      </c>
      <c r="C56" s="1207">
        <v>13919</v>
      </c>
      <c r="D56" s="1205">
        <f t="shared" si="17"/>
        <v>-0.7133176403452457</v>
      </c>
      <c r="E56" s="1207">
        <v>15908</v>
      </c>
      <c r="F56" s="1205">
        <f t="shared" si="18"/>
        <v>-0.4381023907873316</v>
      </c>
      <c r="G56" s="1204">
        <f t="shared" si="20"/>
        <v>29827</v>
      </c>
      <c r="H56" s="1205">
        <f t="shared" si="21"/>
        <v>-0.56672333900056326</v>
      </c>
    </row>
    <row r="57" spans="1:9" ht="18.75" customHeight="1">
      <c r="A57" s="98"/>
      <c r="B57" s="1546" t="s">
        <v>1247</v>
      </c>
      <c r="C57" s="1592">
        <v>13874</v>
      </c>
      <c r="D57" s="1205">
        <f t="shared" si="17"/>
        <v>-0.32329908757813275</v>
      </c>
      <c r="E57" s="1592">
        <v>15847</v>
      </c>
      <c r="F57" s="1205">
        <f t="shared" si="18"/>
        <v>-0.38345486547648466</v>
      </c>
      <c r="G57" s="1204">
        <f t="shared" si="20"/>
        <v>29721</v>
      </c>
      <c r="H57" s="1205">
        <f t="shared" si="21"/>
        <v>-0.35538270694337459</v>
      </c>
    </row>
    <row r="58" spans="1:9" ht="18.75" customHeight="1">
      <c r="A58" s="98"/>
      <c r="B58" s="1947" t="s">
        <v>1293</v>
      </c>
      <c r="C58" s="1592">
        <v>13717</v>
      </c>
      <c r="D58" s="1205">
        <f t="shared" ref="D58" si="22">(C58/C57-1)*100</f>
        <v>-1.1316130892316534</v>
      </c>
      <c r="E58" s="1592">
        <v>15702</v>
      </c>
      <c r="F58" s="1205">
        <f t="shared" ref="F58" si="23">(E58/E57-1)*100</f>
        <v>-0.91499968448286451</v>
      </c>
      <c r="G58" s="1204">
        <f t="shared" si="20"/>
        <v>29419</v>
      </c>
      <c r="H58" s="1205">
        <f t="shared" ref="H58" si="24">(G58/G57-1)*100</f>
        <v>-1.0161165505871317</v>
      </c>
    </row>
    <row r="59" spans="1:9" ht="18.75" customHeight="1">
      <c r="A59" s="98"/>
      <c r="B59" s="2076" t="s">
        <v>1826</v>
      </c>
      <c r="C59" s="1592">
        <v>12827</v>
      </c>
      <c r="D59" s="1205">
        <f t="shared" ref="D59" si="25">(C59/C58-1)*100</f>
        <v>-6.4882991907851517</v>
      </c>
      <c r="E59" s="1592">
        <v>14666</v>
      </c>
      <c r="F59" s="1205">
        <f t="shared" ref="F59" si="26">(E59/E58-1)*100</f>
        <v>-6.5978856196662878</v>
      </c>
      <c r="G59" s="1204">
        <f>C59+E59</f>
        <v>27493</v>
      </c>
      <c r="H59" s="1205">
        <f t="shared" ref="H59" si="27">(G59/G58-1)*100</f>
        <v>-6.5467894897855095</v>
      </c>
    </row>
    <row r="60" spans="1:9" ht="18.75" customHeight="1">
      <c r="A60" s="2"/>
      <c r="B60" s="2" t="s">
        <v>763</v>
      </c>
      <c r="C60" s="2"/>
      <c r="D60" s="2"/>
    </row>
    <row r="63" spans="1:9" s="9" customFormat="1" ht="18.75" customHeight="1">
      <c r="A63" s="2386" t="s">
        <v>1679</v>
      </c>
      <c r="B63" s="2386"/>
      <c r="C63" s="2386"/>
      <c r="D63" s="2386"/>
      <c r="E63" s="2386"/>
      <c r="F63" s="2386"/>
      <c r="G63" s="2386"/>
      <c r="H63" s="2386"/>
      <c r="I63" s="2386"/>
    </row>
    <row r="64" spans="1:9" s="9" customFormat="1" ht="18.75" customHeight="1">
      <c r="A64" s="12"/>
      <c r="C64" s="14"/>
      <c r="E64" s="14"/>
      <c r="F64" s="14"/>
      <c r="G64" s="14" t="s">
        <v>73</v>
      </c>
    </row>
    <row r="65" spans="1:9" s="9" customFormat="1" ht="18.75" customHeight="1">
      <c r="A65" s="10"/>
      <c r="B65" s="193"/>
      <c r="C65" s="194" t="s">
        <v>72</v>
      </c>
      <c r="D65" s="195" t="s">
        <v>71</v>
      </c>
      <c r="E65" s="195" t="s">
        <v>70</v>
      </c>
      <c r="F65" s="197" t="s">
        <v>758</v>
      </c>
      <c r="G65" s="195" t="s">
        <v>1113</v>
      </c>
    </row>
    <row r="66" spans="1:9" s="9" customFormat="1" ht="18.75" customHeight="1">
      <c r="A66" s="102"/>
      <c r="B66" s="196" t="s">
        <v>624</v>
      </c>
      <c r="C66" s="210">
        <v>6.3</v>
      </c>
      <c r="D66" s="210">
        <v>5.6</v>
      </c>
      <c r="E66" s="210">
        <v>4.9000000000000004</v>
      </c>
      <c r="F66" s="211">
        <v>9.0110196680150647</v>
      </c>
      <c r="G66" s="210">
        <v>8.1999999999999993</v>
      </c>
    </row>
    <row r="67" spans="1:9" s="9" customFormat="1" ht="18.75" customHeight="1">
      <c r="A67" s="102"/>
      <c r="B67" s="196" t="s">
        <v>1098</v>
      </c>
      <c r="C67" s="210">
        <v>9.4</v>
      </c>
      <c r="D67" s="210">
        <v>9.4</v>
      </c>
      <c r="E67" s="210">
        <v>7.7</v>
      </c>
      <c r="F67" s="211">
        <v>9.1365601897056763</v>
      </c>
      <c r="G67" s="210">
        <v>7.8</v>
      </c>
    </row>
    <row r="68" spans="1:9" s="9" customFormat="1" ht="18.75" customHeight="1">
      <c r="A68" s="102"/>
      <c r="B68" s="196" t="s">
        <v>1099</v>
      </c>
      <c r="C68" s="210">
        <v>14.5</v>
      </c>
      <c r="D68" s="210">
        <v>10.6</v>
      </c>
      <c r="E68" s="210">
        <v>10.6</v>
      </c>
      <c r="F68" s="211">
        <v>10.573301715720463</v>
      </c>
      <c r="G68" s="210">
        <v>8.6</v>
      </c>
    </row>
    <row r="69" spans="1:9" s="9" customFormat="1" ht="18.75" customHeight="1">
      <c r="A69" s="102"/>
      <c r="B69" s="196" t="s">
        <v>1100</v>
      </c>
      <c r="C69" s="210">
        <v>19.3</v>
      </c>
      <c r="D69" s="210">
        <v>18.5</v>
      </c>
      <c r="E69" s="210">
        <v>15.4</v>
      </c>
      <c r="F69" s="211">
        <v>12.595899009624773</v>
      </c>
      <c r="G69" s="210">
        <v>12</v>
      </c>
    </row>
    <row r="70" spans="1:9" s="9" customFormat="1" ht="18.75" customHeight="1">
      <c r="A70" s="102"/>
      <c r="B70" s="196" t="s">
        <v>1101</v>
      </c>
      <c r="C70" s="210">
        <v>17.899999999999999</v>
      </c>
      <c r="D70" s="210">
        <v>19.5</v>
      </c>
      <c r="E70" s="210">
        <v>21.6</v>
      </c>
      <c r="F70" s="211">
        <v>17.450132514995119</v>
      </c>
      <c r="G70" s="210">
        <v>16.8</v>
      </c>
    </row>
    <row r="71" spans="1:9" s="9" customFormat="1" ht="18.75" customHeight="1">
      <c r="A71" s="102"/>
      <c r="B71" s="196" t="s">
        <v>1102</v>
      </c>
      <c r="C71" s="210">
        <v>22.9</v>
      </c>
      <c r="D71" s="210">
        <v>20.6</v>
      </c>
      <c r="E71" s="210">
        <v>19.600000000000001</v>
      </c>
      <c r="F71" s="211">
        <v>18.92872088157344</v>
      </c>
      <c r="G71" s="210">
        <v>22.6</v>
      </c>
    </row>
    <row r="72" spans="1:9" s="9" customFormat="1" ht="18.75" customHeight="1">
      <c r="A72" s="102"/>
      <c r="B72" s="196" t="s">
        <v>69</v>
      </c>
      <c r="C72" s="210">
        <v>9.8000000000000007</v>
      </c>
      <c r="D72" s="210">
        <v>15.8</v>
      </c>
      <c r="E72" s="210">
        <v>20.100000000000001</v>
      </c>
      <c r="F72" s="211">
        <v>22.304366020365464</v>
      </c>
      <c r="G72" s="210">
        <v>24</v>
      </c>
    </row>
    <row r="73" spans="1:9" s="9" customFormat="1" ht="18.75" customHeight="1">
      <c r="A73" s="102"/>
      <c r="B73" s="196" t="s">
        <v>625</v>
      </c>
      <c r="C73" s="210">
        <v>100</v>
      </c>
      <c r="D73" s="210">
        <v>100</v>
      </c>
      <c r="E73" s="210">
        <v>100</v>
      </c>
      <c r="F73" s="211">
        <v>100</v>
      </c>
      <c r="G73" s="210">
        <v>100</v>
      </c>
    </row>
    <row r="74" spans="1:9" s="9" customFormat="1" ht="18.75" customHeight="1">
      <c r="A74" s="13"/>
      <c r="B74" s="2" t="s">
        <v>1163</v>
      </c>
    </row>
    <row r="75" spans="1:9" s="9" customFormat="1" ht="18.75" customHeight="1">
      <c r="A75" s="12"/>
      <c r="B75" s="973" t="s">
        <v>1164</v>
      </c>
      <c r="C75" s="973"/>
      <c r="D75" s="973"/>
      <c r="E75" s="973"/>
      <c r="F75" s="973"/>
      <c r="G75" s="973"/>
      <c r="H75" s="973"/>
    </row>
    <row r="76" spans="1:9" s="9" customFormat="1" ht="18.75" customHeight="1">
      <c r="A76" s="12"/>
      <c r="B76" s="973" t="s">
        <v>1165</v>
      </c>
      <c r="C76" s="973"/>
      <c r="D76" s="973"/>
      <c r="E76" s="973"/>
      <c r="F76" s="973"/>
      <c r="G76" s="973"/>
      <c r="H76" s="973"/>
    </row>
    <row r="77" spans="1:9" s="9" customFormat="1" ht="18.75" customHeight="1">
      <c r="A77" s="2380"/>
      <c r="B77" s="2380"/>
      <c r="C77" s="2380"/>
      <c r="D77" s="2380"/>
      <c r="E77" s="2380"/>
      <c r="F77" s="2380"/>
      <c r="G77" s="2380"/>
      <c r="H77" s="2380"/>
      <c r="I77" s="2380"/>
    </row>
  </sheetData>
  <sheetProtection algorithmName="SHA-512" hashValue="Rhp9jlfA53+XqFtaIBX0oaaZRmki1yEvPpkj/BhpCLPI4Y0ND+xjwcSnScyQQkg9hfM++ub0OyuWp3u2AiKKMw==" saltValue="Ixa2Xzmo8fBtW74+FT6zLw==" spinCount="100000" sheet="1" objects="1" scenarios="1"/>
  <mergeCells count="7">
    <mergeCell ref="A77:I77"/>
    <mergeCell ref="A34:I34"/>
    <mergeCell ref="A5:I5"/>
    <mergeCell ref="D7:E7"/>
    <mergeCell ref="F7:G7"/>
    <mergeCell ref="H7:I7"/>
    <mergeCell ref="A63:I63"/>
  </mergeCells>
  <phoneticPr fontId="8"/>
  <hyperlinks>
    <hyperlink ref="J1" location="一覧!A1" display="一覧へ" xr:uid="{EE2DC8CB-1DB8-406E-BF0B-60A28E2637F4}"/>
  </hyperlinks>
  <printOptions horizontalCentered="1"/>
  <pageMargins left="0.74803149606299213" right="0.74803149606299213" top="0.98425196850393704" bottom="0.98425196850393704"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49</vt:i4>
      </vt:variant>
    </vt:vector>
  </HeadingPairs>
  <TitlesOfParts>
    <vt:vector size="98" baseType="lpstr">
      <vt:lpstr>一覧</vt:lpstr>
      <vt:lpstr>表Ⅰ-1-1-1、表Ⅰ-1-1-2</vt:lpstr>
      <vt:lpstr>表Ⅰ-1-1-3</vt:lpstr>
      <vt:lpstr>表Ⅰ-1-1-4</vt:lpstr>
      <vt:lpstr>表Ⅰ-1-1-5</vt:lpstr>
      <vt:lpstr>表Ⅰ-1-1-6</vt:lpstr>
      <vt:lpstr>表Ⅰ-1-2-1、表Ⅰ-1-2-2</vt:lpstr>
      <vt:lpstr>表Ⅰ-1-9、表Ⅰ-1-10</vt:lpstr>
      <vt:lpstr>表Ⅱ-1-1-1、表Ⅱ-1-1-2、表Ⅱ-1-1-3</vt:lpstr>
      <vt:lpstr>表Ⅱ-1-1-4、表Ⅱ-1-2-1、表Ⅱ-1-2-2</vt:lpstr>
      <vt:lpstr>表Ⅱ-2-1、表Ⅱ-2-2</vt:lpstr>
      <vt:lpstr>表Ⅱ-2-3、表Ⅱ-2-4、表Ⅱ-2-5 </vt:lpstr>
      <vt:lpstr>表Ⅱ-3-1-1、表Ⅱ-3-1-2</vt:lpstr>
      <vt:lpstr>表Ⅱ-3-1-3、表Ⅱ-3-1-4、表Ⅱ-3-1-5</vt:lpstr>
      <vt:lpstr>表Ⅱ-3-1-6</vt:lpstr>
      <vt:lpstr>表Ⅱ-3-1-7、表Ⅱ-3-1-8</vt:lpstr>
      <vt:lpstr>表Ⅱ-3-1-9</vt:lpstr>
      <vt:lpstr>表Ⅱ-3-1-10</vt:lpstr>
      <vt:lpstr>表Ⅱ-3-2-1、表Ⅱ-3-2-2 </vt:lpstr>
      <vt:lpstr>表Ⅱ-3-2-3～表Ⅱ-3-2-5</vt:lpstr>
      <vt:lpstr>表Ⅱ-3-2-6～表Ⅱ-3-2-8</vt:lpstr>
      <vt:lpstr>表Ⅱ-3-3-1、表Ⅱ-3-3-2</vt:lpstr>
      <vt:lpstr>表Ⅱ-3-3-3、表Ⅱ-3-3-4</vt:lpstr>
      <vt:lpstr>表Ⅱ-3-3-5、表Ⅱ-3-3-6</vt:lpstr>
      <vt:lpstr>表Ⅱ-3-3-7、表Ⅱ-3-3-8</vt:lpstr>
      <vt:lpstr>表Ⅱ-3-4-1、表Ⅱ-3-4-2</vt:lpstr>
      <vt:lpstr>表Ⅱ-3-5-1、表Ⅱ-3-5-2</vt:lpstr>
      <vt:lpstr>表Ⅱ-3-6-1、表Ⅱ-3-6-2</vt:lpstr>
      <vt:lpstr>表Ⅱ-3-7-1、表Ⅱ-3-7-2</vt:lpstr>
      <vt:lpstr>表Ⅱ-3-8-1、表Ⅱ-3-8-2</vt:lpstr>
      <vt:lpstr>表Ⅱ-4-1、表Ⅱ-4-2、表Ⅱ-4-3</vt:lpstr>
      <vt:lpstr>表Ⅱ-5-1-1、表Ⅱ-5-1-2、表Ⅱ-5-1-3</vt:lpstr>
      <vt:lpstr>表Ⅱ-5-1-4、表Ⅱ-5-1-5、表Ⅱ-5-1-6</vt:lpstr>
      <vt:lpstr>表Ⅱ-5-1-7、表Ⅱ-5-1-8</vt:lpstr>
      <vt:lpstr>表Ⅱ-5-1-9、表Ⅱ-5-1-10</vt:lpstr>
      <vt:lpstr>表Ⅱ-5-2-1、表Ⅱ-5-2-2、表Ⅱ-5-2-3</vt:lpstr>
      <vt:lpstr>表Ⅱ-5-2-4、表Ⅱ-5-2-5</vt:lpstr>
      <vt:lpstr>表Ⅱ-5-2-6、表Ⅱ-5-2-7、表Ⅱ-5-2-8</vt:lpstr>
      <vt:lpstr>表Ⅱ-5-2-9</vt:lpstr>
      <vt:lpstr>表Ⅱ-6-1～表Ⅱ-6-4</vt:lpstr>
      <vt:lpstr>表Ⅱ-7-1、表Ⅱ-7-2、表Ⅱ-7-3</vt:lpstr>
      <vt:lpstr>表Ⅱ-8-1、表Ⅱ-8-2、表Ⅱ-8-3</vt:lpstr>
      <vt:lpstr>表Ⅱ-8-4</vt:lpstr>
      <vt:lpstr>表Ⅱ-8-5</vt:lpstr>
      <vt:lpstr>表Ⅱ-8-6～表Ⅱ-8-9</vt:lpstr>
      <vt:lpstr>表Ⅱ-8-10～表Ⅱ-8-13</vt:lpstr>
      <vt:lpstr>表Ⅱ-8-14～表Ⅱ-8-17</vt:lpstr>
      <vt:lpstr>表Ⅱ-8-18～表Ⅱ-8-21</vt:lpstr>
      <vt:lpstr>表Ⅱ-8-22～表Ⅱ-8-23</vt:lpstr>
      <vt:lpstr>一覧!Print_Area</vt:lpstr>
      <vt:lpstr>'表Ⅰ-1-1-1、表Ⅰ-1-1-2'!Print_Area</vt:lpstr>
      <vt:lpstr>'表Ⅰ-1-1-3'!Print_Area</vt:lpstr>
      <vt:lpstr>'表Ⅰ-1-1-4'!Print_Area</vt:lpstr>
      <vt:lpstr>'表Ⅰ-1-1-5'!Print_Area</vt:lpstr>
      <vt:lpstr>'表Ⅰ-1-1-6'!Print_Area</vt:lpstr>
      <vt:lpstr>'表Ⅰ-1-2-1、表Ⅰ-1-2-2'!Print_Area</vt:lpstr>
      <vt:lpstr>'表Ⅰ-1-9、表Ⅰ-1-10'!Print_Area</vt:lpstr>
      <vt:lpstr>'表Ⅱ-1-1-1、表Ⅱ-1-1-2、表Ⅱ-1-1-3'!Print_Area</vt:lpstr>
      <vt:lpstr>'表Ⅱ-1-1-4、表Ⅱ-1-2-1、表Ⅱ-1-2-2'!Print_Area</vt:lpstr>
      <vt:lpstr>'表Ⅱ-2-1、表Ⅱ-2-2'!Print_Area</vt:lpstr>
      <vt:lpstr>'表Ⅱ-2-3、表Ⅱ-2-4、表Ⅱ-2-5 '!Print_Area</vt:lpstr>
      <vt:lpstr>'表Ⅱ-3-1-1、表Ⅱ-3-1-2'!Print_Area</vt:lpstr>
      <vt:lpstr>'表Ⅱ-3-1-10'!Print_Area</vt:lpstr>
      <vt:lpstr>'表Ⅱ-3-1-3、表Ⅱ-3-1-4、表Ⅱ-3-1-5'!Print_Area</vt:lpstr>
      <vt:lpstr>'表Ⅱ-3-1-6'!Print_Area</vt:lpstr>
      <vt:lpstr>'表Ⅱ-3-1-7、表Ⅱ-3-1-8'!Print_Area</vt:lpstr>
      <vt:lpstr>'表Ⅱ-3-1-9'!Print_Area</vt:lpstr>
      <vt:lpstr>'表Ⅱ-3-2-1、表Ⅱ-3-2-2 '!Print_Area</vt:lpstr>
      <vt:lpstr>'表Ⅱ-3-2-3～表Ⅱ-3-2-5'!Print_Area</vt:lpstr>
      <vt:lpstr>'表Ⅱ-3-2-6～表Ⅱ-3-2-8'!Print_Area</vt:lpstr>
      <vt:lpstr>'表Ⅱ-3-3-1、表Ⅱ-3-3-2'!Print_Area</vt:lpstr>
      <vt:lpstr>'表Ⅱ-3-3-3、表Ⅱ-3-3-4'!Print_Area</vt:lpstr>
      <vt:lpstr>'表Ⅱ-3-3-5、表Ⅱ-3-3-6'!Print_Area</vt:lpstr>
      <vt:lpstr>'表Ⅱ-3-3-7、表Ⅱ-3-3-8'!Print_Area</vt:lpstr>
      <vt:lpstr>'表Ⅱ-3-4-1、表Ⅱ-3-4-2'!Print_Area</vt:lpstr>
      <vt:lpstr>'表Ⅱ-3-5-1、表Ⅱ-3-5-2'!Print_Area</vt:lpstr>
      <vt:lpstr>'表Ⅱ-3-6-1、表Ⅱ-3-6-2'!Print_Area</vt:lpstr>
      <vt:lpstr>'表Ⅱ-3-7-1、表Ⅱ-3-7-2'!Print_Area</vt:lpstr>
      <vt:lpstr>'表Ⅱ-3-8-1、表Ⅱ-3-8-2'!Print_Area</vt:lpstr>
      <vt:lpstr>'表Ⅱ-4-1、表Ⅱ-4-2、表Ⅱ-4-3'!Print_Area</vt:lpstr>
      <vt:lpstr>'表Ⅱ-5-1-1、表Ⅱ-5-1-2、表Ⅱ-5-1-3'!Print_Area</vt:lpstr>
      <vt:lpstr>'表Ⅱ-5-1-4、表Ⅱ-5-1-5、表Ⅱ-5-1-6'!Print_Area</vt:lpstr>
      <vt:lpstr>'表Ⅱ-5-1-7、表Ⅱ-5-1-8'!Print_Area</vt:lpstr>
      <vt:lpstr>'表Ⅱ-5-1-9、表Ⅱ-5-1-10'!Print_Area</vt:lpstr>
      <vt:lpstr>'表Ⅱ-5-2-1、表Ⅱ-5-2-2、表Ⅱ-5-2-3'!Print_Area</vt:lpstr>
      <vt:lpstr>'表Ⅱ-5-2-4、表Ⅱ-5-2-5'!Print_Area</vt:lpstr>
      <vt:lpstr>'表Ⅱ-5-2-6、表Ⅱ-5-2-7、表Ⅱ-5-2-8'!Print_Area</vt:lpstr>
      <vt:lpstr>'表Ⅱ-5-2-9'!Print_Area</vt:lpstr>
      <vt:lpstr>'表Ⅱ-6-1～表Ⅱ-6-4'!Print_Area</vt:lpstr>
      <vt:lpstr>'表Ⅱ-7-1、表Ⅱ-7-2、表Ⅱ-7-3'!Print_Area</vt:lpstr>
      <vt:lpstr>'表Ⅱ-8-1、表Ⅱ-8-2、表Ⅱ-8-3'!Print_Area</vt:lpstr>
      <vt:lpstr>'表Ⅱ-8-10～表Ⅱ-8-13'!Print_Area</vt:lpstr>
      <vt:lpstr>'表Ⅱ-8-14～表Ⅱ-8-17'!Print_Area</vt:lpstr>
      <vt:lpstr>'表Ⅱ-8-18～表Ⅱ-8-21'!Print_Area</vt:lpstr>
      <vt:lpstr>'表Ⅱ-8-22～表Ⅱ-8-23'!Print_Area</vt:lpstr>
      <vt:lpstr>'表Ⅱ-8-4'!Print_Area</vt:lpstr>
      <vt:lpstr>'表Ⅱ-8-5'!Print_Area</vt:lpstr>
      <vt:lpstr>'表Ⅱ-8-6～表Ⅱ-8-9'!Print_Area</vt:lpstr>
    </vt:vector>
  </TitlesOfParts>
  <Company>（株）帝国データバンク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T4453</dc:creator>
  <cp:lastModifiedBy>Kyoto</cp:lastModifiedBy>
  <cp:lastPrinted>2026-03-26T02:28:20Z</cp:lastPrinted>
  <dcterms:created xsi:type="dcterms:W3CDTF">2009-04-10T05:02:06Z</dcterms:created>
  <dcterms:modified xsi:type="dcterms:W3CDTF">2026-03-26T02:35:24Z</dcterms:modified>
</cp:coreProperties>
</file>