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ocserve\docserve\free_space(1710010000)\05_金融支援担当\04_セーフティネット保証\03_認定申請様式\R7\R70401_所属の変更や提出物の注意喚起等\【HP掲載用（本フォルダ内すべての号分）_R70401】pdfデータ\5号_4_ハの１と２\"/>
    </mc:Choice>
  </mc:AlternateContent>
  <xr:revisionPtr revIDLastSave="0" documentId="13_ncr:1_{39AA0545-9829-491E-A3D3-8AAE36A75567}" xr6:coauthVersionLast="47" xr6:coauthVersionMax="47" xr10:uidLastSave="{00000000-0000-0000-0000-000000000000}"/>
  <bookViews>
    <workbookView xWindow="-2148" yWindow="-17388" windowWidth="30936" windowHeight="17040" xr2:uid="{755F6CF4-DBC4-4480-AF47-62BA237057FA}"/>
  </bookViews>
  <sheets>
    <sheet name="提出書類等について（ハ）①②" sheetId="25" r:id="rId1"/>
    <sheet name="入力シート（ハ）①" sheetId="13" r:id="rId2"/>
    <sheet name="印刷シート（ハ）①" sheetId="5" r:id="rId3"/>
    <sheet name="入力シート（ハ）②" sheetId="16" r:id="rId4"/>
    <sheet name="印刷シート（ハ）②" sheetId="6" r:id="rId5"/>
    <sheet name="業種リスト" sheetId="10" r:id="rId6"/>
    <sheet name="年月リスト" sheetId="9" r:id="rId7"/>
  </sheets>
  <definedNames>
    <definedName name="_xlnm.Print_Area" localSheetId="2">'印刷シート（ハ）①'!$A$1:$AG$86</definedName>
    <definedName name="_xlnm.Print_Area" localSheetId="4">'印刷シート（ハ）②'!$A$1:$AG$101</definedName>
    <definedName name="_xlnm.Print_Area" localSheetId="0">'提出書類等について（ハ）①②'!$A$1:$S$34</definedName>
    <definedName name="_xlnm.Print_Area" localSheetId="1">'入力シート（ハ）①'!$B$1:$Z$68</definedName>
    <definedName name="_xlnm.Print_Area" localSheetId="3">'入力シート（ハ）②'!$B$1:$Z$87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 i="16" l="1"/>
  <c r="D58" i="6" s="1"/>
  <c r="F37" i="16"/>
  <c r="F38" i="16"/>
  <c r="F39" i="16"/>
  <c r="D61" i="6" s="1"/>
  <c r="F40" i="16"/>
  <c r="D62" i="6" s="1"/>
  <c r="F35" i="16"/>
  <c r="F40" i="13"/>
  <c r="D60" i="5" s="1"/>
  <c r="F39" i="13"/>
  <c r="F38" i="13"/>
  <c r="F37" i="13"/>
  <c r="F36" i="13"/>
  <c r="D56" i="5" s="1"/>
  <c r="F35" i="13"/>
  <c r="D55" i="5" s="1"/>
  <c r="A1171" i="10"/>
  <c r="A1170" i="10"/>
  <c r="A1169" i="10"/>
  <c r="A1168" i="10"/>
  <c r="A1167" i="10"/>
  <c r="A1166" i="10"/>
  <c r="A1165" i="10"/>
  <c r="A1164" i="10"/>
  <c r="A1163" i="10"/>
  <c r="A1162" i="10"/>
  <c r="A1161" i="10"/>
  <c r="A1160" i="10"/>
  <c r="A1159" i="10"/>
  <c r="J70" i="6"/>
  <c r="U58" i="6"/>
  <c r="U59" i="6"/>
  <c r="U60" i="6"/>
  <c r="U61" i="6"/>
  <c r="U62" i="6"/>
  <c r="Q58" i="6"/>
  <c r="Q59" i="6"/>
  <c r="Q60" i="6"/>
  <c r="Q61" i="6"/>
  <c r="Q62" i="6"/>
  <c r="B58" i="6"/>
  <c r="B59" i="6"/>
  <c r="B60" i="6"/>
  <c r="B61" i="6"/>
  <c r="B62" i="6"/>
  <c r="U57" i="6"/>
  <c r="Q57" i="6"/>
  <c r="B57" i="6"/>
  <c r="P41" i="16"/>
  <c r="Q63" i="6" s="1"/>
  <c r="G66" i="16"/>
  <c r="G71" i="16" s="1"/>
  <c r="J85" i="6" s="1"/>
  <c r="J66" i="16"/>
  <c r="J71" i="16" s="1"/>
  <c r="G5" i="9"/>
  <c r="G4" i="9"/>
  <c r="G3" i="9"/>
  <c r="G2" i="9"/>
  <c r="M66" i="16"/>
  <c r="M71" i="16" s="1"/>
  <c r="Q85" i="6" s="1"/>
  <c r="Q73" i="16"/>
  <c r="O87" i="6" s="1"/>
  <c r="Q72" i="16"/>
  <c r="D87" i="6" s="1"/>
  <c r="Q68" i="16"/>
  <c r="O83" i="6" s="1"/>
  <c r="Q67" i="16"/>
  <c r="D83" i="6" s="1"/>
  <c r="Q58" i="16"/>
  <c r="O76" i="6" s="1"/>
  <c r="Q57" i="16"/>
  <c r="D76" i="6" s="1"/>
  <c r="Q53" i="16"/>
  <c r="O72" i="6" s="1"/>
  <c r="Q52" i="16"/>
  <c r="D72" i="6" s="1"/>
  <c r="G56" i="16"/>
  <c r="J74" i="6" s="1"/>
  <c r="M51" i="16"/>
  <c r="M56" i="16" s="1"/>
  <c r="Q74" i="6" s="1"/>
  <c r="J51" i="16"/>
  <c r="J56" i="16" s="1"/>
  <c r="AA40" i="16"/>
  <c r="AA39" i="16"/>
  <c r="AA38" i="16"/>
  <c r="D60" i="6"/>
  <c r="AA37" i="16"/>
  <c r="D59" i="6"/>
  <c r="AA36" i="16"/>
  <c r="AA35" i="16"/>
  <c r="D57" i="6"/>
  <c r="J69" i="5"/>
  <c r="U56" i="5"/>
  <c r="U57" i="5"/>
  <c r="U58" i="5"/>
  <c r="U59" i="5"/>
  <c r="U60" i="5"/>
  <c r="U55" i="5"/>
  <c r="Q56" i="5"/>
  <c r="Q57" i="5"/>
  <c r="Q58" i="5"/>
  <c r="Q59" i="5"/>
  <c r="Q60" i="5"/>
  <c r="Q55" i="5"/>
  <c r="B56" i="5"/>
  <c r="B57" i="5"/>
  <c r="B58" i="5"/>
  <c r="B59" i="5"/>
  <c r="B60" i="5"/>
  <c r="B55" i="5"/>
  <c r="G56" i="13"/>
  <c r="J73" i="5" s="1"/>
  <c r="Q58" i="13"/>
  <c r="O75" i="5" s="1"/>
  <c r="Q57" i="13"/>
  <c r="D75" i="5" s="1"/>
  <c r="Q53" i="13"/>
  <c r="O71" i="5" s="1"/>
  <c r="Q52" i="13"/>
  <c r="D71" i="5" s="1"/>
  <c r="M51" i="13"/>
  <c r="Q69" i="5" s="1"/>
  <c r="J51" i="13"/>
  <c r="J56" i="13" s="1"/>
  <c r="AA40" i="13"/>
  <c r="AA39" i="13"/>
  <c r="AA38" i="13"/>
  <c r="AA37" i="13"/>
  <c r="AA36" i="13"/>
  <c r="A36" i="13" s="1"/>
  <c r="AA35" i="13"/>
  <c r="P41" i="13"/>
  <c r="X36" i="13" s="1"/>
  <c r="D59" i="5"/>
  <c r="D58" i="5"/>
  <c r="D57" i="5"/>
  <c r="X39" i="16" l="1"/>
  <c r="AC61" i="6" s="1"/>
  <c r="A38" i="16"/>
  <c r="Q61" i="5"/>
  <c r="AC56" i="5"/>
  <c r="M56" i="13"/>
  <c r="Q73" i="5" s="1"/>
  <c r="D81" i="16"/>
  <c r="Q93" i="6" s="1"/>
  <c r="Q70" i="6"/>
  <c r="A36" i="16"/>
  <c r="J81" i="6"/>
  <c r="Q81" i="6"/>
  <c r="W73" i="16"/>
  <c r="Z87" i="6" s="1"/>
  <c r="W68" i="16"/>
  <c r="Z83" i="6" s="1"/>
  <c r="W53" i="16"/>
  <c r="Z72" i="6" s="1"/>
  <c r="X40" i="16"/>
  <c r="AC62" i="6" s="1"/>
  <c r="W58" i="16"/>
  <c r="Z76" i="6" s="1"/>
  <c r="X35" i="16"/>
  <c r="AC57" i="6" s="1"/>
  <c r="X36" i="16"/>
  <c r="AC58" i="6" s="1"/>
  <c r="X37" i="16"/>
  <c r="AC59" i="6" s="1"/>
  <c r="X38" i="16"/>
  <c r="AC60" i="6" s="1"/>
  <c r="A39" i="16"/>
  <c r="A35" i="16"/>
  <c r="A40" i="16"/>
  <c r="A37" i="16"/>
  <c r="A37" i="13"/>
  <c r="W53" i="13"/>
  <c r="Z71" i="5" s="1"/>
  <c r="W58" i="13"/>
  <c r="Z75" i="5" s="1"/>
  <c r="A38" i="13"/>
  <c r="A39" i="13"/>
  <c r="A35" i="13"/>
  <c r="M17" i="5" s="1"/>
  <c r="A40" i="13"/>
  <c r="X35" i="13"/>
  <c r="X40" i="13"/>
  <c r="X39" i="13"/>
  <c r="X38" i="13"/>
  <c r="X37" i="13"/>
  <c r="C17" i="5" l="1"/>
  <c r="W15" i="5"/>
  <c r="C15" i="5"/>
  <c r="E15" i="6"/>
  <c r="Y17" i="5"/>
  <c r="O15" i="5"/>
  <c r="W17" i="5"/>
  <c r="E17" i="5"/>
  <c r="Y15" i="5"/>
  <c r="E15" i="5"/>
  <c r="O17" i="5"/>
  <c r="M15" i="5"/>
  <c r="Y17" i="6"/>
  <c r="O15" i="6"/>
  <c r="W15" i="6"/>
  <c r="M15" i="6"/>
  <c r="O17" i="6"/>
  <c r="C15" i="6"/>
  <c r="M17" i="6"/>
  <c r="E17" i="6"/>
  <c r="W17" i="6"/>
  <c r="C17" i="6"/>
  <c r="Y15" i="6"/>
  <c r="AC59" i="5"/>
  <c r="AC60" i="5"/>
  <c r="AC55" i="5"/>
  <c r="AC57" i="5"/>
  <c r="AC58" i="5"/>
  <c r="F77" i="16"/>
  <c r="N77" i="16" s="1"/>
  <c r="Q89" i="6" s="1"/>
  <c r="F62" i="16"/>
  <c r="N62" i="16" s="1"/>
  <c r="Q78" i="6" s="1"/>
  <c r="X41" i="16"/>
  <c r="F62" i="13"/>
  <c r="N62" i="13" s="1"/>
  <c r="Q77" i="5" s="1"/>
  <c r="Z24" i="5" s="1"/>
  <c r="X41" i="13"/>
  <c r="M11" i="9" l="1"/>
  <c r="M10" i="9"/>
  <c r="M9" i="9"/>
  <c r="M8" i="9"/>
  <c r="M7" i="9"/>
  <c r="M6" i="9"/>
  <c r="M5" i="9"/>
  <c r="M4" i="9"/>
  <c r="M3" i="9"/>
  <c r="M2" i="9"/>
  <c r="D5" i="9" l="1"/>
  <c r="D4" i="9"/>
  <c r="D3" i="9"/>
  <c r="D2" i="9"/>
  <c r="L11" i="9" l="1"/>
  <c r="L10" i="9"/>
  <c r="L9" i="9"/>
  <c r="L8" i="9"/>
  <c r="L7" i="9"/>
  <c r="L6" i="9"/>
  <c r="L5" i="9"/>
  <c r="L4" i="9"/>
  <c r="L3" i="9"/>
  <c r="L2" i="9"/>
  <c r="I36" i="6"/>
  <c r="I35" i="6"/>
  <c r="I34" i="5"/>
  <c r="I33" i="5"/>
  <c r="K5" i="9" l="1"/>
  <c r="K4" i="9"/>
  <c r="K3" i="9"/>
  <c r="K2" i="9"/>
  <c r="F5" i="9"/>
  <c r="F4" i="9"/>
  <c r="F3" i="9"/>
  <c r="F2" i="9"/>
  <c r="E5" i="9"/>
  <c r="E4" i="9"/>
  <c r="E3" i="9"/>
  <c r="E2" i="9"/>
  <c r="A1158" i="10"/>
  <c r="A1157" i="10"/>
  <c r="A1156" i="10"/>
  <c r="A1155" i="10"/>
  <c r="A1154" i="10"/>
  <c r="A1153" i="10"/>
  <c r="A1152" i="10"/>
  <c r="A1151" i="10"/>
  <c r="A1150" i="10"/>
  <c r="A1149" i="10"/>
  <c r="A1148" i="10"/>
  <c r="A1147" i="10"/>
  <c r="A1146" i="10"/>
  <c r="A1145" i="10"/>
  <c r="A1144" i="10"/>
  <c r="A1143" i="10"/>
  <c r="A1142" i="10"/>
  <c r="A1141" i="10"/>
  <c r="A1140" i="10"/>
  <c r="A1139" i="10"/>
  <c r="A1138" i="10"/>
  <c r="A1137" i="10"/>
  <c r="A1136" i="10"/>
  <c r="A1135" i="10"/>
  <c r="A1134" i="10"/>
  <c r="A1133" i="10"/>
  <c r="A1132" i="10"/>
  <c r="A1131" i="10"/>
  <c r="A1130" i="10"/>
  <c r="A1129" i="10"/>
  <c r="A1128" i="10"/>
  <c r="A1127" i="10"/>
  <c r="A1126" i="10"/>
  <c r="A1125" i="10"/>
  <c r="A1124" i="10"/>
  <c r="A1123" i="10"/>
  <c r="A1122" i="10"/>
  <c r="A1121" i="10"/>
  <c r="A1120" i="10"/>
  <c r="A1119" i="10"/>
  <c r="A1118" i="10"/>
  <c r="A1117" i="10"/>
  <c r="A1116" i="10"/>
  <c r="A1115" i="10"/>
  <c r="A1114" i="10"/>
  <c r="A1113" i="10"/>
  <c r="A1112" i="10"/>
  <c r="A1111" i="10"/>
  <c r="A1110" i="10"/>
  <c r="A1109" i="10"/>
  <c r="A1108" i="10"/>
  <c r="A1107" i="10"/>
  <c r="A1106" i="10"/>
  <c r="A1105" i="10"/>
  <c r="A1104" i="10"/>
  <c r="A1103" i="10"/>
  <c r="A1102" i="10"/>
  <c r="A1101" i="10"/>
  <c r="A1100" i="10"/>
  <c r="A1099" i="10"/>
  <c r="A1098" i="10"/>
  <c r="A1097" i="10"/>
  <c r="A1096" i="10"/>
  <c r="A1095" i="10"/>
  <c r="A1094" i="10"/>
  <c r="A1093" i="10"/>
  <c r="A1092" i="10"/>
  <c r="A1091" i="10"/>
  <c r="A1090" i="10"/>
  <c r="A1089" i="10"/>
  <c r="A1088" i="10"/>
  <c r="A1087" i="10"/>
  <c r="A1086" i="10"/>
  <c r="A1085" i="10"/>
  <c r="A1084" i="10"/>
  <c r="A1083" i="10"/>
  <c r="A1082" i="10"/>
  <c r="A1081" i="10"/>
  <c r="A1080" i="10"/>
  <c r="A1079" i="10"/>
  <c r="A1078" i="10"/>
  <c r="A1077" i="10"/>
  <c r="A1076" i="10"/>
  <c r="A1075" i="10"/>
  <c r="A1074" i="10"/>
  <c r="A1073" i="10"/>
  <c r="A1072" i="10"/>
  <c r="A1071" i="10"/>
  <c r="A1070" i="10"/>
  <c r="A1069" i="10"/>
  <c r="A1068" i="10"/>
  <c r="A1067" i="10"/>
  <c r="A1066" i="10"/>
  <c r="A1065" i="10"/>
  <c r="A1064" i="10"/>
  <c r="A1063" i="10"/>
  <c r="A1062" i="10"/>
  <c r="A1061" i="10"/>
  <c r="A1060" i="10"/>
  <c r="A1059" i="10"/>
  <c r="A1058" i="10"/>
  <c r="A1057" i="10"/>
  <c r="A1056" i="10"/>
  <c r="A1055" i="10"/>
  <c r="A1054" i="10"/>
  <c r="A1053" i="10"/>
  <c r="A1052" i="10"/>
  <c r="A1051" i="10"/>
  <c r="A1050" i="10"/>
  <c r="A1049" i="10"/>
  <c r="A1048" i="10"/>
  <c r="A1047" i="10"/>
  <c r="A1046" i="10"/>
  <c r="A1045" i="10"/>
  <c r="A1044" i="10"/>
  <c r="A1043" i="10"/>
  <c r="A1042" i="10"/>
  <c r="A1041" i="10"/>
  <c r="A1040" i="10"/>
  <c r="A1039" i="10"/>
  <c r="A1038" i="10"/>
  <c r="A1037" i="10"/>
  <c r="A1036" i="10"/>
  <c r="A1035" i="10"/>
  <c r="A1034" i="10"/>
  <c r="A1033" i="10"/>
  <c r="A1032" i="10"/>
  <c r="A1031" i="10"/>
  <c r="A1030" i="10"/>
  <c r="A1029" i="10"/>
  <c r="A1028" i="10"/>
  <c r="A1027" i="10"/>
  <c r="A1026" i="10"/>
  <c r="A1025" i="10"/>
  <c r="A1024" i="10"/>
  <c r="A1023" i="10"/>
  <c r="A1022" i="10"/>
  <c r="A1021" i="10"/>
  <c r="A1020" i="10"/>
  <c r="A1019" i="10"/>
  <c r="A1018" i="10"/>
  <c r="A1017" i="10"/>
  <c r="A1016" i="10"/>
  <c r="A1015" i="10"/>
  <c r="A1014" i="10"/>
  <c r="A1013" i="10"/>
  <c r="A1012" i="10"/>
  <c r="A1011" i="10"/>
  <c r="A1010" i="10"/>
  <c r="A1009" i="10"/>
  <c r="A1008" i="10"/>
  <c r="A1007" i="10"/>
  <c r="A1006" i="10"/>
  <c r="A1005" i="10"/>
  <c r="A1004" i="10"/>
  <c r="A1003" i="10"/>
  <c r="A1002" i="10"/>
  <c r="A1001" i="10"/>
  <c r="A1000" i="10"/>
  <c r="A999" i="10"/>
  <c r="A998" i="10"/>
  <c r="A997" i="10"/>
  <c r="A996" i="10"/>
  <c r="A995" i="10"/>
  <c r="A994" i="10"/>
  <c r="A993" i="10"/>
  <c r="A992" i="10"/>
  <c r="A991" i="10"/>
  <c r="A990" i="10"/>
  <c r="A989" i="10"/>
  <c r="A988" i="10"/>
  <c r="A987" i="10"/>
  <c r="A986" i="10"/>
  <c r="A985" i="10"/>
  <c r="A984" i="10"/>
  <c r="A983" i="10"/>
  <c r="A982" i="10"/>
  <c r="A981" i="10"/>
  <c r="A980" i="10"/>
  <c r="A979" i="10"/>
  <c r="A978" i="10"/>
  <c r="A977" i="10"/>
  <c r="A976" i="10"/>
  <c r="A975" i="10"/>
  <c r="A974" i="10"/>
  <c r="A973" i="10"/>
  <c r="A972" i="10"/>
  <c r="A971" i="10"/>
  <c r="A970" i="10"/>
  <c r="A969" i="10"/>
  <c r="A968" i="10"/>
  <c r="A967" i="10"/>
  <c r="A966" i="10"/>
  <c r="A965" i="10"/>
  <c r="A964" i="10"/>
  <c r="A963" i="10"/>
  <c r="A962" i="10"/>
  <c r="A961" i="10"/>
  <c r="A960" i="10"/>
  <c r="A959" i="10"/>
  <c r="A958" i="10"/>
  <c r="A957" i="10"/>
  <c r="A956" i="10"/>
  <c r="A955" i="10"/>
  <c r="A954" i="10"/>
  <c r="A953" i="10"/>
  <c r="A952" i="10"/>
  <c r="A951" i="10"/>
  <c r="A950" i="10"/>
  <c r="A949" i="10"/>
  <c r="A948" i="10"/>
  <c r="A947" i="10"/>
  <c r="A946" i="10"/>
  <c r="A945" i="10"/>
  <c r="A944" i="10"/>
  <c r="A943" i="10"/>
  <c r="A942" i="10"/>
  <c r="A941" i="10"/>
  <c r="A940" i="10"/>
  <c r="A939" i="10"/>
  <c r="A938" i="10"/>
  <c r="A937" i="10"/>
  <c r="A936" i="10"/>
  <c r="A935" i="10"/>
  <c r="A934" i="10"/>
  <c r="A933" i="10"/>
  <c r="A932" i="10"/>
  <c r="A931" i="10"/>
  <c r="A930" i="10"/>
  <c r="A929" i="10"/>
  <c r="A928" i="10"/>
  <c r="A927" i="10"/>
  <c r="A926" i="10"/>
  <c r="A925" i="10"/>
  <c r="A924" i="10"/>
  <c r="A923" i="10"/>
  <c r="A922" i="10"/>
  <c r="A921" i="10"/>
  <c r="A920" i="10"/>
  <c r="A919" i="10"/>
  <c r="A918" i="10"/>
  <c r="A917" i="10"/>
  <c r="A916" i="10"/>
  <c r="A915" i="10"/>
  <c r="A914" i="10"/>
  <c r="A913" i="10"/>
  <c r="A912" i="10"/>
  <c r="A911" i="10"/>
  <c r="A910" i="10"/>
  <c r="A909" i="10"/>
  <c r="A908" i="10"/>
  <c r="A907" i="10"/>
  <c r="A906" i="10"/>
  <c r="A905" i="10"/>
  <c r="A904" i="10"/>
  <c r="A903" i="10"/>
  <c r="A902" i="10"/>
  <c r="A901" i="10"/>
  <c r="A900" i="10"/>
  <c r="A899" i="10"/>
  <c r="A898" i="10"/>
  <c r="A897" i="10"/>
  <c r="A896" i="10"/>
  <c r="A895" i="10"/>
  <c r="A894" i="10"/>
  <c r="A893" i="10"/>
  <c r="A892" i="10"/>
  <c r="A891" i="10"/>
  <c r="A890" i="10"/>
  <c r="A889" i="10"/>
  <c r="A888" i="10"/>
  <c r="A887" i="10"/>
  <c r="A886" i="10"/>
  <c r="A885" i="10"/>
  <c r="A884" i="10"/>
  <c r="A883" i="10"/>
  <c r="A882" i="10"/>
  <c r="A881" i="10"/>
  <c r="A880" i="10"/>
  <c r="A879" i="10"/>
  <c r="A878" i="10"/>
  <c r="A877" i="10"/>
  <c r="A876" i="10"/>
  <c r="A875" i="10"/>
  <c r="A874" i="10"/>
  <c r="A873" i="10"/>
  <c r="A872" i="10"/>
  <c r="A871" i="10"/>
  <c r="A870" i="10"/>
  <c r="A869" i="10"/>
  <c r="A868" i="10"/>
  <c r="A867" i="10"/>
  <c r="A866" i="10"/>
  <c r="A865" i="10"/>
  <c r="A864" i="10"/>
  <c r="A863" i="10"/>
  <c r="A862" i="10"/>
  <c r="A861" i="10"/>
  <c r="A860" i="10"/>
  <c r="A859" i="10"/>
  <c r="A858" i="10"/>
  <c r="A857" i="10"/>
  <c r="A856" i="10"/>
  <c r="A855" i="10"/>
  <c r="A854" i="10"/>
  <c r="A853" i="10"/>
  <c r="A852" i="10"/>
  <c r="A851" i="10"/>
  <c r="A850" i="10"/>
  <c r="A849" i="10"/>
  <c r="A848" i="10"/>
  <c r="A847" i="10"/>
  <c r="A846" i="10"/>
  <c r="A845" i="10"/>
  <c r="A844" i="10"/>
  <c r="A843" i="10"/>
  <c r="A842" i="10"/>
  <c r="A841" i="10"/>
  <c r="A840" i="10"/>
  <c r="A839" i="10"/>
  <c r="A838" i="10"/>
  <c r="A837" i="10"/>
  <c r="A836" i="10"/>
  <c r="A835" i="10"/>
  <c r="A834" i="10"/>
  <c r="A833" i="10"/>
  <c r="A832" i="10"/>
  <c r="A831" i="10"/>
  <c r="A830" i="10"/>
  <c r="A829" i="10"/>
  <c r="A828" i="10"/>
  <c r="A827" i="10"/>
  <c r="A826" i="10"/>
  <c r="A825" i="10"/>
  <c r="A824" i="10"/>
  <c r="A823" i="10"/>
  <c r="A822" i="10"/>
  <c r="A821" i="10"/>
  <c r="A820" i="10"/>
  <c r="A819" i="10"/>
  <c r="A818" i="10"/>
  <c r="A817" i="10"/>
  <c r="A816" i="10"/>
  <c r="A815" i="10"/>
  <c r="A814" i="10"/>
  <c r="A813" i="10"/>
  <c r="A812" i="10"/>
  <c r="A811" i="10"/>
  <c r="A810" i="10"/>
  <c r="A809" i="10"/>
  <c r="A808" i="10"/>
  <c r="A807" i="10"/>
  <c r="A806" i="10"/>
  <c r="A805" i="10"/>
  <c r="A804" i="10"/>
  <c r="A803" i="10"/>
  <c r="A802" i="10"/>
  <c r="A801" i="10"/>
  <c r="A800" i="10"/>
  <c r="A799" i="10"/>
  <c r="A798" i="10"/>
  <c r="A797" i="10"/>
  <c r="A796" i="10"/>
  <c r="A795" i="10"/>
  <c r="A794" i="10"/>
  <c r="A793" i="10"/>
  <c r="A792" i="10"/>
  <c r="A791" i="10"/>
  <c r="A790" i="10"/>
  <c r="A789" i="10"/>
  <c r="A788" i="10"/>
  <c r="A787" i="10"/>
  <c r="A786" i="10"/>
  <c r="A785" i="10"/>
  <c r="A784" i="10"/>
  <c r="A783" i="10"/>
  <c r="A782" i="10"/>
  <c r="A781" i="10"/>
  <c r="A780" i="10"/>
  <c r="A779" i="10"/>
  <c r="A778" i="10"/>
  <c r="A777" i="10"/>
  <c r="A776" i="10"/>
  <c r="A775" i="10"/>
  <c r="A774" i="10"/>
  <c r="A773" i="10"/>
  <c r="A772" i="10"/>
  <c r="A771" i="10"/>
  <c r="A770" i="10"/>
  <c r="A769" i="10"/>
  <c r="A768" i="10"/>
  <c r="A767" i="10"/>
  <c r="A766" i="10"/>
  <c r="A765" i="10"/>
  <c r="A764" i="10"/>
  <c r="A763" i="10"/>
  <c r="A762" i="10"/>
  <c r="A761" i="10"/>
  <c r="A760" i="10"/>
  <c r="A759" i="10"/>
  <c r="A758" i="10"/>
  <c r="A757" i="10"/>
  <c r="A756" i="10"/>
  <c r="A755" i="10"/>
  <c r="A754" i="10"/>
  <c r="A753" i="10"/>
  <c r="A752" i="10"/>
  <c r="A751" i="10"/>
  <c r="A750" i="10"/>
  <c r="A749" i="10"/>
  <c r="A748" i="10"/>
  <c r="A747" i="10"/>
  <c r="A746" i="10"/>
  <c r="A745" i="10"/>
  <c r="A744" i="10"/>
  <c r="A743" i="10"/>
  <c r="A742" i="10"/>
  <c r="A741" i="10"/>
  <c r="A740" i="10"/>
  <c r="A739" i="10"/>
  <c r="A738" i="10"/>
  <c r="A737" i="10"/>
  <c r="A736" i="10"/>
  <c r="A735" i="10"/>
  <c r="A734" i="10"/>
  <c r="A733" i="10"/>
  <c r="A732" i="10"/>
  <c r="A731" i="10"/>
  <c r="A730" i="10"/>
  <c r="A729" i="10"/>
  <c r="A728" i="10"/>
  <c r="A727" i="10"/>
  <c r="A726" i="10"/>
  <c r="A725" i="10"/>
  <c r="A724" i="10"/>
  <c r="A723" i="10"/>
  <c r="A722" i="10"/>
  <c r="A721" i="10"/>
  <c r="A720" i="10"/>
  <c r="A719" i="10"/>
  <c r="A718" i="10"/>
  <c r="A717" i="10"/>
  <c r="A716" i="10"/>
  <c r="A715" i="10"/>
  <c r="A714" i="10"/>
  <c r="A713" i="10"/>
  <c r="A712" i="10"/>
  <c r="A711" i="10"/>
  <c r="A710" i="10"/>
  <c r="A709" i="10"/>
  <c r="A708" i="10"/>
  <c r="A707" i="10"/>
  <c r="A706" i="10"/>
  <c r="A705" i="10"/>
  <c r="A704" i="10"/>
  <c r="A703" i="10"/>
  <c r="A702" i="10"/>
  <c r="A701" i="10"/>
  <c r="A700" i="10"/>
  <c r="A699" i="10"/>
  <c r="A698" i="10"/>
  <c r="A697" i="10"/>
  <c r="A696" i="10"/>
  <c r="A695" i="10"/>
  <c r="A694" i="10"/>
  <c r="A693" i="10"/>
  <c r="A692" i="10"/>
  <c r="A691" i="10"/>
  <c r="A690" i="10"/>
  <c r="A689" i="10"/>
  <c r="A688" i="10"/>
  <c r="A687" i="10"/>
  <c r="A686" i="10"/>
  <c r="A685" i="10"/>
  <c r="A684" i="10"/>
  <c r="A683" i="10"/>
  <c r="A682" i="10"/>
  <c r="A681" i="10"/>
  <c r="A680" i="10"/>
  <c r="A679" i="10"/>
  <c r="A678" i="10"/>
  <c r="A677" i="10"/>
  <c r="A676" i="10"/>
  <c r="A675" i="10"/>
  <c r="A674" i="10"/>
  <c r="A673" i="10"/>
  <c r="A672" i="10"/>
  <c r="A671" i="10"/>
  <c r="A670" i="10"/>
  <c r="A669" i="10"/>
  <c r="A668" i="10"/>
  <c r="A667" i="10"/>
  <c r="A666" i="10"/>
  <c r="A665" i="10"/>
  <c r="A664" i="10"/>
  <c r="A663" i="10"/>
  <c r="A662" i="10"/>
  <c r="A661" i="10"/>
  <c r="A660" i="10"/>
  <c r="A659" i="10"/>
  <c r="A658" i="10"/>
  <c r="A657" i="10"/>
  <c r="A656" i="10"/>
  <c r="A655" i="10"/>
  <c r="A654" i="10"/>
  <c r="A653" i="10"/>
  <c r="A652" i="10"/>
  <c r="A651" i="10"/>
  <c r="A650" i="10"/>
  <c r="A649" i="10"/>
  <c r="A648" i="10"/>
  <c r="A647" i="10"/>
  <c r="A646" i="10"/>
  <c r="A645" i="10"/>
  <c r="A644" i="10"/>
  <c r="A643" i="10"/>
  <c r="A642" i="10"/>
  <c r="A641" i="10"/>
  <c r="A640" i="10"/>
  <c r="A639" i="10"/>
  <c r="A638" i="10"/>
  <c r="A637" i="10"/>
  <c r="A636" i="10"/>
  <c r="A635" i="10"/>
  <c r="A634" i="10"/>
  <c r="A633" i="10"/>
  <c r="A632" i="10"/>
  <c r="A631" i="10"/>
  <c r="A630" i="10"/>
  <c r="A629" i="10"/>
  <c r="A628" i="10"/>
  <c r="A627" i="10"/>
  <c r="A626" i="10"/>
  <c r="A625" i="10"/>
  <c r="A624" i="10"/>
  <c r="A623" i="10"/>
  <c r="A622" i="10"/>
  <c r="A621" i="10"/>
  <c r="A620" i="10"/>
  <c r="A619" i="10"/>
  <c r="A618" i="10"/>
  <c r="A617" i="10"/>
  <c r="A616" i="10"/>
  <c r="A615" i="10"/>
  <c r="A614" i="10"/>
  <c r="A613" i="10"/>
  <c r="A612" i="10"/>
  <c r="A611" i="10"/>
  <c r="A610" i="10"/>
  <c r="A609" i="10"/>
  <c r="A608" i="10"/>
  <c r="A607" i="10"/>
  <c r="A606" i="10"/>
  <c r="A605" i="10"/>
  <c r="A604" i="10"/>
  <c r="A603" i="10"/>
  <c r="A602" i="10"/>
  <c r="A601" i="10"/>
  <c r="A600" i="10"/>
  <c r="A599" i="10"/>
  <c r="A598" i="10"/>
  <c r="A597" i="10"/>
  <c r="A596" i="10"/>
  <c r="A595" i="10"/>
  <c r="A594" i="10"/>
  <c r="A593" i="10"/>
  <c r="A592" i="10"/>
  <c r="A591" i="10"/>
  <c r="A590" i="10"/>
  <c r="A589" i="10"/>
  <c r="A588" i="10"/>
  <c r="A587" i="10"/>
  <c r="A586" i="10"/>
  <c r="A585" i="10"/>
  <c r="A584" i="10"/>
  <c r="A583" i="10"/>
  <c r="A582" i="10"/>
  <c r="A581" i="10"/>
  <c r="A580" i="10"/>
  <c r="A579" i="10"/>
  <c r="A578" i="10"/>
  <c r="A577" i="10"/>
  <c r="A576" i="10"/>
  <c r="A575" i="10"/>
  <c r="A574" i="10"/>
  <c r="A573" i="10"/>
  <c r="A572" i="10"/>
  <c r="A571" i="10"/>
  <c r="A570" i="10"/>
  <c r="A569" i="10"/>
  <c r="A568" i="10"/>
  <c r="A567" i="10"/>
  <c r="A566" i="10"/>
  <c r="A565" i="10"/>
  <c r="A564" i="10"/>
  <c r="A563" i="10"/>
  <c r="A562" i="10"/>
  <c r="A561" i="10"/>
  <c r="A560" i="10"/>
  <c r="A559" i="10"/>
  <c r="A558" i="10"/>
  <c r="A557" i="10"/>
  <c r="A556" i="10"/>
  <c r="A555" i="10"/>
  <c r="A554" i="10"/>
  <c r="A553" i="10"/>
  <c r="A552" i="10"/>
  <c r="A551" i="10"/>
  <c r="A550" i="10"/>
  <c r="A549" i="10"/>
  <c r="A548" i="10"/>
  <c r="A547" i="10"/>
  <c r="A546" i="10"/>
  <c r="A545" i="10"/>
  <c r="A544" i="10"/>
  <c r="A543" i="10"/>
  <c r="A542" i="10"/>
  <c r="A541" i="10"/>
  <c r="A540" i="10"/>
  <c r="A539" i="10"/>
  <c r="A538" i="10"/>
  <c r="A537" i="10"/>
  <c r="A536" i="10"/>
  <c r="A535" i="10"/>
  <c r="A534" i="10"/>
  <c r="A533" i="10"/>
  <c r="A532" i="10"/>
  <c r="A531" i="10"/>
  <c r="A530" i="10"/>
  <c r="A529" i="10"/>
  <c r="A528" i="10"/>
  <c r="A527" i="10"/>
  <c r="A526" i="10"/>
  <c r="A525" i="10"/>
  <c r="A524" i="10"/>
  <c r="A523" i="10"/>
  <c r="A522" i="10"/>
  <c r="A521" i="10"/>
  <c r="A520" i="10"/>
  <c r="A519" i="10"/>
  <c r="A518" i="10"/>
  <c r="A517" i="10"/>
  <c r="A516" i="10"/>
  <c r="A515" i="10"/>
  <c r="A514" i="10"/>
  <c r="A513" i="10"/>
  <c r="A512" i="10"/>
  <c r="A511" i="10"/>
  <c r="A510" i="10"/>
  <c r="A509" i="10"/>
  <c r="A508" i="10"/>
  <c r="A507" i="10"/>
  <c r="A506" i="10"/>
  <c r="A505" i="10"/>
  <c r="A504" i="10"/>
  <c r="A503" i="10"/>
  <c r="A502" i="10"/>
  <c r="A501" i="10"/>
  <c r="A500" i="10"/>
  <c r="A499" i="10"/>
  <c r="A498" i="10"/>
  <c r="A497" i="10"/>
  <c r="A496" i="10"/>
  <c r="A495" i="10"/>
  <c r="A494" i="10"/>
  <c r="A493" i="10"/>
  <c r="A492" i="10"/>
  <c r="A491" i="10"/>
  <c r="A490" i="10"/>
  <c r="A489" i="10"/>
  <c r="A488" i="10"/>
  <c r="A487" i="10"/>
  <c r="A486" i="10"/>
  <c r="A485" i="10"/>
  <c r="A484" i="10"/>
  <c r="A483" i="10"/>
  <c r="A482" i="10"/>
  <c r="A481" i="10"/>
  <c r="A480" i="10"/>
  <c r="A479" i="10"/>
  <c r="A478" i="10"/>
  <c r="A477" i="10"/>
  <c r="A476" i="10"/>
  <c r="A475" i="10"/>
  <c r="A474" i="10"/>
  <c r="A473" i="10"/>
  <c r="A472" i="10"/>
  <c r="A471" i="10"/>
  <c r="A470" i="10"/>
  <c r="A469" i="10"/>
  <c r="A468" i="10"/>
  <c r="A467" i="10"/>
  <c r="A466" i="10"/>
  <c r="A465" i="10"/>
  <c r="A464" i="10"/>
  <c r="A463" i="10"/>
  <c r="A462" i="10"/>
  <c r="A461" i="10"/>
  <c r="A460" i="10"/>
  <c r="A459" i="10"/>
  <c r="A458" i="10"/>
  <c r="A457" i="10"/>
  <c r="A456" i="10"/>
  <c r="A455" i="10"/>
  <c r="A454" i="10"/>
  <c r="A453" i="10"/>
  <c r="A452" i="10"/>
  <c r="A451" i="10"/>
  <c r="A450" i="10"/>
  <c r="A449" i="10"/>
  <c r="A448" i="10"/>
  <c r="A447" i="10"/>
  <c r="A446" i="10"/>
  <c r="A445" i="10"/>
  <c r="A444" i="10"/>
  <c r="A443" i="10"/>
  <c r="A442" i="10"/>
  <c r="A441" i="10"/>
  <c r="A440" i="10"/>
  <c r="A439" i="10"/>
  <c r="A438" i="10"/>
  <c r="A437" i="10"/>
  <c r="A436" i="10"/>
  <c r="A435" i="10"/>
  <c r="A434" i="10"/>
  <c r="A433" i="10"/>
  <c r="A432" i="10"/>
  <c r="A431" i="10"/>
  <c r="A430" i="10"/>
  <c r="A429" i="10"/>
  <c r="A428" i="10"/>
  <c r="A427" i="10"/>
  <c r="A426" i="10"/>
  <c r="A425" i="10"/>
  <c r="A424" i="10"/>
  <c r="A423" i="10"/>
  <c r="A422" i="10"/>
  <c r="A421" i="10"/>
  <c r="A420" i="10"/>
  <c r="A419" i="10"/>
  <c r="A418" i="10"/>
  <c r="A417" i="10"/>
  <c r="A416" i="10"/>
  <c r="A415" i="10"/>
  <c r="A414" i="10"/>
  <c r="A413" i="10"/>
  <c r="A412" i="10"/>
  <c r="A411" i="10"/>
  <c r="A410" i="10"/>
  <c r="A409" i="10"/>
  <c r="A408" i="10"/>
  <c r="A407" i="10"/>
  <c r="A406" i="10"/>
  <c r="A405" i="10"/>
  <c r="A404" i="10"/>
  <c r="A403" i="10"/>
  <c r="A402" i="10"/>
  <c r="A401" i="10"/>
  <c r="A400" i="10"/>
  <c r="A399" i="10"/>
  <c r="A398" i="10"/>
  <c r="A397" i="10"/>
  <c r="A396" i="10"/>
  <c r="A395" i="10"/>
  <c r="A394" i="10"/>
  <c r="A393" i="10"/>
  <c r="A392" i="10"/>
  <c r="A391" i="10"/>
  <c r="A390" i="10"/>
  <c r="A389" i="10"/>
  <c r="A388" i="10"/>
  <c r="A387" i="10"/>
  <c r="A386" i="10"/>
  <c r="A385" i="10"/>
  <c r="A384" i="10"/>
  <c r="A383" i="10"/>
  <c r="A382" i="10"/>
  <c r="A381" i="10"/>
  <c r="A380" i="10"/>
  <c r="A379" i="10"/>
  <c r="A378" i="10"/>
  <c r="A377" i="10"/>
  <c r="A376" i="10"/>
  <c r="A375" i="10"/>
  <c r="A374" i="10"/>
  <c r="A373" i="10"/>
  <c r="A372" i="10"/>
  <c r="A371" i="10"/>
  <c r="A370" i="10"/>
  <c r="A369" i="10"/>
  <c r="A368" i="10"/>
  <c r="A367" i="10"/>
  <c r="A366" i="10"/>
  <c r="A365" i="10"/>
  <c r="A364" i="10"/>
  <c r="A363" i="10"/>
  <c r="A362" i="10"/>
  <c r="A361" i="10"/>
  <c r="A360" i="10"/>
  <c r="A359" i="10"/>
  <c r="A358" i="10"/>
  <c r="A357" i="10"/>
  <c r="A356" i="10"/>
  <c r="A355" i="10"/>
  <c r="A354" i="10"/>
  <c r="A353" i="10"/>
  <c r="A352" i="10"/>
  <c r="A351" i="10"/>
  <c r="A350" i="10"/>
  <c r="A349" i="10"/>
  <c r="A348" i="10"/>
  <c r="A347" i="10"/>
  <c r="A346" i="10"/>
  <c r="A345" i="10"/>
  <c r="A344" i="10"/>
  <c r="A343" i="10"/>
  <c r="A342" i="10"/>
  <c r="A341" i="10"/>
  <c r="A340" i="10"/>
  <c r="A339" i="10"/>
  <c r="A338" i="10"/>
  <c r="A337" i="10"/>
  <c r="A336" i="10"/>
  <c r="A335" i="10"/>
  <c r="A334" i="10"/>
  <c r="A333" i="10"/>
  <c r="A332" i="10"/>
  <c r="A331" i="10"/>
  <c r="A330" i="10"/>
  <c r="A329" i="10"/>
  <c r="A328" i="10"/>
  <c r="A327" i="10"/>
  <c r="A326" i="10"/>
  <c r="A325" i="10"/>
  <c r="A324" i="10"/>
  <c r="A323" i="10"/>
  <c r="A322" i="10"/>
  <c r="A321" i="10"/>
  <c r="A320" i="10"/>
  <c r="A319" i="10"/>
  <c r="A318" i="10"/>
  <c r="A317" i="10"/>
  <c r="A316" i="10"/>
  <c r="A315" i="10"/>
  <c r="A314" i="10"/>
  <c r="A313" i="10"/>
  <c r="A312" i="10"/>
  <c r="A311" i="10"/>
  <c r="A310" i="10"/>
  <c r="A309" i="10"/>
  <c r="A308" i="10"/>
  <c r="A307" i="10"/>
  <c r="A306" i="10"/>
  <c r="A305" i="10"/>
  <c r="A304" i="10"/>
  <c r="A303" i="10"/>
  <c r="A302" i="10"/>
  <c r="A301" i="10"/>
  <c r="A300" i="10"/>
  <c r="A299" i="10"/>
  <c r="A298" i="10"/>
  <c r="A297" i="10"/>
  <c r="A296" i="10"/>
  <c r="A295" i="10"/>
  <c r="A294" i="10"/>
  <c r="A293" i="10"/>
  <c r="A292" i="10"/>
  <c r="A291" i="10"/>
  <c r="A290" i="10"/>
  <c r="A289" i="10"/>
  <c r="A288" i="10"/>
  <c r="A287" i="10"/>
  <c r="A286" i="10"/>
  <c r="A285" i="10"/>
  <c r="A284" i="10"/>
  <c r="A283" i="10"/>
  <c r="A282" i="10"/>
  <c r="A281" i="10"/>
  <c r="A280" i="10"/>
  <c r="A279" i="10"/>
  <c r="A278" i="10"/>
  <c r="A277" i="10"/>
  <c r="A276" i="10"/>
  <c r="A275" i="10"/>
  <c r="A274" i="10"/>
  <c r="A273" i="10"/>
  <c r="A272" i="10"/>
  <c r="A271" i="10"/>
  <c r="A270" i="10"/>
  <c r="A269" i="10"/>
  <c r="A268" i="10"/>
  <c r="A267" i="10"/>
  <c r="A266" i="10"/>
  <c r="A265" i="10"/>
  <c r="A264" i="10"/>
  <c r="A263" i="10"/>
  <c r="A262" i="10"/>
  <c r="A261" i="10"/>
  <c r="A260" i="10"/>
  <c r="A259" i="10"/>
  <c r="A258" i="10"/>
  <c r="A257" i="10"/>
  <c r="A256" i="10"/>
  <c r="A255" i="10"/>
  <c r="A254" i="10"/>
  <c r="A253" i="10"/>
  <c r="A252" i="10"/>
  <c r="A251" i="10"/>
  <c r="A250" i="10"/>
  <c r="A249" i="10"/>
  <c r="A248" i="10"/>
  <c r="A247" i="10"/>
  <c r="A246" i="10"/>
  <c r="A245" i="10"/>
  <c r="A244" i="10"/>
  <c r="A243" i="10"/>
  <c r="A242" i="10"/>
  <c r="A241" i="10"/>
  <c r="A240" i="10"/>
  <c r="A239" i="10"/>
  <c r="A238" i="10"/>
  <c r="A237" i="10"/>
  <c r="A236" i="10"/>
  <c r="A235" i="10"/>
  <c r="A234" i="10"/>
  <c r="A233" i="10"/>
  <c r="A232" i="10"/>
  <c r="A231" i="10"/>
  <c r="A230" i="10"/>
  <c r="A229" i="10"/>
  <c r="A228" i="10"/>
  <c r="A227" i="10"/>
  <c r="A226" i="10"/>
  <c r="A225" i="10"/>
  <c r="A224" i="10"/>
  <c r="A223" i="10"/>
  <c r="A222" i="10"/>
  <c r="A221" i="10"/>
  <c r="A220" i="10"/>
  <c r="A219" i="10"/>
  <c r="A218" i="10"/>
  <c r="A217" i="10"/>
  <c r="A216" i="10"/>
  <c r="A215" i="10"/>
  <c r="A214" i="10"/>
  <c r="A213" i="10"/>
  <c r="A212" i="10"/>
  <c r="A211" i="10"/>
  <c r="A210" i="10"/>
  <c r="A209" i="10"/>
  <c r="A208" i="10"/>
  <c r="A207" i="10"/>
  <c r="A206" i="10"/>
  <c r="A205" i="10"/>
  <c r="A204" i="10"/>
  <c r="A203" i="10"/>
  <c r="A202" i="10"/>
  <c r="A201" i="10"/>
  <c r="A200" i="10"/>
  <c r="A199" i="10"/>
  <c r="A198" i="10"/>
  <c r="A197" i="10"/>
  <c r="A196" i="10"/>
  <c r="A195" i="10"/>
  <c r="A194" i="10"/>
  <c r="A193" i="10"/>
  <c r="A192" i="10"/>
  <c r="A191" i="10"/>
  <c r="A190" i="10"/>
  <c r="A189" i="10"/>
  <c r="A188" i="10"/>
  <c r="A187" i="10"/>
  <c r="A186" i="10"/>
  <c r="A185" i="10"/>
  <c r="A184" i="10"/>
  <c r="A183" i="10"/>
  <c r="A182" i="10"/>
  <c r="A181" i="10"/>
  <c r="A180" i="10"/>
  <c r="A179" i="10"/>
  <c r="A178" i="10"/>
  <c r="A177" i="10"/>
  <c r="A176" i="10"/>
  <c r="A175" i="10"/>
  <c r="A174" i="10"/>
  <c r="A173" i="10"/>
  <c r="A172" i="10"/>
  <c r="A171" i="10"/>
  <c r="A170" i="10"/>
  <c r="A169" i="10"/>
  <c r="A168" i="10"/>
  <c r="A167" i="10"/>
  <c r="A166" i="10"/>
  <c r="A165" i="10"/>
  <c r="A164" i="10"/>
  <c r="A163" i="10"/>
  <c r="A162" i="10"/>
  <c r="A161" i="10"/>
  <c r="A160" i="10"/>
  <c r="A159" i="10"/>
  <c r="A158" i="10"/>
  <c r="A157" i="10"/>
  <c r="A156" i="10"/>
  <c r="A155" i="10"/>
  <c r="A154" i="10"/>
  <c r="A153" i="10"/>
  <c r="A152" i="10"/>
  <c r="A151" i="10"/>
  <c r="A150" i="10"/>
  <c r="A149" i="10"/>
  <c r="A148" i="10"/>
  <c r="A147" i="10"/>
  <c r="A146" i="10"/>
  <c r="A145" i="10"/>
  <c r="A144" i="10"/>
  <c r="A143" i="10"/>
  <c r="A142" i="10"/>
  <c r="A141" i="10"/>
  <c r="A140" i="10"/>
  <c r="A139" i="10"/>
  <c r="A138" i="10"/>
  <c r="A137" i="10"/>
  <c r="A136" i="10"/>
  <c r="A135" i="10"/>
  <c r="A134" i="10"/>
  <c r="A133" i="10"/>
  <c r="A132" i="10"/>
  <c r="A131" i="10"/>
  <c r="A130" i="10"/>
  <c r="A129" i="10"/>
  <c r="A128" i="10"/>
  <c r="A127" i="10"/>
  <c r="A126" i="10"/>
  <c r="A125" i="10"/>
  <c r="A124" i="10"/>
  <c r="A123" i="10"/>
  <c r="A122" i="10"/>
  <c r="A121" i="10"/>
  <c r="A120" i="10"/>
  <c r="A119" i="10"/>
  <c r="A118" i="10"/>
  <c r="A117" i="10"/>
  <c r="A116" i="10"/>
  <c r="A115" i="10"/>
  <c r="A114" i="10"/>
  <c r="A113" i="10"/>
  <c r="A112" i="10"/>
  <c r="A111" i="10"/>
  <c r="A110" i="10"/>
  <c r="A109" i="10"/>
  <c r="A108" i="10"/>
  <c r="A107" i="10"/>
  <c r="A106" i="10"/>
  <c r="A105" i="10"/>
  <c r="A104" i="10"/>
  <c r="A103" i="10"/>
  <c r="A102" i="10"/>
  <c r="A101" i="10"/>
  <c r="A100" i="10"/>
  <c r="A99" i="10"/>
  <c r="A98" i="10"/>
  <c r="A97" i="10"/>
  <c r="A96" i="10"/>
  <c r="A95" i="10"/>
  <c r="A94" i="10"/>
  <c r="A93" i="10"/>
  <c r="A92" i="10"/>
  <c r="A91" i="10"/>
  <c r="A90" i="10"/>
  <c r="A89" i="10"/>
  <c r="A88" i="10"/>
  <c r="A87" i="10"/>
  <c r="A86" i="10"/>
  <c r="A85" i="10"/>
  <c r="A84" i="10"/>
  <c r="A83" i="10"/>
  <c r="A82" i="10"/>
  <c r="A81" i="10"/>
  <c r="A80" i="10"/>
  <c r="A79" i="10"/>
  <c r="A78" i="10"/>
  <c r="A77" i="10"/>
  <c r="A76" i="10"/>
  <c r="A75" i="10"/>
  <c r="A74" i="10"/>
  <c r="A73" i="10"/>
  <c r="A72" i="10"/>
  <c r="A71" i="10"/>
  <c r="A70" i="10"/>
  <c r="A69" i="10"/>
  <c r="A68" i="10"/>
  <c r="A67" i="10"/>
  <c r="A66" i="10"/>
  <c r="A65" i="10"/>
  <c r="A64" i="10"/>
  <c r="A63" i="10"/>
  <c r="A62" i="10"/>
  <c r="A61" i="10"/>
  <c r="A60" i="10"/>
  <c r="A59" i="10"/>
  <c r="A58" i="10"/>
  <c r="A57" i="10"/>
  <c r="A56" i="10"/>
  <c r="A55" i="10"/>
  <c r="A54" i="10"/>
  <c r="A53" i="10"/>
  <c r="A52" i="10"/>
  <c r="A51" i="10"/>
  <c r="A50" i="10"/>
  <c r="A49" i="10"/>
  <c r="A48" i="10"/>
  <c r="A47" i="10"/>
  <c r="A46" i="10"/>
  <c r="A45" i="10"/>
  <c r="A44" i="10"/>
  <c r="A43" i="10"/>
  <c r="A42" i="10"/>
  <c r="A41" i="10"/>
  <c r="A40" i="10"/>
  <c r="A39" i="10"/>
  <c r="A38" i="10"/>
  <c r="A37" i="10"/>
  <c r="A36" i="10"/>
  <c r="A35" i="10"/>
  <c r="A34" i="10"/>
  <c r="A33" i="10"/>
  <c r="A32" i="10"/>
  <c r="A31" i="10"/>
  <c r="A30" i="10"/>
  <c r="A29" i="10"/>
  <c r="A28" i="10"/>
  <c r="A27" i="10"/>
  <c r="A26" i="10"/>
  <c r="A25" i="10"/>
  <c r="A24" i="10"/>
  <c r="A23" i="10"/>
  <c r="A22" i="10"/>
  <c r="A21" i="10"/>
  <c r="A20" i="10"/>
  <c r="A19" i="10"/>
  <c r="A18" i="10"/>
  <c r="A17" i="10"/>
  <c r="A16" i="10"/>
  <c r="A15" i="10"/>
  <c r="A14" i="10"/>
  <c r="A13" i="10"/>
  <c r="A12" i="10"/>
  <c r="A11" i="10"/>
  <c r="A10" i="10"/>
  <c r="A9" i="10"/>
  <c r="A8" i="10"/>
  <c r="A7" i="10"/>
  <c r="A6" i="10"/>
  <c r="A5" i="10"/>
  <c r="A4" i="10"/>
  <c r="A3" i="10"/>
  <c r="K53" i="6" l="1"/>
  <c r="K52" i="6"/>
  <c r="K51" i="6"/>
  <c r="AD21" i="6"/>
  <c r="AA21" i="6"/>
  <c r="X21" i="6"/>
  <c r="U21" i="6"/>
  <c r="B12" i="6"/>
  <c r="AA29" i="6"/>
  <c r="Z27" i="6" l="1"/>
  <c r="E29" i="6"/>
  <c r="E27" i="5"/>
  <c r="K51" i="5"/>
  <c r="K50" i="5"/>
  <c r="K49" i="5"/>
  <c r="AD21" i="5"/>
  <c r="AA21" i="5"/>
  <c r="X21" i="5"/>
  <c r="U21" i="5"/>
  <c r="B12" i="5"/>
  <c r="J5" i="9" l="1"/>
  <c r="J4" i="9"/>
  <c r="J3" i="9"/>
  <c r="J2" i="9"/>
  <c r="AA30" i="6" l="1"/>
  <c r="L27" i="5"/>
  <c r="L29" i="6"/>
  <c r="E30" i="5"/>
  <c r="E32" i="6"/>
  <c r="Z27" i="5"/>
  <c r="AA33" i="6" l="1"/>
  <c r="Z25" i="6"/>
  <c r="AA32" i="6"/>
  <c r="Z24" i="6"/>
  <c r="Z30" i="5"/>
  <c r="L30" i="5" l="1"/>
  <c r="L32" i="6"/>
</calcChain>
</file>

<file path=xl/sharedStrings.xml><?xml version="1.0" encoding="utf-8"?>
<sst xmlns="http://schemas.openxmlformats.org/spreadsheetml/2006/main" count="2923" uniqueCount="2554">
  <si>
    <t>認定権者記載欄（※記入しないでください）</t>
    <rPh sb="0" eb="2">
      <t>ニンテイ</t>
    </rPh>
    <rPh sb="2" eb="3">
      <t>ケン</t>
    </rPh>
    <rPh sb="3" eb="4">
      <t>シャ</t>
    </rPh>
    <rPh sb="4" eb="6">
      <t>キサイ</t>
    </rPh>
    <rPh sb="6" eb="7">
      <t>ラン</t>
    </rPh>
    <rPh sb="9" eb="11">
      <t>キニュウ</t>
    </rPh>
    <phoneticPr fontId="3"/>
  </si>
  <si>
    <t>（あて先）京　都　市　長</t>
    <rPh sb="3" eb="4">
      <t>サキ</t>
    </rPh>
    <rPh sb="5" eb="6">
      <t>キョウ</t>
    </rPh>
    <rPh sb="7" eb="8">
      <t>ト</t>
    </rPh>
    <rPh sb="9" eb="10">
      <t>シ</t>
    </rPh>
    <rPh sb="11" eb="12">
      <t>チョウ</t>
    </rPh>
    <phoneticPr fontId="1"/>
  </si>
  <si>
    <t>年</t>
    <rPh sb="0" eb="1">
      <t>ネン</t>
    </rPh>
    <phoneticPr fontId="3"/>
  </si>
  <si>
    <t>月</t>
    <rPh sb="0" eb="1">
      <t>ツキ</t>
    </rPh>
    <phoneticPr fontId="3"/>
  </si>
  <si>
    <t>日</t>
    <rPh sb="0" eb="1">
      <t>ニチ</t>
    </rPh>
    <phoneticPr fontId="3"/>
  </si>
  <si>
    <t>令　和</t>
    <rPh sb="0" eb="1">
      <t>レイ</t>
    </rPh>
    <rPh sb="2" eb="3">
      <t>ワ</t>
    </rPh>
    <phoneticPr fontId="3"/>
  </si>
  <si>
    <t>申請者の氏名（会社名及び代表者名）</t>
    <rPh sb="0" eb="3">
      <t>シンセイシャ</t>
    </rPh>
    <rPh sb="4" eb="6">
      <t>シメイ</t>
    </rPh>
    <rPh sb="7" eb="10">
      <t>カイシャメイ</t>
    </rPh>
    <rPh sb="10" eb="11">
      <t>オヨ</t>
    </rPh>
    <rPh sb="12" eb="15">
      <t>ダイヒョウシャ</t>
    </rPh>
    <rPh sb="15" eb="16">
      <t>メイ</t>
    </rPh>
    <phoneticPr fontId="3"/>
  </si>
  <si>
    <t>事業開始年月日</t>
    <rPh sb="0" eb="2">
      <t>ジギョウ</t>
    </rPh>
    <rPh sb="2" eb="4">
      <t>カイシ</t>
    </rPh>
    <rPh sb="4" eb="7">
      <t>ネンガッピ</t>
    </rPh>
    <phoneticPr fontId="3"/>
  </si>
  <si>
    <t>減少率</t>
    <rPh sb="0" eb="3">
      <t>ゲンショウリツ</t>
    </rPh>
    <phoneticPr fontId="3"/>
  </si>
  <si>
    <t>（Ｂ－Ａ）／Ｂ×１００</t>
    <phoneticPr fontId="3"/>
  </si>
  <si>
    <t>指定業種の減少率</t>
    <rPh sb="0" eb="2">
      <t>シテイ</t>
    </rPh>
    <rPh sb="2" eb="4">
      <t>ギョウシュ</t>
    </rPh>
    <rPh sb="5" eb="8">
      <t>ゲンショウリツ</t>
    </rPh>
    <phoneticPr fontId="3"/>
  </si>
  <si>
    <t>％</t>
    <phoneticPr fontId="3"/>
  </si>
  <si>
    <t>Ａ</t>
    <phoneticPr fontId="3"/>
  </si>
  <si>
    <t>（</t>
    <phoneticPr fontId="3"/>
  </si>
  <si>
    <t>～</t>
    <phoneticPr fontId="3"/>
  </si>
  <si>
    <t>）</t>
    <phoneticPr fontId="3"/>
  </si>
  <si>
    <t>円</t>
    <rPh sb="0" eb="1">
      <t>エン</t>
    </rPh>
    <phoneticPr fontId="3"/>
  </si>
  <si>
    <t>Ｂ</t>
    <phoneticPr fontId="3"/>
  </si>
  <si>
    <t>（留意事項）本認定とは別に、金融機関及び信用保証協会による金融上の審査があります。</t>
    <rPh sb="1" eb="3">
      <t>リュウイ</t>
    </rPh>
    <rPh sb="3" eb="5">
      <t>ジコウ</t>
    </rPh>
    <rPh sb="6" eb="7">
      <t>ホン</t>
    </rPh>
    <rPh sb="7" eb="9">
      <t>ニンテイ</t>
    </rPh>
    <rPh sb="11" eb="12">
      <t>ベツ</t>
    </rPh>
    <rPh sb="14" eb="16">
      <t>キンユウ</t>
    </rPh>
    <rPh sb="16" eb="18">
      <t>キカン</t>
    </rPh>
    <rPh sb="18" eb="19">
      <t>オヨ</t>
    </rPh>
    <rPh sb="20" eb="22">
      <t>シンヨウ</t>
    </rPh>
    <rPh sb="22" eb="24">
      <t>ホショウ</t>
    </rPh>
    <rPh sb="24" eb="26">
      <t>キョウカイ</t>
    </rPh>
    <rPh sb="29" eb="31">
      <t>キンユウ</t>
    </rPh>
    <rPh sb="31" eb="32">
      <t>ウエ</t>
    </rPh>
    <rPh sb="33" eb="35">
      <t>シンサ</t>
    </rPh>
    <phoneticPr fontId="3"/>
  </si>
  <si>
    <t>号</t>
    <rPh sb="0" eb="1">
      <t>ゴウ</t>
    </rPh>
    <phoneticPr fontId="3"/>
  </si>
  <si>
    <t>認定者名　　京都市長　　松　井　孝　治</t>
    <rPh sb="0" eb="2">
      <t>ニンテイ</t>
    </rPh>
    <rPh sb="2" eb="3">
      <t>シャ</t>
    </rPh>
    <rPh sb="3" eb="4">
      <t>メイ</t>
    </rPh>
    <rPh sb="6" eb="8">
      <t>キョウト</t>
    </rPh>
    <rPh sb="8" eb="10">
      <t>シチョウ</t>
    </rPh>
    <rPh sb="12" eb="13">
      <t>マツ</t>
    </rPh>
    <rPh sb="14" eb="15">
      <t>イ</t>
    </rPh>
    <rPh sb="16" eb="17">
      <t>タカシ</t>
    </rPh>
    <rPh sb="18" eb="19">
      <t>オサム</t>
    </rPh>
    <phoneticPr fontId="3"/>
  </si>
  <si>
    <t>認定者名　　　京都市長　　松　井　孝　治</t>
    <rPh sb="0" eb="2">
      <t>ニンテイ</t>
    </rPh>
    <rPh sb="2" eb="3">
      <t>シャ</t>
    </rPh>
    <rPh sb="3" eb="4">
      <t>メイ</t>
    </rPh>
    <rPh sb="7" eb="9">
      <t>キョウト</t>
    </rPh>
    <rPh sb="9" eb="11">
      <t>シチョウ</t>
    </rPh>
    <rPh sb="13" eb="14">
      <t>マツ</t>
    </rPh>
    <rPh sb="15" eb="16">
      <t>イ</t>
    </rPh>
    <rPh sb="17" eb="18">
      <t>タカシ</t>
    </rPh>
    <rPh sb="19" eb="20">
      <t>オサム</t>
    </rPh>
    <phoneticPr fontId="3"/>
  </si>
  <si>
    <t>月平均売上高営業利益率</t>
    <rPh sb="0" eb="1">
      <t>ツキ</t>
    </rPh>
    <rPh sb="1" eb="3">
      <t>ヘイキン</t>
    </rPh>
    <rPh sb="3" eb="6">
      <t>ウリアゲダカ</t>
    </rPh>
    <rPh sb="6" eb="8">
      <t>エイギョウ</t>
    </rPh>
    <rPh sb="8" eb="10">
      <t>リエキ</t>
    </rPh>
    <rPh sb="10" eb="11">
      <t>リツ</t>
    </rPh>
    <phoneticPr fontId="3"/>
  </si>
  <si>
    <t>：Ａの期間に対応する前年の３箇月間の月平均売上高営業利益率</t>
    <rPh sb="18" eb="19">
      <t>ツキ</t>
    </rPh>
    <rPh sb="19" eb="21">
      <t>ヘイキン</t>
    </rPh>
    <rPh sb="21" eb="24">
      <t>ウリアゲダカ</t>
    </rPh>
    <rPh sb="24" eb="26">
      <t>エイギョウ</t>
    </rPh>
    <rPh sb="26" eb="29">
      <t>リエキリツ</t>
    </rPh>
    <phoneticPr fontId="3"/>
  </si>
  <si>
    <t>指定業種の
月平均売上高営業利益率</t>
    <rPh sb="0" eb="2">
      <t>シテイ</t>
    </rPh>
    <rPh sb="2" eb="4">
      <t>ギョウシュ</t>
    </rPh>
    <rPh sb="6" eb="7">
      <t>ツキ</t>
    </rPh>
    <rPh sb="7" eb="9">
      <t>ヘイキン</t>
    </rPh>
    <rPh sb="9" eb="12">
      <t>ウリアゲダカ</t>
    </rPh>
    <rPh sb="12" eb="14">
      <t>エイギョウ</t>
    </rPh>
    <rPh sb="14" eb="17">
      <t>リエキリツ</t>
    </rPh>
    <phoneticPr fontId="3"/>
  </si>
  <si>
    <t>主な販売先
（記入できる範囲で）</t>
    <rPh sb="0" eb="1">
      <t>オモ</t>
    </rPh>
    <rPh sb="2" eb="5">
      <t>ハンバイサキ</t>
    </rPh>
    <rPh sb="7" eb="9">
      <t>キニュウ</t>
    </rPh>
    <rPh sb="12" eb="14">
      <t>ハンイ</t>
    </rPh>
    <phoneticPr fontId="3"/>
  </si>
  <si>
    <t>指定・非指定</t>
    <rPh sb="0" eb="2">
      <t>シテイ</t>
    </rPh>
    <rPh sb="3" eb="4">
      <t>ヒ</t>
    </rPh>
    <rPh sb="4" eb="6">
      <t>シテイ</t>
    </rPh>
    <phoneticPr fontId="3"/>
  </si>
  <si>
    <t>最近１年間の売上高</t>
    <rPh sb="0" eb="2">
      <t>サイキン</t>
    </rPh>
    <rPh sb="3" eb="5">
      <t>ネンカン</t>
    </rPh>
    <rPh sb="6" eb="9">
      <t>ウリアゲダカ</t>
    </rPh>
    <phoneticPr fontId="3"/>
  </si>
  <si>
    <t>構成比</t>
    <rPh sb="0" eb="3">
      <t>コウセイヒ</t>
    </rPh>
    <phoneticPr fontId="3"/>
  </si>
  <si>
    <t>合計</t>
    <rPh sb="0" eb="2">
      <t>ゴウケイ</t>
    </rPh>
    <phoneticPr fontId="3"/>
  </si>
  <si>
    <t>①</t>
    <phoneticPr fontId="3"/>
  </si>
  <si>
    <t>②</t>
    <phoneticPr fontId="3"/>
  </si>
  <si>
    <t>③</t>
    <phoneticPr fontId="3"/>
  </si>
  <si>
    <t>最近３箇月間</t>
    <rPh sb="0" eb="2">
      <t>サイキン</t>
    </rPh>
    <rPh sb="3" eb="5">
      <t>カゲツ</t>
    </rPh>
    <rPh sb="5" eb="6">
      <t>アイダ</t>
    </rPh>
    <phoneticPr fontId="3"/>
  </si>
  <si>
    <t>前年同期３箇月間</t>
    <rPh sb="0" eb="2">
      <t>ゼンネン</t>
    </rPh>
    <rPh sb="2" eb="4">
      <t>ドウキ</t>
    </rPh>
    <rPh sb="5" eb="7">
      <t>カゲツ</t>
    </rPh>
    <rPh sb="7" eb="8">
      <t>アイダ</t>
    </rPh>
    <phoneticPr fontId="3"/>
  </si>
  <si>
    <t>＝</t>
    <phoneticPr fontId="3"/>
  </si>
  <si>
    <t>営業利益率</t>
    <rPh sb="0" eb="2">
      <t>エイギョウ</t>
    </rPh>
    <rPh sb="2" eb="5">
      <t>リエキリツ</t>
    </rPh>
    <phoneticPr fontId="3"/>
  </si>
  <si>
    <t>売上高</t>
    <rPh sb="0" eb="3">
      <t>ウリアゲダカ</t>
    </rPh>
    <phoneticPr fontId="3"/>
  </si>
  <si>
    <t>営業利益</t>
    <rPh sb="0" eb="2">
      <t>エイギョウ</t>
    </rPh>
    <rPh sb="2" eb="4">
      <t>リエキ</t>
    </rPh>
    <phoneticPr fontId="3"/>
  </si>
  <si>
    <t>ｂ／ａ×１００</t>
    <phoneticPr fontId="3"/>
  </si>
  <si>
    <t>ｄ／ｃ×１００</t>
    <phoneticPr fontId="3"/>
  </si>
  <si>
    <t>分類番号</t>
    <rPh sb="0" eb="2">
      <t>ブンルイ</t>
    </rPh>
    <rPh sb="2" eb="4">
      <t>バンゴウ</t>
    </rPh>
    <phoneticPr fontId="10"/>
  </si>
  <si>
    <t>業種</t>
    <rPh sb="0" eb="2">
      <t>ギョウシュ</t>
    </rPh>
    <phoneticPr fontId="10"/>
  </si>
  <si>
    <t>0113</t>
  </si>
  <si>
    <t>野菜作農業（きのこ類の栽培を含む。）（製造加工設備を有するもやし栽培農業、作業所内において工場的生産設備（最小限温度又は湿度調節装置及び育成管理室を有することが必要。以下同じ。）をもって生産及び卸売する菌床栽培方式のきのこ栽培農業、並びに作業所内において工場的生産設備をもって生産及び卸売する苗床栽培方式のかいわれ大根栽培農業に限る。）</t>
  </si>
  <si>
    <t>0116</t>
  </si>
  <si>
    <t>工芸農作物農業（製造加工設備を有する茶作農業であって、荒茶及び仕上茶の製造を行っているものに限る。）</t>
  </si>
  <si>
    <t>0124</t>
  </si>
  <si>
    <t>養鶏業（人工ふ卵設備を有し、鶏卵の人工ふ化を行うものに限る。）</t>
  </si>
  <si>
    <t>0126</t>
  </si>
  <si>
    <t>養蚕農業（製造加工設備を有する蚕種製造業に限る。）</t>
  </si>
  <si>
    <t>0134</t>
  </si>
  <si>
    <t>畜産サービス業（獣医業を除く。）（製造加工設備を有する蚕種製造請負業、てい鉄修理業、人工ふ卵設備を有し鶏卵の人工ふ化を行うふ卵業、家畜貸付業に限る。）</t>
  </si>
  <si>
    <t>0141</t>
  </si>
  <si>
    <t>園芸サービス業</t>
  </si>
  <si>
    <t>0221</t>
  </si>
  <si>
    <t>素材生産業</t>
  </si>
  <si>
    <t>0231</t>
  </si>
  <si>
    <t>製薪炭業（製造加工設備を有するものに限る。）</t>
  </si>
  <si>
    <t>0242</t>
  </si>
  <si>
    <t>素材生産サービス業</t>
  </si>
  <si>
    <t>0249</t>
  </si>
  <si>
    <t>その他の林業サービス業（製造加工設備を有する薪請負製造業、炭焼請負業及び炭賃焼業に限る。）</t>
  </si>
  <si>
    <t>0414</t>
  </si>
  <si>
    <t>真珠養殖業（養殖から加工までを一貫作業として行っているものに限る。）</t>
  </si>
  <si>
    <t>0511</t>
  </si>
  <si>
    <t>0512</t>
  </si>
  <si>
    <t>鉛・亜鉛鉱業</t>
  </si>
  <si>
    <t>0513</t>
  </si>
  <si>
    <t>鉄鉱業</t>
  </si>
  <si>
    <t>0519</t>
  </si>
  <si>
    <t>その他の金属鉱業</t>
  </si>
  <si>
    <t>0521</t>
  </si>
  <si>
    <t>石炭鉱業（石炭選別業を含む。）</t>
  </si>
  <si>
    <t>0522</t>
  </si>
  <si>
    <t>亜炭鉱業</t>
  </si>
  <si>
    <t>0531</t>
  </si>
  <si>
    <t>原油鉱業</t>
  </si>
  <si>
    <t>0532</t>
  </si>
  <si>
    <t>天然ガス鉱業</t>
  </si>
  <si>
    <t>0541</t>
  </si>
  <si>
    <t>花こう岩・同類似岩石採石業</t>
  </si>
  <si>
    <t>0542</t>
  </si>
  <si>
    <t>石英粗面岩・同類似岩石採石業</t>
  </si>
  <si>
    <t>0543</t>
  </si>
  <si>
    <t>安山岩・同類似岩石採石業</t>
  </si>
  <si>
    <t>0544</t>
  </si>
  <si>
    <t>大理石採石業</t>
  </si>
  <si>
    <t>0545</t>
  </si>
  <si>
    <t>凝灰岩採石業</t>
  </si>
  <si>
    <t>0546</t>
  </si>
  <si>
    <t>砂岩採石業</t>
  </si>
  <si>
    <t>0547</t>
  </si>
  <si>
    <t>粘板岩採石業</t>
  </si>
  <si>
    <t>0548</t>
  </si>
  <si>
    <t>砂・砂利・玉石採取業</t>
  </si>
  <si>
    <t>0549</t>
  </si>
  <si>
    <t>その他の採石業、砂・砂利・玉石採取業</t>
  </si>
  <si>
    <t>0551</t>
  </si>
  <si>
    <t>耐火粘土鉱業</t>
  </si>
  <si>
    <t>0552</t>
  </si>
  <si>
    <t>ろう石鉱業</t>
  </si>
  <si>
    <t>0553</t>
  </si>
  <si>
    <t>ドロマイト鉱業</t>
  </si>
  <si>
    <t>0554</t>
  </si>
  <si>
    <t>長石鉱業</t>
  </si>
  <si>
    <t>0555</t>
  </si>
  <si>
    <t>けい石鉱業</t>
  </si>
  <si>
    <t>0556</t>
  </si>
  <si>
    <t>天然けい砂鉱業</t>
  </si>
  <si>
    <t>0557</t>
  </si>
  <si>
    <t>石灰石鉱業</t>
  </si>
  <si>
    <t>0559</t>
  </si>
  <si>
    <t>その他の窯業原料用鉱物鉱業</t>
  </si>
  <si>
    <t>0591</t>
  </si>
  <si>
    <t>酸性白土鉱業</t>
  </si>
  <si>
    <t>0592</t>
  </si>
  <si>
    <t>ベントナイト鉱業</t>
  </si>
  <si>
    <t>0593</t>
  </si>
  <si>
    <t>けいそう土鉱業</t>
  </si>
  <si>
    <t>0594</t>
  </si>
  <si>
    <t>滑石鉱業</t>
  </si>
  <si>
    <t>0599</t>
  </si>
  <si>
    <t>他に分類されない鉱業</t>
  </si>
  <si>
    <t>0611</t>
  </si>
  <si>
    <t>一般土木建築工事業</t>
  </si>
  <si>
    <t>0621</t>
  </si>
  <si>
    <t>土木工事業（造園工事業、しゅんせつ工事業及び舗装工事業を除く。）</t>
  </si>
  <si>
    <t>0622</t>
  </si>
  <si>
    <t>造園工事業</t>
  </si>
  <si>
    <t>0623</t>
  </si>
  <si>
    <t>しゅんせつ工事業</t>
  </si>
  <si>
    <t>0631</t>
  </si>
  <si>
    <t>舗装工事業</t>
  </si>
  <si>
    <t>0641</t>
  </si>
  <si>
    <t>建築工事業（木造建築工事業を除く。）</t>
  </si>
  <si>
    <t>0651</t>
  </si>
  <si>
    <t>木造建築工事業</t>
  </si>
  <si>
    <t>0661</t>
  </si>
  <si>
    <t>建築リフォーム工事業</t>
  </si>
  <si>
    <t>0711</t>
  </si>
  <si>
    <t>大工工事業（型枠大工工事業を除く。）</t>
  </si>
  <si>
    <t>0712</t>
  </si>
  <si>
    <t>型枠大工工事業</t>
  </si>
  <si>
    <t>0721</t>
  </si>
  <si>
    <t>とび工事業</t>
  </si>
  <si>
    <t>0722</t>
  </si>
  <si>
    <t>土工・コンクリート工事業</t>
  </si>
  <si>
    <t>0723</t>
  </si>
  <si>
    <t>特殊コンクリート工事業</t>
  </si>
  <si>
    <t>0731</t>
  </si>
  <si>
    <t>鉄骨工事業</t>
  </si>
  <si>
    <t>0732</t>
  </si>
  <si>
    <t>鉄筋工事業</t>
  </si>
  <si>
    <t>0741</t>
  </si>
  <si>
    <t>石工工事業</t>
  </si>
  <si>
    <t>0742</t>
  </si>
  <si>
    <t>れんが工事業</t>
  </si>
  <si>
    <t>0743</t>
  </si>
  <si>
    <t>タイル工事業</t>
  </si>
  <si>
    <t>0744</t>
  </si>
  <si>
    <t>コンクリートブロック工事業</t>
  </si>
  <si>
    <t>0751</t>
  </si>
  <si>
    <t>左官工事業</t>
  </si>
  <si>
    <t>0761</t>
  </si>
  <si>
    <t>金属製屋根工事業</t>
  </si>
  <si>
    <t>0762</t>
  </si>
  <si>
    <t>板金工事業</t>
  </si>
  <si>
    <t>0763</t>
  </si>
  <si>
    <t>建築金物工事業</t>
  </si>
  <si>
    <t>0771</t>
  </si>
  <si>
    <t>塗装工事業（道路標示・区画線工事業を除く。）</t>
  </si>
  <si>
    <t>0772</t>
  </si>
  <si>
    <t>道路標示・区画線工事業</t>
  </si>
  <si>
    <t>0781</t>
  </si>
  <si>
    <t>床工事業</t>
  </si>
  <si>
    <t>0782</t>
  </si>
  <si>
    <t>内装工事業</t>
  </si>
  <si>
    <t>0791</t>
  </si>
  <si>
    <t>ガラス工事業</t>
  </si>
  <si>
    <t>0792</t>
  </si>
  <si>
    <t>金属製建具工事業</t>
  </si>
  <si>
    <t>0793</t>
  </si>
  <si>
    <t>木製建具工事業</t>
  </si>
  <si>
    <t>0794</t>
  </si>
  <si>
    <t>屋根工事業（金属製屋根工事業を除く。）</t>
  </si>
  <si>
    <t>0795</t>
  </si>
  <si>
    <t>防水工事業</t>
  </si>
  <si>
    <t>0796</t>
  </si>
  <si>
    <t>0799</t>
  </si>
  <si>
    <t>他に分類されない職別工事業</t>
  </si>
  <si>
    <t>0811</t>
  </si>
  <si>
    <t>一般電気工事業</t>
  </si>
  <si>
    <t>0812</t>
  </si>
  <si>
    <t>電気配線工事業</t>
  </si>
  <si>
    <t>0821</t>
  </si>
  <si>
    <t>電気通信工事業（有線テレビジョン放送設備設置工事業を除く。）</t>
  </si>
  <si>
    <t>0822</t>
  </si>
  <si>
    <t>有線テレビジョン放送設備設置工事業</t>
  </si>
  <si>
    <t>0823</t>
  </si>
  <si>
    <t>信号装置工事業</t>
  </si>
  <si>
    <t>0831</t>
  </si>
  <si>
    <t>一般管工事業</t>
  </si>
  <si>
    <t>0832</t>
  </si>
  <si>
    <t>冷暖房設備工事業</t>
  </si>
  <si>
    <t>0833</t>
  </si>
  <si>
    <t>給排水・衛生設備工事業</t>
  </si>
  <si>
    <t>0839</t>
  </si>
  <si>
    <t>その他の管工事業</t>
  </si>
  <si>
    <t>0841</t>
  </si>
  <si>
    <t>機械器具設置工事業（昇降設備工事業を除く。）</t>
  </si>
  <si>
    <t>0842</t>
  </si>
  <si>
    <t>昇降設備工事業</t>
  </si>
  <si>
    <t>0891</t>
  </si>
  <si>
    <t>築炉工事業</t>
  </si>
  <si>
    <t>0892</t>
  </si>
  <si>
    <t>熱絶縁工事業</t>
  </si>
  <si>
    <t>0893</t>
  </si>
  <si>
    <t>道路標識設置工事業</t>
  </si>
  <si>
    <t>0894</t>
  </si>
  <si>
    <t>さく井工事業</t>
  </si>
  <si>
    <t>0911</t>
  </si>
  <si>
    <t>部分肉・冷凍肉製造業</t>
  </si>
  <si>
    <t>0912</t>
  </si>
  <si>
    <t>肉加工品製造業</t>
  </si>
  <si>
    <t>0913</t>
  </si>
  <si>
    <t>処理牛乳・乳飲料製造業</t>
  </si>
  <si>
    <t>0914</t>
  </si>
  <si>
    <t>乳製品製造業（処理牛乳、乳飲料を除く。）</t>
  </si>
  <si>
    <t>0919</t>
  </si>
  <si>
    <t>その他の畜産食料品製造業</t>
  </si>
  <si>
    <t>0921</t>
  </si>
  <si>
    <t>水産缶詰・瓶詰製造業</t>
  </si>
  <si>
    <t>0922</t>
  </si>
  <si>
    <t>海藻加工業</t>
  </si>
  <si>
    <t>0923</t>
  </si>
  <si>
    <t>水産練製品製造業</t>
  </si>
  <si>
    <t>0924</t>
  </si>
  <si>
    <t>塩干・塩蔵品製造業</t>
  </si>
  <si>
    <t>0925</t>
  </si>
  <si>
    <t>冷凍水産物製造業</t>
  </si>
  <si>
    <t>0926</t>
  </si>
  <si>
    <t>冷凍水産食品製造業</t>
  </si>
  <si>
    <t>0929</t>
  </si>
  <si>
    <t>その他の水産食料品製造業</t>
  </si>
  <si>
    <t>0931</t>
  </si>
  <si>
    <t>野菜缶詰・果実缶詰・農産保存食料品製造業（野菜漬物を除く。）</t>
  </si>
  <si>
    <t>0932</t>
  </si>
  <si>
    <t>野菜漬物製造業（缶詰、瓶詰、つぼ詰を除く。）</t>
  </si>
  <si>
    <t>0941</t>
  </si>
  <si>
    <t>味そ製造業</t>
  </si>
  <si>
    <t>0942</t>
  </si>
  <si>
    <t>しょう油・食用アミノ酸製造業</t>
  </si>
  <si>
    <t>0943</t>
  </si>
  <si>
    <t>ソース製造業</t>
  </si>
  <si>
    <t>0944</t>
  </si>
  <si>
    <t>食酢製造業</t>
  </si>
  <si>
    <t>0949</t>
  </si>
  <si>
    <t>その他の調味料製造業</t>
  </si>
  <si>
    <t>0951</t>
  </si>
  <si>
    <t>砂糖製造業（砂糖精製業を除く。）</t>
  </si>
  <si>
    <t>0952</t>
  </si>
  <si>
    <t>砂糖精製業</t>
  </si>
  <si>
    <t>0953</t>
  </si>
  <si>
    <t>0961</t>
  </si>
  <si>
    <t>精米・精麦業</t>
  </si>
  <si>
    <t>0962</t>
  </si>
  <si>
    <t>小麦粉製造業</t>
  </si>
  <si>
    <t>0969</t>
  </si>
  <si>
    <t>その他の精穀・製粉業</t>
  </si>
  <si>
    <t>0971</t>
  </si>
  <si>
    <t>パン製造業</t>
  </si>
  <si>
    <t>0972</t>
  </si>
  <si>
    <t>生菓子製造業</t>
  </si>
  <si>
    <t>0973</t>
  </si>
  <si>
    <t>ビスケット類・干菓子製造業</t>
  </si>
  <si>
    <t>0974</t>
  </si>
  <si>
    <t>米菓製造業</t>
  </si>
  <si>
    <t>0979</t>
  </si>
  <si>
    <t>その他のパン・菓子製造業</t>
  </si>
  <si>
    <t>0981</t>
  </si>
  <si>
    <t>動植物油脂製造業（食用油脂加工業を除く。）</t>
  </si>
  <si>
    <t>0982</t>
  </si>
  <si>
    <t>食用油脂加工業</t>
  </si>
  <si>
    <t>0991</t>
  </si>
  <si>
    <t>でんぷん製造業</t>
  </si>
  <si>
    <t>0992</t>
  </si>
  <si>
    <t>めん類製造業</t>
  </si>
  <si>
    <t>0993</t>
  </si>
  <si>
    <t>豆腐・油揚製造業</t>
  </si>
  <si>
    <t>0994</t>
  </si>
  <si>
    <t>あん類製造業</t>
  </si>
  <si>
    <t>0995</t>
  </si>
  <si>
    <t>冷凍調理食品製造業</t>
  </si>
  <si>
    <t>0996</t>
  </si>
  <si>
    <t>そう（惣）菜製造業</t>
  </si>
  <si>
    <t>0997</t>
  </si>
  <si>
    <t>すし・弁当・調理パン製造業</t>
  </si>
  <si>
    <t>0998</t>
  </si>
  <si>
    <t>レトルト食品製造業</t>
  </si>
  <si>
    <t>0999</t>
  </si>
  <si>
    <t>他に分類されない食料品製造業</t>
  </si>
  <si>
    <t>1011</t>
  </si>
  <si>
    <t>清涼飲料製造業</t>
  </si>
  <si>
    <t>1021</t>
  </si>
  <si>
    <t>果実酒製造業</t>
  </si>
  <si>
    <t>1022</t>
  </si>
  <si>
    <t>1023</t>
  </si>
  <si>
    <t>清酒製造業</t>
  </si>
  <si>
    <t>1024</t>
  </si>
  <si>
    <t>1031</t>
  </si>
  <si>
    <t>製茶業</t>
  </si>
  <si>
    <t>1032</t>
  </si>
  <si>
    <t>コーヒー製造業</t>
  </si>
  <si>
    <t>1041</t>
  </si>
  <si>
    <t>製氷業</t>
  </si>
  <si>
    <t>1051</t>
  </si>
  <si>
    <t>たばこ製造業（葉たばこ処理業を除く。）</t>
  </si>
  <si>
    <t>1052</t>
  </si>
  <si>
    <t>葉たばこ処理業</t>
  </si>
  <si>
    <t>1061</t>
  </si>
  <si>
    <t>配合飼料製造業</t>
  </si>
  <si>
    <t>1062</t>
  </si>
  <si>
    <t>単体飼料製造業</t>
  </si>
  <si>
    <t>1063</t>
  </si>
  <si>
    <t>有機質肥料製造業</t>
  </si>
  <si>
    <t>1111</t>
  </si>
  <si>
    <t>製糸業</t>
  </si>
  <si>
    <t>1112</t>
  </si>
  <si>
    <t>化学繊維製造業</t>
  </si>
  <si>
    <t>1113</t>
  </si>
  <si>
    <t>炭素繊維製造業</t>
  </si>
  <si>
    <t>1114</t>
  </si>
  <si>
    <t>綿紡績業</t>
  </si>
  <si>
    <t>1115</t>
  </si>
  <si>
    <t>化学繊維紡績業</t>
  </si>
  <si>
    <t>1116</t>
  </si>
  <si>
    <t>毛紡績業</t>
  </si>
  <si>
    <t>1117</t>
  </si>
  <si>
    <t>ねん糸製造業（かさ高加工糸を除く。）</t>
  </si>
  <si>
    <t>1118</t>
  </si>
  <si>
    <t>かさ高加工糸製造業</t>
  </si>
  <si>
    <t>1119</t>
  </si>
  <si>
    <t>その他の紡績業</t>
  </si>
  <si>
    <t>1121</t>
  </si>
  <si>
    <t>綿・スフ織物業</t>
  </si>
  <si>
    <t>1122</t>
  </si>
  <si>
    <t>絹・人絹織物業</t>
  </si>
  <si>
    <t>1123</t>
  </si>
  <si>
    <t>毛織物業</t>
  </si>
  <si>
    <t>1124</t>
  </si>
  <si>
    <t>麻織物業</t>
  </si>
  <si>
    <t>1125</t>
  </si>
  <si>
    <t>細幅織物業</t>
  </si>
  <si>
    <t>1129</t>
  </si>
  <si>
    <t>その他の織物業</t>
  </si>
  <si>
    <t>1131</t>
  </si>
  <si>
    <t>丸編ニット生地製造業</t>
  </si>
  <si>
    <t>1132</t>
  </si>
  <si>
    <t>たて編ニット生地製造業</t>
  </si>
  <si>
    <t>1133</t>
  </si>
  <si>
    <t>横編ニット生地製造業</t>
  </si>
  <si>
    <t>1141</t>
  </si>
  <si>
    <t>綿・スフ・麻織物機械染色業</t>
  </si>
  <si>
    <t>1142</t>
  </si>
  <si>
    <t>絹・人絹織物機械染色業</t>
  </si>
  <si>
    <t>1143</t>
  </si>
  <si>
    <t>毛織物機械染色整理業</t>
  </si>
  <si>
    <t>1144</t>
  </si>
  <si>
    <t>織物整理業</t>
  </si>
  <si>
    <t>1145</t>
  </si>
  <si>
    <t>織物手加工染色整理業</t>
  </si>
  <si>
    <t>1146</t>
  </si>
  <si>
    <t>綿状繊維・糸染色整理業</t>
  </si>
  <si>
    <t>1147</t>
  </si>
  <si>
    <t>ニット・レース染色整理業</t>
  </si>
  <si>
    <t>1148</t>
  </si>
  <si>
    <t>繊維雑品染色整理業</t>
  </si>
  <si>
    <t>1151</t>
  </si>
  <si>
    <t>綱製造業</t>
  </si>
  <si>
    <t>1152</t>
  </si>
  <si>
    <t>漁網製造業</t>
  </si>
  <si>
    <t>1153</t>
  </si>
  <si>
    <t>網地製造業（漁網を除く。）</t>
  </si>
  <si>
    <t>1154</t>
  </si>
  <si>
    <t>レース製造業</t>
  </si>
  <si>
    <t>1155</t>
  </si>
  <si>
    <t>組ひも製造業</t>
  </si>
  <si>
    <t>1156</t>
  </si>
  <si>
    <t>整毛業</t>
  </si>
  <si>
    <t>1157</t>
  </si>
  <si>
    <t>フェルト・不織布製造業</t>
  </si>
  <si>
    <t>1158</t>
  </si>
  <si>
    <t>上塗りした織物・防水した織物製造業</t>
  </si>
  <si>
    <t>1159</t>
  </si>
  <si>
    <t>その他の繊維粗製品製造業</t>
  </si>
  <si>
    <t>1161</t>
  </si>
  <si>
    <t>織物製成人男子・少年服製造業（不織布製及びレース製を含む。）</t>
  </si>
  <si>
    <t>1162</t>
  </si>
  <si>
    <t>織物製成人女子・少女服製造業（不織布製及びレース製を含む。）</t>
  </si>
  <si>
    <t>1163</t>
  </si>
  <si>
    <t>織物製乳幼児服製造業（不織布製及びレース製を含む。）</t>
  </si>
  <si>
    <t>1164</t>
  </si>
  <si>
    <t>織物製シャツ製造業（不織布製及びレース製を含み、下着を除く。）</t>
  </si>
  <si>
    <t>1165</t>
  </si>
  <si>
    <t>織物製事務用・作業用・衛生用・スポーツ用衣服・学校服製造業（不織布製及びレース製を含む。）</t>
  </si>
  <si>
    <t>1166</t>
  </si>
  <si>
    <t>1167</t>
  </si>
  <si>
    <t>ニット製アウターシャツ類製造業</t>
  </si>
  <si>
    <t>1168</t>
  </si>
  <si>
    <t>セーター類製造業</t>
  </si>
  <si>
    <t>1169</t>
  </si>
  <si>
    <t>その他の外衣・シャツ製造業</t>
  </si>
  <si>
    <t>1171</t>
  </si>
  <si>
    <t>織物製下着製造業</t>
  </si>
  <si>
    <t>1172</t>
  </si>
  <si>
    <t>ニット製下着製造業</t>
  </si>
  <si>
    <t>1173</t>
  </si>
  <si>
    <t>織物製・ニット製寝着類製造業</t>
  </si>
  <si>
    <t>1174</t>
  </si>
  <si>
    <t>補整着製造業</t>
  </si>
  <si>
    <t>1181</t>
  </si>
  <si>
    <t>和装製品製造業（足袋を含む。）</t>
  </si>
  <si>
    <t>1182</t>
  </si>
  <si>
    <t>ネクタイ製造業</t>
  </si>
  <si>
    <t>1183</t>
  </si>
  <si>
    <t>スカーフ・マフラー・ハンカチーフ製造業</t>
  </si>
  <si>
    <t>1184</t>
  </si>
  <si>
    <t>靴下製造業</t>
  </si>
  <si>
    <t>1185</t>
  </si>
  <si>
    <t>手袋製造業</t>
  </si>
  <si>
    <t>1186</t>
  </si>
  <si>
    <t>帽子製造業（帽体を含む。）</t>
  </si>
  <si>
    <t>1189</t>
  </si>
  <si>
    <t>他に分類されない衣服・繊維製身の回り品製造業</t>
  </si>
  <si>
    <t>1191</t>
  </si>
  <si>
    <t>寝具製造業</t>
  </si>
  <si>
    <t>1192</t>
  </si>
  <si>
    <t>毛布製造業</t>
  </si>
  <si>
    <t>1193</t>
  </si>
  <si>
    <t>じゅうたん・その他の繊維製床敷物製造業</t>
  </si>
  <si>
    <t>1194</t>
  </si>
  <si>
    <t>帆布製品製造業</t>
  </si>
  <si>
    <t>1195</t>
  </si>
  <si>
    <t>繊維製袋製造業</t>
  </si>
  <si>
    <t>1196</t>
  </si>
  <si>
    <t>刺しゅう業</t>
  </si>
  <si>
    <t>1197</t>
  </si>
  <si>
    <t>タオル製造業</t>
  </si>
  <si>
    <t>1198</t>
  </si>
  <si>
    <t>繊維製衛生材料製造業</t>
  </si>
  <si>
    <t>1199</t>
  </si>
  <si>
    <t>他に分類されない繊維製品製造業</t>
  </si>
  <si>
    <t>1211</t>
  </si>
  <si>
    <t>一般製材業</t>
  </si>
  <si>
    <t>1212</t>
  </si>
  <si>
    <t>単板製造業</t>
  </si>
  <si>
    <t>1213</t>
  </si>
  <si>
    <t>木材チップ製造業</t>
  </si>
  <si>
    <t>1219</t>
  </si>
  <si>
    <t>その他の特殊製材業</t>
  </si>
  <si>
    <t>1221</t>
  </si>
  <si>
    <t>造作材製造業（建具を除く。）</t>
  </si>
  <si>
    <t>1222</t>
  </si>
  <si>
    <t>合板製造業</t>
  </si>
  <si>
    <t>1223</t>
  </si>
  <si>
    <t>集成材製造業</t>
  </si>
  <si>
    <t>1224</t>
  </si>
  <si>
    <t>建築用木製組立材料製造業</t>
  </si>
  <si>
    <t>1225</t>
  </si>
  <si>
    <t>パーティクルボード製造業</t>
  </si>
  <si>
    <t>1226</t>
  </si>
  <si>
    <t>繊維板製造業</t>
  </si>
  <si>
    <t>1227</t>
  </si>
  <si>
    <t>銘木製造業</t>
  </si>
  <si>
    <t>1228</t>
  </si>
  <si>
    <t>床板製造業</t>
  </si>
  <si>
    <t>1231</t>
  </si>
  <si>
    <t>竹・とう・きりゅう等容器製造業</t>
  </si>
  <si>
    <t>1232</t>
  </si>
  <si>
    <t>木箱製造業</t>
  </si>
  <si>
    <t>1233</t>
  </si>
  <si>
    <t>たる・おけ製造業</t>
  </si>
  <si>
    <t>1291</t>
  </si>
  <si>
    <t>木材薬品処理業</t>
  </si>
  <si>
    <t>1292</t>
  </si>
  <si>
    <t>コルク加工基礎資材・コルク製品製造業</t>
  </si>
  <si>
    <t>1299</t>
  </si>
  <si>
    <t>他に分類されない木製品製造業（竹、とうを含む。）</t>
  </si>
  <si>
    <t>1311</t>
  </si>
  <si>
    <t>木製家具製造業（漆塗りを除く。）</t>
  </si>
  <si>
    <t>1312</t>
  </si>
  <si>
    <t>金属製家具製造業</t>
  </si>
  <si>
    <t>1313</t>
  </si>
  <si>
    <t>マットレス・組スプリング製造業</t>
  </si>
  <si>
    <t>1321</t>
  </si>
  <si>
    <t>宗教用具製造業</t>
  </si>
  <si>
    <t>1331</t>
  </si>
  <si>
    <t>建具製造業</t>
  </si>
  <si>
    <t>1391</t>
  </si>
  <si>
    <t>事務所用・店舗用装備品製造業</t>
  </si>
  <si>
    <t>1392</t>
  </si>
  <si>
    <t>窓用・扉用日よけ、日本びょうぶ等製造業</t>
  </si>
  <si>
    <t>1393</t>
  </si>
  <si>
    <t>鏡縁・額縁製造業</t>
  </si>
  <si>
    <t>1399</t>
  </si>
  <si>
    <t>他に分類されない家具・装備品製造業</t>
  </si>
  <si>
    <t>1411</t>
  </si>
  <si>
    <t>パルプ製造業</t>
  </si>
  <si>
    <t>1421</t>
  </si>
  <si>
    <t>洋紙製造業</t>
  </si>
  <si>
    <t>1422</t>
  </si>
  <si>
    <t>板紙製造業</t>
  </si>
  <si>
    <t>1423</t>
  </si>
  <si>
    <t>機械すき和紙製造業</t>
  </si>
  <si>
    <t>1424</t>
  </si>
  <si>
    <t>手すき和紙製造業</t>
  </si>
  <si>
    <t>1431</t>
  </si>
  <si>
    <t>塗工紙製造業（印刷用紙を除く。）</t>
  </si>
  <si>
    <t>1432</t>
  </si>
  <si>
    <t>段ボール製造業</t>
  </si>
  <si>
    <t>1433</t>
  </si>
  <si>
    <t>壁紙・ふすま紙製造業</t>
  </si>
  <si>
    <t>1441</t>
  </si>
  <si>
    <t>事務用・学用紙製品製造業</t>
  </si>
  <si>
    <t>1442</t>
  </si>
  <si>
    <t>日用紙製品製造業</t>
  </si>
  <si>
    <t>1449</t>
  </si>
  <si>
    <t>その他の紙製品製造業</t>
  </si>
  <si>
    <t>1451</t>
  </si>
  <si>
    <t>重包装紙袋製造業</t>
  </si>
  <si>
    <t>1452</t>
  </si>
  <si>
    <t>角底紙袋製造業</t>
  </si>
  <si>
    <t>1453</t>
  </si>
  <si>
    <t>段ボール箱製造業</t>
  </si>
  <si>
    <t>1454</t>
  </si>
  <si>
    <t>紙器製造業</t>
  </si>
  <si>
    <t>1499</t>
  </si>
  <si>
    <t>その他のパルプ・紙・紙加工品製造業</t>
  </si>
  <si>
    <t>1511</t>
  </si>
  <si>
    <t>オフセット印刷業（紙に対するものに限る。）</t>
  </si>
  <si>
    <t>1512</t>
  </si>
  <si>
    <t>オフセット印刷以外の印刷業（紙に対するものに限る。）</t>
  </si>
  <si>
    <t>1513</t>
  </si>
  <si>
    <t>紙以外の印刷業</t>
  </si>
  <si>
    <t>1521</t>
  </si>
  <si>
    <t>製版業</t>
  </si>
  <si>
    <t>1531</t>
  </si>
  <si>
    <t>製本業</t>
  </si>
  <si>
    <t>1532</t>
  </si>
  <si>
    <t>印刷物加工業</t>
  </si>
  <si>
    <t>1591</t>
  </si>
  <si>
    <t>印刷関連サービス業</t>
  </si>
  <si>
    <t>1611</t>
  </si>
  <si>
    <t>窒素質・りん酸質肥料製造業</t>
  </si>
  <si>
    <t>1612</t>
  </si>
  <si>
    <t>複合肥料製造業</t>
  </si>
  <si>
    <t>1619</t>
  </si>
  <si>
    <t>その他の化学肥料製造業</t>
  </si>
  <si>
    <t>1621</t>
  </si>
  <si>
    <t>ソーダ工業</t>
  </si>
  <si>
    <t>1622</t>
  </si>
  <si>
    <t>無機顔料製造業</t>
  </si>
  <si>
    <t>1623</t>
  </si>
  <si>
    <t>圧縮ガス・液化ガス製造業</t>
  </si>
  <si>
    <t>1624</t>
  </si>
  <si>
    <t>塩製造業</t>
  </si>
  <si>
    <t>1629</t>
  </si>
  <si>
    <t>その他の無機化学工業製品製造業</t>
  </si>
  <si>
    <t>1631</t>
  </si>
  <si>
    <t>石油化学系基礎製品製造業（一貫して生産される誘導品を含む。）</t>
  </si>
  <si>
    <t>1632</t>
  </si>
  <si>
    <t>脂肪族系中間物製造業（脂肪族系溶剤を含む。）</t>
  </si>
  <si>
    <t>1633</t>
  </si>
  <si>
    <t>発酵工業</t>
  </si>
  <si>
    <t>1634</t>
  </si>
  <si>
    <t>環式中間物・合成染料・有機顔料製造業</t>
  </si>
  <si>
    <t>1635</t>
  </si>
  <si>
    <t>プラスチック製造業</t>
  </si>
  <si>
    <t>1636</t>
  </si>
  <si>
    <t>合成ゴム製造業</t>
  </si>
  <si>
    <t>1639</t>
  </si>
  <si>
    <t>その他の有機化学工業製品製造業</t>
  </si>
  <si>
    <t>1641</t>
  </si>
  <si>
    <t>脂肪酸・硬化油・グリセリン製造業</t>
  </si>
  <si>
    <t>1642</t>
  </si>
  <si>
    <t>石けん・合成洗剤製造業</t>
  </si>
  <si>
    <t>1643</t>
  </si>
  <si>
    <t>界面活性剤製造業（石けん、合成洗剤を除く。）</t>
  </si>
  <si>
    <t>1644</t>
  </si>
  <si>
    <t>塗料製造業</t>
  </si>
  <si>
    <t>1645</t>
  </si>
  <si>
    <t>印刷インキ製造業</t>
  </si>
  <si>
    <t>1646</t>
  </si>
  <si>
    <t>洗浄剤・磨用剤製造業</t>
  </si>
  <si>
    <t>1647</t>
  </si>
  <si>
    <t>ろうそく製造業</t>
  </si>
  <si>
    <t>1651</t>
  </si>
  <si>
    <t>医薬品原薬製造業</t>
  </si>
  <si>
    <t>1652</t>
  </si>
  <si>
    <t>医薬品製剤製造業</t>
  </si>
  <si>
    <t>1653</t>
  </si>
  <si>
    <t>生物学的製剤製造業</t>
  </si>
  <si>
    <t>1654</t>
  </si>
  <si>
    <t>生薬・漢方製剤製造業</t>
  </si>
  <si>
    <t>1655</t>
  </si>
  <si>
    <t>動物用医薬品製造業</t>
  </si>
  <si>
    <t>1661</t>
  </si>
  <si>
    <t>仕上用・皮膚用化粧品製造業（香水、オーデコロンを含む。）</t>
  </si>
  <si>
    <t>1662</t>
  </si>
  <si>
    <t>頭髪用化粧品製造業</t>
  </si>
  <si>
    <t>1669</t>
  </si>
  <si>
    <t>その他の化粧品・歯磨・化粧用調整品製造業</t>
  </si>
  <si>
    <t>1691</t>
  </si>
  <si>
    <t>火薬類製造業</t>
  </si>
  <si>
    <t>1692</t>
  </si>
  <si>
    <t>農薬製造業</t>
  </si>
  <si>
    <t>1693</t>
  </si>
  <si>
    <t>香料製造業</t>
  </si>
  <si>
    <t>1694</t>
  </si>
  <si>
    <t>ゼラチン・接着剤製造業</t>
  </si>
  <si>
    <t>1695</t>
  </si>
  <si>
    <t>写真感光材料製造業</t>
  </si>
  <si>
    <t>1696</t>
  </si>
  <si>
    <t>天然樹脂製品・木材化学製品製造業</t>
  </si>
  <si>
    <t>1697</t>
  </si>
  <si>
    <t>試薬製造業</t>
  </si>
  <si>
    <t>1699</t>
  </si>
  <si>
    <t>他に分類されない化学工業製品製造業</t>
  </si>
  <si>
    <t>1711</t>
  </si>
  <si>
    <t>石油精製業</t>
  </si>
  <si>
    <t>1721</t>
  </si>
  <si>
    <t>1731</t>
  </si>
  <si>
    <t>コークス製造業</t>
  </si>
  <si>
    <t>1741</t>
  </si>
  <si>
    <t>舗装材料製造業</t>
  </si>
  <si>
    <t>1799</t>
  </si>
  <si>
    <t>その他の石油製品・石炭製品製造業</t>
  </si>
  <si>
    <t>1811</t>
  </si>
  <si>
    <t>プラスチック板・棒製造業</t>
  </si>
  <si>
    <t>1812</t>
  </si>
  <si>
    <t>プラスチック管製造業</t>
  </si>
  <si>
    <t>1813</t>
  </si>
  <si>
    <t>プラスチック継手製造業</t>
  </si>
  <si>
    <t>1814</t>
  </si>
  <si>
    <t>プラスチック異形押出製品製造業</t>
  </si>
  <si>
    <t>1815</t>
  </si>
  <si>
    <t>プラスチック板・棒・管・継手・異形押出製品加工業</t>
  </si>
  <si>
    <t>1821</t>
  </si>
  <si>
    <t>プラスチックフィルム製造業</t>
  </si>
  <si>
    <t>1822</t>
  </si>
  <si>
    <t>プラスチックシート製造業</t>
  </si>
  <si>
    <t>1823</t>
  </si>
  <si>
    <t>プラスチック床材製造業</t>
  </si>
  <si>
    <t>1824</t>
  </si>
  <si>
    <t>合成皮革製造業</t>
  </si>
  <si>
    <t>1825</t>
  </si>
  <si>
    <t>プラスチックフィルム・シート・床材・合成皮革加工業</t>
  </si>
  <si>
    <t>1831</t>
  </si>
  <si>
    <t>電気機械器具用プラスチック製品製造業（加工業を除く。）</t>
  </si>
  <si>
    <t>1832</t>
  </si>
  <si>
    <t>輸送機械器具用プラスチック製品製造業（加工業を除く。）</t>
  </si>
  <si>
    <t>1833</t>
  </si>
  <si>
    <t>その他の工業用プラスチック製品製造業（加工業を除く。）</t>
  </si>
  <si>
    <t>1834</t>
  </si>
  <si>
    <t>工業用プラスチック製品加工業</t>
  </si>
  <si>
    <t>1841</t>
  </si>
  <si>
    <t>軟質プラスチック発泡製品製造業（半硬質性を含む。）</t>
  </si>
  <si>
    <t>1842</t>
  </si>
  <si>
    <t>硬質プラスチック発泡製品製造業</t>
  </si>
  <si>
    <t>1843</t>
  </si>
  <si>
    <t>強化プラスチック製板・棒・管・継手製造業</t>
  </si>
  <si>
    <t>1844</t>
  </si>
  <si>
    <t>強化プラスチック製容器・浴槽等製造業</t>
  </si>
  <si>
    <t>1845</t>
  </si>
  <si>
    <t>発泡・強化プラスチック製品加工業</t>
  </si>
  <si>
    <t>1851</t>
  </si>
  <si>
    <t>プラスチック成形材料製造業</t>
  </si>
  <si>
    <t>1852</t>
  </si>
  <si>
    <t>廃プラスチック製品製造業</t>
  </si>
  <si>
    <t>1891</t>
  </si>
  <si>
    <t>プラスチック製日用雑貨・食卓用品製造業</t>
  </si>
  <si>
    <t>1892</t>
  </si>
  <si>
    <t>プラスチック製容器製造業</t>
  </si>
  <si>
    <t>1897</t>
  </si>
  <si>
    <t>他に分類されないプラスチック製品製造業</t>
  </si>
  <si>
    <t>1898</t>
  </si>
  <si>
    <t>他に分類されないプラスチック製品加工業</t>
  </si>
  <si>
    <t>1911</t>
  </si>
  <si>
    <t>自動車タイヤ・チューブ製造業</t>
  </si>
  <si>
    <t>1919</t>
  </si>
  <si>
    <t>その他のタイヤ・チューブ製造業</t>
  </si>
  <si>
    <t>1921</t>
  </si>
  <si>
    <t>ゴム製履物・同附属品製造業</t>
  </si>
  <si>
    <t>1922</t>
  </si>
  <si>
    <t>プラスチック製履物・同附属品製造業</t>
  </si>
  <si>
    <t>1931</t>
  </si>
  <si>
    <t>ゴムベルト製造業</t>
  </si>
  <si>
    <t>1932</t>
  </si>
  <si>
    <t>ゴムホース製造業</t>
  </si>
  <si>
    <t>1933</t>
  </si>
  <si>
    <t>工業用ゴム製品製造業</t>
  </si>
  <si>
    <t>1991</t>
  </si>
  <si>
    <t>ゴム引布・同製品製造業</t>
  </si>
  <si>
    <t>1992</t>
  </si>
  <si>
    <t>医療・衛生用ゴム製品製造業</t>
  </si>
  <si>
    <t>1993</t>
  </si>
  <si>
    <t>ゴム練生地製造業</t>
  </si>
  <si>
    <t>1994</t>
  </si>
  <si>
    <t>更生タイヤ製造業</t>
  </si>
  <si>
    <t>1995</t>
  </si>
  <si>
    <t>再生ゴム製造業</t>
  </si>
  <si>
    <t>1999</t>
  </si>
  <si>
    <t>他に分類されないゴム製品製造業</t>
  </si>
  <si>
    <t>2011</t>
  </si>
  <si>
    <t>なめし革製造業</t>
  </si>
  <si>
    <t>2021</t>
  </si>
  <si>
    <t>工業用革製品製造業（手袋を除く。）</t>
  </si>
  <si>
    <t>2031</t>
  </si>
  <si>
    <t>革製履物用材料・同附属品製造業</t>
  </si>
  <si>
    <t>2041</t>
  </si>
  <si>
    <t>革製履物製造業</t>
  </si>
  <si>
    <t>2051</t>
  </si>
  <si>
    <t>革製手袋製造業</t>
  </si>
  <si>
    <t>2061</t>
  </si>
  <si>
    <t>かばん製造業</t>
  </si>
  <si>
    <t>2071</t>
  </si>
  <si>
    <t>袋物製造業（ハンドバッグを除く。）</t>
  </si>
  <si>
    <t>2072</t>
  </si>
  <si>
    <t>ハンドバッグ製造業</t>
  </si>
  <si>
    <t>2081</t>
  </si>
  <si>
    <t>毛皮製造業</t>
  </si>
  <si>
    <t>2099</t>
  </si>
  <si>
    <t>その他のなめし革製品製造業</t>
  </si>
  <si>
    <t>2111</t>
  </si>
  <si>
    <t>板ガラス製造業</t>
  </si>
  <si>
    <t>2112</t>
  </si>
  <si>
    <t>板ガラス加工業</t>
  </si>
  <si>
    <t>2113</t>
  </si>
  <si>
    <t>ガラス製加工素材製造業</t>
  </si>
  <si>
    <t>2114</t>
  </si>
  <si>
    <t>ガラス容器製造業</t>
  </si>
  <si>
    <t>2115</t>
  </si>
  <si>
    <t>理化学用・医療用ガラス器具製造業</t>
  </si>
  <si>
    <t>2116</t>
  </si>
  <si>
    <t>卓上用・ちゅう房用ガラス器具製造業</t>
  </si>
  <si>
    <t>2117</t>
  </si>
  <si>
    <t>ガラス繊維・同製品製造業</t>
  </si>
  <si>
    <t>2119</t>
  </si>
  <si>
    <t>その他のガラス・同製品製造業</t>
  </si>
  <si>
    <t>2121</t>
  </si>
  <si>
    <t>セメント製造業</t>
  </si>
  <si>
    <t>2122</t>
  </si>
  <si>
    <t>生コンクリート製造業</t>
  </si>
  <si>
    <t>2123</t>
  </si>
  <si>
    <t>コンクリート製品製造業</t>
  </si>
  <si>
    <t>2129</t>
  </si>
  <si>
    <t>その他のセメント製品製造業</t>
  </si>
  <si>
    <t>2131</t>
  </si>
  <si>
    <t>2132</t>
  </si>
  <si>
    <t>普通れんが製造業</t>
  </si>
  <si>
    <t>2139</t>
  </si>
  <si>
    <t>その他の建設用粘土製品製造業</t>
  </si>
  <si>
    <t>2141</t>
  </si>
  <si>
    <t>衛生陶器製造業</t>
  </si>
  <si>
    <t>2142</t>
  </si>
  <si>
    <t>食卓用・ちゅう房用陶磁器製造業</t>
  </si>
  <si>
    <t>2143</t>
  </si>
  <si>
    <t>陶磁器製置物製造業</t>
  </si>
  <si>
    <t>2144</t>
  </si>
  <si>
    <t>電気用陶磁器製造業</t>
  </si>
  <si>
    <t>2145</t>
  </si>
  <si>
    <t>理化学用・工業用陶磁器製造業</t>
  </si>
  <si>
    <t>2146</t>
  </si>
  <si>
    <t>陶磁器製タイル製造業</t>
  </si>
  <si>
    <t>2147</t>
  </si>
  <si>
    <t>陶磁器絵付業</t>
  </si>
  <si>
    <t>2148</t>
  </si>
  <si>
    <t>陶磁器用はい土製造業</t>
  </si>
  <si>
    <t>2149</t>
  </si>
  <si>
    <t>その他の陶磁器・同関連製品製造業</t>
  </si>
  <si>
    <t>2151</t>
  </si>
  <si>
    <t>耐火れんが製造業</t>
  </si>
  <si>
    <t>2152</t>
  </si>
  <si>
    <t>不定形耐火物製造業</t>
  </si>
  <si>
    <t>2159</t>
  </si>
  <si>
    <t>その他の耐火物製造業</t>
  </si>
  <si>
    <t>2161</t>
  </si>
  <si>
    <t>炭素質電極製造業</t>
  </si>
  <si>
    <t>2169</t>
  </si>
  <si>
    <t>その他の炭素・黒鉛製品製造業</t>
  </si>
  <si>
    <t>2171</t>
  </si>
  <si>
    <t>研磨材製造業</t>
  </si>
  <si>
    <t>2172</t>
  </si>
  <si>
    <t>研削と石製造業</t>
  </si>
  <si>
    <t>2173</t>
  </si>
  <si>
    <t>研磨布紙製造業</t>
  </si>
  <si>
    <t>2179</t>
  </si>
  <si>
    <t>その他の研磨材・同製品製造業</t>
  </si>
  <si>
    <t>2181</t>
  </si>
  <si>
    <t>砕石製造業</t>
  </si>
  <si>
    <t>2182</t>
  </si>
  <si>
    <t>再生骨材製造業</t>
  </si>
  <si>
    <t>2183</t>
  </si>
  <si>
    <t>人工骨材製造業</t>
  </si>
  <si>
    <t>2184</t>
  </si>
  <si>
    <t>石工品製造業</t>
  </si>
  <si>
    <t>2185</t>
  </si>
  <si>
    <t>けいそう土・同製品製造業</t>
  </si>
  <si>
    <t>2186</t>
  </si>
  <si>
    <t>鉱物・土石粉砕等処理業</t>
  </si>
  <si>
    <t>2191</t>
  </si>
  <si>
    <t>ロックウール・同製品製造業</t>
  </si>
  <si>
    <t>2192</t>
  </si>
  <si>
    <t>2193</t>
  </si>
  <si>
    <t>石灰製造業</t>
  </si>
  <si>
    <t>2194</t>
  </si>
  <si>
    <t>鋳型製造業（中子を含む。）</t>
  </si>
  <si>
    <t>2199</t>
  </si>
  <si>
    <t>他に分類されない窯業・土石製品製造業</t>
  </si>
  <si>
    <t>2211</t>
  </si>
  <si>
    <t>高炉による製鉄業</t>
  </si>
  <si>
    <t>2212</t>
  </si>
  <si>
    <t>高炉によらない製鉄業</t>
  </si>
  <si>
    <t>2213</t>
  </si>
  <si>
    <t>フェロアロイ製造業</t>
  </si>
  <si>
    <t>2221</t>
  </si>
  <si>
    <t>製鋼・製鋼圧延業</t>
  </si>
  <si>
    <t>2231</t>
  </si>
  <si>
    <t>熱間圧延業（鋼管、伸鉄を除く。）</t>
  </si>
  <si>
    <t>2232</t>
  </si>
  <si>
    <t>冷間圧延業（鋼管、伸鉄を除く。）</t>
  </si>
  <si>
    <t>2233</t>
  </si>
  <si>
    <t>冷間ロール成型形鋼製造業</t>
  </si>
  <si>
    <t>2234</t>
  </si>
  <si>
    <t>鋼管製造業</t>
  </si>
  <si>
    <t>2235</t>
  </si>
  <si>
    <t>伸鉄業</t>
  </si>
  <si>
    <t>2236</t>
  </si>
  <si>
    <t>磨棒鋼製造業</t>
  </si>
  <si>
    <t>2237</t>
  </si>
  <si>
    <t>引抜鋼管製造業</t>
  </si>
  <si>
    <t>2238</t>
  </si>
  <si>
    <t>伸線業</t>
  </si>
  <si>
    <t>2239</t>
  </si>
  <si>
    <t>その他の製鋼を行わない鋼材製造業（表面処理鋼材を除く。）</t>
  </si>
  <si>
    <t>2241</t>
  </si>
  <si>
    <t>亜鉛鉄板製造業</t>
  </si>
  <si>
    <t>2249</t>
  </si>
  <si>
    <t>その他の表面処理鋼材製造業</t>
  </si>
  <si>
    <t>2251</t>
  </si>
  <si>
    <t>2252</t>
  </si>
  <si>
    <t>可鍛鋳鉄製造業</t>
  </si>
  <si>
    <t>2253</t>
  </si>
  <si>
    <t>鋳鋼製造業</t>
  </si>
  <si>
    <t>2254</t>
  </si>
  <si>
    <t>鍛工品製造業</t>
  </si>
  <si>
    <t>2255</t>
  </si>
  <si>
    <t>鍛鋼製造業</t>
  </si>
  <si>
    <t>2291</t>
  </si>
  <si>
    <t>鉄鋼シャースリット業</t>
  </si>
  <si>
    <t>2292</t>
  </si>
  <si>
    <t>鉄スクラップ加工処理業</t>
  </si>
  <si>
    <t>2293</t>
  </si>
  <si>
    <t>鋳鉄管製造業</t>
  </si>
  <si>
    <t>2299</t>
  </si>
  <si>
    <t>他に分類されない鉄鋼業</t>
  </si>
  <si>
    <t>2311</t>
  </si>
  <si>
    <t>銅第一次製錬・精製業</t>
  </si>
  <si>
    <t>2312</t>
  </si>
  <si>
    <t>亜鉛第一次製錬・精製業</t>
  </si>
  <si>
    <t>2319</t>
  </si>
  <si>
    <t>その他の非鉄金属第一次製錬・精製業</t>
  </si>
  <si>
    <t>2321</t>
  </si>
  <si>
    <t>鉛第二次製錬・精製業（鉛合金製造業を含む。）</t>
  </si>
  <si>
    <t>2322</t>
  </si>
  <si>
    <t>アルミニウム第二次製錬・精製業（アルミニウム合金製造業を含む。）</t>
  </si>
  <si>
    <t>2329</t>
  </si>
  <si>
    <t>その他の非鉄金属第二次製錬・精製業（非鉄金属合金製造業を含む。）</t>
  </si>
  <si>
    <t>2331</t>
  </si>
  <si>
    <t>伸銅品製造業</t>
  </si>
  <si>
    <t>2332</t>
  </si>
  <si>
    <t>アルミニウム・同合金圧延業（抽伸、押出しを含む。）</t>
  </si>
  <si>
    <t>2339</t>
  </si>
  <si>
    <t>その他の非鉄金属・同合金圧延業（抽伸、押出しを含む。）</t>
  </si>
  <si>
    <t>2341</t>
  </si>
  <si>
    <t>電線・ケーブル製造業（光ファイバケーブルを除く。）</t>
  </si>
  <si>
    <t>2342</t>
  </si>
  <si>
    <t>光ファイバケーブル製造業（通信複合ケーブルを含む。）</t>
  </si>
  <si>
    <t>2351</t>
  </si>
  <si>
    <t>銅・同合金鋳物製造業（ダイカストを除く。）</t>
  </si>
  <si>
    <t>2352</t>
  </si>
  <si>
    <t>非鉄金属鋳物製造業（銅・同合金鋳物及びダイカストを除く。）</t>
  </si>
  <si>
    <t>2353</t>
  </si>
  <si>
    <t>アルミニウム・同合金ダイカスト製造業</t>
  </si>
  <si>
    <t>2354</t>
  </si>
  <si>
    <t>非鉄金属ダイカスト製造業（アルミニウム・同合金ダイカストを除く。）</t>
  </si>
  <si>
    <t>2355</t>
  </si>
  <si>
    <t>非鉄金属鍛造品製造業</t>
  </si>
  <si>
    <t>2391</t>
  </si>
  <si>
    <t>核燃料製造業</t>
  </si>
  <si>
    <t>2399</t>
  </si>
  <si>
    <t>他に分類されない非鉄金属製造業</t>
  </si>
  <si>
    <t>2411</t>
  </si>
  <si>
    <t>ブリキ缶・その他のめっき板等製品製造業</t>
  </si>
  <si>
    <t>2421</t>
  </si>
  <si>
    <t>洋食器製造業</t>
  </si>
  <si>
    <t>2422</t>
  </si>
  <si>
    <t>機械刃物製造業</t>
  </si>
  <si>
    <t>2423</t>
  </si>
  <si>
    <t>利器工匠具・手道具製造業（やすり、のこぎり、食卓用刃物を除く。）</t>
  </si>
  <si>
    <t>2424</t>
  </si>
  <si>
    <t>作業工具製造業</t>
  </si>
  <si>
    <t>2425</t>
  </si>
  <si>
    <t>手引のこぎり・のこ刃製造業</t>
  </si>
  <si>
    <t>2426</t>
  </si>
  <si>
    <t>農業用器具製造業（農業用機械を除く。）</t>
  </si>
  <si>
    <t>2429</t>
  </si>
  <si>
    <t>その他の金物類製造業</t>
  </si>
  <si>
    <t>2431</t>
  </si>
  <si>
    <t>配管工事用附属品製造業（バルブ、コックを除く。）</t>
  </si>
  <si>
    <t>2432</t>
  </si>
  <si>
    <t>ガス機器・石油機器製造業</t>
  </si>
  <si>
    <t>2433</t>
  </si>
  <si>
    <t>温風・温水暖房装置製造業</t>
  </si>
  <si>
    <t>2439</t>
  </si>
  <si>
    <t>その他の暖房・調理装置製造業（電気機械器具、ガス機器、石油機器を除く。）</t>
  </si>
  <si>
    <t>2441</t>
  </si>
  <si>
    <t>鉄骨製造業</t>
  </si>
  <si>
    <t>2442</t>
  </si>
  <si>
    <t>建設用金属製品製造業（鉄骨を除く。）</t>
  </si>
  <si>
    <t>2443</t>
  </si>
  <si>
    <t>金属製サッシ・ドア製造業</t>
  </si>
  <si>
    <t>2444</t>
  </si>
  <si>
    <t>鉄骨系プレハブ住宅製造業</t>
  </si>
  <si>
    <t>2445</t>
  </si>
  <si>
    <t>建築用金属製品製造業（サッシ、ドア、建築用金物を除く。）</t>
  </si>
  <si>
    <t>2446</t>
  </si>
  <si>
    <t>製缶板金業</t>
  </si>
  <si>
    <t>2451</t>
  </si>
  <si>
    <t>アルミニウム・同合金プレス製品製造業</t>
  </si>
  <si>
    <t>2452</t>
  </si>
  <si>
    <t>金属プレス製品製造業（アルミニウム・同合金を除く。）</t>
  </si>
  <si>
    <t>2453</t>
  </si>
  <si>
    <t>粉末や金製品製造業</t>
  </si>
  <si>
    <t>2461</t>
  </si>
  <si>
    <t>金属製品塗装業</t>
  </si>
  <si>
    <t>2462</t>
  </si>
  <si>
    <t>溶融めっき業（表面処理鋼材製造業を除く。）</t>
  </si>
  <si>
    <t>2463</t>
  </si>
  <si>
    <t>金属彫刻業</t>
  </si>
  <si>
    <t>2464</t>
  </si>
  <si>
    <t>電気めっき業（表面処理鋼材製造業を除く。）</t>
  </si>
  <si>
    <t>2465</t>
  </si>
  <si>
    <t>金属熱処理業</t>
  </si>
  <si>
    <t>2469</t>
  </si>
  <si>
    <t>その他の金属表面処理業</t>
  </si>
  <si>
    <t>2471</t>
  </si>
  <si>
    <t>くぎ製造業</t>
  </si>
  <si>
    <t>2479</t>
  </si>
  <si>
    <t>その他の金属線製品製造業</t>
  </si>
  <si>
    <t>2481</t>
  </si>
  <si>
    <t>ボルト・ナット・リベット・小ねじ・木ねじ等製造業</t>
  </si>
  <si>
    <t>2491</t>
  </si>
  <si>
    <t>金庫製造業</t>
  </si>
  <si>
    <t>2492</t>
  </si>
  <si>
    <t>金属製スプリング製造業</t>
  </si>
  <si>
    <t>2499</t>
  </si>
  <si>
    <t>他に分類されない金属製品製造業</t>
  </si>
  <si>
    <t>2511</t>
  </si>
  <si>
    <t>ボイラ製造業</t>
  </si>
  <si>
    <t>2512</t>
  </si>
  <si>
    <t>蒸気機関・タービン・水力タービン製造業（舶用を除く。）</t>
  </si>
  <si>
    <t>2513</t>
  </si>
  <si>
    <t>汎用内燃機関製造業</t>
  </si>
  <si>
    <t>2519</t>
  </si>
  <si>
    <t>その他の原動機製造業</t>
  </si>
  <si>
    <t>2521</t>
  </si>
  <si>
    <t>ポンプ・同装置製造業</t>
  </si>
  <si>
    <t>2522</t>
  </si>
  <si>
    <t>空気圧縮機・ガス圧縮機・送風機製造業</t>
  </si>
  <si>
    <t>2523</t>
  </si>
  <si>
    <t>油圧・空圧機器製造業</t>
  </si>
  <si>
    <t>2531</t>
  </si>
  <si>
    <t>動力伝導装置製造業（玉軸受、ころ軸受を除く。）</t>
  </si>
  <si>
    <t>2532</t>
  </si>
  <si>
    <t>エレベータ・エスカレータ製造業</t>
  </si>
  <si>
    <t>2533</t>
  </si>
  <si>
    <t>物流運搬設備製造業</t>
  </si>
  <si>
    <t>2534</t>
  </si>
  <si>
    <t>2535</t>
  </si>
  <si>
    <t>冷凍機・温湿調整装置製造業</t>
  </si>
  <si>
    <t>2591</t>
  </si>
  <si>
    <t>消火器具・消火装置製造業</t>
  </si>
  <si>
    <t>2592</t>
  </si>
  <si>
    <t>弁・同附属品製造業</t>
  </si>
  <si>
    <t>2593</t>
  </si>
  <si>
    <t>パイプ加工・パイプ附属品加工業</t>
  </si>
  <si>
    <t>2594</t>
  </si>
  <si>
    <t>玉軸受・ころ軸受製造業</t>
  </si>
  <si>
    <t>2595</t>
  </si>
  <si>
    <t>ピストンリング製造業</t>
  </si>
  <si>
    <t>2596</t>
  </si>
  <si>
    <t>他に分類されない汎用機械・装置製造業</t>
  </si>
  <si>
    <t>2599</t>
  </si>
  <si>
    <t>各種機械・同部分品製造修理業（注文製造・修理に限る。）</t>
  </si>
  <si>
    <t>2611</t>
  </si>
  <si>
    <t>農業用機械製造業（農業用器具を除く。）</t>
  </si>
  <si>
    <t>2621</t>
  </si>
  <si>
    <t>建設機械・鉱山機械製造業</t>
  </si>
  <si>
    <t>2631</t>
  </si>
  <si>
    <t>化学繊維機械・紡績機械製造業</t>
  </si>
  <si>
    <t>2632</t>
  </si>
  <si>
    <t>製織機械・編組機械製造業</t>
  </si>
  <si>
    <t>2633</t>
  </si>
  <si>
    <t>染色整理仕上機械製造業</t>
  </si>
  <si>
    <t>2634</t>
  </si>
  <si>
    <t>繊維機械部分品・取付具・附属品製造業</t>
  </si>
  <si>
    <t>2635</t>
  </si>
  <si>
    <t>縫製機械製造業</t>
  </si>
  <si>
    <t>2641</t>
  </si>
  <si>
    <t>食品機械・同装置製造業</t>
  </si>
  <si>
    <t>2642</t>
  </si>
  <si>
    <t>木材加工機械製造業</t>
  </si>
  <si>
    <t>2643</t>
  </si>
  <si>
    <t>パルプ装置・製紙機械製造業</t>
  </si>
  <si>
    <t>2644</t>
  </si>
  <si>
    <t>印刷・製本・紙工機械製造業</t>
  </si>
  <si>
    <t>2645</t>
  </si>
  <si>
    <t>包装・荷造機械製造業</t>
  </si>
  <si>
    <t>2651</t>
  </si>
  <si>
    <t>鋳造装置製造業</t>
  </si>
  <si>
    <t>2652</t>
  </si>
  <si>
    <t>化学機械・同装置製造業</t>
  </si>
  <si>
    <t>2653</t>
  </si>
  <si>
    <t>プラスチック加工機械・同附属装置製造業</t>
  </si>
  <si>
    <t>2661</t>
  </si>
  <si>
    <t>金属工作機械製造業</t>
  </si>
  <si>
    <t>2662</t>
  </si>
  <si>
    <t>金属加工機械製造業（金属工作機械を除く。）</t>
  </si>
  <si>
    <t>2663</t>
  </si>
  <si>
    <t>金属工作機械用・金属加工機械用部分品・附属品製造業（機械工具、金型を除く。）</t>
  </si>
  <si>
    <t>2664</t>
  </si>
  <si>
    <t>機械工具製造業（粉末や金業を除く。）</t>
  </si>
  <si>
    <t>2671</t>
  </si>
  <si>
    <t>半導体製造装置製造業</t>
  </si>
  <si>
    <t>2672</t>
  </si>
  <si>
    <t>フラットパネルディスプレイ製造装置製造業</t>
  </si>
  <si>
    <t>2691</t>
  </si>
  <si>
    <t>金属用金型・同部分品・附属品製造業</t>
  </si>
  <si>
    <t>2692</t>
  </si>
  <si>
    <t>非金属用金型・同部分品・附属品製造業</t>
  </si>
  <si>
    <t>2693</t>
  </si>
  <si>
    <t>真空装置・真空機器製造業</t>
  </si>
  <si>
    <t>2694</t>
  </si>
  <si>
    <t>ロボット製造業</t>
  </si>
  <si>
    <t>2699</t>
  </si>
  <si>
    <t>他に分類されない生産用機械・同部分品製造業</t>
  </si>
  <si>
    <t>2711</t>
  </si>
  <si>
    <t>複写機製造業</t>
  </si>
  <si>
    <t>2719</t>
  </si>
  <si>
    <t>その他の事務用機械器具製造業</t>
  </si>
  <si>
    <t>2721</t>
  </si>
  <si>
    <t>サービス用機械器具製造業</t>
  </si>
  <si>
    <t>2722</t>
  </si>
  <si>
    <t>娯楽用機械製造業</t>
  </si>
  <si>
    <t>2723</t>
  </si>
  <si>
    <t>自動販売機製造業</t>
  </si>
  <si>
    <t>2729</t>
  </si>
  <si>
    <t>その他のサービス用・娯楽用機械器具製造業</t>
  </si>
  <si>
    <t>2731</t>
  </si>
  <si>
    <t>体積計製造業</t>
  </si>
  <si>
    <t>2732</t>
  </si>
  <si>
    <t>はかり製造業</t>
  </si>
  <si>
    <t>2733</t>
  </si>
  <si>
    <t>圧力計・流量計・液面計等製造業</t>
  </si>
  <si>
    <t>2734</t>
  </si>
  <si>
    <t>精密測定器製造業</t>
  </si>
  <si>
    <t>2735</t>
  </si>
  <si>
    <t>分析機器製造業</t>
  </si>
  <si>
    <t>2736</t>
  </si>
  <si>
    <t>試験機製造業</t>
  </si>
  <si>
    <t>2737</t>
  </si>
  <si>
    <t>測量機械器具製造業</t>
  </si>
  <si>
    <t>2738</t>
  </si>
  <si>
    <t>理化学機械器具製造業</t>
  </si>
  <si>
    <t>2739</t>
  </si>
  <si>
    <t>その他の計量器・測定器・分析機器・試験機・測量機械器具・理化学機械器具製造業</t>
  </si>
  <si>
    <t>2741</t>
  </si>
  <si>
    <t>医療用機械器具製造業</t>
  </si>
  <si>
    <t>2742</t>
  </si>
  <si>
    <t>歯科用機械器具製造業</t>
  </si>
  <si>
    <t>2743</t>
  </si>
  <si>
    <t>医療用品製造業（動物用医療機械器具を含む。）</t>
  </si>
  <si>
    <t>2744</t>
  </si>
  <si>
    <t>歯科材料製造業</t>
  </si>
  <si>
    <t>2751</t>
  </si>
  <si>
    <t>顕微鏡・望遠鏡等製造業</t>
  </si>
  <si>
    <t>2752</t>
  </si>
  <si>
    <t>写真機・映画用機械・同附属品製造業</t>
  </si>
  <si>
    <t>2753</t>
  </si>
  <si>
    <t>光学機械用レンズ・プリズム製造業</t>
  </si>
  <si>
    <t>2761</t>
  </si>
  <si>
    <t>武器製造業</t>
  </si>
  <si>
    <t>2811</t>
  </si>
  <si>
    <t>電子管製造業</t>
  </si>
  <si>
    <t>2812</t>
  </si>
  <si>
    <t>光電変換素子製造業</t>
  </si>
  <si>
    <t>2813</t>
  </si>
  <si>
    <t>半導体素子製造業（光電変換素子を除く。）</t>
  </si>
  <si>
    <t>2814</t>
  </si>
  <si>
    <t>集積回路製造業</t>
  </si>
  <si>
    <t>2815</t>
  </si>
  <si>
    <t>液晶パネル・フラットパネル製造業</t>
  </si>
  <si>
    <t>2821</t>
  </si>
  <si>
    <t>抵抗器・コンデンサ・変成器・複合部品製造業</t>
  </si>
  <si>
    <t>2822</t>
  </si>
  <si>
    <t>2823</t>
  </si>
  <si>
    <t>コネクタ・スイッチ・リレー製造業</t>
  </si>
  <si>
    <t>2831</t>
  </si>
  <si>
    <t>半導体メモリメディア製造業</t>
  </si>
  <si>
    <t>2832</t>
  </si>
  <si>
    <t>光ディスク・磁気ディスク・磁気テープ製造業</t>
  </si>
  <si>
    <t>2841</t>
  </si>
  <si>
    <t>電子回路基板製造業</t>
  </si>
  <si>
    <t>2842</t>
  </si>
  <si>
    <t>電子回路実装基板製造業</t>
  </si>
  <si>
    <t>2851</t>
  </si>
  <si>
    <t>電源ユニット・高周波ユニット・コントロールユニット製造業</t>
  </si>
  <si>
    <t>2859</t>
  </si>
  <si>
    <t>その他のユニット部品製造業</t>
  </si>
  <si>
    <t>2899</t>
  </si>
  <si>
    <t>その他の電子部品・デバイス・電子回路製造業</t>
  </si>
  <si>
    <t>2911</t>
  </si>
  <si>
    <t>発電機・電動機・その他の回転電気機械製造業</t>
  </si>
  <si>
    <t>2912</t>
  </si>
  <si>
    <t>変圧器類製造業（電子機器用を除く。）</t>
  </si>
  <si>
    <t>2913</t>
  </si>
  <si>
    <t>電力開閉装置製造業</t>
  </si>
  <si>
    <t>2914</t>
  </si>
  <si>
    <t>配電盤・電力制御装置製造業</t>
  </si>
  <si>
    <t>2915</t>
  </si>
  <si>
    <t>配線器具・配線附属品製造業</t>
  </si>
  <si>
    <t>2921</t>
  </si>
  <si>
    <t>電気溶接機製造業</t>
  </si>
  <si>
    <t>2922</t>
  </si>
  <si>
    <t>内燃機関電装品製造業</t>
  </si>
  <si>
    <t>2929</t>
  </si>
  <si>
    <t>その他の産業用電気機械器具製造業（車両用、船舶用を含む。）</t>
  </si>
  <si>
    <t>2931</t>
  </si>
  <si>
    <t>ちゅう房機器製造業</t>
  </si>
  <si>
    <t>2932</t>
  </si>
  <si>
    <t>空調・住宅関連機器製造業</t>
  </si>
  <si>
    <t>2933</t>
  </si>
  <si>
    <t>衣料衛生関連機器製造業</t>
  </si>
  <si>
    <t>2939</t>
  </si>
  <si>
    <t>その他の民生用電気機械器具製造業</t>
  </si>
  <si>
    <t>2941</t>
  </si>
  <si>
    <t>電球製造業</t>
  </si>
  <si>
    <t>2942</t>
  </si>
  <si>
    <t>電気照明器具製造業</t>
  </si>
  <si>
    <t>2951</t>
  </si>
  <si>
    <t>蓄電池製造業</t>
  </si>
  <si>
    <t>2952</t>
  </si>
  <si>
    <t>一次電池（乾電池、湿電池）製造業</t>
  </si>
  <si>
    <t>2961</t>
  </si>
  <si>
    <t>エックス線装置製造業</t>
  </si>
  <si>
    <t>2962</t>
  </si>
  <si>
    <t>医療用電子応用装置製造業</t>
  </si>
  <si>
    <t>2969</t>
  </si>
  <si>
    <t>その他の電子応用装置製造業</t>
  </si>
  <si>
    <t>2971</t>
  </si>
  <si>
    <t>電気計測器製造業（工業計器、医療用計測器などを除く。）</t>
  </si>
  <si>
    <t>2972</t>
  </si>
  <si>
    <t>工業計器製造業</t>
  </si>
  <si>
    <t>2973</t>
  </si>
  <si>
    <t>医療用計測器製造業</t>
  </si>
  <si>
    <t>2999</t>
  </si>
  <si>
    <t>その他の電気機械器具製造業</t>
  </si>
  <si>
    <t>3011</t>
  </si>
  <si>
    <t>有線通信機械器具製造業</t>
  </si>
  <si>
    <t>3012</t>
  </si>
  <si>
    <t>3013</t>
  </si>
  <si>
    <t>無線通信機械器具製造業</t>
  </si>
  <si>
    <t>3014</t>
  </si>
  <si>
    <t>ラジオ受信機・テレビジョン受信機製造業</t>
  </si>
  <si>
    <t>3015</t>
  </si>
  <si>
    <t>交通信号保安装置製造業</t>
  </si>
  <si>
    <t>3019</t>
  </si>
  <si>
    <t>その他の通信機械器具・同関連機械器具製造業</t>
  </si>
  <si>
    <t>3021</t>
  </si>
  <si>
    <t>ビデオ機器製造業</t>
  </si>
  <si>
    <t>3022</t>
  </si>
  <si>
    <t>デジタルカメラ製造業</t>
  </si>
  <si>
    <t>3023</t>
  </si>
  <si>
    <t>電気音響機械器具製造業</t>
  </si>
  <si>
    <t>3031</t>
  </si>
  <si>
    <t>電子計算機製造業（パーソナルコンピュータを除く。）</t>
  </si>
  <si>
    <t>3032</t>
  </si>
  <si>
    <t>パーソナルコンピュータ製造業</t>
  </si>
  <si>
    <t>3033</t>
  </si>
  <si>
    <t>外部記憶装置製造業</t>
  </si>
  <si>
    <t>3034</t>
  </si>
  <si>
    <t>印刷装置製造業</t>
  </si>
  <si>
    <t>3035</t>
  </si>
  <si>
    <t>表示装置製造業</t>
  </si>
  <si>
    <t>3039</t>
  </si>
  <si>
    <t>その他の附属装置製造業</t>
  </si>
  <si>
    <t>3111</t>
  </si>
  <si>
    <t>自動車製造業（二輪自動車を含む。）</t>
  </si>
  <si>
    <t>3112</t>
  </si>
  <si>
    <t>自動車車体・附随車製造業</t>
  </si>
  <si>
    <t>3113</t>
  </si>
  <si>
    <t>自動車部分品・附属品製造業</t>
  </si>
  <si>
    <t>3121</t>
  </si>
  <si>
    <t>鉄道車両製造業</t>
  </si>
  <si>
    <t>3122</t>
  </si>
  <si>
    <t>鉄道車両用部分品製造業</t>
  </si>
  <si>
    <t>3131</t>
  </si>
  <si>
    <t>船舶製造・修理業</t>
  </si>
  <si>
    <t>3132</t>
  </si>
  <si>
    <t>船体ブロック製造業</t>
  </si>
  <si>
    <t>3133</t>
  </si>
  <si>
    <t>舟艇製造・修理業</t>
  </si>
  <si>
    <t>3134</t>
  </si>
  <si>
    <t>舶用機関製造業</t>
  </si>
  <si>
    <t>3141</t>
  </si>
  <si>
    <t>航空機製造業</t>
  </si>
  <si>
    <t>3142</t>
  </si>
  <si>
    <t>航空機用原動機製造業</t>
  </si>
  <si>
    <t>3149</t>
  </si>
  <si>
    <t>その他の航空機部分品・補助装置製造業</t>
  </si>
  <si>
    <t>3151</t>
  </si>
  <si>
    <t>フォークリフトトラック・同部分品・附属品製造業</t>
  </si>
  <si>
    <t>3159</t>
  </si>
  <si>
    <t>その他の産業用運搬車両・同部分品・附属品製造業</t>
  </si>
  <si>
    <t>3191</t>
  </si>
  <si>
    <t>自転車・同部分品製造業</t>
  </si>
  <si>
    <t>3199</t>
  </si>
  <si>
    <t>他に分類されない輸送用機械器具製造業</t>
  </si>
  <si>
    <t>3211</t>
  </si>
  <si>
    <t>貴金属・宝石製装身具製品製造業</t>
  </si>
  <si>
    <t>3212</t>
  </si>
  <si>
    <t>貴金属・宝石製装身具附属品・同材料加工業</t>
  </si>
  <si>
    <t>3219</t>
  </si>
  <si>
    <t>その他の貴金属製品製造業</t>
  </si>
  <si>
    <t>3221</t>
  </si>
  <si>
    <t>装身具・装飾品製造業（貴金属・宝石製を除く。）</t>
  </si>
  <si>
    <t>3222</t>
  </si>
  <si>
    <t>造花・装飾用羽毛製造業</t>
  </si>
  <si>
    <t>3223</t>
  </si>
  <si>
    <t>ボタン製造業</t>
  </si>
  <si>
    <t>3224</t>
  </si>
  <si>
    <t>針・ピン・ホック・スナップ・同関連品製造業</t>
  </si>
  <si>
    <t>3229</t>
  </si>
  <si>
    <t>その他の装身具・装飾品製造業</t>
  </si>
  <si>
    <t>3231</t>
  </si>
  <si>
    <t>時計・同部分品製造業</t>
  </si>
  <si>
    <t>3241</t>
  </si>
  <si>
    <t>ピアノ製造業</t>
  </si>
  <si>
    <t>3249</t>
  </si>
  <si>
    <t>その他の楽器・楽器部品・同材料製造業</t>
  </si>
  <si>
    <t>3251</t>
  </si>
  <si>
    <t>娯楽用具・玩具製造業（人形を除く。）</t>
  </si>
  <si>
    <t>3252</t>
  </si>
  <si>
    <t>人形製造業</t>
  </si>
  <si>
    <t>3253</t>
  </si>
  <si>
    <t>運動用具製造業</t>
  </si>
  <si>
    <t>3261</t>
  </si>
  <si>
    <t>万年筆・ペン類・鉛筆製造業</t>
  </si>
  <si>
    <t>3262</t>
  </si>
  <si>
    <t>毛筆・絵画用品製造業（鉛筆を除く。）</t>
  </si>
  <si>
    <t>3269</t>
  </si>
  <si>
    <t>その他の事務用品製造業</t>
  </si>
  <si>
    <t>3271</t>
  </si>
  <si>
    <t>漆器製造業</t>
  </si>
  <si>
    <t>3281</t>
  </si>
  <si>
    <t>麦わら・パナマ類帽子・わら工品製造業</t>
  </si>
  <si>
    <t>3282</t>
  </si>
  <si>
    <t>畳製造業</t>
  </si>
  <si>
    <t>3283</t>
  </si>
  <si>
    <t>うちわ・扇子・ちょうちん製造業</t>
  </si>
  <si>
    <t>3284</t>
  </si>
  <si>
    <t>ほうき・ブラシ製造業</t>
  </si>
  <si>
    <t>3285</t>
  </si>
  <si>
    <t>喫煙用具製造業（貴金属・宝石製を除く。）</t>
  </si>
  <si>
    <t>3289</t>
  </si>
  <si>
    <t>その他の生活雑貨製品製造業</t>
  </si>
  <si>
    <t>3291</t>
  </si>
  <si>
    <t>煙火製造業</t>
  </si>
  <si>
    <t>3292</t>
  </si>
  <si>
    <t>看板・標識機製造業</t>
  </si>
  <si>
    <t>3293</t>
  </si>
  <si>
    <t>パレット製造業</t>
  </si>
  <si>
    <t>3294</t>
  </si>
  <si>
    <t>モデル・模型製造業</t>
  </si>
  <si>
    <t>3295</t>
  </si>
  <si>
    <t>工業用模型製造業</t>
  </si>
  <si>
    <t>3296</t>
  </si>
  <si>
    <t>情報記録物製造業（新聞、書籍等の印刷物を除く。）</t>
  </si>
  <si>
    <t>3297</t>
  </si>
  <si>
    <t>眼鏡製造業（枠を含む。）</t>
  </si>
  <si>
    <t>3299</t>
  </si>
  <si>
    <t>他に分類されないその他の製造業</t>
  </si>
  <si>
    <t>3311</t>
  </si>
  <si>
    <t>3312</t>
  </si>
  <si>
    <t>3411</t>
  </si>
  <si>
    <t>3412</t>
  </si>
  <si>
    <t>3511</t>
  </si>
  <si>
    <t>熱供給業</t>
  </si>
  <si>
    <t>3611</t>
  </si>
  <si>
    <t>上水道業</t>
  </si>
  <si>
    <t>3621</t>
  </si>
  <si>
    <t>工業用水道業</t>
  </si>
  <si>
    <t>3631</t>
  </si>
  <si>
    <t>下水道処理施設維持管理業</t>
  </si>
  <si>
    <t>3632</t>
  </si>
  <si>
    <t>下水道管路施設維持管理業</t>
  </si>
  <si>
    <t>3711</t>
  </si>
  <si>
    <t>地域電気通信業（有線放送電話業を除く。）</t>
  </si>
  <si>
    <t>3712</t>
  </si>
  <si>
    <t>長距離電気通信業</t>
  </si>
  <si>
    <t>3713</t>
  </si>
  <si>
    <t>有線放送電話業</t>
  </si>
  <si>
    <t>3719</t>
  </si>
  <si>
    <t>その他の固定電気通信業</t>
  </si>
  <si>
    <t>3721</t>
  </si>
  <si>
    <t>移動電気通信業</t>
  </si>
  <si>
    <t>3731</t>
  </si>
  <si>
    <t>電気通信に附帯するサービス業</t>
  </si>
  <si>
    <t>3821</t>
  </si>
  <si>
    <t>テレビジョン放送業（衛星放送業を除く。）</t>
  </si>
  <si>
    <t>3822</t>
  </si>
  <si>
    <t>ラジオ放送業（衛星放送業を除く。）</t>
  </si>
  <si>
    <t>3823</t>
  </si>
  <si>
    <t>衛星放送業</t>
  </si>
  <si>
    <t>3829</t>
  </si>
  <si>
    <t>その他の民間放送業</t>
  </si>
  <si>
    <t>3831</t>
  </si>
  <si>
    <t>有線テレビジョン放送業</t>
  </si>
  <si>
    <t>3832</t>
  </si>
  <si>
    <t>有線ラジオ放送業</t>
  </si>
  <si>
    <t>3911</t>
  </si>
  <si>
    <t>受託開発ソフトウェア業</t>
  </si>
  <si>
    <t>3912</t>
  </si>
  <si>
    <t>組込みソフトウェア業</t>
  </si>
  <si>
    <t>3913</t>
  </si>
  <si>
    <t>パッケージソフトウェア業</t>
  </si>
  <si>
    <t>3914</t>
  </si>
  <si>
    <t>ゲームソフトウェア業</t>
  </si>
  <si>
    <t>3921</t>
  </si>
  <si>
    <t>情報処理サービス業</t>
  </si>
  <si>
    <t>3922</t>
  </si>
  <si>
    <t>情報提供サービス業</t>
  </si>
  <si>
    <t>3923</t>
  </si>
  <si>
    <t>市場調査・世論調査・社会調査業</t>
  </si>
  <si>
    <t>3929</t>
  </si>
  <si>
    <t>その他の情報処理・提供サービス業</t>
  </si>
  <si>
    <t>4011</t>
  </si>
  <si>
    <t>ポータルサイト・サーバ運営業</t>
  </si>
  <si>
    <t>4012</t>
  </si>
  <si>
    <t>アプリケーション・サービス・コンテンツ・プロバイダ</t>
  </si>
  <si>
    <t>4013</t>
  </si>
  <si>
    <t>インターネット利用サポート業</t>
  </si>
  <si>
    <t>4111</t>
  </si>
  <si>
    <t>映画・ビデオ制作業（テレビジョン番組制作業、アニメーション制作業を除く。）</t>
  </si>
  <si>
    <t>4112</t>
  </si>
  <si>
    <t>テレビジョン番組制作業（アニメーション制作業を除く。）</t>
  </si>
  <si>
    <t>4113</t>
  </si>
  <si>
    <t>アニメーション制作業</t>
  </si>
  <si>
    <t>4114</t>
  </si>
  <si>
    <t>映画・ビデオ・テレビジョン番組配給業</t>
  </si>
  <si>
    <t>4121</t>
  </si>
  <si>
    <t>レコード制作業</t>
  </si>
  <si>
    <t>4122</t>
  </si>
  <si>
    <t>ラジオ番組制作業</t>
  </si>
  <si>
    <t>4131</t>
  </si>
  <si>
    <t>新聞業</t>
  </si>
  <si>
    <t>4141</t>
  </si>
  <si>
    <t>出版業</t>
  </si>
  <si>
    <t>4151</t>
  </si>
  <si>
    <t>広告制作業</t>
  </si>
  <si>
    <t>4161</t>
  </si>
  <si>
    <t>ニュース供給業</t>
  </si>
  <si>
    <t>4169</t>
  </si>
  <si>
    <t>その他の映像・音声・文字情報制作に附帯するサービス業</t>
  </si>
  <si>
    <t>4211</t>
  </si>
  <si>
    <t>普通鉄道業</t>
  </si>
  <si>
    <t>4212</t>
  </si>
  <si>
    <t>軌道業</t>
  </si>
  <si>
    <t>4213</t>
  </si>
  <si>
    <t>地下鉄道業</t>
  </si>
  <si>
    <t>4214</t>
  </si>
  <si>
    <t>モノレール鉄道業（地下鉄道業を除く。）</t>
  </si>
  <si>
    <t>4215</t>
  </si>
  <si>
    <t>案内軌条式鉄道業（地下鉄道業を除く。）</t>
  </si>
  <si>
    <t>4216</t>
  </si>
  <si>
    <t>鋼索鉄道業</t>
  </si>
  <si>
    <t>4217</t>
  </si>
  <si>
    <t>索道業</t>
  </si>
  <si>
    <t>4219</t>
  </si>
  <si>
    <t>その他の鉄道業</t>
  </si>
  <si>
    <t>4311</t>
  </si>
  <si>
    <t>一般乗合旅客自動車運送業</t>
  </si>
  <si>
    <t>4321</t>
  </si>
  <si>
    <t>一般乗用旅客自動車運送業</t>
  </si>
  <si>
    <t>4331</t>
  </si>
  <si>
    <t>一般貸切旅客自動車運送業</t>
  </si>
  <si>
    <t>4391</t>
  </si>
  <si>
    <t>特定旅客自動車運送業</t>
  </si>
  <si>
    <t>4399</t>
  </si>
  <si>
    <t>他に分類されない道路旅客運送業</t>
  </si>
  <si>
    <t>4411</t>
  </si>
  <si>
    <t>一般貨物自動車運送業（特別積合せ貨物運送業を除く。）</t>
  </si>
  <si>
    <t>4412</t>
  </si>
  <si>
    <t>特別積合せ貨物運送業</t>
  </si>
  <si>
    <t>4421</t>
  </si>
  <si>
    <t>特定貨物自動車運送業</t>
  </si>
  <si>
    <t>4431</t>
  </si>
  <si>
    <t>貨物軽自動車運送業</t>
  </si>
  <si>
    <t>4441</t>
  </si>
  <si>
    <t>集配利用運送業</t>
  </si>
  <si>
    <t>4499</t>
  </si>
  <si>
    <t>その他の道路貨物運送業</t>
  </si>
  <si>
    <t>4511</t>
  </si>
  <si>
    <t>外航旅客海運業</t>
  </si>
  <si>
    <t>4512</t>
  </si>
  <si>
    <t>外航貨物海運業</t>
  </si>
  <si>
    <t>4521</t>
  </si>
  <si>
    <t>沿海旅客海運業</t>
  </si>
  <si>
    <t>4522</t>
  </si>
  <si>
    <t>沿海貨物海運業</t>
  </si>
  <si>
    <t>4531</t>
  </si>
  <si>
    <t>港湾旅客海運業</t>
  </si>
  <si>
    <t>4532</t>
  </si>
  <si>
    <t>河川水運業</t>
  </si>
  <si>
    <t>4533</t>
  </si>
  <si>
    <t>湖沼水運業</t>
  </si>
  <si>
    <t>4541</t>
  </si>
  <si>
    <t>船舶貸渡業（内航船舶貸渡業を除く。）</t>
  </si>
  <si>
    <t>4542</t>
  </si>
  <si>
    <t>内航船舶貸渡業</t>
  </si>
  <si>
    <t>4611</t>
  </si>
  <si>
    <t>航空運送業</t>
  </si>
  <si>
    <t>4621</t>
  </si>
  <si>
    <t>航空機使用業（航空運送業を除く。）</t>
  </si>
  <si>
    <t>4711</t>
  </si>
  <si>
    <t>倉庫業（冷蔵倉庫業を除く。）</t>
  </si>
  <si>
    <t>4721</t>
  </si>
  <si>
    <t>冷蔵倉庫業</t>
  </si>
  <si>
    <t>4811</t>
  </si>
  <si>
    <t>港湾運送業</t>
  </si>
  <si>
    <t>4821</t>
  </si>
  <si>
    <t>利用運送業（集配利用運送業を除く。）</t>
  </si>
  <si>
    <t>4822</t>
  </si>
  <si>
    <t>運送取次業</t>
  </si>
  <si>
    <t>4831</t>
  </si>
  <si>
    <t>運送代理店</t>
  </si>
  <si>
    <t>4841</t>
  </si>
  <si>
    <t>こん包業（組立こん包業を除く。）</t>
  </si>
  <si>
    <t>4842</t>
  </si>
  <si>
    <t>組立こん包業</t>
  </si>
  <si>
    <t>4851</t>
  </si>
  <si>
    <t>鉄道施設提供業</t>
  </si>
  <si>
    <t>4852</t>
  </si>
  <si>
    <t>道路運送固定施設業</t>
  </si>
  <si>
    <t>4853</t>
  </si>
  <si>
    <t>自動車ターミナル業</t>
  </si>
  <si>
    <t>4854</t>
  </si>
  <si>
    <t>貨物荷扱固定施設業</t>
  </si>
  <si>
    <t>4855</t>
  </si>
  <si>
    <t>桟橋泊きょ業</t>
  </si>
  <si>
    <t>4856</t>
  </si>
  <si>
    <t>飛行場業</t>
  </si>
  <si>
    <t>4891</t>
  </si>
  <si>
    <t>海運仲立業</t>
  </si>
  <si>
    <t>4899</t>
  </si>
  <si>
    <t>他に分類されない運輸に附帯するサービス業</t>
  </si>
  <si>
    <t>4911</t>
  </si>
  <si>
    <t>郵便業（信書便事業を含む。）</t>
  </si>
  <si>
    <t>5011</t>
  </si>
  <si>
    <t>各種商品卸売業（従業者が常時百人以上のものに限る。）</t>
  </si>
  <si>
    <t>5019</t>
  </si>
  <si>
    <t>その他の各種商品卸売業</t>
  </si>
  <si>
    <t>5111</t>
  </si>
  <si>
    <t>繊維原料卸売業</t>
  </si>
  <si>
    <t>5112</t>
  </si>
  <si>
    <t>糸卸売業</t>
  </si>
  <si>
    <t>5113</t>
  </si>
  <si>
    <t>織物卸売業（室内装飾繊維品を除く。）</t>
  </si>
  <si>
    <t>5121</t>
  </si>
  <si>
    <t>男子服卸売業</t>
  </si>
  <si>
    <t>5122</t>
  </si>
  <si>
    <t>婦人・子供服卸売業</t>
  </si>
  <si>
    <t>5123</t>
  </si>
  <si>
    <t>下着類卸売業</t>
  </si>
  <si>
    <t>5129</t>
  </si>
  <si>
    <t>その他の衣服卸売業</t>
  </si>
  <si>
    <t>5131</t>
  </si>
  <si>
    <t>寝具類卸売業</t>
  </si>
  <si>
    <t>5132</t>
  </si>
  <si>
    <t>靴・履物卸売業</t>
  </si>
  <si>
    <t>5133</t>
  </si>
  <si>
    <t>かばん・袋物卸売業</t>
  </si>
  <si>
    <t>5139</t>
  </si>
  <si>
    <t>その他の身の回り品卸売業</t>
  </si>
  <si>
    <t>5211</t>
  </si>
  <si>
    <t>米麦卸売業</t>
  </si>
  <si>
    <t>5212</t>
  </si>
  <si>
    <t>雑穀・豆類卸売業</t>
  </si>
  <si>
    <t>5213</t>
  </si>
  <si>
    <t>野菜卸売業</t>
  </si>
  <si>
    <t>5214</t>
  </si>
  <si>
    <t>果実卸売業</t>
  </si>
  <si>
    <t>5215</t>
  </si>
  <si>
    <t>食肉卸売業</t>
  </si>
  <si>
    <t>5216</t>
  </si>
  <si>
    <t>生鮮魚介卸売業</t>
  </si>
  <si>
    <t>5219</t>
  </si>
  <si>
    <t>その他の農畜産物・水産物卸売業</t>
  </si>
  <si>
    <t>5221</t>
  </si>
  <si>
    <t>砂糖・味そ・しょう油卸売業</t>
  </si>
  <si>
    <t>5222</t>
  </si>
  <si>
    <t>酒類卸売業</t>
  </si>
  <si>
    <t>5223</t>
  </si>
  <si>
    <t>乾物卸売業</t>
  </si>
  <si>
    <t>5224</t>
  </si>
  <si>
    <t>菓子・パン類卸売業</t>
  </si>
  <si>
    <t>5225</t>
  </si>
  <si>
    <t>飲料卸売業（別掲を除く。）</t>
  </si>
  <si>
    <t>5226</t>
  </si>
  <si>
    <t>茶類卸売業</t>
  </si>
  <si>
    <t>5227</t>
  </si>
  <si>
    <t>牛乳・乳製品卸売業</t>
  </si>
  <si>
    <t>5229</t>
  </si>
  <si>
    <t>その他の食料・飲料卸売業</t>
  </si>
  <si>
    <t>5311</t>
  </si>
  <si>
    <t>木材・竹材卸売業</t>
  </si>
  <si>
    <t>5312</t>
  </si>
  <si>
    <t>セメント卸売業</t>
  </si>
  <si>
    <t>5313</t>
  </si>
  <si>
    <t>板ガラス卸売業</t>
  </si>
  <si>
    <t>5314</t>
  </si>
  <si>
    <t>建築用金属製品卸売業（建築用金物を除く。）</t>
  </si>
  <si>
    <t>5319</t>
  </si>
  <si>
    <t>その他の建築材料卸売業</t>
  </si>
  <si>
    <t>5321</t>
  </si>
  <si>
    <t>塗料卸売業</t>
  </si>
  <si>
    <t>5322</t>
  </si>
  <si>
    <t>プラスチック卸売業</t>
  </si>
  <si>
    <t>5329</t>
  </si>
  <si>
    <t>その他の化学製品卸売業</t>
  </si>
  <si>
    <t>5331</t>
  </si>
  <si>
    <t>石油卸売業</t>
  </si>
  <si>
    <t>5332</t>
  </si>
  <si>
    <t>鉱物卸売業（石油を除く。）</t>
  </si>
  <si>
    <t>5341</t>
  </si>
  <si>
    <t>鉄鋼粗製品卸売業</t>
  </si>
  <si>
    <t>5342</t>
  </si>
  <si>
    <t>鉄鋼一次製品卸売業</t>
  </si>
  <si>
    <t>5349</t>
  </si>
  <si>
    <t>その他の鉄鋼製品卸売業</t>
  </si>
  <si>
    <t>5351</t>
  </si>
  <si>
    <t>非鉄金属地金卸売業</t>
  </si>
  <si>
    <t>5352</t>
  </si>
  <si>
    <t>非鉄金属製品卸売業</t>
  </si>
  <si>
    <t>5361</t>
  </si>
  <si>
    <t>空瓶・空缶等空容器卸売業</t>
  </si>
  <si>
    <t>5362</t>
  </si>
  <si>
    <t>鉄スクラップ卸売業</t>
  </si>
  <si>
    <t>5363</t>
  </si>
  <si>
    <t>非鉄金属スクラップ卸売業</t>
  </si>
  <si>
    <t>5364</t>
  </si>
  <si>
    <t>古紙卸売業</t>
  </si>
  <si>
    <t>5369</t>
  </si>
  <si>
    <t>その他の再生資源卸売業</t>
  </si>
  <si>
    <t>5411</t>
  </si>
  <si>
    <t>農業用機械器具卸売業</t>
  </si>
  <si>
    <t>5412</t>
  </si>
  <si>
    <t>建設機械・鉱山機械卸売業</t>
  </si>
  <si>
    <t>5413</t>
  </si>
  <si>
    <t>金属加工機械卸売業</t>
  </si>
  <si>
    <t>5414</t>
  </si>
  <si>
    <t>事務用機械器具卸売業</t>
  </si>
  <si>
    <t>5419</t>
  </si>
  <si>
    <t>その他の産業機械器具卸売業</t>
  </si>
  <si>
    <t>5421</t>
  </si>
  <si>
    <t>自動車卸売業（二輪自動車を含む。）</t>
  </si>
  <si>
    <t>5422</t>
  </si>
  <si>
    <t>自動車部分品・附属品卸売業（中古品を除く。）</t>
  </si>
  <si>
    <t>5423</t>
  </si>
  <si>
    <t>自動車中古部品卸売業</t>
  </si>
  <si>
    <t>5431</t>
  </si>
  <si>
    <t>家庭用電気機械器具卸売業</t>
  </si>
  <si>
    <t>5432</t>
  </si>
  <si>
    <t>電気機械器具卸売業（家庭用電気機械器具を除く。）</t>
  </si>
  <si>
    <t>5491</t>
  </si>
  <si>
    <t>輸送用機械器具卸売業（自動車を除く。）</t>
  </si>
  <si>
    <t>5492</t>
  </si>
  <si>
    <t>計量器・理化学機械器具・光学機械器具等卸売業</t>
  </si>
  <si>
    <t>5493</t>
  </si>
  <si>
    <t>医療用機械器具卸売業（歯科用機械器具を含む。）</t>
  </si>
  <si>
    <t>5511</t>
  </si>
  <si>
    <t>家具・建具卸売業</t>
  </si>
  <si>
    <t>5512</t>
  </si>
  <si>
    <t>荒物卸売業</t>
  </si>
  <si>
    <t>5513</t>
  </si>
  <si>
    <t>畳卸売業</t>
  </si>
  <si>
    <t>5514</t>
  </si>
  <si>
    <t>室内装飾繊維品卸売業</t>
  </si>
  <si>
    <t>5515</t>
  </si>
  <si>
    <t>陶磁器・ガラス器卸売業</t>
  </si>
  <si>
    <t>5519</t>
  </si>
  <si>
    <t>その他のじゅう器卸売業</t>
  </si>
  <si>
    <t>5521</t>
  </si>
  <si>
    <t>医薬品卸売業</t>
  </si>
  <si>
    <t>5522</t>
  </si>
  <si>
    <t>医療用品卸売業</t>
  </si>
  <si>
    <t>5523</t>
  </si>
  <si>
    <t>化粧品卸売業</t>
  </si>
  <si>
    <t>5524</t>
  </si>
  <si>
    <t>合成洗剤卸売業</t>
  </si>
  <si>
    <t>5531</t>
  </si>
  <si>
    <t>紙卸売業</t>
  </si>
  <si>
    <t>5532</t>
  </si>
  <si>
    <t>紙製品卸売業</t>
  </si>
  <si>
    <t>5591</t>
  </si>
  <si>
    <t>金物卸売業</t>
  </si>
  <si>
    <t>5592</t>
  </si>
  <si>
    <t>肥料・飼料卸売業</t>
  </si>
  <si>
    <t>5593</t>
  </si>
  <si>
    <t>スポーツ用品卸売業</t>
  </si>
  <si>
    <t>5594</t>
  </si>
  <si>
    <t>娯楽用品・玩具卸売業</t>
  </si>
  <si>
    <t>5595</t>
  </si>
  <si>
    <t>たばこ卸売業</t>
  </si>
  <si>
    <t>5596</t>
  </si>
  <si>
    <t>ジュエリー製品卸売業</t>
  </si>
  <si>
    <t>5597</t>
  </si>
  <si>
    <t>書籍・雑誌卸売業</t>
  </si>
  <si>
    <t>5598</t>
  </si>
  <si>
    <t>代理商、仲立業</t>
  </si>
  <si>
    <t>5599</t>
  </si>
  <si>
    <t>他に分類されないその他の卸売業</t>
  </si>
  <si>
    <t>5611</t>
  </si>
  <si>
    <t>5699</t>
  </si>
  <si>
    <t>5711</t>
  </si>
  <si>
    <t>呉服・服地小売業</t>
  </si>
  <si>
    <t>5712</t>
  </si>
  <si>
    <t>寝具小売業</t>
  </si>
  <si>
    <t>5721</t>
  </si>
  <si>
    <t>男子服小売業</t>
  </si>
  <si>
    <t>5731</t>
  </si>
  <si>
    <t>婦人服小売業</t>
  </si>
  <si>
    <t>5732</t>
  </si>
  <si>
    <t>子供服小売業</t>
  </si>
  <si>
    <t>5741</t>
  </si>
  <si>
    <t>靴小売業</t>
  </si>
  <si>
    <t>5742</t>
  </si>
  <si>
    <t>履物小売業（靴を除く。）</t>
  </si>
  <si>
    <t>5791</t>
  </si>
  <si>
    <t>かばん・袋物小売業</t>
  </si>
  <si>
    <t>5792</t>
  </si>
  <si>
    <t>下着類小売業</t>
  </si>
  <si>
    <t>5793</t>
  </si>
  <si>
    <t>洋品雑貨・小間物小売業</t>
  </si>
  <si>
    <t>5799</t>
  </si>
  <si>
    <t>他に分類されない織物・衣服・身の回り品小売業</t>
  </si>
  <si>
    <t>5811</t>
  </si>
  <si>
    <t>5821</t>
  </si>
  <si>
    <t>野菜小売業</t>
  </si>
  <si>
    <t>5822</t>
  </si>
  <si>
    <t>果実小売業</t>
  </si>
  <si>
    <t>5831</t>
  </si>
  <si>
    <t>食肉小売業（卵、鳥肉を除く。）</t>
  </si>
  <si>
    <t>5832</t>
  </si>
  <si>
    <t>卵・鳥肉小売業</t>
  </si>
  <si>
    <t>5841</t>
  </si>
  <si>
    <t>鮮魚小売業</t>
  </si>
  <si>
    <t>5851</t>
  </si>
  <si>
    <t>酒小売業</t>
  </si>
  <si>
    <t>5861</t>
  </si>
  <si>
    <t>菓子小売業（製造小売に限る。）</t>
  </si>
  <si>
    <t>5862</t>
  </si>
  <si>
    <t>菓子小売業（製造小売を除く。）</t>
  </si>
  <si>
    <t>5863</t>
  </si>
  <si>
    <t>パン小売業（製造小売に限る。）</t>
  </si>
  <si>
    <t>5864</t>
  </si>
  <si>
    <t>パン小売業（製造小売を除く。）</t>
  </si>
  <si>
    <t>飲料小売業（別掲を除く。）</t>
  </si>
  <si>
    <t>茶類小売業</t>
  </si>
  <si>
    <t>料理品小売業</t>
  </si>
  <si>
    <t>米穀類小売業</t>
  </si>
  <si>
    <t>豆腐・かまぼこ等加工食品小売業</t>
  </si>
  <si>
    <t>乾物小売業</t>
  </si>
  <si>
    <t>5899</t>
  </si>
  <si>
    <t>他に分類されない飲食料品小売業</t>
  </si>
  <si>
    <t>5911</t>
  </si>
  <si>
    <t>自動車（新車）小売業</t>
  </si>
  <si>
    <t>5912</t>
  </si>
  <si>
    <t>中古自動車小売業</t>
  </si>
  <si>
    <t>5913</t>
  </si>
  <si>
    <t>自動車部分品・附属品小売業</t>
  </si>
  <si>
    <t>5914</t>
  </si>
  <si>
    <t>二輪自動車小売業（原動機付自転車を含む。）</t>
  </si>
  <si>
    <t>5921</t>
  </si>
  <si>
    <t>自転車小売業</t>
  </si>
  <si>
    <t>5931</t>
  </si>
  <si>
    <t>電気機械器具小売業（中古品を除く。）</t>
  </si>
  <si>
    <t>5932</t>
  </si>
  <si>
    <t>電気事務機械器具小売業（中古品を除く。）</t>
  </si>
  <si>
    <t>5933</t>
  </si>
  <si>
    <t>中古電気製品小売業</t>
  </si>
  <si>
    <t>5939</t>
  </si>
  <si>
    <t>その他の機械器具小売業</t>
  </si>
  <si>
    <t>6011</t>
  </si>
  <si>
    <t>家具小売業</t>
  </si>
  <si>
    <t>6012</t>
  </si>
  <si>
    <t>建具小売業</t>
  </si>
  <si>
    <t>6013</t>
  </si>
  <si>
    <t>畳小売業</t>
  </si>
  <si>
    <t>6014</t>
  </si>
  <si>
    <t>宗教用具小売業</t>
  </si>
  <si>
    <t>6021</t>
  </si>
  <si>
    <t>金物小売業</t>
  </si>
  <si>
    <t>6022</t>
  </si>
  <si>
    <t>荒物小売業</t>
  </si>
  <si>
    <t>6023</t>
  </si>
  <si>
    <t>陶磁器・ガラス器小売業</t>
  </si>
  <si>
    <t>6029</t>
  </si>
  <si>
    <t>他に分類されないじゅう器小売業</t>
  </si>
  <si>
    <t>化粧品小売業</t>
  </si>
  <si>
    <t>6041</t>
  </si>
  <si>
    <t>農業用機械器具小売業</t>
  </si>
  <si>
    <t>6042</t>
  </si>
  <si>
    <t>苗・種子小売業</t>
  </si>
  <si>
    <t>6043</t>
  </si>
  <si>
    <t>肥料・飼料小売業</t>
  </si>
  <si>
    <t>6051</t>
  </si>
  <si>
    <t>ガソリンスタンド</t>
  </si>
  <si>
    <t>6052</t>
  </si>
  <si>
    <t>燃料小売業（ガソリンスタンドを除く。）</t>
  </si>
  <si>
    <t>6061</t>
  </si>
  <si>
    <t>書籍・雑誌小売業（古本を除く。）</t>
  </si>
  <si>
    <t>6062</t>
  </si>
  <si>
    <t>古本小売業</t>
  </si>
  <si>
    <t>6063</t>
  </si>
  <si>
    <t>新聞小売業</t>
  </si>
  <si>
    <t>6064</t>
  </si>
  <si>
    <t>紙・文房具小売業</t>
  </si>
  <si>
    <t>6071</t>
  </si>
  <si>
    <t>スポーツ用品小売業</t>
  </si>
  <si>
    <t>6072</t>
  </si>
  <si>
    <t>玩具・娯楽用品小売業</t>
  </si>
  <si>
    <t>6073</t>
  </si>
  <si>
    <t>楽器小売業</t>
  </si>
  <si>
    <t>6081</t>
  </si>
  <si>
    <t>写真機・写真材料小売業</t>
  </si>
  <si>
    <t>6082</t>
  </si>
  <si>
    <t>時計・眼鏡・光学機械小売業</t>
  </si>
  <si>
    <t>たばこ・喫煙具専門小売業</t>
  </si>
  <si>
    <t>花・植木小売業</t>
  </si>
  <si>
    <t>建築材料小売業</t>
  </si>
  <si>
    <t>ジュエリー製品小売業</t>
  </si>
  <si>
    <t>ペット・ペット用品小売業</t>
  </si>
  <si>
    <t>骨とう品小売業</t>
  </si>
  <si>
    <t>6099</t>
  </si>
  <si>
    <t>他に分類されないその他の小売業</t>
  </si>
  <si>
    <t>6111</t>
  </si>
  <si>
    <t>無店舗小売業（各種商品小売に限る。）</t>
  </si>
  <si>
    <t>6112</t>
  </si>
  <si>
    <t>無店舗小売業（織物・衣服・身の回り品小売に限る。）</t>
  </si>
  <si>
    <t>6113</t>
  </si>
  <si>
    <t>無店舗小売業（飲食料品小売に限る。）</t>
  </si>
  <si>
    <t>6114</t>
  </si>
  <si>
    <t>無店舗小売業（機械器具小売に限る。）</t>
  </si>
  <si>
    <t>6119</t>
  </si>
  <si>
    <t>無店舗小売業（その他の小売に限る。）</t>
  </si>
  <si>
    <t>6121</t>
  </si>
  <si>
    <t>自動販売機による小売業</t>
  </si>
  <si>
    <t>6199</t>
  </si>
  <si>
    <t>その他の無店舗小売業</t>
  </si>
  <si>
    <t>6431</t>
  </si>
  <si>
    <t>クレジットカード業</t>
  </si>
  <si>
    <t>6432</t>
  </si>
  <si>
    <t>割賦金融業</t>
  </si>
  <si>
    <t>6511</t>
  </si>
  <si>
    <t>金融商品取引業（投資助言・代理業・運用業、補助的金融商品取引業を除く。）</t>
  </si>
  <si>
    <t>6512</t>
  </si>
  <si>
    <t>投資助言・代理業</t>
  </si>
  <si>
    <t>6513</t>
  </si>
  <si>
    <t>投資運用業</t>
  </si>
  <si>
    <t>6521</t>
  </si>
  <si>
    <t>商品先物取引業</t>
  </si>
  <si>
    <t>6522</t>
  </si>
  <si>
    <t>商品投資顧問業</t>
  </si>
  <si>
    <t>6529</t>
  </si>
  <si>
    <t>その他の商品先物取引業、商品投資顧問業</t>
  </si>
  <si>
    <t>6619</t>
  </si>
  <si>
    <t>その他の補助的金融業、金融附帯業</t>
  </si>
  <si>
    <t>6631</t>
  </si>
  <si>
    <t>金融商品仲介業</t>
  </si>
  <si>
    <t>6741</t>
  </si>
  <si>
    <t>生命保険媒介業</t>
  </si>
  <si>
    <t>6742</t>
  </si>
  <si>
    <t>損害保険代理業</t>
  </si>
  <si>
    <t>6743</t>
  </si>
  <si>
    <t>共済事業媒介代理業・少額短期保険代理業</t>
  </si>
  <si>
    <t>6751</t>
  </si>
  <si>
    <t>保険料率算出団体</t>
  </si>
  <si>
    <t>6752</t>
  </si>
  <si>
    <t>損害査定業</t>
  </si>
  <si>
    <t>6759</t>
  </si>
  <si>
    <t>その他の保険サービス業</t>
  </si>
  <si>
    <t>6811</t>
  </si>
  <si>
    <t>建物売買業</t>
  </si>
  <si>
    <t>6812</t>
  </si>
  <si>
    <t>土地売買業（投機を目的としないものに限る。）</t>
  </si>
  <si>
    <t>6821</t>
  </si>
  <si>
    <t>不動産代理業・仲介業</t>
  </si>
  <si>
    <t>6911</t>
  </si>
  <si>
    <t>貸事務所業</t>
  </si>
  <si>
    <t>6912</t>
  </si>
  <si>
    <t>土地賃貸業</t>
  </si>
  <si>
    <t>6919</t>
  </si>
  <si>
    <t>その他の不動産賃貸業</t>
  </si>
  <si>
    <t>6921</t>
  </si>
  <si>
    <t>貸家業</t>
  </si>
  <si>
    <t>6922</t>
  </si>
  <si>
    <t>貸間業</t>
  </si>
  <si>
    <t>6931</t>
  </si>
  <si>
    <t>駐車場業</t>
  </si>
  <si>
    <t>6941</t>
  </si>
  <si>
    <t>不動産管理業</t>
  </si>
  <si>
    <t>7011</t>
  </si>
  <si>
    <t>総合リース業</t>
  </si>
  <si>
    <t>7019</t>
  </si>
  <si>
    <t>その他の各種物品賃貸業</t>
  </si>
  <si>
    <t>7021</t>
  </si>
  <si>
    <t>産業用機械器具賃貸業（建設機械器具を除く。）</t>
  </si>
  <si>
    <t>7022</t>
  </si>
  <si>
    <t>建設機械器具賃貸業</t>
  </si>
  <si>
    <t>7031</t>
  </si>
  <si>
    <t>事務用機械器具賃貸業（電子計算機を除く。）</t>
  </si>
  <si>
    <t>7032</t>
  </si>
  <si>
    <t>電子計算機・同関連機器賃貸業</t>
  </si>
  <si>
    <t>7041</t>
  </si>
  <si>
    <t>自動車賃貸業</t>
  </si>
  <si>
    <t>7051</t>
  </si>
  <si>
    <t>7091</t>
  </si>
  <si>
    <t>映画・演劇用品賃貸業</t>
  </si>
  <si>
    <t>7092</t>
  </si>
  <si>
    <t>音楽・映像記録物賃貸業（映画配給業及び映画フィルム賃貸業を除く。）</t>
    <rPh sb="17" eb="18">
      <t>オヨ</t>
    </rPh>
    <phoneticPr fontId="3"/>
  </si>
  <si>
    <t>7093</t>
  </si>
  <si>
    <t>7099</t>
  </si>
  <si>
    <t>他に分類されない物品賃貸業</t>
  </si>
  <si>
    <t>7111</t>
  </si>
  <si>
    <t>理学研究所</t>
  </si>
  <si>
    <t>7112</t>
  </si>
  <si>
    <t>工学研究所</t>
  </si>
  <si>
    <t>7113</t>
  </si>
  <si>
    <t>農学研究所</t>
  </si>
  <si>
    <t>7114</t>
  </si>
  <si>
    <t>医学・薬学研究所</t>
  </si>
  <si>
    <t>7121</t>
  </si>
  <si>
    <t>人文・社会科学研究所</t>
  </si>
  <si>
    <t>7211</t>
  </si>
  <si>
    <t>法律事務所</t>
  </si>
  <si>
    <t>7212</t>
  </si>
  <si>
    <t>特許事務所</t>
  </si>
  <si>
    <t>7221</t>
  </si>
  <si>
    <t>公証人役場、司法書士事務所</t>
  </si>
  <si>
    <t>7222</t>
  </si>
  <si>
    <t>土地家屋調査士事務所</t>
  </si>
  <si>
    <t>7231</t>
  </si>
  <si>
    <t>行政書士事務所</t>
  </si>
  <si>
    <t>7241</t>
  </si>
  <si>
    <t>公認会計士事務所</t>
  </si>
  <si>
    <t>7242</t>
  </si>
  <si>
    <t>税理士事務所</t>
  </si>
  <si>
    <t>7251</t>
  </si>
  <si>
    <t>社会保険労務士事務所</t>
  </si>
  <si>
    <t>7261</t>
  </si>
  <si>
    <t>デザイン業</t>
  </si>
  <si>
    <t>7271</t>
  </si>
  <si>
    <t>著述家業</t>
  </si>
  <si>
    <t>7272</t>
  </si>
  <si>
    <t>芸術家業</t>
  </si>
  <si>
    <t>7281</t>
  </si>
  <si>
    <t>経営コンサルタント業</t>
  </si>
  <si>
    <t>7291</t>
  </si>
  <si>
    <t>興信所</t>
  </si>
  <si>
    <t>7292</t>
  </si>
  <si>
    <t>翻訳業（著述家業を除く。）</t>
  </si>
  <si>
    <t>7293</t>
  </si>
  <si>
    <t>通訳業、通訳案内業</t>
  </si>
  <si>
    <t>7294</t>
  </si>
  <si>
    <t>不動産鑑定業</t>
  </si>
  <si>
    <t>7299</t>
  </si>
  <si>
    <t>他に分類されない専門サービス業</t>
  </si>
  <si>
    <t>7311</t>
  </si>
  <si>
    <t>広告業</t>
  </si>
  <si>
    <t>7411</t>
  </si>
  <si>
    <t>獣医業</t>
  </si>
  <si>
    <t>7421</t>
  </si>
  <si>
    <t>建築設計業</t>
  </si>
  <si>
    <t>7422</t>
  </si>
  <si>
    <t>測量業</t>
  </si>
  <si>
    <t>7429</t>
  </si>
  <si>
    <t>その他の土木建築サービス業</t>
  </si>
  <si>
    <t>7431</t>
  </si>
  <si>
    <t>機械設計業</t>
  </si>
  <si>
    <t>7441</t>
  </si>
  <si>
    <t>商品検査業</t>
  </si>
  <si>
    <t>7442</t>
  </si>
  <si>
    <t>非破壊検査業</t>
  </si>
  <si>
    <t>7451</t>
  </si>
  <si>
    <t>一般計量証明業</t>
  </si>
  <si>
    <t>7452</t>
  </si>
  <si>
    <t>環境計量証明業</t>
  </si>
  <si>
    <t>7459</t>
  </si>
  <si>
    <t>その他の計量証明業</t>
  </si>
  <si>
    <t>7461</t>
  </si>
  <si>
    <t>写真業（商業写真業を除く。）</t>
  </si>
  <si>
    <t>7462</t>
  </si>
  <si>
    <t>商業写真業</t>
  </si>
  <si>
    <t>7499</t>
  </si>
  <si>
    <t>その他の技術サービス業</t>
  </si>
  <si>
    <t>7511</t>
  </si>
  <si>
    <t>旅館、ホテル</t>
  </si>
  <si>
    <t>7521</t>
  </si>
  <si>
    <t>簡易宿所</t>
  </si>
  <si>
    <t>7531</t>
  </si>
  <si>
    <t>下宿業</t>
  </si>
  <si>
    <t>7591</t>
  </si>
  <si>
    <t>会社・団体の宿泊所</t>
  </si>
  <si>
    <t>7592</t>
  </si>
  <si>
    <t>リゾートクラブ</t>
  </si>
  <si>
    <t>7599</t>
  </si>
  <si>
    <t>他に分類されない宿泊業</t>
  </si>
  <si>
    <t>7611</t>
  </si>
  <si>
    <t>食堂、レストラン（専門料理店を除く。）</t>
  </si>
  <si>
    <t>7621</t>
  </si>
  <si>
    <t>日本料理店</t>
  </si>
  <si>
    <t>7622</t>
  </si>
  <si>
    <t>料亭</t>
  </si>
  <si>
    <t>7623</t>
  </si>
  <si>
    <t>中華料理店</t>
  </si>
  <si>
    <t>7624</t>
  </si>
  <si>
    <t>ラーメン店</t>
  </si>
  <si>
    <t>7625</t>
  </si>
  <si>
    <t>焼肉店</t>
  </si>
  <si>
    <t>7629</t>
  </si>
  <si>
    <t>その他の専門料理店</t>
  </si>
  <si>
    <t>7631</t>
  </si>
  <si>
    <t>そば・うどん店</t>
  </si>
  <si>
    <t>7641</t>
  </si>
  <si>
    <t>すし店</t>
  </si>
  <si>
    <t>7651</t>
  </si>
  <si>
    <t>酒場、ビヤホール</t>
  </si>
  <si>
    <t>7661</t>
  </si>
  <si>
    <t>バー、キャバレー、ナイトクラブ</t>
  </si>
  <si>
    <t>7671</t>
  </si>
  <si>
    <t>喫茶店</t>
  </si>
  <si>
    <t>7691</t>
  </si>
  <si>
    <t>ハンバーガー店</t>
  </si>
  <si>
    <t>7692</t>
  </si>
  <si>
    <t>お好み焼・焼きそば・たこ焼店</t>
  </si>
  <si>
    <t>7699</t>
  </si>
  <si>
    <t>他に分類されない飲食店</t>
  </si>
  <si>
    <t>7711</t>
  </si>
  <si>
    <t>持ち帰り飲食サービス業</t>
  </si>
  <si>
    <t>7721</t>
  </si>
  <si>
    <t>配達飲食サービス業</t>
  </si>
  <si>
    <t>7811</t>
  </si>
  <si>
    <t>普通洗濯業</t>
  </si>
  <si>
    <t>7812</t>
  </si>
  <si>
    <t>洗濯物取次業</t>
  </si>
  <si>
    <t>7813</t>
  </si>
  <si>
    <t>リネンサプライ業</t>
  </si>
  <si>
    <t>7821</t>
  </si>
  <si>
    <t>理容業</t>
  </si>
  <si>
    <t>7831</t>
  </si>
  <si>
    <t>美容業</t>
  </si>
  <si>
    <t>7841</t>
  </si>
  <si>
    <t>一般公衆浴場業</t>
  </si>
  <si>
    <t>7851</t>
  </si>
  <si>
    <t>その他の公衆浴場業</t>
  </si>
  <si>
    <t>7891</t>
  </si>
  <si>
    <t>洗張・染物業</t>
  </si>
  <si>
    <t>7892</t>
  </si>
  <si>
    <t>エステティック業</t>
  </si>
  <si>
    <t>7893</t>
  </si>
  <si>
    <t>7894</t>
  </si>
  <si>
    <t>ネイルサービス業</t>
  </si>
  <si>
    <t>7899</t>
  </si>
  <si>
    <t>他に分類されない洗濯・理容・美容・浴場業</t>
  </si>
  <si>
    <t>7911</t>
  </si>
  <si>
    <t>旅行業（旅行業者代理業を除く。）</t>
  </si>
  <si>
    <t>7912</t>
  </si>
  <si>
    <t>旅行業者代理業</t>
  </si>
  <si>
    <t>7921</t>
  </si>
  <si>
    <t>家事サービス業（住込みのものに限る。）</t>
  </si>
  <si>
    <t>7922</t>
  </si>
  <si>
    <t>家事サービス業（住込みのものを除く。）</t>
  </si>
  <si>
    <t>7931</t>
  </si>
  <si>
    <t>衣服裁縫修理業</t>
  </si>
  <si>
    <t>7941</t>
  </si>
  <si>
    <t>物品預り業</t>
  </si>
  <si>
    <t>7951</t>
  </si>
  <si>
    <t>火葬業</t>
  </si>
  <si>
    <t>7952</t>
  </si>
  <si>
    <t>墓地管理業</t>
  </si>
  <si>
    <t>7961</t>
  </si>
  <si>
    <t>葬儀業</t>
  </si>
  <si>
    <t>7962</t>
  </si>
  <si>
    <t>結婚式場業</t>
  </si>
  <si>
    <t>7963</t>
  </si>
  <si>
    <t>冠婚葬祭互助会</t>
  </si>
  <si>
    <t>7991</t>
  </si>
  <si>
    <t>食品賃加工業</t>
  </si>
  <si>
    <t>7992</t>
  </si>
  <si>
    <t>結婚相談業、結婚式場紹介業</t>
  </si>
  <si>
    <t>7993</t>
  </si>
  <si>
    <t>写真プリント、現像・焼付業</t>
  </si>
  <si>
    <t>7999</t>
  </si>
  <si>
    <t>他に分類されないその他の生活関連サービス業</t>
  </si>
  <si>
    <t>8011</t>
  </si>
  <si>
    <t>映画館</t>
  </si>
  <si>
    <t>8021</t>
  </si>
  <si>
    <t>劇場</t>
  </si>
  <si>
    <t>8022</t>
  </si>
  <si>
    <t>興行場</t>
  </si>
  <si>
    <t>8023</t>
  </si>
  <si>
    <t>劇団</t>
  </si>
  <si>
    <t>8024</t>
  </si>
  <si>
    <t>楽団、舞踏団</t>
  </si>
  <si>
    <t>8025</t>
  </si>
  <si>
    <t>演芸・スポーツ等興行団</t>
  </si>
  <si>
    <t>8031</t>
  </si>
  <si>
    <t>競輪場</t>
  </si>
  <si>
    <t>8032</t>
  </si>
  <si>
    <t>競馬場</t>
  </si>
  <si>
    <t>8033</t>
  </si>
  <si>
    <t>8034</t>
  </si>
  <si>
    <t>競輪競技団</t>
  </si>
  <si>
    <t>8035</t>
  </si>
  <si>
    <t>競馬競技団</t>
  </si>
  <si>
    <t>8036</t>
  </si>
  <si>
    <t>8041</t>
  </si>
  <si>
    <t>スポーツ施設提供業（別掲を除く。）</t>
  </si>
  <si>
    <t>8042</t>
  </si>
  <si>
    <t>体育館</t>
  </si>
  <si>
    <t>8043</t>
  </si>
  <si>
    <t>ゴルフ場</t>
  </si>
  <si>
    <t>8044</t>
  </si>
  <si>
    <t>ゴルフ練習場</t>
  </si>
  <si>
    <t>8045</t>
  </si>
  <si>
    <t>ボウリング場</t>
  </si>
  <si>
    <t>8046</t>
  </si>
  <si>
    <t>テニス場</t>
  </si>
  <si>
    <t>8047</t>
  </si>
  <si>
    <t>バッティング・テニス練習場</t>
  </si>
  <si>
    <t>8048</t>
  </si>
  <si>
    <t>フィットネスクラブ</t>
  </si>
  <si>
    <t>8051</t>
  </si>
  <si>
    <t>公園</t>
  </si>
  <si>
    <t>8052</t>
  </si>
  <si>
    <t>遊園地（テーマパークを除く。）</t>
  </si>
  <si>
    <t>8053</t>
  </si>
  <si>
    <t>テーマパーク</t>
  </si>
  <si>
    <t>8061</t>
  </si>
  <si>
    <t>ビリヤード場</t>
  </si>
  <si>
    <t>8062</t>
  </si>
  <si>
    <t>囲碁・将棋所</t>
  </si>
  <si>
    <t>8063</t>
  </si>
  <si>
    <t>マージャンクラブ</t>
  </si>
  <si>
    <t>8064</t>
  </si>
  <si>
    <t>パチンコホール</t>
  </si>
  <si>
    <t>8065</t>
  </si>
  <si>
    <t>ゲームセンター</t>
  </si>
  <si>
    <t>8069</t>
    <phoneticPr fontId="3"/>
  </si>
  <si>
    <t>その他の遊戯場</t>
  </si>
  <si>
    <t>8091</t>
  </si>
  <si>
    <t>ダンスホール</t>
  </si>
  <si>
    <t>8092</t>
  </si>
  <si>
    <t>マリーナ業</t>
  </si>
  <si>
    <t>8093</t>
  </si>
  <si>
    <t>遊漁船業</t>
  </si>
  <si>
    <t>8094</t>
  </si>
  <si>
    <t>芸ぎ業</t>
  </si>
  <si>
    <t>8095</t>
  </si>
  <si>
    <t>カラオケボックス業</t>
  </si>
  <si>
    <t>8096</t>
  </si>
  <si>
    <t>娯楽に附帯するサービス業</t>
  </si>
  <si>
    <t>8099</t>
  </si>
  <si>
    <t>他に分類されない娯楽業</t>
  </si>
  <si>
    <t>8111</t>
  </si>
  <si>
    <t>幼稚園</t>
  </si>
  <si>
    <t>8171</t>
  </si>
  <si>
    <t>専修学校</t>
  </si>
  <si>
    <t>8172</t>
  </si>
  <si>
    <t>各種学校</t>
  </si>
  <si>
    <t>8181</t>
  </si>
  <si>
    <t>8191</t>
  </si>
  <si>
    <t>幼保連携型認定こども園</t>
  </si>
  <si>
    <t>8211</t>
  </si>
  <si>
    <t>公民館</t>
  </si>
  <si>
    <t>8212</t>
  </si>
  <si>
    <t>図書館</t>
  </si>
  <si>
    <t>8213</t>
  </si>
  <si>
    <t>博物館、美術館</t>
  </si>
  <si>
    <t>8214</t>
  </si>
  <si>
    <t>動物園、植物園、水族館</t>
  </si>
  <si>
    <t>8215</t>
  </si>
  <si>
    <t>青少年教育施設</t>
  </si>
  <si>
    <t>8216</t>
  </si>
  <si>
    <t>社会通信教育</t>
  </si>
  <si>
    <t>8219</t>
  </si>
  <si>
    <t>その他の社会教育</t>
  </si>
  <si>
    <t>8221</t>
  </si>
  <si>
    <t>職員教育施設・支援業</t>
  </si>
  <si>
    <t>8222</t>
  </si>
  <si>
    <t>職業訓練施設</t>
  </si>
  <si>
    <t>8229</t>
  </si>
  <si>
    <t>その他の職業・教育支援施設</t>
  </si>
  <si>
    <t>8231</t>
  </si>
  <si>
    <t>学習塾</t>
  </si>
  <si>
    <t>8241</t>
  </si>
  <si>
    <t>音楽教授業</t>
  </si>
  <si>
    <t>8242</t>
  </si>
  <si>
    <t>書道教授業</t>
  </si>
  <si>
    <t>8243</t>
  </si>
  <si>
    <t>生花・茶道教授業</t>
  </si>
  <si>
    <t>8244</t>
  </si>
  <si>
    <t>そろばん教授業</t>
  </si>
  <si>
    <t>8245</t>
  </si>
  <si>
    <t>外国語会話教授業</t>
  </si>
  <si>
    <t>8246</t>
  </si>
  <si>
    <t>スポーツ・健康教授業</t>
  </si>
  <si>
    <t>8249</t>
  </si>
  <si>
    <t>その他の教養・技能教授業</t>
  </si>
  <si>
    <t>8299</t>
  </si>
  <si>
    <t>他に分類されない教育、学習支援業</t>
  </si>
  <si>
    <t>8311</t>
  </si>
  <si>
    <t>一般病院</t>
  </si>
  <si>
    <t>8312</t>
  </si>
  <si>
    <t>精神科病院</t>
  </si>
  <si>
    <t>8321</t>
  </si>
  <si>
    <t>有床診療所</t>
  </si>
  <si>
    <t>8322</t>
  </si>
  <si>
    <t>無床診療所</t>
  </si>
  <si>
    <t>8331</t>
  </si>
  <si>
    <t>歯科診療所</t>
  </si>
  <si>
    <t>8341</t>
  </si>
  <si>
    <t>助産所</t>
  </si>
  <si>
    <t>8342</t>
  </si>
  <si>
    <t>看護業</t>
  </si>
  <si>
    <t>8351</t>
  </si>
  <si>
    <t>あん摩マッサージ指圧師・はり師・きゅう師・柔道整復師の施術所</t>
  </si>
  <si>
    <t>8361</t>
  </si>
  <si>
    <t>歯科技工所</t>
  </si>
  <si>
    <t>8369</t>
  </si>
  <si>
    <t>その他の医療に附帯するサービス業</t>
  </si>
  <si>
    <t>8421</t>
  </si>
  <si>
    <t>結核健康相談施設</t>
  </si>
  <si>
    <t>8422</t>
  </si>
  <si>
    <t>精神保健相談施設</t>
  </si>
  <si>
    <t>8423</t>
  </si>
  <si>
    <t>母子健康相談施設</t>
  </si>
  <si>
    <t>8429</t>
  </si>
  <si>
    <t>その他の健康相談施設</t>
  </si>
  <si>
    <t>8491</t>
  </si>
  <si>
    <t>検疫所（動物検疫所、植物防疫所を除く。）</t>
  </si>
  <si>
    <t>8492</t>
  </si>
  <si>
    <t>検査業</t>
  </si>
  <si>
    <t>8499</t>
  </si>
  <si>
    <t>他に分類されない保健衛生</t>
  </si>
  <si>
    <t>8511</t>
  </si>
  <si>
    <t>社会保険事業団体</t>
  </si>
  <si>
    <t>8531</t>
  </si>
  <si>
    <t>保育所</t>
  </si>
  <si>
    <t>8539</t>
  </si>
  <si>
    <t>その他の児童福祉事業</t>
  </si>
  <si>
    <t>8541</t>
  </si>
  <si>
    <t>特別養護老人ホーム</t>
  </si>
  <si>
    <t>8542</t>
  </si>
  <si>
    <t>介護老人保健施設</t>
  </si>
  <si>
    <t>8543</t>
  </si>
  <si>
    <t>訪問介護事業</t>
  </si>
  <si>
    <t>認知症老人グループホーム</t>
  </si>
  <si>
    <t>有料老人ホーム</t>
  </si>
  <si>
    <t>8549</t>
  </si>
  <si>
    <t>その他の老人福祉・介護事業</t>
  </si>
  <si>
    <t>8551</t>
  </si>
  <si>
    <t>居住支援事業</t>
  </si>
  <si>
    <t>8559</t>
  </si>
  <si>
    <t>その他の障害者福祉事業</t>
  </si>
  <si>
    <t>8591</t>
  </si>
  <si>
    <t>更生保護事業</t>
  </si>
  <si>
    <t>8599</t>
  </si>
  <si>
    <t>他に分類されない社会保険・社会福祉・介護事業</t>
  </si>
  <si>
    <t>8621</t>
  </si>
  <si>
    <t>簡易郵便局</t>
  </si>
  <si>
    <t>8629</t>
  </si>
  <si>
    <t>その他の郵便局受託業</t>
  </si>
  <si>
    <t>8711</t>
  </si>
  <si>
    <t>農業協同組合（他に分類されないもの）</t>
  </si>
  <si>
    <t>8712</t>
  </si>
  <si>
    <t>漁業協同組合（他に分類されないもの）</t>
  </si>
  <si>
    <t>8713</t>
  </si>
  <si>
    <t>水産加工業協同組合（他に分類されないもの）</t>
  </si>
  <si>
    <t>8714</t>
  </si>
  <si>
    <t>森林組合（他に分類されないもの）</t>
  </si>
  <si>
    <t>8721</t>
  </si>
  <si>
    <t>事業協同組合（他に分類されないもの）</t>
  </si>
  <si>
    <t>8811</t>
  </si>
  <si>
    <t>し尿収集運搬業</t>
  </si>
  <si>
    <t>8812</t>
  </si>
  <si>
    <t>し尿処分業</t>
  </si>
  <si>
    <t>8813</t>
  </si>
  <si>
    <t>浄化槽清掃業</t>
  </si>
  <si>
    <t>8814</t>
  </si>
  <si>
    <t>浄化槽保守点検業</t>
  </si>
  <si>
    <t>8815</t>
  </si>
  <si>
    <t>ごみ収集運搬業</t>
  </si>
  <si>
    <t>8816</t>
  </si>
  <si>
    <t>ごみ処分業</t>
  </si>
  <si>
    <t>8817</t>
  </si>
  <si>
    <t>清掃事務所</t>
  </si>
  <si>
    <t>8821</t>
  </si>
  <si>
    <t>産業廃棄物収集運搬業</t>
  </si>
  <si>
    <t>8822</t>
  </si>
  <si>
    <t>産業廃棄物処分業</t>
  </si>
  <si>
    <t>8823</t>
  </si>
  <si>
    <t>特別管理産業廃棄物収集運搬業</t>
  </si>
  <si>
    <t>8824</t>
  </si>
  <si>
    <t>特別管理産業廃棄物処分業</t>
  </si>
  <si>
    <t>8891</t>
  </si>
  <si>
    <t>死亡獣畜取扱業</t>
  </si>
  <si>
    <t>8899</t>
  </si>
  <si>
    <t>他に分類されない廃棄物処理業</t>
  </si>
  <si>
    <t>8911</t>
  </si>
  <si>
    <t>自動車一般整備業</t>
  </si>
  <si>
    <t>8919</t>
  </si>
  <si>
    <t>その他の自動車整備業</t>
  </si>
  <si>
    <t>9011</t>
  </si>
  <si>
    <t>一般機械修理業（建設・鉱山機械を除く。）</t>
  </si>
  <si>
    <t>9012</t>
  </si>
  <si>
    <t>建設・鉱山機械整備業</t>
  </si>
  <si>
    <t>9021</t>
  </si>
  <si>
    <t>電気機械器具修理業</t>
  </si>
  <si>
    <t>9031</t>
  </si>
  <si>
    <t>表具業</t>
  </si>
  <si>
    <t>9091</t>
  </si>
  <si>
    <t>家具修理業</t>
  </si>
  <si>
    <t>9092</t>
  </si>
  <si>
    <t>時計修理業</t>
  </si>
  <si>
    <t>9093</t>
  </si>
  <si>
    <t>履物修理業</t>
  </si>
  <si>
    <t>9094</t>
  </si>
  <si>
    <t>かじ業</t>
  </si>
  <si>
    <t>9099</t>
  </si>
  <si>
    <t>他に分類されない修理業</t>
  </si>
  <si>
    <t>9111</t>
  </si>
  <si>
    <t>職業紹介業</t>
  </si>
  <si>
    <t>9121</t>
  </si>
  <si>
    <t>労働者派遣業</t>
  </si>
  <si>
    <t>9211</t>
  </si>
  <si>
    <t>速記・ワープロ入力業</t>
  </si>
  <si>
    <t>9212</t>
  </si>
  <si>
    <t>複写業</t>
  </si>
  <si>
    <t>9221</t>
  </si>
  <si>
    <t>ビルメンテナンス業</t>
  </si>
  <si>
    <t>9229</t>
  </si>
  <si>
    <t>9231</t>
  </si>
  <si>
    <t>警備業</t>
  </si>
  <si>
    <t>9291</t>
  </si>
  <si>
    <t>9292</t>
  </si>
  <si>
    <t>産業用設備洗浄業</t>
  </si>
  <si>
    <t>9293</t>
  </si>
  <si>
    <t>看板書き業</t>
  </si>
  <si>
    <t>9294</t>
  </si>
  <si>
    <t>コールセンター業</t>
  </si>
  <si>
    <t>9299</t>
  </si>
  <si>
    <t>他に分類されないその他の事業サービス業（集金業、取立業（公共料金又はこれに準ずるものに係るものを除く。）を除く。）</t>
  </si>
  <si>
    <t>9511</t>
  </si>
  <si>
    <t>集会場</t>
  </si>
  <si>
    <t>9521</t>
  </si>
  <si>
    <t>と畜場</t>
  </si>
  <si>
    <t>9599</t>
  </si>
  <si>
    <t>他に分類されないサービス業</t>
  </si>
  <si>
    <t>申請月（リストから選択してください）</t>
    <rPh sb="0" eb="2">
      <t>シンセイ</t>
    </rPh>
    <rPh sb="2" eb="3">
      <t>ツキ</t>
    </rPh>
    <rPh sb="9" eb="11">
      <t>センタク</t>
    </rPh>
    <phoneticPr fontId="3"/>
  </si>
  <si>
    <t>昭和</t>
    <rPh sb="0" eb="2">
      <t>ショウワ</t>
    </rPh>
    <phoneticPr fontId="3"/>
  </si>
  <si>
    <t>平成</t>
    <rPh sb="0" eb="2">
      <t>ヘイセイ</t>
    </rPh>
    <phoneticPr fontId="3"/>
  </si>
  <si>
    <t>令和</t>
    <rPh sb="0" eb="2">
      <t>レイワ</t>
    </rPh>
    <phoneticPr fontId="3"/>
  </si>
  <si>
    <t>業種番号</t>
    <rPh sb="0" eb="2">
      <t>ギョウシュ</t>
    </rPh>
    <rPh sb="2" eb="4">
      <t>バンゴウ</t>
    </rPh>
    <phoneticPr fontId="3"/>
  </si>
  <si>
    <t>業種名</t>
    <rPh sb="0" eb="3">
      <t>ギョウシュメイ</t>
    </rPh>
    <phoneticPr fontId="3"/>
  </si>
  <si>
    <t>最近1年間の売上高</t>
    <rPh sb="0" eb="2">
      <t>サイキン</t>
    </rPh>
    <rPh sb="3" eb="5">
      <t>ネンカン</t>
    </rPh>
    <rPh sb="6" eb="9">
      <t>ウリアゲダカ</t>
    </rPh>
    <phoneticPr fontId="3"/>
  </si>
  <si>
    <t>構成比（％）</t>
    <rPh sb="0" eb="3">
      <t>コウセイヒ</t>
    </rPh>
    <phoneticPr fontId="3"/>
  </si>
  <si>
    <t>：申込時点における最近３箇月間の月平均売上高営業利益率</t>
    <rPh sb="1" eb="3">
      <t>モウシコ</t>
    </rPh>
    <rPh sb="3" eb="5">
      <t>ジテン</t>
    </rPh>
    <rPh sb="9" eb="11">
      <t>サイキン</t>
    </rPh>
    <rPh sb="12" eb="14">
      <t>カゲツ</t>
    </rPh>
    <rPh sb="14" eb="15">
      <t>アイダ</t>
    </rPh>
    <rPh sb="16" eb="17">
      <t>ツキ</t>
    </rPh>
    <rPh sb="17" eb="19">
      <t>ヘイキン</t>
    </rPh>
    <rPh sb="19" eb="22">
      <t>ウリアゲダカ</t>
    </rPh>
    <rPh sb="22" eb="24">
      <t>エイギョウ</t>
    </rPh>
    <rPh sb="24" eb="26">
      <t>リエキ</t>
    </rPh>
    <rPh sb="26" eb="27">
      <t>リツ</t>
    </rPh>
    <phoneticPr fontId="1"/>
  </si>
  <si>
    <t>全体の月平均
売上高営業利益率</t>
    <rPh sb="0" eb="2">
      <t>ゼンタイ</t>
    </rPh>
    <rPh sb="3" eb="4">
      <t>ツキ</t>
    </rPh>
    <rPh sb="4" eb="6">
      <t>ヘイキン</t>
    </rPh>
    <rPh sb="7" eb="10">
      <t>ウリアゲダカ</t>
    </rPh>
    <rPh sb="10" eb="12">
      <t>エイギョウ</t>
    </rPh>
    <rPh sb="12" eb="15">
      <t>リエキリツ</t>
    </rPh>
    <phoneticPr fontId="3"/>
  </si>
  <si>
    <t>→</t>
    <phoneticPr fontId="3"/>
  </si>
  <si>
    <t>文字列</t>
    <rPh sb="0" eb="3">
      <t>モジレツ</t>
    </rPh>
    <phoneticPr fontId="3"/>
  </si>
  <si>
    <t>申請者名</t>
    <rPh sb="0" eb="3">
      <t>シンセイシャ</t>
    </rPh>
    <rPh sb="3" eb="4">
      <t>メイ</t>
    </rPh>
    <phoneticPr fontId="3"/>
  </si>
  <si>
    <t>直近３箇月イー①</t>
    <rPh sb="0" eb="2">
      <t>チョッキン</t>
    </rPh>
    <rPh sb="3" eb="5">
      <t>カゲツ</t>
    </rPh>
    <phoneticPr fontId="3"/>
  </si>
  <si>
    <t>直近３箇月イー②</t>
    <rPh sb="0" eb="2">
      <t>チョッキン</t>
    </rPh>
    <rPh sb="3" eb="5">
      <t>カゲツ</t>
    </rPh>
    <phoneticPr fontId="3"/>
  </si>
  <si>
    <t>直近3箇月ハ－①</t>
    <rPh sb="0" eb="2">
      <t>チョッキン</t>
    </rPh>
    <rPh sb="3" eb="5">
      <t>カゲツ</t>
    </rPh>
    <phoneticPr fontId="3"/>
  </si>
  <si>
    <t>直近3箇月ハー②</t>
    <rPh sb="0" eb="2">
      <t>チョッキン</t>
    </rPh>
    <rPh sb="3" eb="5">
      <t>カゲツ</t>
    </rPh>
    <phoneticPr fontId="3"/>
  </si>
  <si>
    <t>創業③</t>
    <rPh sb="0" eb="2">
      <t>ソウギョウ</t>
    </rPh>
    <phoneticPr fontId="3"/>
  </si>
  <si>
    <t>創業④</t>
    <rPh sb="0" eb="2">
      <t>ソウギョウ</t>
    </rPh>
    <phoneticPr fontId="3"/>
  </si>
  <si>
    <t>申請のとおり、相違ないことを認定します。</t>
    <rPh sb="0" eb="2">
      <t>シンセイ</t>
    </rPh>
    <rPh sb="7" eb="9">
      <t>ソウイ</t>
    </rPh>
    <rPh sb="14" eb="16">
      <t>ニンテイ</t>
    </rPh>
    <phoneticPr fontId="1"/>
  </si>
  <si>
    <t>また、本認定書を用いて信用保証協会へ申込みができる期間は発行日から起算して３０日間です。</t>
    <rPh sb="6" eb="7">
      <t>ショ</t>
    </rPh>
    <rPh sb="8" eb="9">
      <t>モチ</t>
    </rPh>
    <rPh sb="11" eb="13">
      <t>シンヨウ</t>
    </rPh>
    <rPh sb="13" eb="15">
      <t>ホショウ</t>
    </rPh>
    <rPh sb="15" eb="17">
      <t>キョウカイ</t>
    </rPh>
    <rPh sb="18" eb="20">
      <t>モウシコ</t>
    </rPh>
    <rPh sb="25" eb="27">
      <t>キカン</t>
    </rPh>
    <phoneticPr fontId="3"/>
  </si>
  <si>
    <t>営業利益率が悪化した外的要因と、それにより増加した費用</t>
    <rPh sb="0" eb="2">
      <t>エイギョウ</t>
    </rPh>
    <rPh sb="2" eb="5">
      <t>リエキリツ</t>
    </rPh>
    <rPh sb="6" eb="8">
      <t>アッカ</t>
    </rPh>
    <rPh sb="10" eb="12">
      <t>ガイテキ</t>
    </rPh>
    <rPh sb="12" eb="14">
      <t>ヨウイン</t>
    </rPh>
    <rPh sb="21" eb="23">
      <t>ゾウカ</t>
    </rPh>
    <rPh sb="25" eb="27">
      <t>ヒヨウ</t>
    </rPh>
    <phoneticPr fontId="3"/>
  </si>
  <si>
    <t>外的要因</t>
    <rPh sb="0" eb="2">
      <t>ガイテキ</t>
    </rPh>
    <rPh sb="2" eb="4">
      <t>ヨウイン</t>
    </rPh>
    <phoneticPr fontId="3"/>
  </si>
  <si>
    <t>増加した費用項目</t>
    <rPh sb="0" eb="2">
      <t>ゾウカ</t>
    </rPh>
    <rPh sb="4" eb="6">
      <t>ヒヨウ</t>
    </rPh>
    <rPh sb="6" eb="8">
      <t>コウモク</t>
    </rPh>
    <phoneticPr fontId="3"/>
  </si>
  <si>
    <t>外的要因</t>
    <rPh sb="0" eb="2">
      <t>ガイテキ</t>
    </rPh>
    <rPh sb="2" eb="4">
      <t>ヨウイン</t>
    </rPh>
    <phoneticPr fontId="3"/>
  </si>
  <si>
    <t>２　全体の営業利益率の減少率（２０％以上で認定要件を満たす）</t>
    <rPh sb="2" eb="4">
      <t>ゼンタイ</t>
    </rPh>
    <rPh sb="5" eb="7">
      <t>エイギョウ</t>
    </rPh>
    <rPh sb="7" eb="10">
      <t>リエキリツ</t>
    </rPh>
    <rPh sb="11" eb="14">
      <t>ゲンショウリツ</t>
    </rPh>
    <rPh sb="18" eb="20">
      <t>イジョウ</t>
    </rPh>
    <rPh sb="21" eb="23">
      <t>ニンテイ</t>
    </rPh>
    <rPh sb="23" eb="25">
      <t>ヨウケン</t>
    </rPh>
    <rPh sb="26" eb="27">
      <t>ミ</t>
    </rPh>
    <phoneticPr fontId="3"/>
  </si>
  <si>
    <t>２　指定業種の営業利益率の減少率（２０％以上で認定要件を満たす）</t>
    <rPh sb="2" eb="4">
      <t>シテイ</t>
    </rPh>
    <rPh sb="4" eb="6">
      <t>ギョウシュ</t>
    </rPh>
    <rPh sb="7" eb="9">
      <t>エイギョウ</t>
    </rPh>
    <rPh sb="9" eb="12">
      <t>リエキリツ</t>
    </rPh>
    <rPh sb="13" eb="16">
      <t>ゲンショウリツ</t>
    </rPh>
    <rPh sb="20" eb="22">
      <t>イジョウ</t>
    </rPh>
    <rPh sb="23" eb="25">
      <t>ニンテイ</t>
    </rPh>
    <rPh sb="25" eb="27">
      <t>ヨウケン</t>
    </rPh>
    <rPh sb="28" eb="29">
      <t>ミ</t>
    </rPh>
    <phoneticPr fontId="3"/>
  </si>
  <si>
    <t>３　企業全体の営業利益率の減少率（２０％以上で認定要件を満たす）</t>
    <rPh sb="2" eb="4">
      <t>キギョウ</t>
    </rPh>
    <rPh sb="4" eb="6">
      <t>ゼンタイ</t>
    </rPh>
    <rPh sb="7" eb="9">
      <t>エイギョウ</t>
    </rPh>
    <rPh sb="9" eb="12">
      <t>リエキリツ</t>
    </rPh>
    <rPh sb="13" eb="16">
      <t>ゲンショウリツ</t>
    </rPh>
    <rPh sb="20" eb="22">
      <t>イジョウ</t>
    </rPh>
    <rPh sb="23" eb="25">
      <t>ニンテイ</t>
    </rPh>
    <rPh sb="25" eb="27">
      <t>ヨウケン</t>
    </rPh>
    <rPh sb="28" eb="29">
      <t>ミ</t>
    </rPh>
    <phoneticPr fontId="3"/>
  </si>
  <si>
    <t>中小企業信用保険法第２条第５項第５号の規定による認定申請書（ハ－①）</t>
    <rPh sb="0" eb="2">
      <t>チュウショウ</t>
    </rPh>
    <rPh sb="2" eb="4">
      <t>キギョウ</t>
    </rPh>
    <rPh sb="4" eb="6">
      <t>シンヨウ</t>
    </rPh>
    <rPh sb="6" eb="8">
      <t>ホケン</t>
    </rPh>
    <rPh sb="8" eb="9">
      <t>ホウ</t>
    </rPh>
    <rPh sb="9" eb="10">
      <t>ダイ</t>
    </rPh>
    <rPh sb="11" eb="12">
      <t>ジョウ</t>
    </rPh>
    <rPh sb="12" eb="13">
      <t>ダイ</t>
    </rPh>
    <rPh sb="14" eb="15">
      <t>コウ</t>
    </rPh>
    <rPh sb="15" eb="16">
      <t>ダイ</t>
    </rPh>
    <rPh sb="17" eb="18">
      <t>ゴウ</t>
    </rPh>
    <rPh sb="19" eb="21">
      <t>キテイ</t>
    </rPh>
    <rPh sb="24" eb="26">
      <t>ニンテイ</t>
    </rPh>
    <rPh sb="26" eb="29">
      <t>シンセイショ</t>
    </rPh>
    <phoneticPr fontId="1"/>
  </si>
  <si>
    <t>中小企業信用保険法第２条第５項第５号の規定による認定申請書（ハ－②）</t>
    <rPh sb="0" eb="2">
      <t>チュウショウ</t>
    </rPh>
    <rPh sb="2" eb="4">
      <t>キギョウ</t>
    </rPh>
    <rPh sb="4" eb="6">
      <t>シンヨウ</t>
    </rPh>
    <rPh sb="6" eb="8">
      <t>ホケン</t>
    </rPh>
    <rPh sb="8" eb="9">
      <t>ホウ</t>
    </rPh>
    <rPh sb="9" eb="10">
      <t>ダイ</t>
    </rPh>
    <rPh sb="11" eb="12">
      <t>ジョウ</t>
    </rPh>
    <rPh sb="12" eb="13">
      <t>ダイ</t>
    </rPh>
    <rPh sb="14" eb="15">
      <t>コウ</t>
    </rPh>
    <rPh sb="15" eb="16">
      <t>ダイ</t>
    </rPh>
    <rPh sb="17" eb="18">
      <t>ゴウ</t>
    </rPh>
    <rPh sb="19" eb="21">
      <t>キテイ</t>
    </rPh>
    <rPh sb="24" eb="26">
      <t>ニンテイ</t>
    </rPh>
    <rPh sb="26" eb="29">
      <t>シンセイショ</t>
    </rPh>
    <phoneticPr fontId="1"/>
  </si>
  <si>
    <t>様式</t>
    <rPh sb="0" eb="2">
      <t>ヨウシキ</t>
    </rPh>
    <phoneticPr fontId="3"/>
  </si>
  <si>
    <t>（ハ）－①</t>
    <phoneticPr fontId="3"/>
  </si>
  <si>
    <t>１</t>
    <phoneticPr fontId="3"/>
  </si>
  <si>
    <t>２</t>
    <phoneticPr fontId="3"/>
  </si>
  <si>
    <t>３</t>
    <phoneticPr fontId="3"/>
  </si>
  <si>
    <t>事業開始年月日（リストから選択してください）</t>
    <rPh sb="0" eb="2">
      <t>ジギョウ</t>
    </rPh>
    <rPh sb="2" eb="4">
      <t>カイシ</t>
    </rPh>
    <rPh sb="4" eb="7">
      <t>ネンガッピ</t>
    </rPh>
    <rPh sb="13" eb="15">
      <t>センタク</t>
    </rPh>
    <phoneticPr fontId="3"/>
  </si>
  <si>
    <t>日本標準産業分類の業種番号をリストから選択し、最近1年間の売上高を記入してください。</t>
    <rPh sb="0" eb="2">
      <t>ニホン</t>
    </rPh>
    <rPh sb="2" eb="4">
      <t>ヒョウジュン</t>
    </rPh>
    <rPh sb="4" eb="6">
      <t>サンギョウ</t>
    </rPh>
    <rPh sb="6" eb="8">
      <t>ブンルイ</t>
    </rPh>
    <rPh sb="9" eb="11">
      <t>ギョウシュ</t>
    </rPh>
    <rPh sb="11" eb="13">
      <t>バンゴウ</t>
    </rPh>
    <rPh sb="19" eb="21">
      <t>センタク</t>
    </rPh>
    <rPh sb="23" eb="25">
      <t>サイキン</t>
    </rPh>
    <rPh sb="26" eb="28">
      <t>ネンカン</t>
    </rPh>
    <rPh sb="29" eb="32">
      <t>ウリアゲダカ</t>
    </rPh>
    <rPh sb="33" eb="35">
      <t>キニュウ</t>
    </rPh>
    <phoneticPr fontId="3"/>
  </si>
  <si>
    <t>・判断が難しい場合は、京都市SN認定相談窓口までお問合せください（TEL：075－341－9791）。</t>
    <phoneticPr fontId="3"/>
  </si>
  <si>
    <r>
      <rPr>
        <sz val="11"/>
        <rFont val="BIZ UDPゴシック"/>
        <family val="3"/>
        <charset val="128"/>
      </rPr>
      <t>・</t>
    </r>
    <r>
      <rPr>
        <u/>
        <sz val="11"/>
        <rFont val="BIZ UDPゴシック"/>
        <family val="3"/>
        <charset val="128"/>
      </rPr>
      <t>入力の際は、「黄色セル」にデータが入力されていない状態から始めてください。</t>
    </r>
    <rPh sb="1" eb="3">
      <t>ニュウリョク</t>
    </rPh>
    <rPh sb="4" eb="5">
      <t>サイ</t>
    </rPh>
    <rPh sb="8" eb="10">
      <t>キイロ</t>
    </rPh>
    <rPh sb="18" eb="20">
      <t>ニュウリョク</t>
    </rPh>
    <rPh sb="26" eb="28">
      <t>ジョウタイ</t>
    </rPh>
    <rPh sb="30" eb="31">
      <t>ハジ</t>
    </rPh>
    <phoneticPr fontId="3"/>
  </si>
  <si>
    <r>
      <t>申請者の住所（京都市内の</t>
    </r>
    <r>
      <rPr>
        <b/>
        <u/>
        <sz val="11"/>
        <color theme="1"/>
        <rFont val="BIZ UDPゴシック"/>
        <family val="3"/>
        <charset val="128"/>
      </rPr>
      <t>事業所所在地</t>
    </r>
    <r>
      <rPr>
        <b/>
        <sz val="11"/>
        <color theme="1"/>
        <rFont val="BIZ UDPゴシック"/>
        <family val="3"/>
        <charset val="128"/>
      </rPr>
      <t>）</t>
    </r>
    <rPh sb="0" eb="3">
      <t>シンセイシャ</t>
    </rPh>
    <rPh sb="4" eb="6">
      <t>ジュウショ</t>
    </rPh>
    <rPh sb="7" eb="10">
      <t>キョウトシ</t>
    </rPh>
    <rPh sb="10" eb="11">
      <t>ナイ</t>
    </rPh>
    <rPh sb="12" eb="15">
      <t>ジギョウショ</t>
    </rPh>
    <rPh sb="15" eb="18">
      <t>ショザイチ</t>
    </rPh>
    <phoneticPr fontId="3"/>
  </si>
  <si>
    <t>業種</t>
    <rPh sb="0" eb="2">
      <t>ギョウシュ</t>
    </rPh>
    <phoneticPr fontId="3"/>
  </si>
  <si>
    <t>業種の指定について</t>
    <rPh sb="0" eb="2">
      <t>ギョウシュ</t>
    </rPh>
    <rPh sb="3" eb="5">
      <t>シテイ</t>
    </rPh>
    <phoneticPr fontId="3"/>
  </si>
  <si>
    <t>指定</t>
    <rPh sb="0" eb="2">
      <t>シテイ</t>
    </rPh>
    <phoneticPr fontId="3"/>
  </si>
  <si>
    <t>非指定</t>
    <rPh sb="0" eb="1">
      <t>ヒ</t>
    </rPh>
    <rPh sb="1" eb="3">
      <t>シテイ</t>
    </rPh>
    <phoneticPr fontId="3"/>
  </si>
  <si>
    <t>　（古いデータが残っている状態では、正しく表示されない場合があります）</t>
    <rPh sb="2" eb="3">
      <t>フル</t>
    </rPh>
    <rPh sb="8" eb="9">
      <t>ノコ</t>
    </rPh>
    <rPh sb="13" eb="15">
      <t>ジョウタイ</t>
    </rPh>
    <rPh sb="18" eb="19">
      <t>タダ</t>
    </rPh>
    <rPh sb="21" eb="23">
      <t>ヒョウジ</t>
    </rPh>
    <rPh sb="27" eb="29">
      <t>バアイ</t>
    </rPh>
    <phoneticPr fontId="3"/>
  </si>
  <si>
    <t>主な取引先（記入できる範囲で入力してください）</t>
    <rPh sb="0" eb="1">
      <t>オモ</t>
    </rPh>
    <rPh sb="2" eb="5">
      <t>トリヒキサキ</t>
    </rPh>
    <rPh sb="6" eb="8">
      <t>キニュウ</t>
    </rPh>
    <rPh sb="11" eb="13">
      <t>ハンイ</t>
    </rPh>
    <rPh sb="14" eb="16">
      <t>ニュウリョク</t>
    </rPh>
    <phoneticPr fontId="3"/>
  </si>
  <si>
    <t>取扱商品やサービスの内容（営んでいる事業を具体的に入力してください）</t>
    <rPh sb="0" eb="2">
      <t>トリアツカイ</t>
    </rPh>
    <rPh sb="2" eb="4">
      <t>ショウヒン</t>
    </rPh>
    <rPh sb="10" eb="12">
      <t>ナイヨウ</t>
    </rPh>
    <rPh sb="13" eb="14">
      <t>イトナ</t>
    </rPh>
    <rPh sb="18" eb="20">
      <t>ジギョウ</t>
    </rPh>
    <rPh sb="21" eb="24">
      <t>グタイテキ</t>
    </rPh>
    <rPh sb="25" eb="27">
      <t>ニュウリョク</t>
    </rPh>
    <phoneticPr fontId="3"/>
  </si>
  <si>
    <t>指定業種の割合
（5％以上が要件）</t>
    <rPh sb="0" eb="2">
      <t>シテイ</t>
    </rPh>
    <rPh sb="2" eb="4">
      <t>ギョウシュ</t>
    </rPh>
    <rPh sb="5" eb="7">
      <t>ワリアイ</t>
    </rPh>
    <rPh sb="11" eb="13">
      <t>イジョウ</t>
    </rPh>
    <rPh sb="14" eb="16">
      <t>ヨウケン</t>
    </rPh>
    <phoneticPr fontId="3"/>
  </si>
  <si>
    <t>　（片面印刷。認定申請書と計算書が各１部印刷されます）</t>
    <phoneticPr fontId="3"/>
  </si>
  <si>
    <r>
      <t>・</t>
    </r>
    <r>
      <rPr>
        <u/>
        <sz val="11"/>
        <color theme="1"/>
        <rFont val="BIZ UDPゴシック"/>
        <family val="3"/>
        <charset val="128"/>
      </rPr>
      <t>印刷をした認定申請書には、申請日、申請者の氏名（自署）を記入してください。</t>
    </r>
    <rPh sb="1" eb="3">
      <t>インサツ</t>
    </rPh>
    <rPh sb="6" eb="8">
      <t>ニンテイ</t>
    </rPh>
    <rPh sb="8" eb="11">
      <t>シンセイショ</t>
    </rPh>
    <rPh sb="14" eb="16">
      <t>シンセイ</t>
    </rPh>
    <rPh sb="16" eb="17">
      <t>ヒ</t>
    </rPh>
    <rPh sb="18" eb="21">
      <t>シンセイシャ</t>
    </rPh>
    <rPh sb="22" eb="24">
      <t>シメイ</t>
    </rPh>
    <rPh sb="23" eb="24">
      <t>メイ</t>
    </rPh>
    <rPh sb="25" eb="27">
      <t>ジショ</t>
    </rPh>
    <rPh sb="29" eb="31">
      <t>キニュウ</t>
    </rPh>
    <phoneticPr fontId="3"/>
  </si>
  <si>
    <t>また、選択した業種すべてにおいて、指定業種であるか、表中の「指定・非指定」欄で選択してください。</t>
    <rPh sb="3" eb="5">
      <t>センタク</t>
    </rPh>
    <rPh sb="17" eb="19">
      <t>シテイ</t>
    </rPh>
    <rPh sb="19" eb="21">
      <t>ギョウシュ</t>
    </rPh>
    <rPh sb="26" eb="27">
      <t>ヒョウ</t>
    </rPh>
    <rPh sb="27" eb="28">
      <t>チュウ</t>
    </rPh>
    <phoneticPr fontId="3"/>
  </si>
  <si>
    <t>※  選択した業種はすべて指定業種であることが必要です。</t>
    <rPh sb="3" eb="5">
      <t>センタク</t>
    </rPh>
    <rPh sb="13" eb="15">
      <t>シテイ</t>
    </rPh>
    <rPh sb="15" eb="17">
      <t>ギョウシュ</t>
    </rPh>
    <rPh sb="23" eb="25">
      <t>ヒツヨウ</t>
    </rPh>
    <phoneticPr fontId="3"/>
  </si>
  <si>
    <r>
      <t>　</t>
    </r>
    <r>
      <rPr>
        <u/>
        <sz val="11"/>
        <color theme="1"/>
        <rFont val="BIZ UDPゴシック"/>
        <family val="3"/>
        <charset val="128"/>
      </rPr>
      <t>法人の場合は、申請者の氏名は社判でも構いません。</t>
    </r>
    <rPh sb="19" eb="20">
      <t>カマ</t>
    </rPh>
    <phoneticPr fontId="3"/>
  </si>
  <si>
    <t>（表）</t>
    <rPh sb="1" eb="2">
      <t>ヒョウ</t>
    </rPh>
    <phoneticPr fontId="3"/>
  </si>
  <si>
    <t>記</t>
    <rPh sb="0" eb="1">
      <t>キ</t>
    </rPh>
    <phoneticPr fontId="3"/>
  </si>
  <si>
    <t>取扱商品やサービスの内容
（できるだけ具体的に）</t>
    <rPh sb="0" eb="2">
      <t>トリアツカイ</t>
    </rPh>
    <rPh sb="2" eb="4">
      <t>ショウヒン</t>
    </rPh>
    <rPh sb="10" eb="12">
      <t>ナイヨウ</t>
    </rPh>
    <rPh sb="19" eb="22">
      <t>グタイテキ</t>
    </rPh>
    <phoneticPr fontId="3"/>
  </si>
  <si>
    <t>１　営んでいる事業が属する業種ごとの最近１年間の売上高</t>
    <rPh sb="2" eb="3">
      <t>イトナ</t>
    </rPh>
    <rPh sb="7" eb="9">
      <t>ジギョウ</t>
    </rPh>
    <rPh sb="10" eb="11">
      <t>ゾク</t>
    </rPh>
    <rPh sb="13" eb="15">
      <t>ギョウシュ</t>
    </rPh>
    <rPh sb="18" eb="20">
      <t>サイキン</t>
    </rPh>
    <rPh sb="21" eb="23">
      <t>ネンカン</t>
    </rPh>
    <rPh sb="24" eb="27">
      <t>ウリアゲダカ</t>
    </rPh>
    <phoneticPr fontId="1"/>
  </si>
  <si>
    <t>業種番号、業種名</t>
    <rPh sb="0" eb="2">
      <t>ギョウシュ</t>
    </rPh>
    <rPh sb="2" eb="4">
      <t>バンゴウ</t>
    </rPh>
    <rPh sb="5" eb="7">
      <t>ギョウシュ</t>
    </rPh>
    <rPh sb="7" eb="8">
      <t>メイ</t>
    </rPh>
    <phoneticPr fontId="3"/>
  </si>
  <si>
    <t>※ 「指定・非指定」の欄には、業種ごとに「指定」または「非指定」を記入してください。</t>
    <rPh sb="3" eb="5">
      <t>シテイ</t>
    </rPh>
    <rPh sb="6" eb="7">
      <t>ヒ</t>
    </rPh>
    <rPh sb="7" eb="9">
      <t>シテイ</t>
    </rPh>
    <rPh sb="11" eb="12">
      <t>ラン</t>
    </rPh>
    <rPh sb="15" eb="17">
      <t>ギョウシュ</t>
    </rPh>
    <rPh sb="21" eb="23">
      <t>シテイ</t>
    </rPh>
    <rPh sb="28" eb="29">
      <t>ヒ</t>
    </rPh>
    <rPh sb="29" eb="31">
      <t>シテイ</t>
    </rPh>
    <rPh sb="33" eb="35">
      <t>キニュウ</t>
    </rPh>
    <phoneticPr fontId="3"/>
  </si>
  <si>
    <t>【Ａ】</t>
    <phoneticPr fontId="3"/>
  </si>
  <si>
    <t>【Ｂ】</t>
    <phoneticPr fontId="3"/>
  </si>
  <si>
    <t>＊小数点第２位以下は切捨て</t>
    <rPh sb="1" eb="4">
      <t>ショウスウテン</t>
    </rPh>
    <rPh sb="4" eb="5">
      <t>ダイ</t>
    </rPh>
    <rPh sb="6" eb="7">
      <t>イ</t>
    </rPh>
    <rPh sb="7" eb="9">
      <t>イカ</t>
    </rPh>
    <rPh sb="10" eb="11">
      <t>キ</t>
    </rPh>
    <rPh sb="11" eb="12">
      <t>ス</t>
    </rPh>
    <phoneticPr fontId="3"/>
  </si>
  <si>
    <t>・最近1年間は、直近の決算書や確定申告書から、創業後からの売上高を入力してください。
・業種番号は、総務省「日本標準産業分類」でキーワード検索ができます。</t>
    <rPh sb="15" eb="17">
      <t>カクテイ</t>
    </rPh>
    <rPh sb="23" eb="25">
      <t>ソウギョウ</t>
    </rPh>
    <rPh sb="25" eb="26">
      <t>ゴ</t>
    </rPh>
    <rPh sb="29" eb="31">
      <t>ウリアゲ</t>
    </rPh>
    <rPh sb="31" eb="32">
      <t>ダカ</t>
    </rPh>
    <rPh sb="33" eb="35">
      <t>ニュウリョク</t>
    </rPh>
    <phoneticPr fontId="3"/>
  </si>
  <si>
    <t>【ａ】</t>
    <phoneticPr fontId="3"/>
  </si>
  <si>
    <t>最近１年間（創業③）</t>
    <rPh sb="0" eb="2">
      <t>サイキン</t>
    </rPh>
    <rPh sb="3" eb="5">
      <t>ネンカン</t>
    </rPh>
    <rPh sb="6" eb="8">
      <t>ソウギョウ</t>
    </rPh>
    <phoneticPr fontId="3"/>
  </si>
  <si>
    <t>最近１年間（創業④）</t>
    <rPh sb="0" eb="2">
      <t>サイキン</t>
    </rPh>
    <rPh sb="3" eb="5">
      <t>ネンカン</t>
    </rPh>
    <rPh sb="6" eb="8">
      <t>ソウギョウ</t>
    </rPh>
    <phoneticPr fontId="3"/>
  </si>
  <si>
    <t>企業全体の減少率</t>
    <rPh sb="0" eb="2">
      <t>キギョウ</t>
    </rPh>
    <rPh sb="2" eb="4">
      <t>ゼンタイ</t>
    </rPh>
    <rPh sb="5" eb="8">
      <t>ゲンショウリツ</t>
    </rPh>
    <phoneticPr fontId="3"/>
  </si>
  <si>
    <t>４</t>
    <phoneticPr fontId="3"/>
  </si>
  <si>
    <t>５</t>
    <phoneticPr fontId="3"/>
  </si>
  <si>
    <t>チェック欄</t>
    <rPh sb="4" eb="5">
      <t>ラン</t>
    </rPh>
    <phoneticPr fontId="3"/>
  </si>
  <si>
    <t>提出書類のチェックリスト</t>
    <rPh sb="0" eb="2">
      <t>テイシュツ</t>
    </rPh>
    <rPh sb="2" eb="4">
      <t>ショルイ</t>
    </rPh>
    <phoneticPr fontId="3"/>
  </si>
  <si>
    <t>対象者</t>
    <rPh sb="0" eb="3">
      <t>タイショウシャ</t>
    </rPh>
    <phoneticPr fontId="3"/>
  </si>
  <si>
    <t>指定業種と非指定業種を営んでいる方</t>
    <rPh sb="0" eb="2">
      <t>シテイ</t>
    </rPh>
    <rPh sb="2" eb="4">
      <t>ギョウシュ</t>
    </rPh>
    <rPh sb="5" eb="6">
      <t>ヒ</t>
    </rPh>
    <rPh sb="6" eb="8">
      <t>シテイ</t>
    </rPh>
    <rPh sb="8" eb="10">
      <t>ギョウシュ</t>
    </rPh>
    <rPh sb="11" eb="12">
      <t>イトナ</t>
    </rPh>
    <rPh sb="16" eb="17">
      <t>カタ</t>
    </rPh>
    <phoneticPr fontId="3"/>
  </si>
  <si>
    <t>１　認定基準</t>
    <rPh sb="2" eb="4">
      <t>ニンテイ</t>
    </rPh>
    <rPh sb="4" eb="6">
      <t>キジュン</t>
    </rPh>
    <phoneticPr fontId="3"/>
  </si>
  <si>
    <t>２　認定申請に係る提出書類</t>
    <rPh sb="2" eb="4">
      <t>ニンテイ</t>
    </rPh>
    <rPh sb="4" eb="6">
      <t>シンセイ</t>
    </rPh>
    <rPh sb="7" eb="8">
      <t>カカ</t>
    </rPh>
    <rPh sb="9" eb="11">
      <t>テイシュツ</t>
    </rPh>
    <rPh sb="11" eb="13">
      <t>ショルイ</t>
    </rPh>
    <phoneticPr fontId="3"/>
  </si>
  <si>
    <t>３　留意事項</t>
    <rPh sb="2" eb="4">
      <t>リュウイ</t>
    </rPh>
    <rPh sb="4" eb="6">
      <t>ジコウ</t>
    </rPh>
    <phoneticPr fontId="3"/>
  </si>
  <si>
    <t>※「最近３箇月間」は、経理処理の猶予期間として、申請月を基準とした直近月から３箇月までさかのぼることができます。
　（例）１２月に認定申請を行う場合、原則、最近３箇月間は、「９～１１月」ですが、「６～８月」「７月～９月」「８～１０月」
　　　　としても認定申請することができます。</t>
    <rPh sb="2" eb="4">
      <t>サイキン</t>
    </rPh>
    <rPh sb="5" eb="7">
      <t>カゲツ</t>
    </rPh>
    <rPh sb="7" eb="8">
      <t>カン</t>
    </rPh>
    <rPh sb="11" eb="13">
      <t>ケイリ</t>
    </rPh>
    <rPh sb="13" eb="15">
      <t>ショリ</t>
    </rPh>
    <rPh sb="16" eb="18">
      <t>ユウヨ</t>
    </rPh>
    <rPh sb="18" eb="20">
      <t>キカン</t>
    </rPh>
    <rPh sb="24" eb="26">
      <t>シンセイ</t>
    </rPh>
    <rPh sb="26" eb="27">
      <t>ツキ</t>
    </rPh>
    <rPh sb="28" eb="30">
      <t>キジュン</t>
    </rPh>
    <rPh sb="33" eb="35">
      <t>チョッキン</t>
    </rPh>
    <rPh sb="35" eb="36">
      <t>ヅキ</t>
    </rPh>
    <rPh sb="39" eb="41">
      <t>カゲツ</t>
    </rPh>
    <rPh sb="59" eb="60">
      <t>レイ</t>
    </rPh>
    <rPh sb="63" eb="64">
      <t>ガツ</t>
    </rPh>
    <rPh sb="65" eb="67">
      <t>ニンテイ</t>
    </rPh>
    <rPh sb="67" eb="69">
      <t>シンセイ</t>
    </rPh>
    <rPh sb="70" eb="71">
      <t>オコナ</t>
    </rPh>
    <rPh sb="72" eb="74">
      <t>バアイ</t>
    </rPh>
    <rPh sb="75" eb="77">
      <t>ゲンソク</t>
    </rPh>
    <rPh sb="91" eb="92">
      <t>ガツ</t>
    </rPh>
    <rPh sb="101" eb="102">
      <t>ガツ</t>
    </rPh>
    <rPh sb="105" eb="106">
      <t>ガツ</t>
    </rPh>
    <rPh sb="108" eb="109">
      <t>ガツ</t>
    </rPh>
    <rPh sb="115" eb="116">
      <t>ガツ</t>
    </rPh>
    <rPh sb="126" eb="128">
      <t>ニンテイ</t>
    </rPh>
    <rPh sb="128" eb="130">
      <t>シンセイ</t>
    </rPh>
    <phoneticPr fontId="3"/>
  </si>
  <si>
    <r>
      <t>　</t>
    </r>
    <r>
      <rPr>
        <sz val="11"/>
        <color theme="1"/>
        <rFont val="ＭＳ 明朝"/>
        <family val="1"/>
        <charset val="128"/>
      </rPr>
      <t>以下の表をご確認いただき、必要な書類をご準備ください。</t>
    </r>
    <rPh sb="1" eb="3">
      <t>イカ</t>
    </rPh>
    <rPh sb="4" eb="5">
      <t>ヒョウ</t>
    </rPh>
    <rPh sb="7" eb="9">
      <t>カクニン</t>
    </rPh>
    <rPh sb="21" eb="23">
      <t>ジュンビ</t>
    </rPh>
    <phoneticPr fontId="3"/>
  </si>
  <si>
    <t>京都市内に事業所があることを確認できる資料として</t>
    <rPh sb="0" eb="3">
      <t>キョウトシ</t>
    </rPh>
    <rPh sb="3" eb="4">
      <t>ナイ</t>
    </rPh>
    <rPh sb="5" eb="7">
      <t>ジギョウ</t>
    </rPh>
    <rPh sb="7" eb="8">
      <t>ショ</t>
    </rPh>
    <rPh sb="14" eb="16">
      <t>カクニン</t>
    </rPh>
    <rPh sb="19" eb="21">
      <t>シリョウ</t>
    </rPh>
    <phoneticPr fontId="3"/>
  </si>
  <si>
    <t>　　　　　　　※認定申請日から３箇月以内に発行されたもの</t>
    <rPh sb="8" eb="10">
      <t>ニンテイ</t>
    </rPh>
    <rPh sb="10" eb="12">
      <t>シンセイ</t>
    </rPh>
    <rPh sb="12" eb="13">
      <t>ビ</t>
    </rPh>
    <rPh sb="16" eb="18">
      <t>カゲツ</t>
    </rPh>
    <rPh sb="18" eb="20">
      <t>イナイ</t>
    </rPh>
    <rPh sb="21" eb="23">
      <t>ハッコウ</t>
    </rPh>
    <phoneticPr fontId="3"/>
  </si>
  <si>
    <t>業種を特定できる資料として</t>
    <rPh sb="0" eb="2">
      <t>ギョウシュ</t>
    </rPh>
    <rPh sb="3" eb="5">
      <t>トクテイ</t>
    </rPh>
    <rPh sb="8" eb="10">
      <t>シリョウ</t>
    </rPh>
    <phoneticPr fontId="3"/>
  </si>
  <si>
    <t>・  認定書を用いて信用保証協会へ申込みができる期間は発行日から起算して３０日間です。</t>
    <phoneticPr fontId="3"/>
  </si>
  <si>
    <t>・　本認定とは別に、金融機関及び信用保証協会による金融上の審査がありますので、金融機関等との事前事後の御相談は十分に行って</t>
    <rPh sb="2" eb="3">
      <t>ホン</t>
    </rPh>
    <rPh sb="3" eb="5">
      <t>ニンテイ</t>
    </rPh>
    <rPh sb="7" eb="8">
      <t>ベツ</t>
    </rPh>
    <rPh sb="10" eb="12">
      <t>キンユウ</t>
    </rPh>
    <rPh sb="12" eb="14">
      <t>キカン</t>
    </rPh>
    <rPh sb="14" eb="15">
      <t>オヨ</t>
    </rPh>
    <rPh sb="16" eb="18">
      <t>シンヨウ</t>
    </rPh>
    <rPh sb="18" eb="20">
      <t>ホショウ</t>
    </rPh>
    <rPh sb="20" eb="22">
      <t>キョウカイ</t>
    </rPh>
    <rPh sb="25" eb="27">
      <t>キンユウ</t>
    </rPh>
    <rPh sb="27" eb="28">
      <t>ジョウ</t>
    </rPh>
    <rPh sb="29" eb="31">
      <t>シンサ</t>
    </rPh>
    <rPh sb="39" eb="41">
      <t>キンユウ</t>
    </rPh>
    <rPh sb="41" eb="43">
      <t>キカン</t>
    </rPh>
    <rPh sb="43" eb="44">
      <t>トウ</t>
    </rPh>
    <rPh sb="46" eb="48">
      <t>ジゼン</t>
    </rPh>
    <rPh sb="48" eb="50">
      <t>ジゴ</t>
    </rPh>
    <rPh sb="51" eb="54">
      <t>ゴソウダン</t>
    </rPh>
    <rPh sb="55" eb="57">
      <t>ジュウブン</t>
    </rPh>
    <rPh sb="58" eb="59">
      <t>オコナ</t>
    </rPh>
    <phoneticPr fontId="3"/>
  </si>
  <si>
    <t>　ください。</t>
    <phoneticPr fontId="3"/>
  </si>
  <si>
    <t>６</t>
    <phoneticPr fontId="3"/>
  </si>
  <si>
    <t>・以下の1～７の黄色セルに入力し、「印刷シート（ハ）①」を印刷してください。</t>
    <rPh sb="1" eb="3">
      <t>イカ</t>
    </rPh>
    <rPh sb="8" eb="10">
      <t>キイロ</t>
    </rPh>
    <rPh sb="13" eb="15">
      <t>ニュウリョク</t>
    </rPh>
    <rPh sb="18" eb="20">
      <t>インサツ</t>
    </rPh>
    <rPh sb="29" eb="31">
      <t>インサツ</t>
    </rPh>
    <phoneticPr fontId="3"/>
  </si>
  <si>
    <t>・認定要件や必要書類については、「提出書類等について（ハ）①②」をご確認いただき、ご準備ください。</t>
    <rPh sb="1" eb="3">
      <t>ニンテイ</t>
    </rPh>
    <rPh sb="3" eb="5">
      <t>ヨウケン</t>
    </rPh>
    <rPh sb="6" eb="8">
      <t>ヒツヨウ</t>
    </rPh>
    <rPh sb="8" eb="10">
      <t>ショルイ</t>
    </rPh>
    <rPh sb="34" eb="36">
      <t>カクニン</t>
    </rPh>
    <rPh sb="42" eb="44">
      <t>ジュンビ</t>
    </rPh>
    <phoneticPr fontId="3"/>
  </si>
  <si>
    <t>申請者の氏名（会社名及び代表者名。個人事業者で、屋号がある方は、屋号も入力してください。）</t>
    <rPh sb="0" eb="3">
      <t>シンセイシャ</t>
    </rPh>
    <rPh sb="4" eb="5">
      <t>シ</t>
    </rPh>
    <rPh sb="5" eb="6">
      <t>メイ</t>
    </rPh>
    <rPh sb="7" eb="9">
      <t>カイシャ</t>
    </rPh>
    <rPh sb="9" eb="10">
      <t>メイ</t>
    </rPh>
    <rPh sb="10" eb="11">
      <t>オヨ</t>
    </rPh>
    <rPh sb="12" eb="15">
      <t>ダイヒョウシャ</t>
    </rPh>
    <rPh sb="15" eb="16">
      <t>メイ</t>
    </rPh>
    <rPh sb="17" eb="19">
      <t>コジン</t>
    </rPh>
    <rPh sb="19" eb="22">
      <t>ジギョウシャ</t>
    </rPh>
    <rPh sb="24" eb="26">
      <t>ヤゴウ</t>
    </rPh>
    <rPh sb="29" eb="30">
      <t>カタ</t>
    </rPh>
    <rPh sb="32" eb="34">
      <t>ヤゴウ</t>
    </rPh>
    <rPh sb="35" eb="37">
      <t>ニュウリョク</t>
    </rPh>
    <phoneticPr fontId="3"/>
  </si>
  <si>
    <t>売上高営業利益率の比較（売上高や利益率については、挙証資料が必要です）</t>
    <rPh sb="0" eb="3">
      <t>ウリアゲダカ</t>
    </rPh>
    <rPh sb="3" eb="5">
      <t>エイギョウ</t>
    </rPh>
    <rPh sb="5" eb="7">
      <t>リエキ</t>
    </rPh>
    <rPh sb="7" eb="8">
      <t>リツ</t>
    </rPh>
    <rPh sb="9" eb="11">
      <t>ヒカク</t>
    </rPh>
    <rPh sb="12" eb="14">
      <t>ウリアゲ</t>
    </rPh>
    <rPh sb="14" eb="15">
      <t>ダカ</t>
    </rPh>
    <rPh sb="16" eb="18">
      <t>リエキ</t>
    </rPh>
    <rPh sb="18" eb="19">
      <t>リツ</t>
    </rPh>
    <rPh sb="25" eb="27">
      <t>キョショウ</t>
    </rPh>
    <rPh sb="27" eb="29">
      <t>シリョウ</t>
    </rPh>
    <rPh sb="30" eb="32">
      <t>ヒツヨウ</t>
    </rPh>
    <phoneticPr fontId="3"/>
  </si>
  <si>
    <t>営業利益</t>
    <rPh sb="0" eb="2">
      <t>エイギョウ</t>
    </rPh>
    <rPh sb="2" eb="4">
      <t>リエキ</t>
    </rPh>
    <phoneticPr fontId="3"/>
  </si>
  <si>
    <t>売上高</t>
    <rPh sb="0" eb="2">
      <t>ウリアゲ</t>
    </rPh>
    <rPh sb="2" eb="3">
      <t>ダカ</t>
    </rPh>
    <phoneticPr fontId="3"/>
  </si>
  <si>
    <t>円</t>
    <rPh sb="0" eb="1">
      <t>エン</t>
    </rPh>
    <phoneticPr fontId="3"/>
  </si>
  <si>
    <t>合計</t>
    <rPh sb="0" eb="2">
      <t>ゴウケイ</t>
    </rPh>
    <phoneticPr fontId="3"/>
  </si>
  <si>
    <t>【a】</t>
    <phoneticPr fontId="3"/>
  </si>
  <si>
    <t>【b】</t>
    <phoneticPr fontId="3"/>
  </si>
  <si>
    <t>営業利益率</t>
    <rPh sb="0" eb="2">
      <t>エイギョウ</t>
    </rPh>
    <rPh sb="2" eb="4">
      <t>リエキ</t>
    </rPh>
    <rPh sb="4" eb="5">
      <t>リツ</t>
    </rPh>
    <phoneticPr fontId="3"/>
  </si>
  <si>
    <t>b/a×100</t>
    <phoneticPr fontId="3"/>
  </si>
  <si>
    <t>【A】</t>
    <phoneticPr fontId="3"/>
  </si>
  <si>
    <t>％</t>
    <phoneticPr fontId="3"/>
  </si>
  <si>
    <t>最近３箇月間（リストから選択してください）</t>
    <rPh sb="0" eb="2">
      <t>サイキン</t>
    </rPh>
    <rPh sb="3" eb="5">
      <t>カゲツ</t>
    </rPh>
    <rPh sb="5" eb="6">
      <t>アイダ</t>
    </rPh>
    <rPh sb="12" eb="14">
      <t>センタク</t>
    </rPh>
    <phoneticPr fontId="3"/>
  </si>
  <si>
    <t>【c】</t>
    <phoneticPr fontId="3"/>
  </si>
  <si>
    <t>【d】</t>
    <phoneticPr fontId="3"/>
  </si>
  <si>
    <t>d/c×100</t>
    <phoneticPr fontId="3"/>
  </si>
  <si>
    <t>【B】</t>
    <phoneticPr fontId="3"/>
  </si>
  <si>
    <t>営業利益率の減少幅</t>
    <rPh sb="0" eb="2">
      <t>エイギョウ</t>
    </rPh>
    <rPh sb="2" eb="4">
      <t>リエキ</t>
    </rPh>
    <rPh sb="4" eb="5">
      <t>リツ</t>
    </rPh>
    <rPh sb="6" eb="9">
      <t>ゲンショウハバ</t>
    </rPh>
    <phoneticPr fontId="3"/>
  </si>
  <si>
    <t>【B-A】</t>
    <phoneticPr fontId="3"/>
  </si>
  <si>
    <t>【(B-A)/B×100】</t>
    <phoneticPr fontId="3"/>
  </si>
  <si>
    <t>営業利益率の減少率（※）</t>
    <rPh sb="0" eb="2">
      <t>エイギョウ</t>
    </rPh>
    <rPh sb="2" eb="4">
      <t>リエキ</t>
    </rPh>
    <rPh sb="4" eb="5">
      <t>リツ</t>
    </rPh>
    <rPh sb="6" eb="9">
      <t>ゲンショウリツ</t>
    </rPh>
    <phoneticPr fontId="3"/>
  </si>
  <si>
    <t>減少率の算出結果に関わらず</t>
    <rPh sb="0" eb="3">
      <t>ゲンショウリツ</t>
    </rPh>
    <rPh sb="4" eb="6">
      <t>サンシュツ</t>
    </rPh>
    <rPh sb="6" eb="8">
      <t>ケッカ</t>
    </rPh>
    <rPh sb="9" eb="10">
      <t>カカ</t>
    </rPh>
    <phoneticPr fontId="3"/>
  </si>
  <si>
    <t>認定要件を満たす</t>
    <rPh sb="0" eb="2">
      <t>ニンテイ</t>
    </rPh>
    <rPh sb="2" eb="4">
      <t>ヨウケン</t>
    </rPh>
    <rPh sb="5" eb="6">
      <t>ミ</t>
    </rPh>
    <phoneticPr fontId="3"/>
  </si>
  <si>
    <t>認定要件を満たさない</t>
    <rPh sb="0" eb="2">
      <t>ニンテイ</t>
    </rPh>
    <rPh sb="2" eb="4">
      <t>ヨウケン</t>
    </rPh>
    <rPh sb="5" eb="6">
      <t>ミ</t>
    </rPh>
    <phoneticPr fontId="3"/>
  </si>
  <si>
    <t>プラス</t>
    <phoneticPr fontId="3"/>
  </si>
  <si>
    <t>B（前年）の営業利益率が</t>
    <phoneticPr fontId="3"/>
  </si>
  <si>
    <t>ゼロ</t>
    <phoneticPr fontId="3"/>
  </si>
  <si>
    <t>マイナス</t>
    <phoneticPr fontId="3"/>
  </si>
  <si>
    <t>Ａ（最近）の営業利益率が</t>
    <phoneticPr fontId="3"/>
  </si>
  <si>
    <t>で</t>
    <phoneticPr fontId="3"/>
  </si>
  <si>
    <t>【ｃ】</t>
    <phoneticPr fontId="3"/>
  </si>
  <si>
    <t>【ｄ】</t>
    <phoneticPr fontId="3"/>
  </si>
  <si>
    <t>【ｂ】</t>
    <phoneticPr fontId="3"/>
  </si>
  <si>
    <r>
      <t>申請者の住所（京都市内の</t>
    </r>
    <r>
      <rPr>
        <b/>
        <u/>
        <sz val="12"/>
        <rFont val="ＭＳ 明朝"/>
        <family val="1"/>
        <charset val="128"/>
      </rPr>
      <t>事業所所在地</t>
    </r>
    <r>
      <rPr>
        <sz val="12"/>
        <rFont val="ＭＳ 明朝"/>
        <family val="1"/>
        <charset val="128"/>
      </rPr>
      <t>）</t>
    </r>
    <rPh sb="0" eb="3">
      <t>シンセイシャ</t>
    </rPh>
    <rPh sb="4" eb="6">
      <t>ジュウショ</t>
    </rPh>
    <rPh sb="7" eb="10">
      <t>キョウトシ</t>
    </rPh>
    <rPh sb="10" eb="11">
      <t>ナイ</t>
    </rPh>
    <rPh sb="12" eb="15">
      <t>ジギョウショ</t>
    </rPh>
    <rPh sb="15" eb="18">
      <t>ショザイチ</t>
    </rPh>
    <phoneticPr fontId="3"/>
  </si>
  <si>
    <t>　私は、表に記載する業を営んでいるが、下記のとおり、原材料費等の売上原価、一般管理費等の増加が生じているため、経営の安定に支障が生じておりますので、中小企業信用保険法第２条第５項第５号の規定に基づき認定されるようお願いします。</t>
    <rPh sb="1" eb="2">
      <t>ワタシ</t>
    </rPh>
    <rPh sb="4" eb="5">
      <t>ヒョウ</t>
    </rPh>
    <rPh sb="6" eb="8">
      <t>キサイ</t>
    </rPh>
    <rPh sb="10" eb="11">
      <t>ギョウ</t>
    </rPh>
    <rPh sb="12" eb="13">
      <t>イトナ</t>
    </rPh>
    <rPh sb="19" eb="21">
      <t>カキ</t>
    </rPh>
    <rPh sb="26" eb="30">
      <t>ゲンザイリョウヒ</t>
    </rPh>
    <rPh sb="30" eb="31">
      <t>ナド</t>
    </rPh>
    <rPh sb="32" eb="34">
      <t>ウリアゲ</t>
    </rPh>
    <rPh sb="34" eb="36">
      <t>ゲンカ</t>
    </rPh>
    <rPh sb="37" eb="39">
      <t>イッパン</t>
    </rPh>
    <rPh sb="39" eb="42">
      <t>カンリヒ</t>
    </rPh>
    <rPh sb="42" eb="43">
      <t>ナド</t>
    </rPh>
    <rPh sb="44" eb="46">
      <t>ゾウカ</t>
    </rPh>
    <rPh sb="47" eb="48">
      <t>ショウ</t>
    </rPh>
    <rPh sb="55" eb="57">
      <t>ケイエイ</t>
    </rPh>
    <rPh sb="58" eb="60">
      <t>アンテイ</t>
    </rPh>
    <rPh sb="61" eb="63">
      <t>シショウ</t>
    </rPh>
    <rPh sb="64" eb="65">
      <t>ショウ</t>
    </rPh>
    <rPh sb="74" eb="76">
      <t>チュウショウ</t>
    </rPh>
    <rPh sb="76" eb="78">
      <t>キギョウ</t>
    </rPh>
    <rPh sb="78" eb="80">
      <t>シンヨウ</t>
    </rPh>
    <rPh sb="80" eb="83">
      <t>ホケンホウ</t>
    </rPh>
    <rPh sb="83" eb="84">
      <t>ダイ</t>
    </rPh>
    <rPh sb="85" eb="86">
      <t>ジョウ</t>
    </rPh>
    <rPh sb="86" eb="87">
      <t>ダイ</t>
    </rPh>
    <rPh sb="88" eb="89">
      <t>コウ</t>
    </rPh>
    <rPh sb="89" eb="90">
      <t>ダイ</t>
    </rPh>
    <rPh sb="91" eb="92">
      <t>ゴウ</t>
    </rPh>
    <rPh sb="93" eb="95">
      <t>キテイ</t>
    </rPh>
    <rPh sb="96" eb="97">
      <t>モト</t>
    </rPh>
    <rPh sb="99" eb="101">
      <t>ニンテイ</t>
    </rPh>
    <rPh sb="107" eb="108">
      <t>ネガ</t>
    </rPh>
    <phoneticPr fontId="1"/>
  </si>
  <si>
    <t>（営業利益率の減少要件における特殊な判定について）</t>
    <rPh sb="1" eb="3">
      <t>エイギョウ</t>
    </rPh>
    <rPh sb="3" eb="5">
      <t>リエキ</t>
    </rPh>
    <rPh sb="5" eb="6">
      <t>リツ</t>
    </rPh>
    <rPh sb="7" eb="9">
      <t>ゲンショウ</t>
    </rPh>
    <rPh sb="9" eb="11">
      <t>ヨウケン</t>
    </rPh>
    <rPh sb="15" eb="17">
      <t>トクシュ</t>
    </rPh>
    <rPh sb="18" eb="20">
      <t>ハンテイ</t>
    </rPh>
    <phoneticPr fontId="3"/>
  </si>
  <si>
    <t>　→営業利益率の減少率の結果に関わらず、認定要件を満たす。</t>
    <rPh sb="2" eb="4">
      <t>エイギョウ</t>
    </rPh>
    <rPh sb="4" eb="6">
      <t>リエキ</t>
    </rPh>
    <rPh sb="6" eb="7">
      <t>リツ</t>
    </rPh>
    <rPh sb="8" eb="11">
      <t>ゲンショウリツ</t>
    </rPh>
    <rPh sb="12" eb="14">
      <t>ケッカ</t>
    </rPh>
    <rPh sb="15" eb="16">
      <t>カカ</t>
    </rPh>
    <rPh sb="20" eb="22">
      <t>ニンテイ</t>
    </rPh>
    <rPh sb="22" eb="24">
      <t>ヨウケン</t>
    </rPh>
    <rPh sb="25" eb="26">
      <t>ミ</t>
    </rPh>
    <phoneticPr fontId="3"/>
  </si>
  <si>
    <t>　→営業利益率の減少率の結果に関わらず、認定要件を満たさない。</t>
    <rPh sb="2" eb="4">
      <t>エイギョウ</t>
    </rPh>
    <rPh sb="4" eb="6">
      <t>リエキ</t>
    </rPh>
    <rPh sb="6" eb="7">
      <t>リツ</t>
    </rPh>
    <rPh sb="8" eb="11">
      <t>ゲンショウリツ</t>
    </rPh>
    <rPh sb="12" eb="14">
      <t>ケッカ</t>
    </rPh>
    <rPh sb="15" eb="16">
      <t>カカ</t>
    </rPh>
    <rPh sb="20" eb="22">
      <t>ニンテイ</t>
    </rPh>
    <rPh sb="22" eb="24">
      <t>ヨウケン</t>
    </rPh>
    <rPh sb="25" eb="26">
      <t>ミ</t>
    </rPh>
    <phoneticPr fontId="3"/>
  </si>
  <si>
    <t>・</t>
    <phoneticPr fontId="3"/>
  </si>
  <si>
    <t>・以下の1～７の黄色セルに入力し、「印刷シート（ハ）②」を印刷してください。</t>
    <rPh sb="1" eb="3">
      <t>イカ</t>
    </rPh>
    <rPh sb="8" eb="10">
      <t>キイロ</t>
    </rPh>
    <rPh sb="13" eb="15">
      <t>ニュウリョク</t>
    </rPh>
    <rPh sb="18" eb="20">
      <t>インサツ</t>
    </rPh>
    <rPh sb="29" eb="31">
      <t>インサツ</t>
    </rPh>
    <phoneticPr fontId="3"/>
  </si>
  <si>
    <t>業種番号、業種</t>
    <rPh sb="0" eb="2">
      <t>ギョウシュ</t>
    </rPh>
    <rPh sb="2" eb="4">
      <t>バンゴウ</t>
    </rPh>
    <rPh sb="5" eb="7">
      <t>ギョウシュ</t>
    </rPh>
    <phoneticPr fontId="3"/>
  </si>
  <si>
    <t>申請者の氏名（会社名及び代表者名。個人事業者で、屋号がある方は、屋号も入力してください。）</t>
    <rPh sb="0" eb="3">
      <t>シンセイシャ</t>
    </rPh>
    <rPh sb="4" eb="5">
      <t>シ</t>
    </rPh>
    <rPh sb="5" eb="6">
      <t>メイ</t>
    </rPh>
    <rPh sb="7" eb="10">
      <t>カイシャメイ</t>
    </rPh>
    <rPh sb="10" eb="11">
      <t>オヨ</t>
    </rPh>
    <rPh sb="12" eb="15">
      <t>ダイヒョウシャ</t>
    </rPh>
    <rPh sb="15" eb="16">
      <t>メイ</t>
    </rPh>
    <rPh sb="17" eb="19">
      <t>コジン</t>
    </rPh>
    <rPh sb="19" eb="22">
      <t>ジギョウシャ</t>
    </rPh>
    <rPh sb="24" eb="26">
      <t>ヤゴウ</t>
    </rPh>
    <rPh sb="29" eb="30">
      <t>カタ</t>
    </rPh>
    <rPh sb="32" eb="34">
      <t>ヤゴウ</t>
    </rPh>
    <rPh sb="35" eb="37">
      <t>ニュウリョク</t>
    </rPh>
    <phoneticPr fontId="3"/>
  </si>
  <si>
    <t>売上高営業利益率の比較（売上高や利益率については、挙証資料が必要です）</t>
    <rPh sb="0" eb="2">
      <t>ウリアゲ</t>
    </rPh>
    <rPh sb="2" eb="3">
      <t>ダカ</t>
    </rPh>
    <rPh sb="3" eb="5">
      <t>エイギョウ</t>
    </rPh>
    <rPh sb="5" eb="7">
      <t>リエキ</t>
    </rPh>
    <rPh sb="7" eb="8">
      <t>リツ</t>
    </rPh>
    <rPh sb="9" eb="11">
      <t>ヒカク</t>
    </rPh>
    <rPh sb="12" eb="14">
      <t>ウリアゲ</t>
    </rPh>
    <rPh sb="14" eb="15">
      <t>ダカ</t>
    </rPh>
    <rPh sb="16" eb="18">
      <t>リエキ</t>
    </rPh>
    <rPh sb="18" eb="19">
      <t>リツ</t>
    </rPh>
    <rPh sb="25" eb="27">
      <t>キョショウ</t>
    </rPh>
    <rPh sb="27" eb="29">
      <t>シリョウ</t>
    </rPh>
    <rPh sb="30" eb="32">
      <t>ヒツヨウ</t>
    </rPh>
    <phoneticPr fontId="3"/>
  </si>
  <si>
    <t>指定業種における売上高営業利益率の減少率</t>
    <rPh sb="0" eb="2">
      <t>シテイ</t>
    </rPh>
    <rPh sb="2" eb="4">
      <t>ギョウシュ</t>
    </rPh>
    <rPh sb="8" eb="10">
      <t>ウリアゲ</t>
    </rPh>
    <rPh sb="10" eb="11">
      <t>ダカ</t>
    </rPh>
    <rPh sb="11" eb="13">
      <t>エイギョウ</t>
    </rPh>
    <rPh sb="13" eb="15">
      <t>リエキ</t>
    </rPh>
    <rPh sb="15" eb="16">
      <t>リツ</t>
    </rPh>
    <rPh sb="17" eb="20">
      <t>ゲンショウリツ</t>
    </rPh>
    <phoneticPr fontId="3"/>
  </si>
  <si>
    <t>企業全体における売上高営業利益率の減少率</t>
    <rPh sb="0" eb="2">
      <t>キギョウ</t>
    </rPh>
    <rPh sb="2" eb="4">
      <t>ゼンタイ</t>
    </rPh>
    <rPh sb="8" eb="10">
      <t>ウリアゲ</t>
    </rPh>
    <rPh sb="10" eb="11">
      <t>ダカ</t>
    </rPh>
    <rPh sb="11" eb="13">
      <t>エイギョウ</t>
    </rPh>
    <rPh sb="13" eb="15">
      <t>リエキ</t>
    </rPh>
    <rPh sb="15" eb="16">
      <t>リツ</t>
    </rPh>
    <rPh sb="17" eb="20">
      <t>ゲンショウリツ</t>
    </rPh>
    <phoneticPr fontId="3"/>
  </si>
  <si>
    <t>【a'】</t>
    <phoneticPr fontId="3"/>
  </si>
  <si>
    <t>【b'】</t>
    <phoneticPr fontId="3"/>
  </si>
  <si>
    <t>【c'】</t>
    <phoneticPr fontId="3"/>
  </si>
  <si>
    <t>【d'】</t>
    <phoneticPr fontId="3"/>
  </si>
  <si>
    <t>【A'】</t>
    <phoneticPr fontId="3"/>
  </si>
  <si>
    <t>【B'】</t>
    <phoneticPr fontId="3"/>
  </si>
  <si>
    <t>セーフティネット保証５号（ハ）－①［利益率要件］　入力シート</t>
    <rPh sb="8" eb="10">
      <t>ホショウ</t>
    </rPh>
    <rPh sb="18" eb="20">
      <t>リエキ</t>
    </rPh>
    <rPh sb="20" eb="21">
      <t>リツ</t>
    </rPh>
    <phoneticPr fontId="3"/>
  </si>
  <si>
    <t>セーフティネット保証５号（ハ）－②［利益率要件］　入力シート</t>
    <rPh sb="8" eb="10">
      <t>ホショウ</t>
    </rPh>
    <phoneticPr fontId="3"/>
  </si>
  <si>
    <t>【B'-A'】</t>
    <phoneticPr fontId="3"/>
  </si>
  <si>
    <t>【(B'-A')/B'×100】</t>
    <phoneticPr fontId="3"/>
  </si>
  <si>
    <t>b'/a'×100</t>
    <phoneticPr fontId="3"/>
  </si>
  <si>
    <t>d'/c'×100</t>
    <phoneticPr fontId="3"/>
  </si>
  <si>
    <t>最近３箇月間における全体の売上高に占める指定業種の売上高の割合</t>
    <rPh sb="0" eb="2">
      <t>サイキン</t>
    </rPh>
    <rPh sb="3" eb="5">
      <t>カゲツ</t>
    </rPh>
    <rPh sb="5" eb="6">
      <t>アイダ</t>
    </rPh>
    <rPh sb="10" eb="12">
      <t>ゼンタイ</t>
    </rPh>
    <rPh sb="13" eb="16">
      <t>ウリアゲダカ</t>
    </rPh>
    <rPh sb="17" eb="18">
      <t>シ</t>
    </rPh>
    <rPh sb="20" eb="22">
      <t>シテイ</t>
    </rPh>
    <rPh sb="22" eb="24">
      <t>ギョウシュ</t>
    </rPh>
    <rPh sb="25" eb="27">
      <t>ウリアゲ</t>
    </rPh>
    <rPh sb="27" eb="28">
      <t>ダカ</t>
    </rPh>
    <rPh sb="29" eb="31">
      <t>ワリアイ</t>
    </rPh>
    <phoneticPr fontId="1"/>
  </si>
  <si>
    <t>（※）営業利益率の減少率に対する特殊な判定について（通常は２０％以上が要件）</t>
    <rPh sb="3" eb="5">
      <t>エイギョウ</t>
    </rPh>
    <rPh sb="5" eb="7">
      <t>リエキ</t>
    </rPh>
    <rPh sb="7" eb="8">
      <t>リツ</t>
    </rPh>
    <rPh sb="9" eb="12">
      <t>ゲンショウリツ</t>
    </rPh>
    <rPh sb="13" eb="14">
      <t>タイ</t>
    </rPh>
    <rPh sb="16" eb="18">
      <t>トクシュ</t>
    </rPh>
    <rPh sb="19" eb="21">
      <t>ハンテイ</t>
    </rPh>
    <rPh sb="26" eb="28">
      <t>ツウジョウ</t>
    </rPh>
    <rPh sb="32" eb="34">
      <t>イジョウ</t>
    </rPh>
    <rPh sb="35" eb="37">
      <t>ヨウケン</t>
    </rPh>
    <phoneticPr fontId="3"/>
  </si>
  <si>
    <t>最近３箇月間</t>
    <rPh sb="0" eb="2">
      <t>サイキン</t>
    </rPh>
    <rPh sb="3" eb="5">
      <t>カゲツ</t>
    </rPh>
    <rPh sb="5" eb="6">
      <t>アイダ</t>
    </rPh>
    <phoneticPr fontId="3"/>
  </si>
  <si>
    <t>取扱商品やサービスの内容
（できるだか具体的に）</t>
    <rPh sb="0" eb="2">
      <t>トリアツカイ</t>
    </rPh>
    <rPh sb="2" eb="4">
      <t>ショウヒン</t>
    </rPh>
    <rPh sb="10" eb="12">
      <t>ナイヨウ</t>
    </rPh>
    <rPh sb="19" eb="22">
      <t>グタイテキ</t>
    </rPh>
    <phoneticPr fontId="3"/>
  </si>
  <si>
    <t>企業全体の
月平均売上高営業利益率</t>
    <rPh sb="0" eb="2">
      <t>キギョウ</t>
    </rPh>
    <rPh sb="2" eb="4">
      <t>ゼンタイ</t>
    </rPh>
    <rPh sb="6" eb="7">
      <t>ツキ</t>
    </rPh>
    <rPh sb="7" eb="9">
      <t>ヘイキン</t>
    </rPh>
    <rPh sb="9" eb="12">
      <t>ウリアゲダカ</t>
    </rPh>
    <rPh sb="12" eb="14">
      <t>エイギョウ</t>
    </rPh>
    <rPh sb="14" eb="17">
      <t>リエキリツ</t>
    </rPh>
    <phoneticPr fontId="3"/>
  </si>
  <si>
    <t>最近３箇月間における企業全体の売上高に占める指定業種の売上高の割合</t>
    <rPh sb="0" eb="2">
      <t>サイキン</t>
    </rPh>
    <rPh sb="3" eb="5">
      <t>カゲツ</t>
    </rPh>
    <rPh sb="5" eb="6">
      <t>アイダ</t>
    </rPh>
    <rPh sb="10" eb="12">
      <t>キギョウ</t>
    </rPh>
    <rPh sb="12" eb="14">
      <t>ゼンタイ</t>
    </rPh>
    <rPh sb="15" eb="18">
      <t>ウリアゲダカ</t>
    </rPh>
    <rPh sb="19" eb="20">
      <t>シ</t>
    </rPh>
    <rPh sb="22" eb="24">
      <t>シテイ</t>
    </rPh>
    <rPh sb="24" eb="26">
      <t>ギョウシュ</t>
    </rPh>
    <rPh sb="27" eb="29">
      <t>ウリアゲ</t>
    </rPh>
    <rPh sb="29" eb="30">
      <t>ダカ</t>
    </rPh>
    <rPh sb="31" eb="33">
      <t>ワリアイ</t>
    </rPh>
    <phoneticPr fontId="1"/>
  </si>
  <si>
    <t>【ａ'】</t>
    <phoneticPr fontId="3"/>
  </si>
  <si>
    <t>【ｃ'】</t>
    <phoneticPr fontId="3"/>
  </si>
  <si>
    <t>【ｂ'】</t>
    <phoneticPr fontId="3"/>
  </si>
  <si>
    <t>【ｄ'】</t>
    <phoneticPr fontId="3"/>
  </si>
  <si>
    <t>【Ａ'】</t>
    <phoneticPr fontId="3"/>
  </si>
  <si>
    <t>【Ｂ'】</t>
    <phoneticPr fontId="3"/>
  </si>
  <si>
    <t>ｂ'／ａ'×１００</t>
    <phoneticPr fontId="3"/>
  </si>
  <si>
    <t>ｄ'／ｃ'×１００</t>
    <phoneticPr fontId="3"/>
  </si>
  <si>
    <t>（Ｂ'－Ａ'）／Ｂ'×１００</t>
    <phoneticPr fontId="3"/>
  </si>
  <si>
    <t>ａ／ａ'×１００</t>
    <phoneticPr fontId="3"/>
  </si>
  <si>
    <t>＊小数点第２位以下は切捨て</t>
    <rPh sb="1" eb="4">
      <t>ショウスウテン</t>
    </rPh>
    <rPh sb="4" eb="5">
      <t>ダイ</t>
    </rPh>
    <rPh sb="6" eb="7">
      <t>イ</t>
    </rPh>
    <rPh sb="7" eb="9">
      <t>イカ</t>
    </rPh>
    <rPh sb="10" eb="11">
      <t>ス</t>
    </rPh>
    <phoneticPr fontId="3"/>
  </si>
  <si>
    <t>セーフティネット保証５号（ハ）－①、（ハ）－②［利益率要件］に係る提出書類等について
（ 業況の悪化している業種（全国的）関係 ））</t>
    <rPh sb="8" eb="10">
      <t>ホショウ</t>
    </rPh>
    <rPh sb="24" eb="26">
      <t>リエキ</t>
    </rPh>
    <rPh sb="26" eb="27">
      <t>リツ</t>
    </rPh>
    <rPh sb="31" eb="32">
      <t>カカ</t>
    </rPh>
    <rPh sb="33" eb="35">
      <t>テイシュツ</t>
    </rPh>
    <rPh sb="35" eb="37">
      <t>ショルイ</t>
    </rPh>
    <rPh sb="37" eb="38">
      <t>トウ</t>
    </rPh>
    <rPh sb="45" eb="47">
      <t>ギョウキョウ</t>
    </rPh>
    <rPh sb="48" eb="50">
      <t>アッカ</t>
    </rPh>
    <rPh sb="54" eb="56">
      <t>ギョウシュ</t>
    </rPh>
    <rPh sb="57" eb="60">
      <t>ゼンコクテキ</t>
    </rPh>
    <rPh sb="61" eb="63">
      <t>カンケイ</t>
    </rPh>
    <phoneticPr fontId="3"/>
  </si>
  <si>
    <t>（ハ）－②</t>
    <phoneticPr fontId="3"/>
  </si>
  <si>
    <r>
      <t>※　表には、営んでいる事業のうち指定業種に属するもの（日本標準産業分類の細分類番号と細分類業種名）を</t>
    </r>
    <r>
      <rPr>
        <b/>
        <u/>
        <sz val="12"/>
        <color theme="1"/>
        <rFont val="ＭＳ 明朝"/>
        <family val="1"/>
        <charset val="128"/>
      </rPr>
      <t>全て</t>
    </r>
    <r>
      <rPr>
        <sz val="12"/>
        <color theme="1"/>
        <rFont val="ＭＳ 明朝"/>
        <family val="1"/>
        <charset val="128"/>
      </rPr>
      <t>記載。当該業種が複数ある場合には、その中で、最近１年間で最も売上高が大きい事業が属する業種を左上の太枠に記載。</t>
    </r>
    <rPh sb="2" eb="3">
      <t>ヒョウ</t>
    </rPh>
    <rPh sb="6" eb="7">
      <t>イトナ</t>
    </rPh>
    <rPh sb="11" eb="13">
      <t>ジギョウ</t>
    </rPh>
    <rPh sb="16" eb="18">
      <t>シテイ</t>
    </rPh>
    <rPh sb="18" eb="20">
      <t>ギョウシュ</t>
    </rPh>
    <rPh sb="21" eb="22">
      <t>ゾク</t>
    </rPh>
    <rPh sb="27" eb="29">
      <t>ニホン</t>
    </rPh>
    <rPh sb="29" eb="31">
      <t>ヒョウジュン</t>
    </rPh>
    <rPh sb="31" eb="33">
      <t>サンギョウ</t>
    </rPh>
    <rPh sb="33" eb="35">
      <t>ブンルイ</t>
    </rPh>
    <rPh sb="36" eb="39">
      <t>サイブンルイ</t>
    </rPh>
    <rPh sb="39" eb="41">
      <t>バンゴウ</t>
    </rPh>
    <rPh sb="42" eb="45">
      <t>サイブンルイ</t>
    </rPh>
    <rPh sb="45" eb="47">
      <t>ギョウシュ</t>
    </rPh>
    <rPh sb="47" eb="48">
      <t>メイ</t>
    </rPh>
    <rPh sb="50" eb="51">
      <t>スベ</t>
    </rPh>
    <rPh sb="52" eb="54">
      <t>キサイ</t>
    </rPh>
    <rPh sb="55" eb="57">
      <t>トウガイ</t>
    </rPh>
    <rPh sb="57" eb="59">
      <t>ギョウシュ</t>
    </rPh>
    <rPh sb="60" eb="62">
      <t>フクスウ</t>
    </rPh>
    <rPh sb="64" eb="66">
      <t>バアイ</t>
    </rPh>
    <rPh sb="71" eb="72">
      <t>ナカ</t>
    </rPh>
    <rPh sb="74" eb="76">
      <t>サイキン</t>
    </rPh>
    <rPh sb="77" eb="79">
      <t>ネンカン</t>
    </rPh>
    <rPh sb="80" eb="81">
      <t>モット</t>
    </rPh>
    <rPh sb="82" eb="85">
      <t>ウリアゲダカ</t>
    </rPh>
    <rPh sb="86" eb="87">
      <t>オオ</t>
    </rPh>
    <rPh sb="89" eb="91">
      <t>ジギョウ</t>
    </rPh>
    <rPh sb="92" eb="93">
      <t>ゾク</t>
    </rPh>
    <rPh sb="95" eb="97">
      <t>ギョウシュ</t>
    </rPh>
    <rPh sb="98" eb="100">
      <t>ヒダリウエ</t>
    </rPh>
    <rPh sb="101" eb="103">
      <t>フトワク</t>
    </rPh>
    <rPh sb="104" eb="106">
      <t>キサイ</t>
    </rPh>
    <phoneticPr fontId="1"/>
  </si>
  <si>
    <r>
      <t>※　表には、営んでいる事業が属する業種（日本標準産業分類の細分類番号と細分類業種名）を</t>
    </r>
    <r>
      <rPr>
        <b/>
        <u/>
        <sz val="12"/>
        <rFont val="ＭＳ 明朝"/>
        <family val="1"/>
        <charset val="128"/>
      </rPr>
      <t>全て</t>
    </r>
    <r>
      <rPr>
        <sz val="12"/>
        <rFont val="ＭＳ 明朝"/>
        <family val="1"/>
        <charset val="128"/>
      </rPr>
      <t>記載（当該業種は全て指定業種であることが必要）。当該業種が複数ある場合には、その中で、最近１年間で最も売上高が大きい事業が属する業種を左上の太枠に記載。</t>
    </r>
    <rPh sb="2" eb="3">
      <t>ヒョウ</t>
    </rPh>
    <rPh sb="6" eb="7">
      <t>イトナ</t>
    </rPh>
    <rPh sb="11" eb="13">
      <t>ジギョウ</t>
    </rPh>
    <rPh sb="14" eb="15">
      <t>ゾク</t>
    </rPh>
    <rPh sb="17" eb="19">
      <t>ギョウシュ</t>
    </rPh>
    <rPh sb="20" eb="22">
      <t>ニホン</t>
    </rPh>
    <rPh sb="22" eb="24">
      <t>ヒョウジュン</t>
    </rPh>
    <rPh sb="24" eb="26">
      <t>サンギョウ</t>
    </rPh>
    <rPh sb="26" eb="28">
      <t>ブンルイ</t>
    </rPh>
    <rPh sb="29" eb="32">
      <t>サイブンルイ</t>
    </rPh>
    <rPh sb="32" eb="34">
      <t>バンゴウ</t>
    </rPh>
    <rPh sb="35" eb="38">
      <t>サイブンルイ</t>
    </rPh>
    <rPh sb="38" eb="40">
      <t>ギョウシュ</t>
    </rPh>
    <rPh sb="40" eb="41">
      <t>メイ</t>
    </rPh>
    <rPh sb="43" eb="44">
      <t>スベ</t>
    </rPh>
    <rPh sb="45" eb="47">
      <t>キサイ</t>
    </rPh>
    <rPh sb="48" eb="50">
      <t>トウガイ</t>
    </rPh>
    <rPh sb="50" eb="52">
      <t>ギョウシュ</t>
    </rPh>
    <rPh sb="53" eb="54">
      <t>スベ</t>
    </rPh>
    <rPh sb="55" eb="57">
      <t>シテイ</t>
    </rPh>
    <rPh sb="57" eb="59">
      <t>ギョウシュ</t>
    </rPh>
    <rPh sb="65" eb="67">
      <t>ヒツヨウ</t>
    </rPh>
    <rPh sb="69" eb="71">
      <t>トウガイ</t>
    </rPh>
    <rPh sb="71" eb="73">
      <t>ギョウシュ</t>
    </rPh>
    <rPh sb="74" eb="76">
      <t>フクスウ</t>
    </rPh>
    <rPh sb="78" eb="80">
      <t>バアイ</t>
    </rPh>
    <rPh sb="85" eb="86">
      <t>ナカ</t>
    </rPh>
    <rPh sb="88" eb="90">
      <t>サイキン</t>
    </rPh>
    <rPh sb="91" eb="93">
      <t>ネンカン</t>
    </rPh>
    <rPh sb="94" eb="95">
      <t>モット</t>
    </rPh>
    <rPh sb="96" eb="99">
      <t>ウリアゲダカ</t>
    </rPh>
    <rPh sb="100" eb="101">
      <t>オオ</t>
    </rPh>
    <rPh sb="103" eb="105">
      <t>ジギョウ</t>
    </rPh>
    <rPh sb="106" eb="107">
      <t>ゾク</t>
    </rPh>
    <rPh sb="109" eb="111">
      <t>ギョウシュ</t>
    </rPh>
    <rPh sb="112" eb="114">
      <t>ヒダリウエ</t>
    </rPh>
    <rPh sb="115" eb="117">
      <t>フトワク</t>
    </rPh>
    <rPh sb="118" eb="120">
      <t>キサイ</t>
    </rPh>
    <phoneticPr fontId="1"/>
  </si>
  <si>
    <t>５号（ハ）認定申請書（※申請者の氏名は、自署。法人の場合は、社判でも構いません）【本エクセルで作成可能】</t>
    <rPh sb="5" eb="7">
      <t>ニンテイ</t>
    </rPh>
    <rPh sb="7" eb="10">
      <t>シンセイショ</t>
    </rPh>
    <rPh sb="12" eb="15">
      <t>シンセイシャ</t>
    </rPh>
    <rPh sb="16" eb="18">
      <t>シメイ</t>
    </rPh>
    <rPh sb="17" eb="18">
      <t>メイ</t>
    </rPh>
    <rPh sb="20" eb="22">
      <t>ジショ</t>
    </rPh>
    <rPh sb="23" eb="25">
      <t>ホウジン</t>
    </rPh>
    <rPh sb="26" eb="28">
      <t>バアイ</t>
    </rPh>
    <rPh sb="30" eb="32">
      <t>シャバン</t>
    </rPh>
    <rPh sb="34" eb="35">
      <t>カマ</t>
    </rPh>
    <rPh sb="41" eb="42">
      <t>ホン</t>
    </rPh>
    <rPh sb="47" eb="49">
      <t>サクセイ</t>
    </rPh>
    <rPh sb="49" eb="51">
      <t>カノウ</t>
    </rPh>
    <phoneticPr fontId="3"/>
  </si>
  <si>
    <t>５号（ハ）計算書【本エクセルで作成可能】</t>
    <rPh sb="5" eb="8">
      <t>ケイサンショ</t>
    </rPh>
    <rPh sb="9" eb="10">
      <t>ホン</t>
    </rPh>
    <rPh sb="15" eb="17">
      <t>サクセイ</t>
    </rPh>
    <rPh sb="17" eb="19">
      <t>カノウ</t>
    </rPh>
    <phoneticPr fontId="3"/>
  </si>
  <si>
    <t>【（ハ）－②で申請する場合】指定業種の売上高営業利益率を確認できる資料（※上記の試算表で確認できる場合は不要です）</t>
    <rPh sb="7" eb="9">
      <t>シンセイ</t>
    </rPh>
    <rPh sb="11" eb="13">
      <t>バアイ</t>
    </rPh>
    <rPh sb="14" eb="16">
      <t>シテイ</t>
    </rPh>
    <rPh sb="16" eb="18">
      <t>ギョウシュ</t>
    </rPh>
    <rPh sb="19" eb="21">
      <t>ウリアゲ</t>
    </rPh>
    <rPh sb="21" eb="22">
      <t>ダカ</t>
    </rPh>
    <rPh sb="22" eb="24">
      <t>エイギョウ</t>
    </rPh>
    <rPh sb="24" eb="26">
      <t>リエキ</t>
    </rPh>
    <rPh sb="26" eb="27">
      <t>リツ</t>
    </rPh>
    <rPh sb="28" eb="30">
      <t>カクニン</t>
    </rPh>
    <rPh sb="33" eb="35">
      <t>シリョウ</t>
    </rPh>
    <rPh sb="37" eb="39">
      <t>ジョウキ</t>
    </rPh>
    <rPh sb="40" eb="43">
      <t>シサンヒョウ</t>
    </rPh>
    <rPh sb="44" eb="46">
      <t>カクニン</t>
    </rPh>
    <rPh sb="49" eb="51">
      <t>バアイ</t>
    </rPh>
    <rPh sb="52" eb="54">
      <t>フヨウ</t>
    </rPh>
    <phoneticPr fontId="3"/>
  </si>
  <si>
    <t>比較する年月を選択し、売上高を入力してください。</t>
    <rPh sb="0" eb="2">
      <t>ヒカク</t>
    </rPh>
    <rPh sb="4" eb="5">
      <t>ネン</t>
    </rPh>
    <rPh sb="5" eb="6">
      <t>ツキ</t>
    </rPh>
    <rPh sb="7" eb="9">
      <t>センタク</t>
    </rPh>
    <rPh sb="11" eb="13">
      <t>ウリアゲ</t>
    </rPh>
    <rPh sb="13" eb="14">
      <t>ダカ</t>
    </rPh>
    <rPh sb="15" eb="17">
      <t>ニュウリョク</t>
    </rPh>
    <phoneticPr fontId="3"/>
  </si>
  <si>
    <t>「指定業種」及び「企業全体」において、比較する年月を選択し、売上高を入力してください。</t>
    <rPh sb="1" eb="3">
      <t>シテイ</t>
    </rPh>
    <rPh sb="3" eb="5">
      <t>ギョウシュ</t>
    </rPh>
    <rPh sb="6" eb="7">
      <t>オヨ</t>
    </rPh>
    <rPh sb="9" eb="11">
      <t>キギョウ</t>
    </rPh>
    <rPh sb="11" eb="13">
      <t>ゼンタイ</t>
    </rPh>
    <rPh sb="19" eb="21">
      <t>ヒカク</t>
    </rPh>
    <rPh sb="23" eb="25">
      <t>トシツキ</t>
    </rPh>
    <rPh sb="26" eb="28">
      <t>センタク</t>
    </rPh>
    <rPh sb="30" eb="32">
      <t>ウリアゲ</t>
    </rPh>
    <rPh sb="32" eb="33">
      <t>ダカ</t>
    </rPh>
    <rPh sb="34" eb="36">
      <t>ニュウリョク</t>
    </rPh>
    <phoneticPr fontId="3"/>
  </si>
  <si>
    <t>　　（５％以上で認定要件を満たす）</t>
    <phoneticPr fontId="3"/>
  </si>
  <si>
    <t>・最近３箇月間の月平均売上高営業利益率が前年同期比で２０％以上減少していること</t>
    <rPh sb="6" eb="7">
      <t>カン</t>
    </rPh>
    <rPh sb="8" eb="11">
      <t>ツキヘイキン</t>
    </rPh>
    <rPh sb="11" eb="13">
      <t>ウリアゲ</t>
    </rPh>
    <rPh sb="13" eb="14">
      <t>ダカ</t>
    </rPh>
    <rPh sb="14" eb="16">
      <t>エイギョウ</t>
    </rPh>
    <rPh sb="16" eb="18">
      <t>リエキ</t>
    </rPh>
    <rPh sb="18" eb="19">
      <t>リツ</t>
    </rPh>
    <rPh sb="20" eb="22">
      <t>ゼンネン</t>
    </rPh>
    <rPh sb="22" eb="24">
      <t>ドウキ</t>
    </rPh>
    <rPh sb="24" eb="25">
      <t>ヒ</t>
    </rPh>
    <rPh sb="29" eb="31">
      <t>イジョウ</t>
    </rPh>
    <rPh sb="31" eb="33">
      <t>ゲンショウ</t>
    </rPh>
    <phoneticPr fontId="3"/>
  </si>
  <si>
    <t>・最近３箇月間における指定業種に属する事業の売上高が企業全体の売上高の５％以上を占めていること
・指定業種に属する事業において、最近３箇月間の月平均売上高営業利益率が前年同期比で２０％以上減少していること
・企業全体において、最近３箇月間の月平均売上高営業利益率が前年同期比で２０％以上減少していること</t>
    <rPh sb="6" eb="7">
      <t>カン</t>
    </rPh>
    <rPh sb="11" eb="13">
      <t>シテイ</t>
    </rPh>
    <rPh sb="13" eb="15">
      <t>ギョウシュ</t>
    </rPh>
    <rPh sb="16" eb="17">
      <t>ゾク</t>
    </rPh>
    <rPh sb="19" eb="21">
      <t>ジギョウ</t>
    </rPh>
    <rPh sb="22" eb="24">
      <t>ウリアゲ</t>
    </rPh>
    <rPh sb="24" eb="25">
      <t>ダカ</t>
    </rPh>
    <rPh sb="26" eb="28">
      <t>キギョウ</t>
    </rPh>
    <rPh sb="28" eb="30">
      <t>ゼンタイ</t>
    </rPh>
    <rPh sb="31" eb="33">
      <t>ウリアゲ</t>
    </rPh>
    <rPh sb="33" eb="34">
      <t>ダカ</t>
    </rPh>
    <rPh sb="37" eb="39">
      <t>イジョウ</t>
    </rPh>
    <rPh sb="40" eb="41">
      <t>シ</t>
    </rPh>
    <rPh sb="69" eb="70">
      <t>カン</t>
    </rPh>
    <rPh sb="118" eb="119">
      <t>カン</t>
    </rPh>
    <phoneticPr fontId="3"/>
  </si>
  <si>
    <t>４　最近３箇月間における企業全体の売上高に占める指定業種の売上高の割合</t>
    <rPh sb="2" eb="4">
      <t>サイキン</t>
    </rPh>
    <rPh sb="5" eb="8">
      <t>カゲツカン</t>
    </rPh>
    <rPh sb="12" eb="14">
      <t>キギョウ</t>
    </rPh>
    <rPh sb="14" eb="16">
      <t>ゼンタイ</t>
    </rPh>
    <rPh sb="17" eb="19">
      <t>ウリアゲ</t>
    </rPh>
    <rPh sb="19" eb="20">
      <t>ダカ</t>
    </rPh>
    <rPh sb="21" eb="22">
      <t>シ</t>
    </rPh>
    <rPh sb="24" eb="26">
      <t>シテイ</t>
    </rPh>
    <rPh sb="26" eb="28">
      <t>ギョウシュ</t>
    </rPh>
    <rPh sb="29" eb="31">
      <t>ウリアゲ</t>
    </rPh>
    <rPh sb="31" eb="32">
      <t>ダカ</t>
    </rPh>
    <rPh sb="33" eb="35">
      <t>ワリアイ</t>
    </rPh>
    <phoneticPr fontId="3"/>
  </si>
  <si>
    <t>前年同期3箇月間の営業利益率を基準とする、最近３箇月間の営業利益率の減少幅とその減少率</t>
    <rPh sb="0" eb="2">
      <t>ゼンネン</t>
    </rPh>
    <rPh sb="2" eb="4">
      <t>ドウキ</t>
    </rPh>
    <rPh sb="5" eb="7">
      <t>カゲツ</t>
    </rPh>
    <rPh sb="7" eb="8">
      <t>カン</t>
    </rPh>
    <rPh sb="9" eb="11">
      <t>エイギョウ</t>
    </rPh>
    <rPh sb="11" eb="13">
      <t>リエキ</t>
    </rPh>
    <rPh sb="13" eb="14">
      <t>リツ</t>
    </rPh>
    <rPh sb="15" eb="17">
      <t>キジュン</t>
    </rPh>
    <rPh sb="21" eb="23">
      <t>サイキン</t>
    </rPh>
    <rPh sb="24" eb="26">
      <t>カゲツ</t>
    </rPh>
    <rPh sb="26" eb="27">
      <t>カン</t>
    </rPh>
    <rPh sb="28" eb="30">
      <t>エイギョウ</t>
    </rPh>
    <rPh sb="30" eb="32">
      <t>リエキ</t>
    </rPh>
    <rPh sb="32" eb="33">
      <t>リツ</t>
    </rPh>
    <rPh sb="34" eb="36">
      <t>ゲンショウ</t>
    </rPh>
    <rPh sb="36" eb="37">
      <t>ハバ</t>
    </rPh>
    <rPh sb="40" eb="43">
      <t>ゲンショウリツ</t>
    </rPh>
    <phoneticPr fontId="3"/>
  </si>
  <si>
    <t>指定業種における、前年同期3箇月間の営業利益率を基準とする、最近３箇月間の営業利益率の減少幅とその減少率</t>
    <rPh sb="0" eb="2">
      <t>シテイ</t>
    </rPh>
    <rPh sb="2" eb="4">
      <t>ギョウシュ</t>
    </rPh>
    <rPh sb="9" eb="11">
      <t>ゼンネン</t>
    </rPh>
    <rPh sb="11" eb="13">
      <t>ドウキ</t>
    </rPh>
    <rPh sb="14" eb="16">
      <t>カゲツ</t>
    </rPh>
    <rPh sb="16" eb="17">
      <t>カン</t>
    </rPh>
    <rPh sb="18" eb="20">
      <t>エイギョウ</t>
    </rPh>
    <rPh sb="20" eb="22">
      <t>リエキ</t>
    </rPh>
    <rPh sb="22" eb="23">
      <t>リツ</t>
    </rPh>
    <rPh sb="24" eb="26">
      <t>キジュン</t>
    </rPh>
    <rPh sb="30" eb="32">
      <t>サイキン</t>
    </rPh>
    <rPh sb="33" eb="35">
      <t>カゲツ</t>
    </rPh>
    <rPh sb="35" eb="36">
      <t>カン</t>
    </rPh>
    <rPh sb="37" eb="39">
      <t>エイギョウ</t>
    </rPh>
    <rPh sb="39" eb="41">
      <t>リエキ</t>
    </rPh>
    <rPh sb="41" eb="42">
      <t>リツ</t>
    </rPh>
    <rPh sb="43" eb="45">
      <t>ゲンショウ</t>
    </rPh>
    <rPh sb="45" eb="46">
      <t>ハバ</t>
    </rPh>
    <rPh sb="49" eb="52">
      <t>ゲンショウリツ</t>
    </rPh>
    <phoneticPr fontId="3"/>
  </si>
  <si>
    <t>企業全体における、前年同期3箇月間の営業利益率を基準とする、最近３箇月間の営業利益率の減少幅とその減少率</t>
    <rPh sb="0" eb="2">
      <t>キギョウ</t>
    </rPh>
    <rPh sb="2" eb="4">
      <t>ゼンタイ</t>
    </rPh>
    <rPh sb="9" eb="11">
      <t>ゼンネン</t>
    </rPh>
    <rPh sb="11" eb="13">
      <t>ドウキ</t>
    </rPh>
    <rPh sb="14" eb="16">
      <t>カゲツ</t>
    </rPh>
    <rPh sb="16" eb="17">
      <t>カン</t>
    </rPh>
    <rPh sb="18" eb="20">
      <t>エイギョウ</t>
    </rPh>
    <rPh sb="20" eb="22">
      <t>リエキ</t>
    </rPh>
    <rPh sb="22" eb="23">
      <t>リツ</t>
    </rPh>
    <rPh sb="24" eb="26">
      <t>キジュン</t>
    </rPh>
    <rPh sb="30" eb="32">
      <t>サイキン</t>
    </rPh>
    <rPh sb="33" eb="35">
      <t>カゲツ</t>
    </rPh>
    <rPh sb="35" eb="36">
      <t>カン</t>
    </rPh>
    <rPh sb="37" eb="39">
      <t>エイギョウ</t>
    </rPh>
    <rPh sb="39" eb="41">
      <t>リエキ</t>
    </rPh>
    <rPh sb="41" eb="42">
      <t>リツ</t>
    </rPh>
    <rPh sb="43" eb="45">
      <t>ゲンショウ</t>
    </rPh>
    <rPh sb="45" eb="46">
      <t>ハバ</t>
    </rPh>
    <rPh sb="49" eb="52">
      <t>ゲンショウリツ</t>
    </rPh>
    <phoneticPr fontId="3"/>
  </si>
  <si>
    <t>B、B'（前年）の営業利益率が</t>
    <phoneticPr fontId="3"/>
  </si>
  <si>
    <t>Ａ、A'（最近）の営業利益率が</t>
    <phoneticPr fontId="3"/>
  </si>
  <si>
    <t>※　「業種番号、業種名」欄には、営んでいる事業が属する業種（日本標準産業分類の細分</t>
    <phoneticPr fontId="3"/>
  </si>
  <si>
    <t>指定業種に属する事業のみ営んでいる方</t>
    <rPh sb="0" eb="2">
      <t>シテイ</t>
    </rPh>
    <rPh sb="2" eb="4">
      <t>ギョウシュ</t>
    </rPh>
    <rPh sb="5" eb="6">
      <t>ゾク</t>
    </rPh>
    <rPh sb="8" eb="10">
      <t>ジギョウ</t>
    </rPh>
    <rPh sb="17" eb="18">
      <t>カタ</t>
    </rPh>
    <phoneticPr fontId="3"/>
  </si>
  <si>
    <t>【法人の場合】履歴事項全部証明書等の、登記情報が確認できる資料（写し可）</t>
    <rPh sb="1" eb="3">
      <t>ホウジン</t>
    </rPh>
    <rPh sb="4" eb="6">
      <t>バアイ</t>
    </rPh>
    <rPh sb="7" eb="9">
      <t>リレキ</t>
    </rPh>
    <rPh sb="9" eb="11">
      <t>ジコウ</t>
    </rPh>
    <rPh sb="11" eb="13">
      <t>ゼンブ</t>
    </rPh>
    <rPh sb="13" eb="17">
      <t>ショウメイショナド</t>
    </rPh>
    <rPh sb="19" eb="21">
      <t>トウキ</t>
    </rPh>
    <rPh sb="21" eb="23">
      <t>ジョウホウ</t>
    </rPh>
    <rPh sb="24" eb="26">
      <t>カクニン</t>
    </rPh>
    <rPh sb="29" eb="31">
      <t>シリョウ</t>
    </rPh>
    <phoneticPr fontId="3"/>
  </si>
  <si>
    <t>直近の確定申告書、許認可証等の写し</t>
    <rPh sb="0" eb="2">
      <t>チョッキン</t>
    </rPh>
    <rPh sb="3" eb="5">
      <t>カクテイ</t>
    </rPh>
    <rPh sb="5" eb="7">
      <t>シンコク</t>
    </rPh>
    <rPh sb="7" eb="8">
      <t>ショ</t>
    </rPh>
    <rPh sb="9" eb="12">
      <t>キョニンカ</t>
    </rPh>
    <rPh sb="12" eb="13">
      <t>ショウ</t>
    </rPh>
    <rPh sb="13" eb="14">
      <t>トウ</t>
    </rPh>
    <rPh sb="15" eb="16">
      <t>ウツ</t>
    </rPh>
    <phoneticPr fontId="3"/>
  </si>
  <si>
    <t>認定要件（全て満たすことが必要）</t>
    <rPh sb="0" eb="2">
      <t>ニンテイ</t>
    </rPh>
    <rPh sb="2" eb="4">
      <t>ヨウケン</t>
    </rPh>
    <rPh sb="5" eb="6">
      <t>スベ</t>
    </rPh>
    <rPh sb="7" eb="8">
      <t>ミ</t>
    </rPh>
    <rPh sb="13" eb="15">
      <t>ヒツヨウ</t>
    </rPh>
    <phoneticPr fontId="3"/>
  </si>
  <si>
    <t>　　　　　　　※登記内容で確認ができない場合、許認可証や賃貸契約書等の写しが追加で必要です。</t>
    <rPh sb="10" eb="12">
      <t>ナイヨウ</t>
    </rPh>
    <rPh sb="35" eb="36">
      <t>ウツ</t>
    </rPh>
    <rPh sb="38" eb="40">
      <t>ツイカ</t>
    </rPh>
    <rPh sb="41" eb="43">
      <t>ヒツヨウ</t>
    </rPh>
    <phoneticPr fontId="3"/>
  </si>
  <si>
    <t>　　　　　　　※確定申告書で確認できない場合、許認可証や開業届、賃貸契約書等の写しが追加で必要です。</t>
    <rPh sb="8" eb="10">
      <t>カクテイ</t>
    </rPh>
    <rPh sb="10" eb="12">
      <t>シンコク</t>
    </rPh>
    <rPh sb="12" eb="13">
      <t>ショ</t>
    </rPh>
    <rPh sb="14" eb="16">
      <t>カクニン</t>
    </rPh>
    <rPh sb="20" eb="22">
      <t>バアイ</t>
    </rPh>
    <rPh sb="42" eb="44">
      <t>ツイカ</t>
    </rPh>
    <rPh sb="45" eb="47">
      <t>ヒツヨウ</t>
    </rPh>
    <phoneticPr fontId="3"/>
  </si>
  <si>
    <t>個人の廃業届の写し</t>
    <rPh sb="0" eb="2">
      <t>コジン</t>
    </rPh>
    <rPh sb="3" eb="5">
      <t>ハイギョウ</t>
    </rPh>
    <rPh sb="5" eb="6">
      <t>トドケ</t>
    </rPh>
    <phoneticPr fontId="3"/>
  </si>
  <si>
    <t>法人設立届の写し</t>
    <rPh sb="0" eb="2">
      <t>ホウジン</t>
    </rPh>
    <rPh sb="2" eb="4">
      <t>セツリツ</t>
    </rPh>
    <rPh sb="4" eb="5">
      <t>トドケ</t>
    </rPh>
    <phoneticPr fontId="3"/>
  </si>
  <si>
    <t>【個人の場合】直近の確定申告書の写し</t>
    <rPh sb="1" eb="3">
      <t>コジン</t>
    </rPh>
    <rPh sb="4" eb="6">
      <t>バアイ</t>
    </rPh>
    <rPh sb="7" eb="9">
      <t>チョッキン</t>
    </rPh>
    <phoneticPr fontId="3"/>
  </si>
  <si>
    <t>【営業利益率の比較対象となる期間以降に「法人成り」した法人の場合】
　同一の代表者かつ同一事業内容での法人成りであることが確認できる資料として（※個人事業時の営業利益率を比較対象としてください）</t>
    <rPh sb="1" eb="3">
      <t>エイギョウ</t>
    </rPh>
    <rPh sb="3" eb="5">
      <t>リエキ</t>
    </rPh>
    <rPh sb="5" eb="6">
      <t>リツ</t>
    </rPh>
    <rPh sb="7" eb="9">
      <t>ヒカク</t>
    </rPh>
    <rPh sb="9" eb="11">
      <t>タイショウ</t>
    </rPh>
    <rPh sb="14" eb="16">
      <t>キカン</t>
    </rPh>
    <rPh sb="16" eb="18">
      <t>イコウ</t>
    </rPh>
    <rPh sb="20" eb="22">
      <t>ホウジン</t>
    </rPh>
    <rPh sb="27" eb="29">
      <t>ホウジン</t>
    </rPh>
    <rPh sb="30" eb="32">
      <t>バアイ</t>
    </rPh>
    <rPh sb="35" eb="37">
      <t>ドウイツ</t>
    </rPh>
    <rPh sb="38" eb="41">
      <t>ダイヒョウシャ</t>
    </rPh>
    <rPh sb="43" eb="45">
      <t>ドウイツ</t>
    </rPh>
    <rPh sb="45" eb="47">
      <t>ジギョウ</t>
    </rPh>
    <rPh sb="47" eb="49">
      <t>ナイヨウ</t>
    </rPh>
    <rPh sb="51" eb="53">
      <t>ホウジン</t>
    </rPh>
    <rPh sb="53" eb="54">
      <t>ナ</t>
    </rPh>
    <rPh sb="61" eb="63">
      <t>カクニン</t>
    </rPh>
    <rPh sb="66" eb="68">
      <t>シリョウ</t>
    </rPh>
    <rPh sb="79" eb="81">
      <t>エイギョウ</t>
    </rPh>
    <rPh sb="81" eb="83">
      <t>リエキ</t>
    </rPh>
    <rPh sb="83" eb="84">
      <t>リツ</t>
    </rPh>
    <phoneticPr fontId="3"/>
  </si>
  <si>
    <t>※申請者の氏名は、自署。法人の場合、社判可。</t>
    <phoneticPr fontId="3"/>
  </si>
  <si>
    <t>[様式５号（ハ）－①認定申請書（指定業種のみを営んでいる）]</t>
    <rPh sb="1" eb="3">
      <t>ヨウシキ</t>
    </rPh>
    <rPh sb="4" eb="5">
      <t>ゴウ</t>
    </rPh>
    <rPh sb="10" eb="12">
      <t>ニンテイ</t>
    </rPh>
    <rPh sb="12" eb="15">
      <t>シンセイショ</t>
    </rPh>
    <rPh sb="16" eb="18">
      <t>シテイ</t>
    </rPh>
    <rPh sb="18" eb="20">
      <t>ギョウシュ</t>
    </rPh>
    <rPh sb="23" eb="24">
      <t>イトナ</t>
    </rPh>
    <phoneticPr fontId="3"/>
  </si>
  <si>
    <t>様式５号（ハ）－①計算書（指定業種のみを営んでいる）</t>
    <rPh sb="0" eb="2">
      <t>ヨウシキ</t>
    </rPh>
    <rPh sb="3" eb="4">
      <t>ゴウ</t>
    </rPh>
    <rPh sb="9" eb="12">
      <t>ケイサンショ</t>
    </rPh>
    <rPh sb="13" eb="15">
      <t>シテイ</t>
    </rPh>
    <rPh sb="15" eb="17">
      <t>ギョウシュ</t>
    </rPh>
    <rPh sb="20" eb="21">
      <t>イトナ</t>
    </rPh>
    <phoneticPr fontId="1"/>
  </si>
  <si>
    <t>[様式５号（ハ）－②認定申請書（指定業種と非指定業種を営んでいる）]</t>
    <rPh sb="1" eb="3">
      <t>ヨウシキ</t>
    </rPh>
    <rPh sb="4" eb="5">
      <t>ゴウ</t>
    </rPh>
    <rPh sb="10" eb="12">
      <t>ニンテイ</t>
    </rPh>
    <rPh sb="12" eb="15">
      <t>シンセイショ</t>
    </rPh>
    <rPh sb="16" eb="18">
      <t>シテイ</t>
    </rPh>
    <rPh sb="18" eb="20">
      <t>ギョウシュ</t>
    </rPh>
    <rPh sb="21" eb="22">
      <t>ヒ</t>
    </rPh>
    <rPh sb="22" eb="24">
      <t>シテイ</t>
    </rPh>
    <rPh sb="24" eb="26">
      <t>ギョウシュ</t>
    </rPh>
    <rPh sb="27" eb="28">
      <t>イトナ</t>
    </rPh>
    <phoneticPr fontId="1"/>
  </si>
  <si>
    <t>様式５号（ハ）－②計算書（指定業種と非指定業種を営んでいる）</t>
    <phoneticPr fontId="1"/>
  </si>
  <si>
    <t>※月平均売上高営業利益率を前年と比較する際に、毎月安定的に売上高が計上されず特定の時期に偏る業種である等、３箇月間の平均で比較する
　ことが適切でないと考えられる場合などご不明な点がありましたら、京都市セーフティネット保証認定相談窓口までお問合せください
　（TEL：075－341－9791）。</t>
    <rPh sb="13" eb="15">
      <t>ゼンネン</t>
    </rPh>
    <rPh sb="16" eb="18">
      <t>ヒカク</t>
    </rPh>
    <rPh sb="20" eb="21">
      <t>サイ</t>
    </rPh>
    <rPh sb="23" eb="25">
      <t>マイツキ</t>
    </rPh>
    <rPh sb="25" eb="28">
      <t>アンテイテキ</t>
    </rPh>
    <rPh sb="29" eb="31">
      <t>ウリアゲ</t>
    </rPh>
    <rPh sb="31" eb="32">
      <t>ダカ</t>
    </rPh>
    <rPh sb="33" eb="35">
      <t>ケイジョウ</t>
    </rPh>
    <rPh sb="38" eb="40">
      <t>トクテイ</t>
    </rPh>
    <rPh sb="41" eb="43">
      <t>ジキ</t>
    </rPh>
    <rPh sb="44" eb="45">
      <t>カタヨ</t>
    </rPh>
    <rPh sb="46" eb="48">
      <t>ギョウシュ</t>
    </rPh>
    <rPh sb="51" eb="52">
      <t>トウ</t>
    </rPh>
    <rPh sb="54" eb="57">
      <t>カゲツカン</t>
    </rPh>
    <rPh sb="58" eb="60">
      <t>ヘイキン</t>
    </rPh>
    <rPh sb="61" eb="63">
      <t>ヒカク</t>
    </rPh>
    <rPh sb="70" eb="72">
      <t>テキセツ</t>
    </rPh>
    <rPh sb="76" eb="77">
      <t>カンガ</t>
    </rPh>
    <rPh sb="81" eb="83">
      <t>バアイ</t>
    </rPh>
    <rPh sb="86" eb="88">
      <t>フメイ</t>
    </rPh>
    <rPh sb="89" eb="90">
      <t>テン</t>
    </rPh>
    <rPh sb="109" eb="111">
      <t>ホショウ</t>
    </rPh>
    <phoneticPr fontId="3"/>
  </si>
  <si>
    <t>試算表の写し</t>
    <rPh sb="0" eb="3">
      <t>シサンヒョウ</t>
    </rPh>
    <rPh sb="4" eb="5">
      <t>ウツ</t>
    </rPh>
    <phoneticPr fontId="3"/>
  </si>
  <si>
    <t>　類番号と細分類業種名）について、全て記載してください。</t>
    <rPh sb="17" eb="18">
      <t>スベ</t>
    </rPh>
    <phoneticPr fontId="3"/>
  </si>
  <si>
    <t>　記入した業種は全て指定業種であることが必要です。</t>
    <rPh sb="1" eb="3">
      <t>キニュウ</t>
    </rPh>
    <rPh sb="8" eb="9">
      <t>スベ</t>
    </rPh>
    <phoneticPr fontId="3"/>
  </si>
  <si>
    <t>前年の３箇月間の営業利益率（Ｂ）がプラスで、最近３箇月間の営業利益率（Ａ）がマイナスの場合</t>
    <rPh sb="0" eb="2">
      <t>ゼンネン</t>
    </rPh>
    <rPh sb="4" eb="6">
      <t>カゲツ</t>
    </rPh>
    <rPh sb="6" eb="7">
      <t>カン</t>
    </rPh>
    <rPh sb="8" eb="10">
      <t>エイギョウ</t>
    </rPh>
    <rPh sb="10" eb="12">
      <t>リエキ</t>
    </rPh>
    <rPh sb="12" eb="13">
      <t>リツ</t>
    </rPh>
    <rPh sb="22" eb="24">
      <t>サイキン</t>
    </rPh>
    <rPh sb="25" eb="27">
      <t>カゲツ</t>
    </rPh>
    <rPh sb="29" eb="34">
      <t>エイギョウリエキリツ</t>
    </rPh>
    <rPh sb="43" eb="45">
      <t>バアイ</t>
    </rPh>
    <phoneticPr fontId="3"/>
  </si>
  <si>
    <t>前年の３箇月間の営業利益率（Ｂ）がゼロで、最近３箇月間の営業利益率（Ａ）がマイナスの場合</t>
    <rPh sb="0" eb="2">
      <t>ゼンネン</t>
    </rPh>
    <rPh sb="4" eb="6">
      <t>カゲツ</t>
    </rPh>
    <rPh sb="8" eb="10">
      <t>エイギョウ</t>
    </rPh>
    <rPh sb="10" eb="12">
      <t>リエキ</t>
    </rPh>
    <rPh sb="12" eb="13">
      <t>リツ</t>
    </rPh>
    <rPh sb="21" eb="23">
      <t>サイキン</t>
    </rPh>
    <rPh sb="24" eb="26">
      <t>カゲツ</t>
    </rPh>
    <rPh sb="28" eb="33">
      <t>エイギョウリエキリツ</t>
    </rPh>
    <rPh sb="42" eb="44">
      <t>バアイ</t>
    </rPh>
    <phoneticPr fontId="3"/>
  </si>
  <si>
    <t>前年の３箇月間の営業利益率（Ｂ）がマイナスで、最近３箇月間の営業利益率（Ａ）がプラスの場合</t>
    <rPh sb="0" eb="2">
      <t>ゼンネン</t>
    </rPh>
    <rPh sb="4" eb="6">
      <t>カゲツ</t>
    </rPh>
    <rPh sb="8" eb="10">
      <t>エイギョウ</t>
    </rPh>
    <rPh sb="10" eb="12">
      <t>リエキ</t>
    </rPh>
    <rPh sb="12" eb="13">
      <t>リツ</t>
    </rPh>
    <rPh sb="23" eb="25">
      <t>サイキン</t>
    </rPh>
    <rPh sb="26" eb="28">
      <t>カゲツ</t>
    </rPh>
    <rPh sb="30" eb="35">
      <t>エイギョウリエキリツ</t>
    </rPh>
    <rPh sb="43" eb="45">
      <t>バアイ</t>
    </rPh>
    <phoneticPr fontId="3"/>
  </si>
  <si>
    <t>前年の３箇月間の営業利益率（ＢやＢ'）がプラスで、最近３箇月間の営業利益率（ＡやＡ'）がマイナスの場合</t>
    <rPh sb="0" eb="2">
      <t>ゼンネン</t>
    </rPh>
    <rPh sb="4" eb="6">
      <t>カゲツ</t>
    </rPh>
    <rPh sb="8" eb="10">
      <t>エイギョウ</t>
    </rPh>
    <rPh sb="10" eb="12">
      <t>リエキ</t>
    </rPh>
    <rPh sb="12" eb="13">
      <t>リツ</t>
    </rPh>
    <rPh sb="25" eb="27">
      <t>サイキン</t>
    </rPh>
    <rPh sb="28" eb="30">
      <t>カゲツ</t>
    </rPh>
    <rPh sb="32" eb="37">
      <t>エイギョウリエキリツ</t>
    </rPh>
    <rPh sb="48" eb="50">
      <t>バアイ</t>
    </rPh>
    <phoneticPr fontId="3"/>
  </si>
  <si>
    <t>前年の３箇月間の営業利益率（ＢやＢ'）がゼロで、最近３箇月間の営業利益率（ＡやＡ'）がマイナスの場合</t>
    <rPh sb="0" eb="2">
      <t>ゼンネン</t>
    </rPh>
    <rPh sb="4" eb="6">
      <t>カゲツ</t>
    </rPh>
    <rPh sb="8" eb="10">
      <t>エイギョウ</t>
    </rPh>
    <rPh sb="10" eb="12">
      <t>リエキ</t>
    </rPh>
    <rPh sb="12" eb="13">
      <t>リツ</t>
    </rPh>
    <rPh sb="24" eb="26">
      <t>サイキン</t>
    </rPh>
    <rPh sb="27" eb="29">
      <t>カゲツ</t>
    </rPh>
    <rPh sb="31" eb="36">
      <t>エイギョウリエキリツ</t>
    </rPh>
    <rPh sb="48" eb="50">
      <t>バアイ</t>
    </rPh>
    <phoneticPr fontId="3"/>
  </si>
  <si>
    <t>前年の３箇月間の営業利益率（ＢやＢ'）がマイナスで、最近３箇月間の営業利益率（ＡやＡ'）がプラスの場合</t>
    <rPh sb="0" eb="2">
      <t>ゼンネン</t>
    </rPh>
    <rPh sb="4" eb="6">
      <t>カゲツ</t>
    </rPh>
    <rPh sb="8" eb="10">
      <t>エイギョウ</t>
    </rPh>
    <rPh sb="10" eb="12">
      <t>リエキ</t>
    </rPh>
    <rPh sb="12" eb="13">
      <t>リツ</t>
    </rPh>
    <rPh sb="26" eb="28">
      <t>サイキン</t>
    </rPh>
    <rPh sb="29" eb="31">
      <t>カゲツ</t>
    </rPh>
    <rPh sb="33" eb="38">
      <t>エイギョウリエキリツ</t>
    </rPh>
    <rPh sb="49" eb="51">
      <t>バアイ</t>
    </rPh>
    <phoneticPr fontId="3"/>
  </si>
  <si>
    <t>日本標準産業分類(令和５年[2023年]７月改定) | 統計分類・用語の検索 | 政府統計の総合窓口</t>
  </si>
  <si>
    <t>金・銀鉱業</t>
  </si>
  <si>
    <t>解体・はつり工事業</t>
  </si>
  <si>
    <t>でんぷん糖類製造業</t>
  </si>
  <si>
    <t>発泡性酒類製造業</t>
  </si>
  <si>
    <t>醸造酒類製造業（果実酒、清酒を除く。）</t>
  </si>
  <si>
    <t>蒸留酒類製造業</t>
  </si>
  <si>
    <t>混成酒類製造業</t>
  </si>
  <si>
    <t>ニット製外衣製造業（アウターシャツ類、セーター類等を除く。）</t>
  </si>
  <si>
    <t>潤滑油・グリース製造業（石油精製によらないものに限る。）</t>
  </si>
  <si>
    <t>粘土がわら製造業</t>
  </si>
  <si>
    <t>石膏製品製造業</t>
  </si>
  <si>
    <t>銑鉄鋳物製造業（鋳鉄管、可鍛鋳鉄を除く。）</t>
  </si>
  <si>
    <t>工業窯炉製造業（燃焼炉に限る。）</t>
  </si>
  <si>
    <t>音響部品・磁気ヘッド・小形モーター製造業</t>
  </si>
  <si>
    <t>電気炉・電熱装置製造業</t>
  </si>
  <si>
    <t>スマートフォン・携帯電話機・PHS電話機製造業</t>
  </si>
  <si>
    <t>発電業</t>
  </si>
  <si>
    <t>送配電業</t>
  </si>
  <si>
    <t>電気小売業</t>
    <rPh sb="0" eb="5">
      <t>デンキコウリギョウ</t>
    </rPh>
    <phoneticPr fontId="3"/>
  </si>
  <si>
    <t>電気卸供給業</t>
    <rPh sb="0" eb="2">
      <t>デンキ</t>
    </rPh>
    <rPh sb="2" eb="3">
      <t>オロシ</t>
    </rPh>
    <rPh sb="3" eb="5">
      <t>キョウキュウ</t>
    </rPh>
    <rPh sb="5" eb="6">
      <t>ギョウ</t>
    </rPh>
    <phoneticPr fontId="3"/>
  </si>
  <si>
    <t>ガス製造業</t>
  </si>
  <si>
    <t>ガス導管業</t>
  </si>
  <si>
    <t>ガス小売業</t>
    <rPh sb="2" eb="5">
      <t>コウリギョウ</t>
    </rPh>
    <phoneticPr fontId="3"/>
  </si>
  <si>
    <t>レッカー・ロードサービス業</t>
    <rPh sb="12" eb="13">
      <t>ギョウ</t>
    </rPh>
    <phoneticPr fontId="3"/>
  </si>
  <si>
    <t>百貨店</t>
  </si>
  <si>
    <t>総合スーパーマーケット</t>
    <rPh sb="0" eb="2">
      <t>ソウゴウ</t>
    </rPh>
    <phoneticPr fontId="3"/>
  </si>
  <si>
    <t>コンビニエンスストア</t>
    <phoneticPr fontId="3"/>
  </si>
  <si>
    <t>ドラッグストア</t>
    <phoneticPr fontId="3"/>
  </si>
  <si>
    <t>ホームセンター</t>
    <phoneticPr fontId="3"/>
  </si>
  <si>
    <t>均一価格店</t>
    <rPh sb="0" eb="2">
      <t>キンイツ</t>
    </rPh>
    <rPh sb="2" eb="4">
      <t>カカク</t>
    </rPh>
    <rPh sb="4" eb="5">
      <t>テン</t>
    </rPh>
    <phoneticPr fontId="3"/>
  </si>
  <si>
    <t>その他の各種商品小売業</t>
  </si>
  <si>
    <t>食料品スーパーマーケット</t>
  </si>
  <si>
    <t>その他の各種食料品小売業</t>
  </si>
  <si>
    <t>牛乳小売業</t>
    <rPh sb="0" eb="2">
      <t>ギュウニュウ</t>
    </rPh>
    <rPh sb="2" eb="5">
      <t>コウリギョウ</t>
    </rPh>
    <phoneticPr fontId="3"/>
  </si>
  <si>
    <t>医薬品小売業（薬局を除く。）</t>
    <phoneticPr fontId="3"/>
  </si>
  <si>
    <t>薬局</t>
    <rPh sb="0" eb="2">
      <t>ヤッキョク</t>
    </rPh>
    <phoneticPr fontId="3"/>
  </si>
  <si>
    <t>中古品小売業（骨とう品を除く。）</t>
    <phoneticPr fontId="3"/>
  </si>
  <si>
    <t>スポーツ・娯楽用品賃貸業</t>
    <phoneticPr fontId="3"/>
  </si>
  <si>
    <t>貸衣装業（映画・演劇用のものを除く。）</t>
    <rPh sb="1" eb="3">
      <t>イショウ</t>
    </rPh>
    <phoneticPr fontId="3"/>
  </si>
  <si>
    <t>施設給食業</t>
  </si>
  <si>
    <t>リラクゼーション業（手技を用いるもので医業類似行為を除く。）</t>
  </si>
  <si>
    <t>自動車・モーターボートの競争場</t>
  </si>
  <si>
    <t>自動車・モーターボートの競技団</t>
  </si>
  <si>
    <t>義務教育学校</t>
    <rPh sb="0" eb="6">
      <t>ギムキョウイクガッコウ</t>
    </rPh>
    <phoneticPr fontId="3"/>
  </si>
  <si>
    <t>高等教育機関の支援機関</t>
  </si>
  <si>
    <t>療術業</t>
    <rPh sb="0" eb="2">
      <t>リョウジュツ</t>
    </rPh>
    <rPh sb="2" eb="3">
      <t>ギョウ</t>
    </rPh>
    <phoneticPr fontId="3"/>
  </si>
  <si>
    <t>介護医療院</t>
  </si>
  <si>
    <t>通所・短期入所介護事業</t>
    <rPh sb="0" eb="2">
      <t>ツウショ</t>
    </rPh>
    <rPh sb="3" eb="11">
      <t>タンキニュウショカイゴジギョウ</t>
    </rPh>
    <phoneticPr fontId="3"/>
  </si>
  <si>
    <t>その他の建物等維持管理業</t>
  </si>
  <si>
    <t>ディスプレイ業</t>
    <phoneticPr fontId="3"/>
  </si>
  <si>
    <t>ペストコントロール業</t>
    <rPh sb="9" eb="10">
      <t>ギョウ</t>
    </rPh>
    <phoneticPr fontId="3"/>
  </si>
  <si>
    <t>売上高営業利益率を確認できる資料として（※決算月を含む場合は、条件（棚卸し、減価償却）を合わせてください）</t>
    <rPh sb="0" eb="3">
      <t>ウリアゲダカ</t>
    </rPh>
    <rPh sb="3" eb="5">
      <t>エイギョウ</t>
    </rPh>
    <rPh sb="5" eb="7">
      <t>リエキ</t>
    </rPh>
    <rPh sb="7" eb="8">
      <t>リツ</t>
    </rPh>
    <rPh sb="9" eb="11">
      <t>カクニン</t>
    </rPh>
    <rPh sb="14" eb="16">
      <t>シリョウ</t>
    </rPh>
    <phoneticPr fontId="3"/>
  </si>
  <si>
    <r>
      <t>※　</t>
    </r>
    <r>
      <rPr>
        <u/>
        <sz val="13"/>
        <rFont val="ＭＳ 明朝"/>
        <family val="1"/>
        <charset val="128"/>
      </rPr>
      <t>原則、上記の資料以外は、「売上高営業利益率を確認できる資料」として認めません。</t>
    </r>
    <r>
      <rPr>
        <sz val="13"/>
        <rFont val="ＭＳ 明朝"/>
        <family val="1"/>
        <charset val="128"/>
      </rPr>
      <t>何らかの理由で、
　万一、上記資料の提出が難しい場合は、京都市セーフティネット保証認定相談窓口
　（TEL：075－341－9791）にお問合わせください。</t>
    </r>
    <phoneticPr fontId="3"/>
  </si>
  <si>
    <t>[更新日　Ｒ７０４０１]</t>
    <rPh sb="1" eb="4">
      <t>コウシンビ</t>
    </rPh>
    <phoneticPr fontId="3"/>
  </si>
  <si>
    <t>産地第</t>
    <rPh sb="0" eb="1">
      <t>サン</t>
    </rPh>
    <rPh sb="1" eb="2">
      <t>チ</t>
    </rPh>
    <rPh sb="2" eb="3">
      <t>ダイ</t>
    </rPh>
    <phoneticPr fontId="3"/>
  </si>
  <si>
    <t>令和５年７月改定版</t>
    <rPh sb="0" eb="2">
      <t>レイワ</t>
    </rPh>
    <rPh sb="3" eb="4">
      <t>ネン</t>
    </rPh>
    <rPh sb="5" eb="6">
      <t>ガツ</t>
    </rPh>
    <rPh sb="6" eb="8">
      <t>カイテイ</t>
    </rPh>
    <rPh sb="8" eb="9">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</si>
</sst>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
    <numFmt numFmtId="177" formatCode="0_);[Red]\(0\)"/>
    <numFmt numFmtId="178" formatCode="0.0"/>
    <numFmt numFmtId="179" formatCode="#,##0.0;[Red]\-#,##0.0"/>
    <numFmt numFmtId="180" formatCode="0000"/>
  </numFmts>
  <fonts count="41" x14ac:knownFonts="1">
    <font>
      <sz val="11"/>
      <color theme="1"/>
      <name val="游ゴシック"/>
      <family val="2"/>
      <charset val="128"/>
      <scheme val="minor"/>
    </font>
    <font>
      <sz val="11"/>
      <color theme="1"/>
      <name val="游ゴシック"/>
      <family val="2"/>
      <charset val="128"/>
      <scheme val="minor"/>
    </font>
    <font>
      <b/>
      <sz val="11"/>
      <color theme="1"/>
      <name val="BIZ UDPゴシック"/>
      <family val="3"/>
      <charset val="128"/>
    </font>
    <font>
      <sz val="6"/>
      <name val="游ゴシック"/>
      <family val="2"/>
      <charset val="128"/>
      <scheme val="minor"/>
    </font>
    <font>
      <sz val="11"/>
      <color theme="1"/>
      <name val="BIZ UDPゴシック"/>
      <family val="3"/>
      <charset val="128"/>
    </font>
    <font>
      <sz val="10"/>
      <color theme="1"/>
      <name val="BIZ UDPゴシック"/>
      <family val="3"/>
      <charset val="128"/>
    </font>
    <font>
      <sz val="11"/>
      <color theme="1"/>
      <name val="游ゴシック"/>
      <family val="3"/>
      <charset val="128"/>
      <scheme val="minor"/>
    </font>
    <font>
      <b/>
      <sz val="11"/>
      <name val="BIZ UDPゴシック"/>
      <family val="3"/>
      <charset val="128"/>
    </font>
    <font>
      <sz val="11"/>
      <color rgb="FF000000"/>
      <name val="ＭＳ Ｐゴシック"/>
      <family val="3"/>
      <charset val="128"/>
    </font>
    <font>
      <sz val="11"/>
      <color theme="1"/>
      <name val="ＭＳ Ｐゴシック"/>
      <family val="3"/>
      <charset val="128"/>
    </font>
    <font>
      <sz val="6"/>
      <name val="ＭＳ Ｐゴシック"/>
      <family val="3"/>
      <charset val="128"/>
    </font>
    <font>
      <sz val="11"/>
      <name val="ＭＳ Ｐゴシック"/>
      <family val="3"/>
      <charset val="128"/>
    </font>
    <font>
      <u/>
      <sz val="11"/>
      <color theme="10"/>
      <name val="游ゴシック"/>
      <family val="2"/>
      <charset val="128"/>
      <scheme val="minor"/>
    </font>
    <font>
      <sz val="9"/>
      <color theme="1"/>
      <name val="BIZ UDPゴシック"/>
      <family val="3"/>
      <charset val="128"/>
    </font>
    <font>
      <sz val="12"/>
      <color rgb="FF333333"/>
      <name val="Arial"/>
      <family val="2"/>
    </font>
    <font>
      <u/>
      <sz val="11"/>
      <name val="BIZ UDPゴシック"/>
      <family val="3"/>
      <charset val="128"/>
    </font>
    <font>
      <u/>
      <sz val="11"/>
      <color theme="1"/>
      <name val="BIZ UDPゴシック"/>
      <family val="3"/>
      <charset val="128"/>
    </font>
    <font>
      <sz val="11"/>
      <color theme="1"/>
      <name val="ＭＳ 明朝"/>
      <family val="1"/>
      <charset val="128"/>
    </font>
    <font>
      <b/>
      <sz val="11"/>
      <color theme="1"/>
      <name val="ＭＳ 明朝"/>
      <family val="1"/>
      <charset val="128"/>
    </font>
    <font>
      <b/>
      <sz val="12"/>
      <color theme="1"/>
      <name val="ＭＳ 明朝"/>
      <family val="1"/>
      <charset val="128"/>
    </font>
    <font>
      <sz val="12"/>
      <color theme="1"/>
      <name val="ＭＳ 明朝"/>
      <family val="1"/>
      <charset val="128"/>
    </font>
    <font>
      <sz val="12"/>
      <color theme="1"/>
      <name val="ＭＳ ゴシック"/>
      <family val="3"/>
      <charset val="128"/>
    </font>
    <font>
      <sz val="14"/>
      <color theme="1"/>
      <name val="ＭＳ ゴシック"/>
      <family val="3"/>
      <charset val="128"/>
    </font>
    <font>
      <sz val="11"/>
      <color theme="1"/>
      <name val="ＭＳ ゴシック"/>
      <family val="3"/>
      <charset val="128"/>
    </font>
    <font>
      <sz val="7"/>
      <color theme="1"/>
      <name val="ＭＳ ゴシック"/>
      <family val="3"/>
      <charset val="128"/>
    </font>
    <font>
      <sz val="10"/>
      <color theme="1"/>
      <name val="ＭＳ 明朝"/>
      <family val="1"/>
      <charset val="128"/>
    </font>
    <font>
      <b/>
      <u/>
      <sz val="12"/>
      <color theme="1"/>
      <name val="ＭＳ 明朝"/>
      <family val="1"/>
      <charset val="128"/>
    </font>
    <font>
      <b/>
      <u/>
      <sz val="11"/>
      <color theme="1"/>
      <name val="BIZ UDPゴシック"/>
      <family val="3"/>
      <charset val="128"/>
    </font>
    <font>
      <sz val="11"/>
      <name val="BIZ UDPゴシック"/>
      <family val="3"/>
      <charset val="128"/>
    </font>
    <font>
      <sz val="12"/>
      <name val="ＭＳ ゴシック"/>
      <family val="3"/>
      <charset val="128"/>
    </font>
    <font>
      <b/>
      <sz val="12"/>
      <name val="ＭＳ 明朝"/>
      <family val="1"/>
      <charset val="128"/>
    </font>
    <font>
      <sz val="12"/>
      <name val="ＭＳ 明朝"/>
      <family val="1"/>
      <charset val="128"/>
    </font>
    <font>
      <b/>
      <u/>
      <sz val="12"/>
      <name val="ＭＳ 明朝"/>
      <family val="1"/>
      <charset val="128"/>
    </font>
    <font>
      <sz val="11"/>
      <name val="ＭＳ 明朝"/>
      <family val="1"/>
      <charset val="128"/>
    </font>
    <font>
      <sz val="11"/>
      <name val="ＭＳ ゴシック"/>
      <family val="3"/>
      <charset val="128"/>
    </font>
    <font>
      <sz val="7"/>
      <name val="ＭＳ ゴシック"/>
      <family val="3"/>
      <charset val="128"/>
    </font>
    <font>
      <sz val="9"/>
      <name val="ＭＳ ゴシック"/>
      <family val="3"/>
      <charset val="128"/>
    </font>
    <font>
      <sz val="9"/>
      <name val="ＭＳ 明朝"/>
      <family val="1"/>
      <charset val="128"/>
    </font>
    <font>
      <b/>
      <sz val="13"/>
      <name val="ＭＳ ゴシック"/>
      <family val="3"/>
      <charset val="128"/>
    </font>
    <font>
      <sz val="13"/>
      <name val="ＭＳ 明朝"/>
      <family val="1"/>
      <charset val="128"/>
    </font>
    <font>
      <u/>
      <sz val="13"/>
      <name val="ＭＳ 明朝"/>
      <family val="1"/>
      <charset val="128"/>
    </font>
  </fonts>
  <fills count="6">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double">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6" fillId="0" borderId="0">
      <alignment vertical="center"/>
    </xf>
    <xf numFmtId="0" fontId="12" fillId="0" borderId="0" applyNumberFormat="0" applyFill="0" applyBorder="0" applyAlignment="0" applyProtection="0">
      <alignment vertical="center"/>
    </xf>
  </cellStyleXfs>
  <cellXfs count="361">
    <xf numFmtId="0" fontId="0" fillId="0" borderId="0" xfId="0">
      <alignment vertical="center"/>
    </xf>
    <xf numFmtId="0" fontId="4" fillId="0" borderId="0" xfId="0" applyFont="1">
      <alignment vertical="center"/>
    </xf>
    <xf numFmtId="55" fontId="0" fillId="0" borderId="0" xfId="0" applyNumberFormat="1">
      <alignment vertical="center"/>
    </xf>
    <xf numFmtId="176" fontId="0" fillId="0" borderId="0" xfId="0" applyNumberFormat="1">
      <alignment vertical="center"/>
    </xf>
    <xf numFmtId="0" fontId="14" fillId="0" borderId="0" xfId="0" applyFont="1">
      <alignment vertical="center"/>
    </xf>
    <xf numFmtId="0" fontId="7" fillId="5" borderId="0" xfId="0" applyFont="1" applyFill="1" applyAlignment="1">
      <alignment horizontal="center" vertical="center"/>
    </xf>
    <xf numFmtId="0" fontId="4" fillId="5" borderId="0" xfId="0" applyFont="1" applyFill="1">
      <alignment vertical="center"/>
    </xf>
    <xf numFmtId="0" fontId="2" fillId="5" borderId="0" xfId="0" applyFont="1" applyFill="1">
      <alignment vertical="center"/>
    </xf>
    <xf numFmtId="176" fontId="4" fillId="5" borderId="0" xfId="0" applyNumberFormat="1" applyFont="1" applyFill="1" applyAlignment="1">
      <alignment horizontal="center" vertical="center"/>
    </xf>
    <xf numFmtId="176" fontId="2" fillId="5" borderId="0" xfId="0" applyNumberFormat="1" applyFont="1" applyFill="1" applyAlignment="1">
      <alignment horizontal="left" vertical="center"/>
    </xf>
    <xf numFmtId="0" fontId="15" fillId="5" borderId="0" xfId="0" applyFont="1" applyFill="1">
      <alignment vertical="center"/>
    </xf>
    <xf numFmtId="0" fontId="20" fillId="5" borderId="8" xfId="0" applyFont="1" applyFill="1" applyBorder="1">
      <alignment vertical="center"/>
    </xf>
    <xf numFmtId="0" fontId="20" fillId="5" borderId="0" xfId="0" applyFont="1" applyFill="1">
      <alignment vertical="center"/>
    </xf>
    <xf numFmtId="0" fontId="19" fillId="5" borderId="0" xfId="0" applyFont="1" applyFill="1">
      <alignment vertical="center"/>
    </xf>
    <xf numFmtId="0" fontId="19" fillId="5" borderId="0" xfId="0" applyFont="1" applyFill="1" applyAlignment="1">
      <alignment horizontal="left" vertical="center"/>
    </xf>
    <xf numFmtId="0" fontId="19" fillId="5" borderId="0" xfId="0" applyFont="1" applyFill="1" applyAlignment="1">
      <alignment horizontal="right" vertical="center"/>
    </xf>
    <xf numFmtId="0" fontId="20" fillId="5" borderId="26" xfId="0" applyFont="1" applyFill="1" applyBorder="1">
      <alignment vertical="center"/>
    </xf>
    <xf numFmtId="0" fontId="20" fillId="5" borderId="27" xfId="0" applyFont="1" applyFill="1" applyBorder="1">
      <alignment vertical="center"/>
    </xf>
    <xf numFmtId="0" fontId="20" fillId="5" borderId="9" xfId="0" applyFont="1" applyFill="1" applyBorder="1">
      <alignment vertical="center"/>
    </xf>
    <xf numFmtId="0" fontId="20" fillId="5" borderId="18" xfId="0" applyFont="1" applyFill="1" applyBorder="1">
      <alignment vertical="center"/>
    </xf>
    <xf numFmtId="0" fontId="20" fillId="5" borderId="17" xfId="0" applyFont="1" applyFill="1" applyBorder="1">
      <alignment vertical="center"/>
    </xf>
    <xf numFmtId="0" fontId="17" fillId="0" borderId="0" xfId="0" applyFont="1">
      <alignment vertical="center"/>
    </xf>
    <xf numFmtId="0" fontId="17" fillId="0" borderId="0" xfId="0" applyFont="1" applyAlignment="1">
      <alignment horizontal="center" vertical="center"/>
    </xf>
    <xf numFmtId="0" fontId="19" fillId="0" borderId="0" xfId="0" applyFont="1">
      <alignment vertical="center"/>
    </xf>
    <xf numFmtId="0" fontId="20" fillId="0" borderId="0" xfId="0" applyFont="1">
      <alignment vertical="center"/>
    </xf>
    <xf numFmtId="0" fontId="20" fillId="0" borderId="0" xfId="0" applyFont="1" applyAlignment="1">
      <alignment horizontal="left" vertical="center"/>
    </xf>
    <xf numFmtId="0" fontId="25" fillId="0" borderId="0" xfId="0" applyFont="1">
      <alignment vertical="center"/>
    </xf>
    <xf numFmtId="0" fontId="20" fillId="5" borderId="26" xfId="0" quotePrefix="1" applyFont="1" applyFill="1" applyBorder="1" applyAlignment="1">
      <alignment horizontal="center" vertical="center"/>
    </xf>
    <xf numFmtId="0" fontId="4" fillId="5" borderId="0" xfId="0" applyFont="1" applyFill="1" applyAlignment="1">
      <alignment vertical="center" wrapText="1"/>
    </xf>
    <xf numFmtId="0" fontId="20" fillId="5" borderId="42" xfId="0" applyFont="1" applyFill="1" applyBorder="1">
      <alignment vertical="center"/>
    </xf>
    <xf numFmtId="0" fontId="4" fillId="5" borderId="1" xfId="0" applyFont="1" applyFill="1" applyBorder="1">
      <alignment vertical="center"/>
    </xf>
    <xf numFmtId="0" fontId="20" fillId="5" borderId="0" xfId="0" applyFont="1" applyFill="1" applyAlignment="1">
      <alignment vertical="center" shrinkToFit="1"/>
    </xf>
    <xf numFmtId="38" fontId="4" fillId="3" borderId="18" xfId="1" applyFont="1" applyFill="1" applyBorder="1" applyAlignment="1">
      <alignment horizontal="center" vertical="center"/>
    </xf>
    <xf numFmtId="38" fontId="4" fillId="3" borderId="42" xfId="1" applyFont="1" applyFill="1" applyBorder="1" applyAlignment="1">
      <alignment horizontal="center" vertical="center"/>
    </xf>
    <xf numFmtId="178" fontId="22" fillId="5" borderId="0" xfId="0" applyNumberFormat="1" applyFont="1" applyFill="1" applyAlignment="1">
      <alignment horizontal="center" vertical="center"/>
    </xf>
    <xf numFmtId="0" fontId="4" fillId="3" borderId="18" xfId="0" applyFont="1" applyFill="1" applyBorder="1" applyAlignment="1">
      <alignment horizontal="center" vertical="center"/>
    </xf>
    <xf numFmtId="0" fontId="17" fillId="4" borderId="1" xfId="0" quotePrefix="1" applyFont="1" applyFill="1" applyBorder="1" applyAlignment="1">
      <alignment horizontal="center" vertical="center"/>
    </xf>
    <xf numFmtId="0" fontId="17" fillId="0" borderId="0" xfId="0" applyFont="1" applyAlignment="1">
      <alignment vertical="center" wrapText="1"/>
    </xf>
    <xf numFmtId="0" fontId="21" fillId="0" borderId="0" xfId="0" applyFont="1">
      <alignment vertical="center"/>
    </xf>
    <xf numFmtId="0" fontId="4" fillId="5" borderId="1" xfId="0" applyFont="1" applyFill="1" applyBorder="1" applyAlignment="1">
      <alignment horizontal="center" vertical="center"/>
    </xf>
    <xf numFmtId="0" fontId="4" fillId="5" borderId="16" xfId="0" applyFont="1" applyFill="1" applyBorder="1" applyAlignment="1">
      <alignment horizontal="center" vertical="center"/>
    </xf>
    <xf numFmtId="0" fontId="4" fillId="5" borderId="18" xfId="0" applyFont="1" applyFill="1" applyBorder="1" applyAlignment="1">
      <alignment horizontal="center" vertical="center"/>
    </xf>
    <xf numFmtId="38" fontId="4" fillId="5" borderId="9" xfId="1" applyFont="1" applyFill="1" applyBorder="1" applyAlignment="1">
      <alignment horizontal="center" vertical="center"/>
    </xf>
    <xf numFmtId="0" fontId="4" fillId="5" borderId="0" xfId="0" applyFont="1" applyFill="1" applyAlignment="1">
      <alignment horizontal="left" vertical="center"/>
    </xf>
    <xf numFmtId="0" fontId="20" fillId="5" borderId="0" xfId="0" applyFont="1" applyFill="1" applyAlignment="1">
      <alignment horizontal="center" vertical="center"/>
    </xf>
    <xf numFmtId="0" fontId="20" fillId="5" borderId="18" xfId="0" applyFont="1" applyFill="1" applyBorder="1" applyAlignment="1">
      <alignment horizontal="center" vertical="center"/>
    </xf>
    <xf numFmtId="0" fontId="20" fillId="5" borderId="9" xfId="0" applyFont="1" applyFill="1" applyBorder="1" applyAlignment="1">
      <alignment horizontal="center" vertical="center"/>
    </xf>
    <xf numFmtId="0" fontId="17" fillId="0" borderId="0" xfId="0" applyFont="1" applyAlignment="1">
      <alignment horizontal="left" vertical="center"/>
    </xf>
    <xf numFmtId="0" fontId="17" fillId="0" borderId="0" xfId="0" applyFont="1" applyAlignment="1">
      <alignment horizontal="left" vertical="center" wrapText="1"/>
    </xf>
    <xf numFmtId="0" fontId="17" fillId="5" borderId="0" xfId="0" applyFont="1" applyFill="1" applyAlignment="1">
      <alignment horizontal="left" vertical="center"/>
    </xf>
    <xf numFmtId="0" fontId="20" fillId="5" borderId="42" xfId="0" applyFont="1" applyFill="1" applyBorder="1" applyAlignment="1">
      <alignment horizontal="center" vertical="center"/>
    </xf>
    <xf numFmtId="0" fontId="20" fillId="5" borderId="0" xfId="0" applyFont="1" applyFill="1" applyAlignment="1">
      <alignment horizontal="left" vertical="center"/>
    </xf>
    <xf numFmtId="0" fontId="20" fillId="5" borderId="0" xfId="0" applyFont="1" applyFill="1" applyAlignment="1">
      <alignment horizontal="right" vertical="center"/>
    </xf>
    <xf numFmtId="0" fontId="7" fillId="5" borderId="0" xfId="0" applyFont="1" applyFill="1">
      <alignment vertical="center"/>
    </xf>
    <xf numFmtId="0" fontId="4" fillId="5" borderId="16" xfId="0" applyFont="1" applyFill="1" applyBorder="1">
      <alignment vertical="center"/>
    </xf>
    <xf numFmtId="0" fontId="31" fillId="5" borderId="8" xfId="0" applyFont="1" applyFill="1" applyBorder="1">
      <alignment vertical="center"/>
    </xf>
    <xf numFmtId="0" fontId="31" fillId="5" borderId="24" xfId="0" applyFont="1" applyFill="1" applyBorder="1">
      <alignment vertical="center"/>
    </xf>
    <xf numFmtId="0" fontId="31" fillId="5" borderId="26" xfId="0" applyFont="1" applyFill="1" applyBorder="1">
      <alignment vertical="center"/>
    </xf>
    <xf numFmtId="0" fontId="33" fillId="5" borderId="0" xfId="0" applyFont="1" applyFill="1" applyAlignment="1">
      <alignment horizontal="center"/>
    </xf>
    <xf numFmtId="0" fontId="31" fillId="5" borderId="0" xfId="0" applyFont="1" applyFill="1">
      <alignment vertical="center"/>
    </xf>
    <xf numFmtId="0" fontId="31" fillId="5" borderId="27" xfId="0" applyFont="1" applyFill="1" applyBorder="1">
      <alignment vertical="center"/>
    </xf>
    <xf numFmtId="0" fontId="31" fillId="5" borderId="0" xfId="0" applyFont="1" applyFill="1" applyAlignment="1">
      <alignment horizontal="left" vertical="center" wrapText="1"/>
    </xf>
    <xf numFmtId="0" fontId="25" fillId="5" borderId="0" xfId="0" applyFont="1" applyFill="1">
      <alignment vertical="center"/>
    </xf>
    <xf numFmtId="0" fontId="25" fillId="5" borderId="0" xfId="0" applyFont="1" applyFill="1" applyAlignment="1">
      <alignment horizontal="right" vertical="center"/>
    </xf>
    <xf numFmtId="0" fontId="4" fillId="5" borderId="16" xfId="0" applyFont="1" applyFill="1" applyBorder="1" applyAlignment="1">
      <alignment vertical="center" shrinkToFit="1"/>
    </xf>
    <xf numFmtId="0" fontId="20" fillId="5" borderId="26" xfId="0" quotePrefix="1" applyFont="1" applyFill="1" applyBorder="1">
      <alignment vertical="center"/>
    </xf>
    <xf numFmtId="0" fontId="7" fillId="2" borderId="0" xfId="0" applyFont="1" applyFill="1">
      <alignment vertical="center"/>
    </xf>
    <xf numFmtId="177" fontId="5" fillId="3" borderId="1" xfId="0" applyNumberFormat="1" applyFont="1" applyFill="1" applyBorder="1" applyProtection="1">
      <alignment vertical="center"/>
      <protection locked="0"/>
    </xf>
    <xf numFmtId="0" fontId="4" fillId="3" borderId="1" xfId="0" applyFont="1" applyFill="1" applyBorder="1" applyProtection="1">
      <alignment vertical="center"/>
      <protection locked="0"/>
    </xf>
    <xf numFmtId="0" fontId="12" fillId="5" borderId="0" xfId="4" applyFill="1" applyAlignment="1">
      <alignment horizontal="left" vertical="center" shrinkToFit="1"/>
    </xf>
    <xf numFmtId="0" fontId="12" fillId="0" borderId="0" xfId="4">
      <alignment vertical="center"/>
    </xf>
    <xf numFmtId="0" fontId="17" fillId="0" borderId="16" xfId="0" applyFont="1" applyBorder="1" applyAlignment="1">
      <alignment horizontal="left" vertical="center"/>
    </xf>
    <xf numFmtId="0" fontId="17" fillId="0" borderId="17" xfId="0" applyFont="1" applyBorder="1" applyAlignment="1">
      <alignment horizontal="left" vertical="center"/>
    </xf>
    <xf numFmtId="0" fontId="17" fillId="0" borderId="18" xfId="0" applyFont="1" applyBorder="1" applyAlignment="1">
      <alignment horizontal="left" vertical="center"/>
    </xf>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0" fontId="22" fillId="2" borderId="19" xfId="0" applyFont="1" applyFill="1" applyBorder="1" applyAlignment="1">
      <alignment horizontal="center" vertical="center" wrapText="1"/>
    </xf>
    <xf numFmtId="0" fontId="22" fillId="2" borderId="20" xfId="0" applyFont="1" applyFill="1" applyBorder="1" applyAlignment="1">
      <alignment horizontal="center" vertical="center"/>
    </xf>
    <xf numFmtId="0" fontId="22" fillId="2" borderId="21" xfId="0" applyFont="1" applyFill="1" applyBorder="1" applyAlignment="1">
      <alignment horizontal="center" vertical="center"/>
    </xf>
    <xf numFmtId="0" fontId="21" fillId="0" borderId="0" xfId="0" applyFont="1" applyAlignment="1">
      <alignment horizontal="left" vertical="center"/>
    </xf>
    <xf numFmtId="0" fontId="18" fillId="4" borderId="1" xfId="0" applyFont="1" applyFill="1" applyBorder="1" applyAlignment="1">
      <alignment horizontal="center" vertical="center"/>
    </xf>
    <xf numFmtId="0" fontId="17" fillId="5" borderId="16" xfId="0" applyFont="1" applyFill="1" applyBorder="1" applyAlignment="1">
      <alignment horizontal="left" vertical="center"/>
    </xf>
    <xf numFmtId="0" fontId="17" fillId="5" borderId="17" xfId="0" applyFont="1" applyFill="1" applyBorder="1" applyAlignment="1">
      <alignment horizontal="left" vertical="center"/>
    </xf>
    <xf numFmtId="0" fontId="17" fillId="5" borderId="18" xfId="0" applyFont="1" applyFill="1" applyBorder="1" applyAlignment="1">
      <alignment horizontal="left" vertical="center"/>
    </xf>
    <xf numFmtId="0" fontId="17" fillId="5" borderId="17" xfId="0" applyFont="1" applyFill="1" applyBorder="1" applyAlignment="1" applyProtection="1">
      <alignment horizontal="center" vertical="center"/>
      <protection locked="0"/>
    </xf>
    <xf numFmtId="0" fontId="17" fillId="5" borderId="18" xfId="0" applyFont="1" applyFill="1" applyBorder="1" applyAlignment="1" applyProtection="1">
      <alignment horizontal="center" vertical="center"/>
      <protection locked="0"/>
    </xf>
    <xf numFmtId="0" fontId="17" fillId="0" borderId="0" xfId="0" applyFont="1" applyAlignment="1">
      <alignment horizontal="left" vertical="center" wrapText="1"/>
    </xf>
    <xf numFmtId="0" fontId="17" fillId="0" borderId="0" xfId="0" applyFont="1" applyAlignment="1">
      <alignment horizontal="left" vertical="center"/>
    </xf>
    <xf numFmtId="0" fontId="21" fillId="0" borderId="0" xfId="0" applyFont="1" applyAlignment="1">
      <alignment horizontal="left" vertical="center" wrapText="1"/>
    </xf>
    <xf numFmtId="0" fontId="18" fillId="5" borderId="0" xfId="0" applyFont="1" applyFill="1" applyAlignment="1">
      <alignment horizontal="left" vertical="center"/>
    </xf>
    <xf numFmtId="0" fontId="18" fillId="4" borderId="2" xfId="0" applyFont="1" applyFill="1" applyBorder="1" applyAlignment="1">
      <alignment horizontal="left" vertical="center"/>
    </xf>
    <xf numFmtId="0" fontId="18" fillId="4" borderId="3" xfId="0" applyFont="1" applyFill="1" applyBorder="1" applyAlignment="1">
      <alignment horizontal="left" vertical="center"/>
    </xf>
    <xf numFmtId="0" fontId="18" fillId="4" borderId="4" xfId="0" applyFont="1" applyFill="1" applyBorder="1" applyAlignment="1">
      <alignment horizontal="left" vertical="center"/>
    </xf>
    <xf numFmtId="0" fontId="17" fillId="4" borderId="16" xfId="0" applyFont="1" applyFill="1" applyBorder="1" applyAlignment="1">
      <alignment horizontal="center" vertical="center"/>
    </xf>
    <xf numFmtId="0" fontId="17" fillId="4" borderId="18" xfId="0" applyFont="1" applyFill="1" applyBorder="1" applyAlignment="1">
      <alignment horizontal="center" vertical="center"/>
    </xf>
    <xf numFmtId="0" fontId="17" fillId="4" borderId="2" xfId="0" quotePrefix="1" applyFont="1" applyFill="1" applyBorder="1" applyAlignment="1">
      <alignment horizontal="center" vertical="center"/>
    </xf>
    <xf numFmtId="0" fontId="17" fillId="4" borderId="5" xfId="0" applyFont="1" applyFill="1" applyBorder="1" applyAlignment="1">
      <alignment horizontal="center" vertical="center"/>
    </xf>
    <xf numFmtId="0" fontId="17" fillId="4" borderId="7" xfId="0" applyFont="1" applyFill="1" applyBorder="1" applyAlignment="1">
      <alignment horizontal="center" vertical="center"/>
    </xf>
    <xf numFmtId="0" fontId="33" fillId="4" borderId="17" xfId="0" applyFont="1" applyFill="1" applyBorder="1" applyAlignment="1">
      <alignment horizontal="left" vertical="center"/>
    </xf>
    <xf numFmtId="0" fontId="33" fillId="4" borderId="18" xfId="0" applyFont="1" applyFill="1" applyBorder="1" applyAlignment="1">
      <alignment horizontal="left" vertical="center"/>
    </xf>
    <xf numFmtId="0" fontId="38" fillId="5" borderId="2" xfId="0" applyFont="1" applyFill="1" applyBorder="1" applyAlignment="1">
      <alignment horizontal="left" vertical="center"/>
    </xf>
    <xf numFmtId="0" fontId="39" fillId="5" borderId="3" xfId="0" applyFont="1" applyFill="1" applyBorder="1" applyAlignment="1">
      <alignment horizontal="left" vertical="center"/>
    </xf>
    <xf numFmtId="0" fontId="39" fillId="5" borderId="4" xfId="0" applyFont="1" applyFill="1" applyBorder="1" applyAlignment="1">
      <alignment horizontal="left" vertical="center"/>
    </xf>
    <xf numFmtId="0" fontId="39" fillId="5" borderId="7" xfId="0" applyFont="1" applyFill="1" applyBorder="1" applyAlignment="1">
      <alignment horizontal="left" vertical="center" wrapText="1"/>
    </xf>
    <xf numFmtId="0" fontId="39" fillId="5" borderId="8" xfId="0" applyFont="1" applyFill="1" applyBorder="1" applyAlignment="1">
      <alignment horizontal="left" vertical="center" wrapText="1"/>
    </xf>
    <xf numFmtId="0" fontId="39" fillId="5" borderId="9" xfId="0" applyFont="1" applyFill="1" applyBorder="1" applyAlignment="1">
      <alignment horizontal="left" vertical="center" wrapText="1"/>
    </xf>
    <xf numFmtId="0" fontId="33" fillId="5" borderId="2" xfId="0" applyFont="1" applyFill="1" applyBorder="1" applyAlignment="1" applyProtection="1">
      <alignment horizontal="center" vertical="center"/>
      <protection locked="0"/>
    </xf>
    <xf numFmtId="0" fontId="33" fillId="5" borderId="4" xfId="0" applyFont="1" applyFill="1" applyBorder="1" applyAlignment="1" applyProtection="1">
      <alignment horizontal="center" vertical="center"/>
      <protection locked="0"/>
    </xf>
    <xf numFmtId="0" fontId="33" fillId="5" borderId="7" xfId="0" applyFont="1" applyFill="1" applyBorder="1" applyAlignment="1" applyProtection="1">
      <alignment horizontal="center" vertical="center"/>
      <protection locked="0"/>
    </xf>
    <xf numFmtId="0" fontId="33" fillId="5" borderId="9" xfId="0" applyFont="1" applyFill="1" applyBorder="1" applyAlignment="1" applyProtection="1">
      <alignment horizontal="center" vertical="center"/>
      <protection locked="0"/>
    </xf>
    <xf numFmtId="0" fontId="17" fillId="4" borderId="7" xfId="0" quotePrefix="1" applyFont="1" applyFill="1" applyBorder="1" applyAlignment="1">
      <alignment horizontal="center" vertical="center"/>
    </xf>
    <xf numFmtId="0" fontId="17" fillId="4" borderId="17" xfId="0" applyFont="1" applyFill="1" applyBorder="1" applyAlignment="1">
      <alignment horizontal="left" vertical="center"/>
    </xf>
    <xf numFmtId="0" fontId="17" fillId="4" borderId="18" xfId="0" applyFont="1" applyFill="1" applyBorder="1" applyAlignment="1">
      <alignment horizontal="left" vertical="center"/>
    </xf>
    <xf numFmtId="0" fontId="17" fillId="5" borderId="7" xfId="0" applyFont="1" applyFill="1" applyBorder="1" applyAlignment="1">
      <alignment horizontal="left" vertical="center"/>
    </xf>
    <xf numFmtId="0" fontId="17" fillId="5" borderId="8" xfId="0" applyFont="1" applyFill="1" applyBorder="1" applyAlignment="1">
      <alignment horizontal="left" vertical="center"/>
    </xf>
    <xf numFmtId="0" fontId="17" fillId="5" borderId="9" xfId="0" applyFont="1" applyFill="1" applyBorder="1" applyAlignment="1">
      <alignment horizontal="left" vertical="center"/>
    </xf>
    <xf numFmtId="0" fontId="17" fillId="5" borderId="7" xfId="0" applyFont="1" applyFill="1" applyBorder="1" applyAlignment="1" applyProtection="1">
      <alignment horizontal="center" vertical="center"/>
      <protection locked="0"/>
    </xf>
    <xf numFmtId="0" fontId="17" fillId="5" borderId="9" xfId="0" applyFont="1" applyFill="1" applyBorder="1" applyAlignment="1" applyProtection="1">
      <alignment horizontal="center" vertical="center"/>
      <protection locked="0"/>
    </xf>
    <xf numFmtId="0" fontId="17" fillId="4" borderId="3" xfId="0" applyFont="1" applyFill="1" applyBorder="1" applyAlignment="1">
      <alignment horizontal="left" vertical="center"/>
    </xf>
    <xf numFmtId="0" fontId="17" fillId="5" borderId="2" xfId="0" applyFont="1" applyFill="1" applyBorder="1" applyAlignment="1">
      <alignment horizontal="left" vertical="center"/>
    </xf>
    <xf numFmtId="0" fontId="17" fillId="5" borderId="3" xfId="0" applyFont="1" applyFill="1" applyBorder="1" applyAlignment="1">
      <alignment horizontal="left" vertical="center"/>
    </xf>
    <xf numFmtId="0" fontId="17" fillId="5" borderId="4" xfId="0" applyFont="1" applyFill="1" applyBorder="1" applyAlignment="1">
      <alignment horizontal="left" vertical="center"/>
    </xf>
    <xf numFmtId="0" fontId="17" fillId="5" borderId="5" xfId="0" applyFont="1" applyFill="1" applyBorder="1" applyAlignment="1">
      <alignment horizontal="left" vertical="center"/>
    </xf>
    <xf numFmtId="0" fontId="17" fillId="5" borderId="0" xfId="0" applyFont="1" applyFill="1" applyAlignment="1">
      <alignment horizontal="left" vertical="center"/>
    </xf>
    <xf numFmtId="0" fontId="17" fillId="5" borderId="6" xfId="0" applyFont="1" applyFill="1" applyBorder="1" applyAlignment="1">
      <alignment horizontal="left" vertical="center"/>
    </xf>
    <xf numFmtId="0" fontId="17" fillId="5" borderId="2" xfId="0" applyFont="1" applyFill="1" applyBorder="1" applyAlignment="1" applyProtection="1">
      <alignment horizontal="center" vertical="center"/>
      <protection locked="0"/>
    </xf>
    <xf numFmtId="0" fontId="17" fillId="5" borderId="4"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protection locked="0"/>
    </xf>
    <xf numFmtId="0" fontId="17" fillId="5" borderId="6" xfId="0" applyFont="1" applyFill="1" applyBorder="1" applyAlignment="1" applyProtection="1">
      <alignment horizontal="center" vertical="center"/>
      <protection locked="0"/>
    </xf>
    <xf numFmtId="0" fontId="17" fillId="4" borderId="17" xfId="0" applyFont="1" applyFill="1" applyBorder="1" applyAlignment="1">
      <alignment horizontal="left" vertical="center" wrapText="1"/>
    </xf>
    <xf numFmtId="0" fontId="17" fillId="4" borderId="18" xfId="0" applyFont="1" applyFill="1" applyBorder="1" applyAlignment="1">
      <alignment horizontal="left" vertical="center" wrapText="1"/>
    </xf>
    <xf numFmtId="0" fontId="17" fillId="0" borderId="1" xfId="0" applyFont="1" applyBorder="1" applyAlignment="1" applyProtection="1">
      <alignment horizontal="center" vertical="center"/>
      <protection locked="0"/>
    </xf>
    <xf numFmtId="0" fontId="4" fillId="5" borderId="0" xfId="0" applyFont="1" applyFill="1" applyAlignment="1">
      <alignment horizontal="left" vertical="center"/>
    </xf>
    <xf numFmtId="0" fontId="7" fillId="2" borderId="0" xfId="0" applyFont="1" applyFill="1" applyAlignment="1">
      <alignment horizontal="center" vertical="center"/>
    </xf>
    <xf numFmtId="176" fontId="4" fillId="3" borderId="16" xfId="0" applyNumberFormat="1" applyFont="1" applyFill="1" applyBorder="1" applyAlignment="1" applyProtection="1">
      <alignment horizontal="center" vertical="center"/>
      <protection locked="0"/>
    </xf>
    <xf numFmtId="176" fontId="4" fillId="3" borderId="17" xfId="0" applyNumberFormat="1" applyFont="1" applyFill="1" applyBorder="1" applyAlignment="1" applyProtection="1">
      <alignment horizontal="center" vertical="center"/>
      <protection locked="0"/>
    </xf>
    <xf numFmtId="176" fontId="4" fillId="3" borderId="18" xfId="0" applyNumberFormat="1" applyFont="1" applyFill="1" applyBorder="1" applyAlignment="1" applyProtection="1">
      <alignment horizontal="center" vertical="center"/>
      <protection locked="0"/>
    </xf>
    <xf numFmtId="0" fontId="4" fillId="3" borderId="16" xfId="0" applyFont="1" applyFill="1" applyBorder="1" applyAlignment="1" applyProtection="1">
      <alignment horizontal="left" vertical="center"/>
      <protection locked="0"/>
    </xf>
    <xf numFmtId="0" fontId="4" fillId="3" borderId="17" xfId="0" applyFont="1" applyFill="1" applyBorder="1" applyAlignment="1" applyProtection="1">
      <alignment horizontal="left" vertical="center"/>
      <protection locked="0"/>
    </xf>
    <xf numFmtId="0" fontId="4" fillId="3" borderId="18" xfId="0" applyFont="1" applyFill="1" applyBorder="1" applyAlignment="1" applyProtection="1">
      <alignment horizontal="left" vertical="center"/>
      <protection locked="0"/>
    </xf>
    <xf numFmtId="0" fontId="4" fillId="5" borderId="0" xfId="0" applyFont="1" applyFill="1" applyAlignment="1">
      <alignment horizontal="left" vertical="center" wrapText="1"/>
    </xf>
    <xf numFmtId="0" fontId="4" fillId="5" borderId="47"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4" xfId="0" applyFont="1" applyFill="1" applyBorder="1" applyAlignment="1">
      <alignment horizontal="center" vertical="center"/>
    </xf>
    <xf numFmtId="0" fontId="7" fillId="5" borderId="1" xfId="0" applyFont="1" applyFill="1" applyBorder="1" applyAlignment="1">
      <alignment horizontal="center" vertical="center"/>
    </xf>
    <xf numFmtId="0" fontId="4" fillId="3" borderId="7" xfId="0"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13" fillId="5" borderId="1" xfId="0" applyFont="1" applyFill="1" applyBorder="1" applyAlignment="1">
      <alignment horizontal="left" vertical="center" wrapText="1"/>
    </xf>
    <xf numFmtId="0" fontId="4" fillId="3" borderId="46" xfId="0" applyFont="1" applyFill="1" applyBorder="1" applyAlignment="1" applyProtection="1">
      <alignment horizontal="center" vertical="center"/>
      <protection locked="0"/>
    </xf>
    <xf numFmtId="38" fontId="4" fillId="3" borderId="16" xfId="1" applyFont="1" applyFill="1" applyBorder="1" applyAlignment="1" applyProtection="1">
      <alignment horizontal="right" vertical="center" shrinkToFit="1"/>
      <protection locked="0"/>
    </xf>
    <xf numFmtId="38" fontId="4" fillId="3" borderId="17" xfId="1" applyFont="1" applyFill="1" applyBorder="1" applyAlignment="1" applyProtection="1">
      <alignment horizontal="right" vertical="center" shrinkToFit="1"/>
      <protection locked="0"/>
    </xf>
    <xf numFmtId="178" fontId="4" fillId="5" borderId="18" xfId="0" applyNumberFormat="1" applyFont="1" applyFill="1" applyBorder="1" applyAlignment="1">
      <alignment horizontal="center" vertical="center"/>
    </xf>
    <xf numFmtId="178" fontId="4" fillId="5" borderId="1" xfId="0" applyNumberFormat="1" applyFont="1" applyFill="1" applyBorder="1" applyAlignment="1">
      <alignment horizontal="center" vertical="center"/>
    </xf>
    <xf numFmtId="0" fontId="4" fillId="3" borderId="1" xfId="0" applyFont="1" applyFill="1" applyBorder="1" applyAlignment="1" applyProtection="1">
      <alignment horizontal="center" vertical="center"/>
      <protection locked="0"/>
    </xf>
    <xf numFmtId="0" fontId="4" fillId="3" borderId="16" xfId="0" applyFont="1" applyFill="1" applyBorder="1" applyAlignment="1" applyProtection="1">
      <alignment horizontal="center" vertical="center"/>
      <protection locked="0"/>
    </xf>
    <xf numFmtId="0" fontId="4" fillId="3" borderId="17" xfId="0" applyFont="1" applyFill="1" applyBorder="1" applyAlignment="1" applyProtection="1">
      <alignment horizontal="center" vertical="center"/>
      <protection locked="0"/>
    </xf>
    <xf numFmtId="0" fontId="4" fillId="3" borderId="28" xfId="0" applyFont="1" applyFill="1" applyBorder="1" applyAlignment="1" applyProtection="1">
      <alignment horizontal="center" vertical="center"/>
      <protection locked="0"/>
    </xf>
    <xf numFmtId="0" fontId="4" fillId="3" borderId="29" xfId="0" applyFont="1" applyFill="1" applyBorder="1" applyAlignment="1" applyProtection="1">
      <alignment horizontal="center" vertical="center"/>
      <protection locked="0"/>
    </xf>
    <xf numFmtId="0" fontId="4" fillId="3" borderId="48" xfId="0" applyFont="1" applyFill="1" applyBorder="1" applyAlignment="1" applyProtection="1">
      <alignment horizontal="center" vertical="center"/>
      <protection locked="0"/>
    </xf>
    <xf numFmtId="38" fontId="4" fillId="3" borderId="28" xfId="1" applyFont="1" applyFill="1" applyBorder="1" applyAlignment="1" applyProtection="1">
      <alignment horizontal="right" vertical="center" shrinkToFit="1"/>
      <protection locked="0"/>
    </xf>
    <xf numFmtId="38" fontId="4" fillId="3" borderId="29" xfId="1" applyFont="1" applyFill="1" applyBorder="1" applyAlignment="1" applyProtection="1">
      <alignment horizontal="right" vertical="center" shrinkToFit="1"/>
      <protection locked="0"/>
    </xf>
    <xf numFmtId="178" fontId="4" fillId="5" borderId="42" xfId="0" applyNumberFormat="1" applyFont="1" applyFill="1" applyBorder="1" applyAlignment="1">
      <alignment horizontal="center" vertical="center"/>
    </xf>
    <xf numFmtId="178" fontId="4" fillId="5" borderId="48" xfId="0" applyNumberFormat="1" applyFont="1" applyFill="1" applyBorder="1" applyAlignment="1">
      <alignment horizontal="center" vertical="center"/>
    </xf>
    <xf numFmtId="0" fontId="4" fillId="5" borderId="16" xfId="0" applyFont="1" applyFill="1" applyBorder="1" applyAlignment="1">
      <alignment horizontal="center" vertical="center"/>
    </xf>
    <xf numFmtId="0" fontId="4" fillId="5" borderId="17"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17" xfId="0" applyFont="1" applyFill="1" applyBorder="1" applyAlignment="1">
      <alignment horizontal="center" vertical="center" shrinkToFit="1"/>
    </xf>
    <xf numFmtId="0" fontId="4" fillId="5" borderId="46" xfId="0" applyFont="1" applyFill="1" applyBorder="1" applyAlignment="1">
      <alignment horizontal="center" vertical="center"/>
    </xf>
    <xf numFmtId="0" fontId="4" fillId="5" borderId="7" xfId="0" applyFont="1" applyFill="1" applyBorder="1" applyAlignment="1">
      <alignment horizontal="center" vertical="center"/>
    </xf>
    <xf numFmtId="38" fontId="4" fillId="5" borderId="7" xfId="1" applyFont="1" applyFill="1" applyBorder="1" applyAlignment="1">
      <alignment horizontal="right" vertical="center" shrinkToFit="1"/>
    </xf>
    <xf numFmtId="38" fontId="4" fillId="5" borderId="8" xfId="1" applyFont="1" applyFill="1" applyBorder="1" applyAlignment="1">
      <alignment horizontal="right" vertical="center" shrinkToFit="1"/>
    </xf>
    <xf numFmtId="0" fontId="4" fillId="5" borderId="9" xfId="0" applyFont="1" applyFill="1" applyBorder="1" applyAlignment="1">
      <alignment horizontal="center" vertical="center"/>
    </xf>
    <xf numFmtId="0" fontId="2" fillId="5" borderId="3" xfId="0" applyFont="1" applyFill="1" applyBorder="1" applyAlignment="1">
      <alignment horizontal="left" vertical="center" wrapText="1"/>
    </xf>
    <xf numFmtId="0" fontId="2" fillId="5" borderId="3" xfId="0" applyFont="1" applyFill="1" applyBorder="1" applyAlignment="1">
      <alignment horizontal="left" vertical="center"/>
    </xf>
    <xf numFmtId="0" fontId="2" fillId="5" borderId="0" xfId="0" applyFont="1" applyFill="1" applyAlignment="1">
      <alignment horizontal="left" vertical="center"/>
    </xf>
    <xf numFmtId="176" fontId="5" fillId="3" borderId="16" xfId="0" applyNumberFormat="1" applyFont="1" applyFill="1" applyBorder="1" applyAlignment="1" applyProtection="1">
      <alignment horizontal="center" vertical="center" wrapText="1"/>
      <protection locked="0"/>
    </xf>
    <xf numFmtId="176" fontId="5" fillId="3" borderId="17" xfId="0" applyNumberFormat="1" applyFont="1" applyFill="1" applyBorder="1" applyAlignment="1" applyProtection="1">
      <alignment horizontal="center" vertical="center" wrapText="1"/>
      <protection locked="0"/>
    </xf>
    <xf numFmtId="176" fontId="5" fillId="3" borderId="18" xfId="0" applyNumberFormat="1" applyFont="1" applyFill="1" applyBorder="1" applyAlignment="1" applyProtection="1">
      <alignment horizontal="center" vertical="center" wrapText="1"/>
      <protection locked="0"/>
    </xf>
    <xf numFmtId="38" fontId="4" fillId="5" borderId="17" xfId="1" applyFont="1" applyFill="1" applyBorder="1" applyAlignment="1">
      <alignment horizontal="right" vertical="center" shrinkToFit="1"/>
    </xf>
    <xf numFmtId="176" fontId="5" fillId="5" borderId="16" xfId="0" applyNumberFormat="1" applyFont="1" applyFill="1" applyBorder="1" applyAlignment="1">
      <alignment horizontal="center" vertical="center"/>
    </xf>
    <xf numFmtId="176" fontId="5" fillId="5" borderId="17" xfId="0" applyNumberFormat="1" applyFont="1" applyFill="1" applyBorder="1" applyAlignment="1">
      <alignment horizontal="center" vertical="center"/>
    </xf>
    <xf numFmtId="176" fontId="5" fillId="5" borderId="18" xfId="0" applyNumberFormat="1" applyFont="1" applyFill="1" applyBorder="1" applyAlignment="1">
      <alignment horizontal="center" vertical="center"/>
    </xf>
    <xf numFmtId="176" fontId="5" fillId="5" borderId="16" xfId="0" applyNumberFormat="1" applyFont="1" applyFill="1" applyBorder="1" applyAlignment="1">
      <alignment horizontal="center" vertical="center" wrapText="1"/>
    </xf>
    <xf numFmtId="176" fontId="5" fillId="5" borderId="17" xfId="0" applyNumberFormat="1" applyFont="1" applyFill="1" applyBorder="1" applyAlignment="1">
      <alignment horizontal="center" vertical="center" wrapText="1"/>
    </xf>
    <xf numFmtId="176" fontId="5" fillId="5" borderId="18" xfId="0" applyNumberFormat="1" applyFont="1" applyFill="1" applyBorder="1" applyAlignment="1">
      <alignment horizontal="center" vertical="center" wrapText="1"/>
    </xf>
    <xf numFmtId="0" fontId="4" fillId="4" borderId="16"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18" xfId="0" applyFont="1" applyFill="1" applyBorder="1" applyAlignment="1">
      <alignment horizontal="center" vertical="center"/>
    </xf>
    <xf numFmtId="0" fontId="20" fillId="5" borderId="1" xfId="0" applyFont="1" applyFill="1" applyBorder="1" applyAlignment="1">
      <alignment horizontal="center" vertical="center"/>
    </xf>
    <xf numFmtId="0" fontId="20" fillId="5" borderId="18" xfId="0" applyFont="1" applyFill="1" applyBorder="1" applyAlignment="1">
      <alignment horizontal="center" vertical="center"/>
    </xf>
    <xf numFmtId="0" fontId="20" fillId="5" borderId="51" xfId="0" applyFont="1" applyFill="1" applyBorder="1" applyAlignment="1">
      <alignment horizontal="center" vertical="center"/>
    </xf>
    <xf numFmtId="0" fontId="20" fillId="5" borderId="52" xfId="0" applyFont="1" applyFill="1" applyBorder="1" applyAlignment="1">
      <alignment horizontal="center" vertical="center"/>
    </xf>
    <xf numFmtId="0" fontId="20" fillId="5" borderId="53" xfId="0" applyFont="1" applyFill="1" applyBorder="1" applyAlignment="1">
      <alignment horizontal="center" vertical="center"/>
    </xf>
    <xf numFmtId="0" fontId="20" fillId="5" borderId="39" xfId="0" applyFont="1" applyFill="1" applyBorder="1" applyAlignment="1">
      <alignment horizontal="center" vertical="center"/>
    </xf>
    <xf numFmtId="0" fontId="20" fillId="5" borderId="54" xfId="0" applyFont="1" applyFill="1" applyBorder="1" applyAlignment="1">
      <alignment horizontal="center" vertical="center"/>
    </xf>
    <xf numFmtId="0" fontId="20" fillId="5" borderId="55" xfId="0" applyFont="1" applyFill="1" applyBorder="1" applyAlignment="1">
      <alignment horizontal="center" vertical="center"/>
    </xf>
    <xf numFmtId="0" fontId="30" fillId="5" borderId="19" xfId="0" applyFont="1" applyFill="1" applyBorder="1" applyAlignment="1">
      <alignment horizontal="center" vertical="center"/>
    </xf>
    <xf numFmtId="0" fontId="30" fillId="5" borderId="20" xfId="0" applyFont="1" applyFill="1" applyBorder="1" applyAlignment="1">
      <alignment horizontal="center" vertical="center"/>
    </xf>
    <xf numFmtId="0" fontId="30" fillId="5" borderId="21" xfId="0" applyFont="1" applyFill="1" applyBorder="1" applyAlignment="1">
      <alignment horizontal="center" vertical="center"/>
    </xf>
    <xf numFmtId="0" fontId="31" fillId="5" borderId="30" xfId="0" applyFont="1" applyFill="1" applyBorder="1" applyAlignment="1">
      <alignment horizontal="center" vertical="center"/>
    </xf>
    <xf numFmtId="0" fontId="31" fillId="5" borderId="32" xfId="0" applyFont="1" applyFill="1" applyBorder="1" applyAlignment="1">
      <alignment horizontal="center" vertical="center"/>
    </xf>
    <xf numFmtId="0" fontId="31" fillId="5" borderId="31" xfId="0" applyFont="1" applyFill="1" applyBorder="1" applyAlignment="1">
      <alignment horizontal="center" vertical="center"/>
    </xf>
    <xf numFmtId="0" fontId="20" fillId="5" borderId="46" xfId="0" applyFont="1" applyFill="1" applyBorder="1" applyAlignment="1">
      <alignment horizontal="center" vertical="center"/>
    </xf>
    <xf numFmtId="0" fontId="31" fillId="5" borderId="2" xfId="0" applyFont="1" applyFill="1" applyBorder="1" applyAlignment="1">
      <alignment horizontal="left" vertical="center"/>
    </xf>
    <xf numFmtId="0" fontId="31" fillId="5" borderId="3" xfId="0" applyFont="1" applyFill="1" applyBorder="1" applyAlignment="1">
      <alignment horizontal="left" vertical="center"/>
    </xf>
    <xf numFmtId="0" fontId="31" fillId="5" borderId="22" xfId="0" applyFont="1" applyFill="1" applyBorder="1" applyAlignment="1">
      <alignment horizontal="left" vertical="center"/>
    </xf>
    <xf numFmtId="0" fontId="29" fillId="5" borderId="43" xfId="0" applyFont="1" applyFill="1" applyBorder="1" applyAlignment="1">
      <alignment horizontal="left" vertical="center" wrapText="1"/>
    </xf>
    <xf numFmtId="0" fontId="29" fillId="5" borderId="44" xfId="0" applyFont="1" applyFill="1" applyBorder="1" applyAlignment="1">
      <alignment horizontal="left" vertical="center" wrapText="1"/>
    </xf>
    <xf numFmtId="0" fontId="29" fillId="5" borderId="45" xfId="0" applyFont="1" applyFill="1" applyBorder="1" applyAlignment="1">
      <alignment horizontal="left" vertical="center" wrapText="1"/>
    </xf>
    <xf numFmtId="0" fontId="35" fillId="5" borderId="3" xfId="0" applyFont="1" applyFill="1" applyBorder="1" applyAlignment="1">
      <alignment horizontal="left" vertical="center" wrapText="1"/>
    </xf>
    <xf numFmtId="0" fontId="35" fillId="5" borderId="4" xfId="0" applyFont="1" applyFill="1" applyBorder="1" applyAlignment="1">
      <alignment horizontal="left" vertical="center" wrapText="1"/>
    </xf>
    <xf numFmtId="0" fontId="35" fillId="5" borderId="8" xfId="0" applyFont="1" applyFill="1" applyBorder="1" applyAlignment="1">
      <alignment horizontal="left" vertical="center" wrapText="1"/>
    </xf>
    <xf numFmtId="0" fontId="35" fillId="5" borderId="9" xfId="0" applyFont="1" applyFill="1" applyBorder="1" applyAlignment="1">
      <alignment horizontal="left" vertical="center" wrapText="1"/>
    </xf>
    <xf numFmtId="0" fontId="20" fillId="5" borderId="0" xfId="0" applyFont="1" applyFill="1" applyAlignment="1">
      <alignment horizontal="left" vertical="center" wrapText="1"/>
    </xf>
    <xf numFmtId="0" fontId="31" fillId="5" borderId="25" xfId="0" applyFont="1" applyFill="1" applyBorder="1" applyAlignment="1">
      <alignment horizontal="left" vertical="center" wrapText="1"/>
    </xf>
    <xf numFmtId="0" fontId="31" fillId="5" borderId="3" xfId="0" applyFont="1" applyFill="1" applyBorder="1" applyAlignment="1">
      <alignment horizontal="left" vertical="center" wrapText="1"/>
    </xf>
    <xf numFmtId="0" fontId="31" fillId="5" borderId="22" xfId="0" applyFont="1" applyFill="1" applyBorder="1" applyAlignment="1">
      <alignment horizontal="left" vertical="center" wrapText="1"/>
    </xf>
    <xf numFmtId="0" fontId="31" fillId="5" borderId="26" xfId="0" applyFont="1" applyFill="1" applyBorder="1" applyAlignment="1">
      <alignment horizontal="left" vertical="center" wrapText="1"/>
    </xf>
    <xf numFmtId="0" fontId="31" fillId="5" borderId="0" xfId="0" applyFont="1" applyFill="1" applyAlignment="1">
      <alignment horizontal="left" vertical="center" wrapText="1"/>
    </xf>
    <xf numFmtId="0" fontId="31" fillId="5" borderId="27" xfId="0" applyFont="1" applyFill="1" applyBorder="1" applyAlignment="1">
      <alignment horizontal="left" vertical="center" wrapText="1"/>
    </xf>
    <xf numFmtId="0" fontId="22" fillId="5" borderId="8" xfId="0" applyFont="1" applyFill="1" applyBorder="1" applyAlignment="1">
      <alignment horizontal="center" vertical="center"/>
    </xf>
    <xf numFmtId="178" fontId="22" fillId="5" borderId="8" xfId="0" applyNumberFormat="1" applyFont="1" applyFill="1" applyBorder="1" applyAlignment="1">
      <alignment horizontal="center" vertical="center"/>
    </xf>
    <xf numFmtId="0" fontId="34" fillId="5" borderId="10" xfId="0" applyFont="1" applyFill="1" applyBorder="1" applyAlignment="1">
      <alignment horizontal="center" vertical="center"/>
    </xf>
    <xf numFmtId="0" fontId="34" fillId="5" borderId="11" xfId="0" applyFont="1" applyFill="1" applyBorder="1" applyAlignment="1">
      <alignment horizontal="center" vertical="center"/>
    </xf>
    <xf numFmtId="0" fontId="34" fillId="5" borderId="13" xfId="0" applyFont="1" applyFill="1" applyBorder="1" applyAlignment="1">
      <alignment horizontal="center" vertical="center"/>
    </xf>
    <xf numFmtId="0" fontId="34" fillId="5" borderId="14" xfId="0" applyFont="1" applyFill="1" applyBorder="1" applyAlignment="1">
      <alignment horizontal="center" vertical="center"/>
    </xf>
    <xf numFmtId="0" fontId="34" fillId="5" borderId="25" xfId="0" applyFont="1" applyFill="1" applyBorder="1" applyAlignment="1">
      <alignment horizontal="center" vertical="center"/>
    </xf>
    <xf numFmtId="0" fontId="34" fillId="5" borderId="3" xfId="0" applyFont="1" applyFill="1" applyBorder="1" applyAlignment="1">
      <alignment horizontal="center" vertical="center"/>
    </xf>
    <xf numFmtId="0" fontId="34" fillId="5" borderId="23" xfId="0" applyFont="1" applyFill="1" applyBorder="1" applyAlignment="1">
      <alignment horizontal="center" vertical="center"/>
    </xf>
    <xf numFmtId="0" fontId="34" fillId="5" borderId="8" xfId="0" applyFont="1" applyFill="1" applyBorder="1" applyAlignment="1">
      <alignment horizontal="center" vertical="center"/>
    </xf>
    <xf numFmtId="0" fontId="34" fillId="5" borderId="2" xfId="0" applyFont="1" applyFill="1" applyBorder="1" applyAlignment="1">
      <alignment horizontal="center" vertical="center"/>
    </xf>
    <xf numFmtId="0" fontId="34" fillId="5" borderId="7" xfId="0" applyFont="1" applyFill="1" applyBorder="1" applyAlignment="1">
      <alignment horizontal="center" vertical="center"/>
    </xf>
    <xf numFmtId="0" fontId="34" fillId="5" borderId="40" xfId="0" applyFont="1" applyFill="1" applyBorder="1" applyAlignment="1">
      <alignment horizontal="center" vertical="center"/>
    </xf>
    <xf numFmtId="0" fontId="35" fillId="5" borderId="11" xfId="0" applyFont="1" applyFill="1" applyBorder="1" applyAlignment="1">
      <alignment horizontal="left" vertical="center" wrapText="1"/>
    </xf>
    <xf numFmtId="0" fontId="35" fillId="5" borderId="12" xfId="0" applyFont="1" applyFill="1" applyBorder="1" applyAlignment="1">
      <alignment horizontal="left" vertical="center" wrapText="1"/>
    </xf>
    <xf numFmtId="0" fontId="35" fillId="5" borderId="14" xfId="0" applyFont="1" applyFill="1" applyBorder="1" applyAlignment="1">
      <alignment horizontal="left" vertical="center" wrapText="1"/>
    </xf>
    <xf numFmtId="0" fontId="35" fillId="5" borderId="15" xfId="0" applyFont="1" applyFill="1" applyBorder="1" applyAlignment="1">
      <alignment horizontal="left" vertical="center" wrapText="1"/>
    </xf>
    <xf numFmtId="0" fontId="37" fillId="5" borderId="49" xfId="0" applyFont="1" applyFill="1" applyBorder="1" applyAlignment="1">
      <alignment horizontal="right"/>
    </xf>
    <xf numFmtId="0" fontId="37" fillId="5" borderId="44" xfId="0" applyFont="1" applyFill="1" applyBorder="1" applyAlignment="1">
      <alignment horizontal="right"/>
    </xf>
    <xf numFmtId="0" fontId="37" fillId="5" borderId="50" xfId="0" applyFont="1" applyFill="1" applyBorder="1" applyAlignment="1">
      <alignment horizontal="right"/>
    </xf>
    <xf numFmtId="0" fontId="31" fillId="5" borderId="25" xfId="0" applyFont="1" applyFill="1" applyBorder="1" applyAlignment="1">
      <alignment horizontal="left" vertical="center"/>
    </xf>
    <xf numFmtId="0" fontId="31" fillId="5" borderId="4" xfId="0" applyFont="1" applyFill="1" applyBorder="1" applyAlignment="1">
      <alignment horizontal="left" vertical="center"/>
    </xf>
    <xf numFmtId="0" fontId="35" fillId="5" borderId="41" xfId="0" applyFont="1" applyFill="1" applyBorder="1" applyAlignment="1">
      <alignment horizontal="left" vertical="center" wrapText="1"/>
    </xf>
    <xf numFmtId="178" fontId="21" fillId="5" borderId="16" xfId="0" applyNumberFormat="1" applyFont="1" applyFill="1" applyBorder="1" applyAlignment="1">
      <alignment horizontal="center" vertical="center"/>
    </xf>
    <xf numFmtId="178" fontId="21" fillId="5" borderId="17" xfId="0" applyNumberFormat="1" applyFont="1" applyFill="1" applyBorder="1" applyAlignment="1">
      <alignment horizontal="center" vertical="center"/>
    </xf>
    <xf numFmtId="0" fontId="21" fillId="5" borderId="16" xfId="0" applyFont="1" applyFill="1" applyBorder="1" applyAlignment="1">
      <alignment horizontal="center" vertical="center"/>
    </xf>
    <xf numFmtId="0" fontId="21" fillId="5" borderId="17" xfId="0" applyFont="1" applyFill="1" applyBorder="1" applyAlignment="1">
      <alignment horizontal="center" vertical="center"/>
    </xf>
    <xf numFmtId="0" fontId="21" fillId="5" borderId="18" xfId="0" applyFont="1" applyFill="1" applyBorder="1" applyAlignment="1">
      <alignment horizontal="center" vertical="center"/>
    </xf>
    <xf numFmtId="38" fontId="21" fillId="5" borderId="16" xfId="1" applyFont="1" applyFill="1" applyBorder="1" applyAlignment="1">
      <alignment horizontal="right" vertical="center" shrinkToFit="1"/>
    </xf>
    <xf numFmtId="38" fontId="21" fillId="5" borderId="17" xfId="1" applyFont="1" applyFill="1" applyBorder="1" applyAlignment="1">
      <alignment horizontal="right" vertical="center" shrinkToFit="1"/>
    </xf>
    <xf numFmtId="0" fontId="19" fillId="5" borderId="19" xfId="0" applyFont="1" applyFill="1" applyBorder="1" applyAlignment="1">
      <alignment horizontal="center" vertical="center"/>
    </xf>
    <xf numFmtId="0" fontId="19" fillId="5" borderId="20" xfId="0" applyFont="1" applyFill="1" applyBorder="1" applyAlignment="1">
      <alignment horizontal="center" vertical="center"/>
    </xf>
    <xf numFmtId="0" fontId="19" fillId="5" borderId="21" xfId="0" applyFont="1" applyFill="1" applyBorder="1" applyAlignment="1">
      <alignment horizontal="center" vertical="center"/>
    </xf>
    <xf numFmtId="0" fontId="20" fillId="5" borderId="0" xfId="0" applyFont="1" applyFill="1" applyAlignment="1">
      <alignment horizontal="center" vertical="center"/>
    </xf>
    <xf numFmtId="0" fontId="23" fillId="5" borderId="16" xfId="0" applyFont="1" applyFill="1" applyBorder="1" applyAlignment="1">
      <alignment horizontal="center" vertical="center"/>
    </xf>
    <xf numFmtId="0" fontId="23" fillId="5" borderId="17" xfId="0" applyFont="1" applyFill="1" applyBorder="1" applyAlignment="1">
      <alignment horizontal="center" vertical="center"/>
    </xf>
    <xf numFmtId="0" fontId="20" fillId="5" borderId="16" xfId="0" applyFont="1" applyFill="1" applyBorder="1" applyAlignment="1">
      <alignment horizontal="center" vertical="center"/>
    </xf>
    <xf numFmtId="0" fontId="20" fillId="5" borderId="17" xfId="0" applyFont="1" applyFill="1" applyBorder="1" applyAlignment="1">
      <alignment horizontal="center" vertical="center"/>
    </xf>
    <xf numFmtId="0" fontId="20" fillId="5" borderId="16" xfId="0" applyFont="1" applyFill="1" applyBorder="1" applyAlignment="1">
      <alignment horizontal="center" vertical="center" shrinkToFit="1"/>
    </xf>
    <xf numFmtId="0" fontId="20" fillId="5" borderId="17" xfId="0" applyFont="1" applyFill="1" applyBorder="1" applyAlignment="1">
      <alignment horizontal="center" vertical="center" shrinkToFit="1"/>
    </xf>
    <xf numFmtId="0" fontId="20" fillId="5" borderId="18" xfId="0" applyFont="1" applyFill="1" applyBorder="1" applyAlignment="1">
      <alignment horizontal="center" vertical="center" shrinkToFit="1"/>
    </xf>
    <xf numFmtId="0" fontId="20" fillId="5" borderId="1" xfId="0" applyFont="1" applyFill="1" applyBorder="1" applyAlignment="1">
      <alignment horizontal="left" vertical="center" wrapText="1"/>
    </xf>
    <xf numFmtId="0" fontId="20" fillId="5" borderId="1" xfId="0" applyFont="1" applyFill="1" applyBorder="1" applyAlignment="1">
      <alignment horizontal="left" vertical="center" wrapText="1" shrinkToFit="1"/>
    </xf>
    <xf numFmtId="0" fontId="20" fillId="5" borderId="1" xfId="0" applyFont="1" applyFill="1" applyBorder="1" applyAlignment="1">
      <alignment horizontal="left" vertical="center" shrinkToFit="1"/>
    </xf>
    <xf numFmtId="178" fontId="22" fillId="5" borderId="16" xfId="0" applyNumberFormat="1" applyFont="1" applyFill="1" applyBorder="1" applyAlignment="1">
      <alignment horizontal="center" vertical="center" shrinkToFit="1"/>
    </xf>
    <xf numFmtId="178" fontId="22" fillId="5" borderId="17" xfId="0" applyNumberFormat="1" applyFont="1" applyFill="1" applyBorder="1" applyAlignment="1">
      <alignment horizontal="center" vertical="center" shrinkToFit="1"/>
    </xf>
    <xf numFmtId="178" fontId="22" fillId="5" borderId="18" xfId="0" applyNumberFormat="1" applyFont="1" applyFill="1" applyBorder="1" applyAlignment="1">
      <alignment horizontal="center" vertical="center" shrinkToFit="1"/>
    </xf>
    <xf numFmtId="179" fontId="22" fillId="5" borderId="17" xfId="1" applyNumberFormat="1" applyFont="1" applyFill="1" applyBorder="1" applyAlignment="1">
      <alignment horizontal="center" vertical="center" shrinkToFit="1"/>
    </xf>
    <xf numFmtId="38" fontId="22" fillId="5" borderId="17" xfId="1" applyFont="1" applyFill="1" applyBorder="1" applyAlignment="1">
      <alignment horizontal="center" vertical="center" shrinkToFit="1"/>
    </xf>
    <xf numFmtId="0" fontId="20" fillId="5" borderId="2" xfId="0" applyFont="1" applyFill="1" applyBorder="1" applyAlignment="1">
      <alignment horizontal="center" vertical="center"/>
    </xf>
    <xf numFmtId="0" fontId="20" fillId="5" borderId="3" xfId="0" applyFont="1" applyFill="1" applyBorder="1" applyAlignment="1">
      <alignment horizontal="center" vertical="center"/>
    </xf>
    <xf numFmtId="0" fontId="20" fillId="5" borderId="4" xfId="0" applyFont="1" applyFill="1" applyBorder="1" applyAlignment="1">
      <alignment horizontal="center" vertical="center"/>
    </xf>
    <xf numFmtId="0" fontId="20" fillId="5" borderId="7" xfId="0" applyFont="1" applyFill="1" applyBorder="1" applyAlignment="1">
      <alignment horizontal="center" vertical="center"/>
    </xf>
    <xf numFmtId="0" fontId="20" fillId="5" borderId="8" xfId="0" applyFont="1" applyFill="1" applyBorder="1" applyAlignment="1">
      <alignment horizontal="center" vertical="center"/>
    </xf>
    <xf numFmtId="0" fontId="20" fillId="5" borderId="9" xfId="0" applyFont="1" applyFill="1" applyBorder="1" applyAlignment="1">
      <alignment horizontal="center" vertical="center"/>
    </xf>
    <xf numFmtId="176" fontId="22" fillId="5" borderId="17" xfId="0" applyNumberFormat="1" applyFont="1" applyFill="1" applyBorder="1" applyAlignment="1">
      <alignment horizontal="center" vertical="center"/>
    </xf>
    <xf numFmtId="176" fontId="22" fillId="5" borderId="8" xfId="0" applyNumberFormat="1" applyFont="1" applyFill="1" applyBorder="1" applyAlignment="1">
      <alignment horizontal="center" vertical="center"/>
    </xf>
    <xf numFmtId="0" fontId="23" fillId="5" borderId="28" xfId="0" applyFont="1" applyFill="1" applyBorder="1" applyAlignment="1">
      <alignment horizontal="center" vertical="center"/>
    </xf>
    <xf numFmtId="0" fontId="23" fillId="5" borderId="29" xfId="0" applyFont="1" applyFill="1" applyBorder="1" applyAlignment="1">
      <alignment horizontal="center" vertical="center"/>
    </xf>
    <xf numFmtId="0" fontId="24" fillId="5" borderId="17" xfId="0" applyFont="1" applyFill="1" applyBorder="1" applyAlignment="1">
      <alignment horizontal="left" vertical="center" wrapText="1"/>
    </xf>
    <xf numFmtId="0" fontId="24" fillId="5" borderId="18" xfId="0" applyFont="1" applyFill="1" applyBorder="1" applyAlignment="1">
      <alignment horizontal="left" vertical="center" wrapText="1"/>
    </xf>
    <xf numFmtId="0" fontId="24" fillId="5" borderId="29" xfId="0" applyFont="1" applyFill="1" applyBorder="1" applyAlignment="1">
      <alignment horizontal="left" vertical="center" wrapText="1"/>
    </xf>
    <xf numFmtId="0" fontId="24" fillId="5" borderId="42" xfId="0" applyFont="1" applyFill="1" applyBorder="1" applyAlignment="1">
      <alignment horizontal="left" vertical="center" wrapText="1"/>
    </xf>
    <xf numFmtId="0" fontId="19" fillId="5" borderId="0" xfId="0" applyFont="1" applyFill="1" applyAlignment="1">
      <alignment horizontal="center" vertical="center"/>
    </xf>
    <xf numFmtId="0" fontId="31" fillId="5" borderId="0" xfId="0" applyFont="1" applyFill="1" applyAlignment="1">
      <alignment horizontal="center" vertical="center"/>
    </xf>
    <xf numFmtId="0" fontId="36" fillId="5" borderId="8" xfId="0" applyFont="1" applyFill="1" applyBorder="1" applyAlignment="1">
      <alignment horizontal="left" vertical="center"/>
    </xf>
    <xf numFmtId="0" fontId="36" fillId="5" borderId="17" xfId="0" applyFont="1" applyFill="1" applyBorder="1" applyAlignment="1">
      <alignment horizontal="left" vertical="center" wrapText="1"/>
    </xf>
    <xf numFmtId="178" fontId="21" fillId="5" borderId="28" xfId="0" applyNumberFormat="1" applyFont="1" applyFill="1" applyBorder="1" applyAlignment="1">
      <alignment horizontal="center" vertical="center"/>
    </xf>
    <xf numFmtId="178" fontId="21" fillId="5" borderId="29" xfId="0" applyNumberFormat="1" applyFont="1" applyFill="1" applyBorder="1" applyAlignment="1">
      <alignment horizontal="center" vertical="center"/>
    </xf>
    <xf numFmtId="38" fontId="21" fillId="5" borderId="7" xfId="1" applyFont="1" applyFill="1" applyBorder="1" applyAlignment="1">
      <alignment horizontal="right" vertical="center" shrinkToFit="1"/>
    </xf>
    <xf numFmtId="38" fontId="21" fillId="5" borderId="8" xfId="1" applyFont="1" applyFill="1" applyBorder="1" applyAlignment="1">
      <alignment horizontal="right" vertical="center" shrinkToFit="1"/>
    </xf>
    <xf numFmtId="0" fontId="21" fillId="5" borderId="1" xfId="0" applyFont="1" applyFill="1" applyBorder="1" applyAlignment="1">
      <alignment horizontal="left" vertical="center"/>
    </xf>
    <xf numFmtId="0" fontId="21" fillId="5" borderId="7" xfId="0" applyFont="1" applyFill="1" applyBorder="1" applyAlignment="1">
      <alignment horizontal="center" vertical="center"/>
    </xf>
    <xf numFmtId="0" fontId="21" fillId="5" borderId="8" xfId="0" applyFont="1" applyFill="1" applyBorder="1" applyAlignment="1">
      <alignment horizontal="center" vertical="center"/>
    </xf>
    <xf numFmtId="0" fontId="21" fillId="5" borderId="28" xfId="0" applyFont="1" applyFill="1" applyBorder="1" applyAlignment="1">
      <alignment horizontal="center" vertical="center"/>
    </xf>
    <xf numFmtId="0" fontId="21" fillId="5" borderId="29" xfId="0" applyFont="1" applyFill="1" applyBorder="1" applyAlignment="1">
      <alignment horizontal="center" vertical="center"/>
    </xf>
    <xf numFmtId="0" fontId="21" fillId="5" borderId="42" xfId="0" applyFont="1" applyFill="1" applyBorder="1" applyAlignment="1">
      <alignment horizontal="center" vertical="center"/>
    </xf>
    <xf numFmtId="38" fontId="21" fillId="5" borderId="28" xfId="1" applyFont="1" applyFill="1" applyBorder="1" applyAlignment="1">
      <alignment horizontal="right" vertical="center" shrinkToFit="1"/>
    </xf>
    <xf numFmtId="38" fontId="21" fillId="5" borderId="29" xfId="1" applyFont="1" applyFill="1" applyBorder="1" applyAlignment="1">
      <alignment horizontal="right" vertical="center" shrinkToFit="1"/>
    </xf>
    <xf numFmtId="0" fontId="4" fillId="3" borderId="18" xfId="0" applyFont="1" applyFill="1" applyBorder="1" applyAlignment="1" applyProtection="1">
      <alignment horizontal="center" vertical="center"/>
      <protection locked="0"/>
    </xf>
    <xf numFmtId="0" fontId="4" fillId="3" borderId="16" xfId="0" applyFont="1" applyFill="1" applyBorder="1" applyAlignment="1" applyProtection="1">
      <alignment horizontal="left" vertical="center" wrapText="1"/>
      <protection locked="0"/>
    </xf>
    <xf numFmtId="0" fontId="4" fillId="5" borderId="16" xfId="0" applyFont="1" applyFill="1" applyBorder="1" applyAlignment="1">
      <alignment horizontal="center" vertical="center" wrapText="1"/>
    </xf>
    <xf numFmtId="178" fontId="4" fillId="5" borderId="16" xfId="0" applyNumberFormat="1" applyFont="1" applyFill="1" applyBorder="1" applyAlignment="1">
      <alignment horizontal="center" vertical="center" shrinkToFit="1"/>
    </xf>
    <xf numFmtId="178" fontId="4" fillId="5" borderId="17" xfId="0" applyNumberFormat="1" applyFont="1" applyFill="1" applyBorder="1" applyAlignment="1">
      <alignment horizontal="center" vertical="center" shrinkToFit="1"/>
    </xf>
    <xf numFmtId="0" fontId="4" fillId="4" borderId="16" xfId="0" applyFont="1" applyFill="1" applyBorder="1" applyAlignment="1">
      <alignment horizontal="center" vertical="center" shrinkToFit="1"/>
    </xf>
    <xf numFmtId="0" fontId="4" fillId="4" borderId="17" xfId="0" applyFont="1" applyFill="1" applyBorder="1" applyAlignment="1">
      <alignment horizontal="center" vertical="center" shrinkToFit="1"/>
    </xf>
    <xf numFmtId="0" fontId="4" fillId="4" borderId="18" xfId="0" applyFont="1" applyFill="1" applyBorder="1" applyAlignment="1">
      <alignment horizontal="center" vertical="center" shrinkToFit="1"/>
    </xf>
    <xf numFmtId="0" fontId="4" fillId="4" borderId="1" xfId="0" applyFont="1" applyFill="1" applyBorder="1" applyAlignment="1">
      <alignment horizontal="center" vertical="center"/>
    </xf>
    <xf numFmtId="0" fontId="23" fillId="5" borderId="10" xfId="0" applyFont="1" applyFill="1" applyBorder="1" applyAlignment="1">
      <alignment horizontal="center" vertical="center"/>
    </xf>
    <xf numFmtId="0" fontId="23" fillId="5" borderId="11" xfId="0" applyFont="1" applyFill="1" applyBorder="1" applyAlignment="1">
      <alignment horizontal="center" vertical="center"/>
    </xf>
    <xf numFmtId="0" fontId="23" fillId="5" borderId="13" xfId="0" applyFont="1" applyFill="1" applyBorder="1" applyAlignment="1">
      <alignment horizontal="center" vertical="center"/>
    </xf>
    <xf numFmtId="0" fontId="23" fillId="5" borderId="1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23"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2" xfId="0" applyFont="1" applyFill="1" applyBorder="1" applyAlignment="1">
      <alignment horizontal="center" vertical="center"/>
    </xf>
    <xf numFmtId="0" fontId="23" fillId="5" borderId="7" xfId="0" applyFont="1" applyFill="1" applyBorder="1" applyAlignment="1">
      <alignment horizontal="center" vertical="center"/>
    </xf>
    <xf numFmtId="0" fontId="24" fillId="5" borderId="11" xfId="0" applyFont="1" applyFill="1" applyBorder="1" applyAlignment="1">
      <alignment horizontal="left" vertical="center" wrapText="1"/>
    </xf>
    <xf numFmtId="0" fontId="24" fillId="5" borderId="12" xfId="0" applyFont="1" applyFill="1" applyBorder="1" applyAlignment="1">
      <alignment horizontal="left" vertical="center" wrapText="1"/>
    </xf>
    <xf numFmtId="0" fontId="24" fillId="5" borderId="14" xfId="0" applyFont="1" applyFill="1" applyBorder="1" applyAlignment="1">
      <alignment horizontal="left" vertical="center" wrapText="1"/>
    </xf>
    <xf numFmtId="0" fontId="24" fillId="5" borderId="15" xfId="0" applyFont="1" applyFill="1" applyBorder="1" applyAlignment="1">
      <alignment horizontal="left" vertical="center" wrapText="1"/>
    </xf>
    <xf numFmtId="0" fontId="24" fillId="5" borderId="3" xfId="0" applyFont="1" applyFill="1" applyBorder="1" applyAlignment="1">
      <alignment horizontal="left" vertical="center" wrapText="1"/>
    </xf>
    <xf numFmtId="0" fontId="24" fillId="5" borderId="4" xfId="0" applyFont="1" applyFill="1" applyBorder="1" applyAlignment="1">
      <alignment horizontal="left" vertical="center" wrapText="1"/>
    </xf>
    <xf numFmtId="0" fontId="24" fillId="5" borderId="8" xfId="0" applyFont="1" applyFill="1" applyBorder="1" applyAlignment="1">
      <alignment horizontal="left" vertical="center" wrapText="1"/>
    </xf>
    <xf numFmtId="0" fontId="24" fillId="5" borderId="9" xfId="0" applyFont="1" applyFill="1" applyBorder="1" applyAlignment="1">
      <alignment horizontal="left" vertical="center" wrapText="1"/>
    </xf>
    <xf numFmtId="0" fontId="31" fillId="5" borderId="33" xfId="0" applyFont="1" applyFill="1" applyBorder="1" applyAlignment="1">
      <alignment horizontal="center" vertical="center"/>
    </xf>
    <xf numFmtId="0" fontId="31" fillId="5" borderId="43" xfId="0" applyFont="1" applyFill="1" applyBorder="1" applyAlignment="1">
      <alignment horizontal="left" vertical="center" wrapText="1"/>
    </xf>
    <xf numFmtId="0" fontId="31" fillId="5" borderId="44" xfId="0" applyFont="1" applyFill="1" applyBorder="1" applyAlignment="1">
      <alignment horizontal="left" vertical="center" wrapText="1"/>
    </xf>
    <xf numFmtId="0" fontId="31" fillId="5" borderId="45" xfId="0" applyFont="1" applyFill="1" applyBorder="1" applyAlignment="1">
      <alignment horizontal="left" vertical="center" wrapText="1"/>
    </xf>
    <xf numFmtId="0" fontId="25" fillId="5" borderId="0" xfId="0" applyFont="1" applyFill="1" applyAlignment="1">
      <alignment horizontal="left" vertical="center" wrapText="1"/>
    </xf>
    <xf numFmtId="178" fontId="22" fillId="5" borderId="17" xfId="0" applyNumberFormat="1" applyFont="1" applyFill="1" applyBorder="1" applyAlignment="1">
      <alignment horizontal="center" vertical="center"/>
    </xf>
    <xf numFmtId="0" fontId="17" fillId="5" borderId="2" xfId="0" applyFont="1" applyFill="1" applyBorder="1" applyAlignment="1">
      <alignment horizontal="center" vertical="center" shrinkToFit="1"/>
    </xf>
    <xf numFmtId="0" fontId="17" fillId="5" borderId="3" xfId="0" applyFont="1" applyFill="1" applyBorder="1" applyAlignment="1">
      <alignment horizontal="center" vertical="center" shrinkToFit="1"/>
    </xf>
    <xf numFmtId="0" fontId="17" fillId="5" borderId="4" xfId="0" applyFont="1" applyFill="1" applyBorder="1" applyAlignment="1">
      <alignment horizontal="center" vertical="center" shrinkToFit="1"/>
    </xf>
    <xf numFmtId="0" fontId="36" fillId="5" borderId="17" xfId="0" applyFont="1" applyFill="1" applyBorder="1" applyAlignment="1">
      <alignment horizontal="left" vertical="center"/>
    </xf>
    <xf numFmtId="38" fontId="21" fillId="5" borderId="16" xfId="1" applyFont="1" applyFill="1" applyBorder="1" applyAlignment="1">
      <alignment horizontal="right" vertical="center"/>
    </xf>
    <xf numFmtId="38" fontId="21" fillId="5" borderId="17" xfId="1" applyFont="1" applyFill="1" applyBorder="1" applyAlignment="1">
      <alignment horizontal="right" vertical="center"/>
    </xf>
    <xf numFmtId="38" fontId="21" fillId="5" borderId="28" xfId="1" applyFont="1" applyFill="1" applyBorder="1" applyAlignment="1">
      <alignment horizontal="right" vertical="center"/>
    </xf>
    <xf numFmtId="38" fontId="21" fillId="5" borderId="29" xfId="1" applyFont="1" applyFill="1" applyBorder="1" applyAlignment="1">
      <alignment horizontal="right" vertical="center"/>
    </xf>
    <xf numFmtId="38" fontId="21" fillId="5" borderId="8" xfId="1" applyFont="1" applyFill="1" applyBorder="1" applyAlignment="1">
      <alignment horizontal="right" vertical="center"/>
    </xf>
    <xf numFmtId="178" fontId="22" fillId="5" borderId="16" xfId="0" applyNumberFormat="1" applyFont="1" applyFill="1" applyBorder="1" applyAlignment="1">
      <alignment horizontal="center" vertical="center"/>
    </xf>
    <xf numFmtId="178" fontId="22" fillId="5" borderId="18" xfId="0" applyNumberFormat="1" applyFont="1" applyFill="1" applyBorder="1" applyAlignment="1">
      <alignment horizontal="center" vertical="center"/>
    </xf>
    <xf numFmtId="38" fontId="22" fillId="5" borderId="17" xfId="1" applyFont="1" applyFill="1" applyBorder="1" applyAlignment="1">
      <alignment horizontal="center" vertical="center"/>
    </xf>
    <xf numFmtId="0" fontId="24" fillId="5" borderId="41" xfId="0" applyFont="1" applyFill="1" applyBorder="1" applyAlignment="1">
      <alignment horizontal="left" vertical="center" wrapText="1"/>
    </xf>
    <xf numFmtId="0" fontId="20" fillId="5" borderId="26" xfId="0" applyFont="1" applyFill="1" applyBorder="1" applyAlignment="1">
      <alignment horizontal="left" vertical="center" wrapText="1"/>
    </xf>
    <xf numFmtId="0" fontId="20" fillId="5" borderId="27" xfId="0" applyFont="1" applyFill="1" applyBorder="1" applyAlignment="1">
      <alignment horizontal="left" vertical="center" wrapText="1"/>
    </xf>
    <xf numFmtId="0" fontId="23" fillId="5" borderId="40" xfId="0" applyFont="1" applyFill="1" applyBorder="1" applyAlignment="1">
      <alignment horizontal="center" vertical="center"/>
    </xf>
    <xf numFmtId="180" fontId="0" fillId="0" borderId="0" xfId="0" applyNumberFormat="1" applyProtection="1">
      <alignment vertical="center"/>
    </xf>
    <xf numFmtId="0" fontId="8" fillId="0" borderId="31" xfId="2" applyFont="1" applyBorder="1" applyAlignment="1" applyProtection="1">
      <alignment horizontal="center" vertical="center"/>
    </xf>
    <xf numFmtId="0" fontId="8" fillId="0" borderId="34" xfId="2" applyFont="1" applyBorder="1" applyAlignment="1" applyProtection="1">
      <alignment horizontal="center" vertical="center"/>
    </xf>
    <xf numFmtId="0" fontId="0" fillId="0" borderId="0" xfId="0" applyProtection="1">
      <alignment vertical="center"/>
    </xf>
    <xf numFmtId="180" fontId="0" fillId="0" borderId="0" xfId="0" applyNumberFormat="1" applyAlignment="1" applyProtection="1">
      <alignment horizontal="center" vertical="center"/>
    </xf>
    <xf numFmtId="0" fontId="9" fillId="0" borderId="35" xfId="2" applyFont="1" applyBorder="1" applyAlignment="1" applyProtection="1">
      <alignment horizontal="center" vertical="center" wrapText="1"/>
    </xf>
    <xf numFmtId="0" fontId="11" fillId="0" borderId="36" xfId="2" applyFont="1" applyBorder="1" applyAlignment="1" applyProtection="1">
      <alignment horizontal="center" vertical="center" wrapText="1"/>
    </xf>
    <xf numFmtId="0" fontId="9" fillId="0" borderId="37" xfId="3" applyFont="1" applyFill="1" applyBorder="1" applyAlignment="1" applyProtection="1">
      <alignment horizontal="center" vertical="center"/>
    </xf>
    <xf numFmtId="0" fontId="9" fillId="0" borderId="38" xfId="3" applyFont="1" applyFill="1" applyBorder="1" applyAlignment="1" applyProtection="1">
      <alignment vertical="center" wrapText="1"/>
    </xf>
    <xf numFmtId="0" fontId="11" fillId="0" borderId="37" xfId="3" applyFont="1" applyFill="1" applyBorder="1" applyAlignment="1" applyProtection="1">
      <alignment horizontal="center" vertical="center"/>
    </xf>
    <xf numFmtId="0" fontId="9" fillId="0" borderId="39" xfId="3" applyFont="1" applyFill="1" applyBorder="1" applyAlignment="1" applyProtection="1">
      <alignment horizontal="center" vertical="center"/>
    </xf>
    <xf numFmtId="0" fontId="9" fillId="0" borderId="55" xfId="3" applyFont="1" applyFill="1" applyBorder="1" applyAlignment="1" applyProtection="1">
      <alignment vertical="center" wrapText="1"/>
    </xf>
  </cellXfs>
  <cellStyles count="5">
    <cellStyle name="ハイパーリンク" xfId="4" builtinId="8"/>
    <cellStyle name="桁区切り" xfId="1" builtinId="6"/>
    <cellStyle name="標準" xfId="0" builtinId="0"/>
    <cellStyle name="標準 2" xfId="3" xr:uid="{0C150FF8-1346-46B3-A40D-96E526B92175}"/>
    <cellStyle name="標準 4 9" xfId="2" xr:uid="{F240B00B-6EDA-435A-BC56-67C3B88DCF6D}"/>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stat.go.jp/classifications/terms/1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e-stat.go.jp/classifications/terms/10"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836F9-974F-4FFE-B650-644782959E93}">
  <sheetPr>
    <tabColor theme="5" tint="0.59999389629810485"/>
  </sheetPr>
  <dimension ref="A1:S34"/>
  <sheetViews>
    <sheetView tabSelected="1" view="pageBreakPreview" zoomScale="85" zoomScaleNormal="100" zoomScaleSheetLayoutView="85" workbookViewId="0">
      <selection sqref="A1:S1"/>
    </sheetView>
  </sheetViews>
  <sheetFormatPr defaultColWidth="4.875" defaultRowHeight="13.5" x14ac:dyDescent="0.4"/>
  <cols>
    <col min="1" max="2" width="4.125" style="22" customWidth="1"/>
    <col min="3" max="12" width="4.875" style="21"/>
    <col min="13" max="13" width="21.625" style="21" customWidth="1"/>
    <col min="14" max="16" width="4.875" style="21"/>
    <col min="17" max="17" width="19" style="21" customWidth="1"/>
    <col min="18" max="18" width="4.875" style="21"/>
    <col min="19" max="19" width="5.75" style="21" customWidth="1"/>
    <col min="20" max="16384" width="4.875" style="21"/>
  </cols>
  <sheetData>
    <row r="1" spans="1:19" ht="54" customHeight="1" thickBot="1" x14ac:dyDescent="0.45">
      <c r="A1" s="76" t="s">
        <v>2453</v>
      </c>
      <c r="B1" s="77"/>
      <c r="C1" s="77"/>
      <c r="D1" s="77"/>
      <c r="E1" s="77"/>
      <c r="F1" s="77"/>
      <c r="G1" s="77"/>
      <c r="H1" s="77"/>
      <c r="I1" s="77"/>
      <c r="J1" s="77"/>
      <c r="K1" s="77"/>
      <c r="L1" s="77"/>
      <c r="M1" s="77"/>
      <c r="N1" s="77"/>
      <c r="O1" s="77"/>
      <c r="P1" s="77"/>
      <c r="Q1" s="77"/>
      <c r="R1" s="77"/>
      <c r="S1" s="78"/>
    </row>
    <row r="2" spans="1:19" ht="18" customHeight="1" x14ac:dyDescent="0.4">
      <c r="A2" s="79" t="s">
        <v>2365</v>
      </c>
      <c r="B2" s="79"/>
      <c r="C2" s="79"/>
      <c r="D2" s="79"/>
      <c r="E2" s="79"/>
      <c r="F2" s="79"/>
      <c r="G2" s="79"/>
      <c r="H2" s="79"/>
      <c r="I2" s="79"/>
      <c r="J2" s="79"/>
      <c r="K2" s="79"/>
      <c r="L2" s="79"/>
      <c r="M2" s="79"/>
      <c r="N2" s="79"/>
      <c r="O2" s="79"/>
      <c r="P2" s="79"/>
      <c r="Q2" s="79"/>
      <c r="R2" s="79"/>
      <c r="S2" s="79"/>
    </row>
    <row r="3" spans="1:19" ht="18.75" customHeight="1" x14ac:dyDescent="0.4">
      <c r="A3" s="80" t="s">
        <v>2322</v>
      </c>
      <c r="B3" s="80"/>
      <c r="C3" s="80"/>
      <c r="D3" s="80" t="s">
        <v>2363</v>
      </c>
      <c r="E3" s="80"/>
      <c r="F3" s="80"/>
      <c r="G3" s="80"/>
      <c r="H3" s="80" t="s">
        <v>2475</v>
      </c>
      <c r="I3" s="80"/>
      <c r="J3" s="80"/>
      <c r="K3" s="80"/>
      <c r="L3" s="80"/>
      <c r="M3" s="80"/>
      <c r="N3" s="80"/>
      <c r="O3" s="80"/>
      <c r="P3" s="80"/>
      <c r="Q3" s="80"/>
      <c r="R3" s="80"/>
      <c r="S3" s="80"/>
    </row>
    <row r="4" spans="1:19" ht="50.1" customHeight="1" x14ac:dyDescent="0.4">
      <c r="A4" s="71" t="s">
        <v>2323</v>
      </c>
      <c r="B4" s="72"/>
      <c r="C4" s="73"/>
      <c r="D4" s="74" t="s">
        <v>2472</v>
      </c>
      <c r="E4" s="74"/>
      <c r="F4" s="74"/>
      <c r="G4" s="74"/>
      <c r="H4" s="74" t="s">
        <v>2463</v>
      </c>
      <c r="I4" s="75"/>
      <c r="J4" s="75"/>
      <c r="K4" s="75"/>
      <c r="L4" s="75"/>
      <c r="M4" s="75"/>
      <c r="N4" s="75"/>
      <c r="O4" s="75"/>
      <c r="P4" s="75"/>
      <c r="Q4" s="75"/>
      <c r="R4" s="75"/>
      <c r="S4" s="75"/>
    </row>
    <row r="5" spans="1:19" ht="75" customHeight="1" x14ac:dyDescent="0.4">
      <c r="A5" s="71" t="s">
        <v>2454</v>
      </c>
      <c r="B5" s="72"/>
      <c r="C5" s="73"/>
      <c r="D5" s="74" t="s">
        <v>2364</v>
      </c>
      <c r="E5" s="74"/>
      <c r="F5" s="74"/>
      <c r="G5" s="74"/>
      <c r="H5" s="74" t="s">
        <v>2464</v>
      </c>
      <c r="I5" s="74"/>
      <c r="J5" s="74"/>
      <c r="K5" s="74"/>
      <c r="L5" s="74"/>
      <c r="M5" s="74"/>
      <c r="N5" s="74"/>
      <c r="O5" s="74"/>
      <c r="P5" s="74"/>
      <c r="Q5" s="74"/>
      <c r="R5" s="74"/>
      <c r="S5" s="74"/>
    </row>
    <row r="6" spans="1:19" ht="45" customHeight="1" x14ac:dyDescent="0.4">
      <c r="A6" s="86" t="s">
        <v>2368</v>
      </c>
      <c r="B6" s="86"/>
      <c r="C6" s="86"/>
      <c r="D6" s="86"/>
      <c r="E6" s="86"/>
      <c r="F6" s="86"/>
      <c r="G6" s="86"/>
      <c r="H6" s="86"/>
      <c r="I6" s="86"/>
      <c r="J6" s="86"/>
      <c r="K6" s="86"/>
      <c r="L6" s="86"/>
      <c r="M6" s="86"/>
      <c r="N6" s="86"/>
      <c r="O6" s="86"/>
      <c r="P6" s="86"/>
      <c r="Q6" s="86"/>
      <c r="R6" s="86"/>
      <c r="S6" s="86"/>
    </row>
    <row r="7" spans="1:19" ht="45" customHeight="1" x14ac:dyDescent="0.4">
      <c r="A7" s="86" t="s">
        <v>2487</v>
      </c>
      <c r="B7" s="87"/>
      <c r="C7" s="87"/>
      <c r="D7" s="87"/>
      <c r="E7" s="87"/>
      <c r="F7" s="87"/>
      <c r="G7" s="87"/>
      <c r="H7" s="87"/>
      <c r="I7" s="87"/>
      <c r="J7" s="87"/>
      <c r="K7" s="87"/>
      <c r="L7" s="87"/>
      <c r="M7" s="87"/>
      <c r="N7" s="87"/>
      <c r="O7" s="87"/>
      <c r="P7" s="87"/>
      <c r="Q7" s="87"/>
      <c r="R7" s="87"/>
      <c r="S7" s="87"/>
    </row>
    <row r="8" spans="1:19" ht="18.75" customHeight="1" x14ac:dyDescent="0.4">
      <c r="A8" s="48"/>
      <c r="B8" s="47"/>
      <c r="C8" s="47"/>
      <c r="D8" s="47"/>
      <c r="E8" s="47"/>
      <c r="F8" s="47"/>
      <c r="G8" s="47"/>
      <c r="H8" s="47"/>
      <c r="I8" s="47"/>
      <c r="J8" s="47"/>
      <c r="K8" s="47"/>
      <c r="L8" s="47"/>
      <c r="M8" s="47"/>
      <c r="N8" s="47"/>
      <c r="O8" s="47"/>
      <c r="P8" s="47"/>
      <c r="Q8" s="47"/>
      <c r="R8" s="47"/>
      <c r="S8" s="37"/>
    </row>
    <row r="9" spans="1:19" ht="21" customHeight="1" x14ac:dyDescent="0.4">
      <c r="A9" s="88" t="s">
        <v>2366</v>
      </c>
      <c r="B9" s="88"/>
      <c r="C9" s="88"/>
      <c r="D9" s="88"/>
      <c r="E9" s="88"/>
      <c r="F9" s="88"/>
      <c r="G9" s="88"/>
      <c r="H9" s="88"/>
      <c r="I9" s="88"/>
      <c r="J9" s="88"/>
      <c r="K9" s="88"/>
      <c r="L9" s="88"/>
      <c r="M9" s="88"/>
      <c r="N9" s="88"/>
      <c r="O9" s="88"/>
      <c r="P9" s="88"/>
      <c r="Q9" s="88"/>
      <c r="R9" s="88"/>
      <c r="S9" s="88"/>
    </row>
    <row r="10" spans="1:19" ht="21" customHeight="1" x14ac:dyDescent="0.4">
      <c r="A10" s="89" t="s">
        <v>2369</v>
      </c>
      <c r="B10" s="89"/>
      <c r="C10" s="89"/>
      <c r="D10" s="89"/>
      <c r="E10" s="89"/>
      <c r="F10" s="89"/>
      <c r="G10" s="89"/>
      <c r="H10" s="89"/>
      <c r="I10" s="89"/>
      <c r="J10" s="89"/>
      <c r="K10" s="89"/>
      <c r="L10" s="89"/>
      <c r="M10" s="89"/>
      <c r="N10" s="89"/>
      <c r="O10" s="89"/>
      <c r="P10" s="89"/>
      <c r="Q10" s="89"/>
      <c r="R10" s="89"/>
      <c r="S10" s="89"/>
    </row>
    <row r="11" spans="1:19" ht="21" customHeight="1" x14ac:dyDescent="0.4">
      <c r="A11" s="90" t="s">
        <v>2362</v>
      </c>
      <c r="B11" s="91"/>
      <c r="C11" s="91"/>
      <c r="D11" s="91"/>
      <c r="E11" s="91"/>
      <c r="F11" s="91"/>
      <c r="G11" s="91"/>
      <c r="H11" s="91"/>
      <c r="I11" s="91"/>
      <c r="J11" s="91"/>
      <c r="K11" s="91"/>
      <c r="L11" s="91"/>
      <c r="M11" s="91"/>
      <c r="N11" s="91"/>
      <c r="O11" s="91"/>
      <c r="P11" s="91"/>
      <c r="Q11" s="92"/>
      <c r="R11" s="93" t="s">
        <v>2361</v>
      </c>
      <c r="S11" s="94"/>
    </row>
    <row r="12" spans="1:19" ht="21" customHeight="1" x14ac:dyDescent="0.4">
      <c r="A12" s="36" t="s">
        <v>2324</v>
      </c>
      <c r="B12" s="81" t="s">
        <v>2457</v>
      </c>
      <c r="C12" s="82"/>
      <c r="D12" s="82"/>
      <c r="E12" s="82"/>
      <c r="F12" s="82"/>
      <c r="G12" s="82"/>
      <c r="H12" s="82"/>
      <c r="I12" s="82"/>
      <c r="J12" s="82"/>
      <c r="K12" s="82"/>
      <c r="L12" s="82"/>
      <c r="M12" s="82"/>
      <c r="N12" s="82"/>
      <c r="O12" s="82"/>
      <c r="P12" s="82"/>
      <c r="Q12" s="83"/>
      <c r="R12" s="84"/>
      <c r="S12" s="85"/>
    </row>
    <row r="13" spans="1:19" ht="21" customHeight="1" x14ac:dyDescent="0.4">
      <c r="A13" s="36" t="s">
        <v>2325</v>
      </c>
      <c r="B13" s="81" t="s">
        <v>2458</v>
      </c>
      <c r="C13" s="82"/>
      <c r="D13" s="82"/>
      <c r="E13" s="82"/>
      <c r="F13" s="82"/>
      <c r="G13" s="82"/>
      <c r="H13" s="82"/>
      <c r="I13" s="82"/>
      <c r="J13" s="82"/>
      <c r="K13" s="82"/>
      <c r="L13" s="82"/>
      <c r="M13" s="82"/>
      <c r="N13" s="82"/>
      <c r="O13" s="82"/>
      <c r="P13" s="82"/>
      <c r="Q13" s="83"/>
      <c r="R13" s="84"/>
      <c r="S13" s="85"/>
    </row>
    <row r="14" spans="1:19" ht="21" customHeight="1" x14ac:dyDescent="0.4">
      <c r="A14" s="95" t="s">
        <v>2326</v>
      </c>
      <c r="B14" s="98" t="s">
        <v>2549</v>
      </c>
      <c r="C14" s="98"/>
      <c r="D14" s="98"/>
      <c r="E14" s="98"/>
      <c r="F14" s="98"/>
      <c r="G14" s="98"/>
      <c r="H14" s="98"/>
      <c r="I14" s="98"/>
      <c r="J14" s="98"/>
      <c r="K14" s="98"/>
      <c r="L14" s="98"/>
      <c r="M14" s="98"/>
      <c r="N14" s="98"/>
      <c r="O14" s="98"/>
      <c r="P14" s="98"/>
      <c r="Q14" s="98"/>
      <c r="R14" s="98"/>
      <c r="S14" s="99"/>
    </row>
    <row r="15" spans="1:19" ht="24" customHeight="1" x14ac:dyDescent="0.4">
      <c r="A15" s="96"/>
      <c r="B15" s="100" t="s">
        <v>2488</v>
      </c>
      <c r="C15" s="101"/>
      <c r="D15" s="101"/>
      <c r="E15" s="101"/>
      <c r="F15" s="101"/>
      <c r="G15" s="101"/>
      <c r="H15" s="101"/>
      <c r="I15" s="101"/>
      <c r="J15" s="101"/>
      <c r="K15" s="101"/>
      <c r="L15" s="101"/>
      <c r="M15" s="101"/>
      <c r="N15" s="101"/>
      <c r="O15" s="101"/>
      <c r="P15" s="101"/>
      <c r="Q15" s="102"/>
      <c r="R15" s="106"/>
      <c r="S15" s="107"/>
    </row>
    <row r="16" spans="1:19" ht="55.5" customHeight="1" x14ac:dyDescent="0.4">
      <c r="A16" s="96"/>
      <c r="B16" s="103" t="s">
        <v>2550</v>
      </c>
      <c r="C16" s="104"/>
      <c r="D16" s="104"/>
      <c r="E16" s="104"/>
      <c r="F16" s="104"/>
      <c r="G16" s="104"/>
      <c r="H16" s="104"/>
      <c r="I16" s="104"/>
      <c r="J16" s="104"/>
      <c r="K16" s="104"/>
      <c r="L16" s="104"/>
      <c r="M16" s="104"/>
      <c r="N16" s="104"/>
      <c r="O16" s="104"/>
      <c r="P16" s="104"/>
      <c r="Q16" s="105"/>
      <c r="R16" s="108"/>
      <c r="S16" s="109"/>
    </row>
    <row r="17" spans="1:19" ht="21" customHeight="1" x14ac:dyDescent="0.4">
      <c r="A17" s="97"/>
      <c r="B17" s="81" t="s">
        <v>2459</v>
      </c>
      <c r="C17" s="82"/>
      <c r="D17" s="82"/>
      <c r="E17" s="82"/>
      <c r="F17" s="82"/>
      <c r="G17" s="82"/>
      <c r="H17" s="82"/>
      <c r="I17" s="82"/>
      <c r="J17" s="82"/>
      <c r="K17" s="82"/>
      <c r="L17" s="82"/>
      <c r="M17" s="82"/>
      <c r="N17" s="82"/>
      <c r="O17" s="82"/>
      <c r="P17" s="82"/>
      <c r="Q17" s="83"/>
      <c r="R17" s="84"/>
      <c r="S17" s="85"/>
    </row>
    <row r="18" spans="1:19" ht="21" customHeight="1" x14ac:dyDescent="0.4">
      <c r="A18" s="95" t="s">
        <v>2359</v>
      </c>
      <c r="B18" s="118" t="s">
        <v>2370</v>
      </c>
      <c r="C18" s="118"/>
      <c r="D18" s="118"/>
      <c r="E18" s="118"/>
      <c r="F18" s="118"/>
      <c r="G18" s="118"/>
      <c r="H18" s="118"/>
      <c r="I18" s="118"/>
      <c r="J18" s="118"/>
      <c r="K18" s="118"/>
      <c r="L18" s="118"/>
      <c r="M18" s="118"/>
      <c r="N18" s="118"/>
      <c r="O18" s="118"/>
      <c r="P18" s="118"/>
      <c r="Q18" s="118"/>
      <c r="R18" s="111"/>
      <c r="S18" s="112"/>
    </row>
    <row r="19" spans="1:19" ht="21" customHeight="1" x14ac:dyDescent="0.4">
      <c r="A19" s="96"/>
      <c r="B19" s="119" t="s">
        <v>2473</v>
      </c>
      <c r="C19" s="120"/>
      <c r="D19" s="120"/>
      <c r="E19" s="120"/>
      <c r="F19" s="120"/>
      <c r="G19" s="120"/>
      <c r="H19" s="120"/>
      <c r="I19" s="120"/>
      <c r="J19" s="120"/>
      <c r="K19" s="120"/>
      <c r="L19" s="120"/>
      <c r="M19" s="120"/>
      <c r="N19" s="120"/>
      <c r="O19" s="120"/>
      <c r="P19" s="120"/>
      <c r="Q19" s="121"/>
      <c r="R19" s="125"/>
      <c r="S19" s="126"/>
    </row>
    <row r="20" spans="1:19" ht="21" customHeight="1" x14ac:dyDescent="0.4">
      <c r="A20" s="96"/>
      <c r="B20" s="122" t="s">
        <v>2371</v>
      </c>
      <c r="C20" s="123"/>
      <c r="D20" s="123"/>
      <c r="E20" s="123"/>
      <c r="F20" s="123"/>
      <c r="G20" s="123"/>
      <c r="H20" s="123"/>
      <c r="I20" s="123"/>
      <c r="J20" s="123"/>
      <c r="K20" s="123"/>
      <c r="L20" s="123"/>
      <c r="M20" s="123"/>
      <c r="N20" s="123"/>
      <c r="O20" s="123"/>
      <c r="P20" s="123"/>
      <c r="Q20" s="124"/>
      <c r="R20" s="127"/>
      <c r="S20" s="128"/>
    </row>
    <row r="21" spans="1:19" ht="21" customHeight="1" x14ac:dyDescent="0.4">
      <c r="A21" s="96"/>
      <c r="B21" s="113" t="s">
        <v>2476</v>
      </c>
      <c r="C21" s="114"/>
      <c r="D21" s="114"/>
      <c r="E21" s="114"/>
      <c r="F21" s="114"/>
      <c r="G21" s="114"/>
      <c r="H21" s="114"/>
      <c r="I21" s="114"/>
      <c r="J21" s="114"/>
      <c r="K21" s="114"/>
      <c r="L21" s="114"/>
      <c r="M21" s="114"/>
      <c r="N21" s="114"/>
      <c r="O21" s="114"/>
      <c r="P21" s="114"/>
      <c r="Q21" s="115"/>
      <c r="R21" s="127"/>
      <c r="S21" s="128"/>
    </row>
    <row r="22" spans="1:19" ht="21" customHeight="1" x14ac:dyDescent="0.4">
      <c r="A22" s="96"/>
      <c r="B22" s="119" t="s">
        <v>2480</v>
      </c>
      <c r="C22" s="120"/>
      <c r="D22" s="120"/>
      <c r="E22" s="120"/>
      <c r="F22" s="120"/>
      <c r="G22" s="120"/>
      <c r="H22" s="120"/>
      <c r="I22" s="120"/>
      <c r="J22" s="120"/>
      <c r="K22" s="120"/>
      <c r="L22" s="120"/>
      <c r="M22" s="120"/>
      <c r="N22" s="120"/>
      <c r="O22" s="120"/>
      <c r="P22" s="120"/>
      <c r="Q22" s="121"/>
      <c r="R22" s="127"/>
      <c r="S22" s="128"/>
    </row>
    <row r="23" spans="1:19" ht="21" customHeight="1" x14ac:dyDescent="0.4">
      <c r="A23" s="97"/>
      <c r="B23" s="122" t="s">
        <v>2477</v>
      </c>
      <c r="C23" s="123"/>
      <c r="D23" s="123"/>
      <c r="E23" s="123"/>
      <c r="F23" s="123"/>
      <c r="G23" s="123"/>
      <c r="H23" s="123"/>
      <c r="I23" s="123"/>
      <c r="J23" s="123"/>
      <c r="K23" s="123"/>
      <c r="L23" s="123"/>
      <c r="M23" s="123"/>
      <c r="N23" s="123"/>
      <c r="O23" s="123"/>
      <c r="P23" s="123"/>
      <c r="Q23" s="124"/>
      <c r="R23" s="116"/>
      <c r="S23" s="117"/>
    </row>
    <row r="24" spans="1:19" ht="21" customHeight="1" x14ac:dyDescent="0.4">
      <c r="A24" s="95" t="s">
        <v>2360</v>
      </c>
      <c r="B24" s="111" t="s">
        <v>2372</v>
      </c>
      <c r="C24" s="111"/>
      <c r="D24" s="111"/>
      <c r="E24" s="111"/>
      <c r="F24" s="111"/>
      <c r="G24" s="111"/>
      <c r="H24" s="111"/>
      <c r="I24" s="111"/>
      <c r="J24" s="111"/>
      <c r="K24" s="111"/>
      <c r="L24" s="111"/>
      <c r="M24" s="111"/>
      <c r="N24" s="111"/>
      <c r="O24" s="111"/>
      <c r="P24" s="111"/>
      <c r="Q24" s="111"/>
      <c r="R24" s="111"/>
      <c r="S24" s="112"/>
    </row>
    <row r="25" spans="1:19" ht="21" customHeight="1" x14ac:dyDescent="0.4">
      <c r="A25" s="110"/>
      <c r="B25" s="113" t="s">
        <v>2474</v>
      </c>
      <c r="C25" s="114"/>
      <c r="D25" s="114"/>
      <c r="E25" s="114"/>
      <c r="F25" s="114"/>
      <c r="G25" s="114"/>
      <c r="H25" s="114"/>
      <c r="I25" s="114"/>
      <c r="J25" s="114"/>
      <c r="K25" s="114"/>
      <c r="L25" s="114"/>
      <c r="M25" s="114"/>
      <c r="N25" s="114"/>
      <c r="O25" s="114"/>
      <c r="P25" s="114"/>
      <c r="Q25" s="115"/>
      <c r="R25" s="116"/>
      <c r="S25" s="117"/>
    </row>
    <row r="26" spans="1:19" ht="39.950000000000003" customHeight="1" x14ac:dyDescent="0.4">
      <c r="A26" s="95" t="s">
        <v>2376</v>
      </c>
      <c r="B26" s="129" t="s">
        <v>2481</v>
      </c>
      <c r="C26" s="129"/>
      <c r="D26" s="129"/>
      <c r="E26" s="129"/>
      <c r="F26" s="129"/>
      <c r="G26" s="129"/>
      <c r="H26" s="129"/>
      <c r="I26" s="129"/>
      <c r="J26" s="129"/>
      <c r="K26" s="129"/>
      <c r="L26" s="129"/>
      <c r="M26" s="129"/>
      <c r="N26" s="129"/>
      <c r="O26" s="129"/>
      <c r="P26" s="129"/>
      <c r="Q26" s="129"/>
      <c r="R26" s="129"/>
      <c r="S26" s="130"/>
    </row>
    <row r="27" spans="1:19" ht="21" customHeight="1" x14ac:dyDescent="0.4">
      <c r="A27" s="96"/>
      <c r="B27" s="75" t="s">
        <v>2478</v>
      </c>
      <c r="C27" s="75"/>
      <c r="D27" s="75"/>
      <c r="E27" s="75"/>
      <c r="F27" s="75"/>
      <c r="G27" s="75"/>
      <c r="H27" s="75"/>
      <c r="I27" s="75"/>
      <c r="J27" s="75"/>
      <c r="K27" s="75"/>
      <c r="L27" s="75"/>
      <c r="M27" s="75"/>
      <c r="N27" s="75"/>
      <c r="O27" s="75"/>
      <c r="P27" s="75"/>
      <c r="Q27" s="75"/>
      <c r="R27" s="131"/>
      <c r="S27" s="131"/>
    </row>
    <row r="28" spans="1:19" ht="21" customHeight="1" x14ac:dyDescent="0.4">
      <c r="A28" s="97"/>
      <c r="B28" s="75" t="s">
        <v>2479</v>
      </c>
      <c r="C28" s="75"/>
      <c r="D28" s="75"/>
      <c r="E28" s="75"/>
      <c r="F28" s="75"/>
      <c r="G28" s="75"/>
      <c r="H28" s="75"/>
      <c r="I28" s="75"/>
      <c r="J28" s="75"/>
      <c r="K28" s="75"/>
      <c r="L28" s="75"/>
      <c r="M28" s="75"/>
      <c r="N28" s="75"/>
      <c r="O28" s="75"/>
      <c r="P28" s="75"/>
      <c r="Q28" s="75"/>
      <c r="R28" s="131"/>
      <c r="S28" s="131"/>
    </row>
    <row r="29" spans="1:19" ht="21" customHeight="1" x14ac:dyDescent="0.4"/>
    <row r="30" spans="1:19" ht="21" customHeight="1" x14ac:dyDescent="0.4">
      <c r="A30" s="38" t="s">
        <v>2367</v>
      </c>
      <c r="B30" s="21"/>
    </row>
    <row r="31" spans="1:19" x14ac:dyDescent="0.4">
      <c r="A31" s="87" t="s">
        <v>2374</v>
      </c>
      <c r="B31" s="87"/>
      <c r="C31" s="87"/>
      <c r="D31" s="87"/>
      <c r="E31" s="87"/>
      <c r="F31" s="87"/>
      <c r="G31" s="87"/>
      <c r="H31" s="87"/>
      <c r="I31" s="87"/>
      <c r="J31" s="87"/>
      <c r="K31" s="87"/>
      <c r="L31" s="87"/>
      <c r="M31" s="87"/>
      <c r="N31" s="87"/>
      <c r="O31" s="87"/>
      <c r="P31" s="87"/>
      <c r="Q31" s="87"/>
      <c r="R31" s="87"/>
      <c r="S31" s="87"/>
    </row>
    <row r="32" spans="1:19" x14ac:dyDescent="0.4">
      <c r="A32" s="87" t="s">
        <v>2375</v>
      </c>
      <c r="B32" s="87"/>
      <c r="C32" s="87"/>
      <c r="D32" s="87"/>
      <c r="E32" s="87"/>
      <c r="F32" s="87"/>
      <c r="G32" s="87"/>
      <c r="H32" s="87"/>
      <c r="I32" s="87"/>
      <c r="J32" s="87"/>
      <c r="K32" s="87"/>
      <c r="L32" s="87"/>
      <c r="M32" s="87"/>
      <c r="N32" s="87"/>
      <c r="O32" s="87"/>
      <c r="P32" s="87"/>
      <c r="Q32" s="87"/>
      <c r="R32" s="87"/>
      <c r="S32" s="87"/>
    </row>
    <row r="33" spans="1:19" x14ac:dyDescent="0.4">
      <c r="A33" s="87" t="s">
        <v>2373</v>
      </c>
      <c r="B33" s="87"/>
      <c r="C33" s="87"/>
      <c r="D33" s="87"/>
      <c r="E33" s="87"/>
      <c r="F33" s="87"/>
      <c r="G33" s="87"/>
      <c r="H33" s="87"/>
      <c r="I33" s="87"/>
      <c r="J33" s="87"/>
      <c r="K33" s="87"/>
      <c r="L33" s="87"/>
      <c r="M33" s="87"/>
      <c r="N33" s="87"/>
      <c r="O33" s="87"/>
      <c r="P33" s="87"/>
      <c r="Q33" s="87"/>
      <c r="R33" s="87"/>
      <c r="S33" s="87"/>
    </row>
    <row r="34" spans="1:19" ht="21" customHeight="1" x14ac:dyDescent="0.4">
      <c r="A34" s="21"/>
      <c r="B34" s="21"/>
    </row>
  </sheetData>
  <sheetProtection algorithmName="SHA-512" hashValue="senFd/+0TiWe78ttwWUxwlf3xfuSQVPjCoEGWDtbpelezzJZc32RO4/EPrhMEdJMf1dLKDIs0f7T5gAdE2GlBA==" saltValue="Qe2N5KtfNOsF4wyFYzd+Ag==" spinCount="100000" sheet="1" objects="1" scenarios="1"/>
  <mergeCells count="49">
    <mergeCell ref="A26:A28"/>
    <mergeCell ref="B26:S26"/>
    <mergeCell ref="B27:Q27"/>
    <mergeCell ref="R27:S27"/>
    <mergeCell ref="B28:Q28"/>
    <mergeCell ref="R28:S28"/>
    <mergeCell ref="A31:S31"/>
    <mergeCell ref="A32:S32"/>
    <mergeCell ref="A33:S33"/>
    <mergeCell ref="R15:S16"/>
    <mergeCell ref="A24:A25"/>
    <mergeCell ref="B24:S24"/>
    <mergeCell ref="B25:Q25"/>
    <mergeCell ref="R25:S25"/>
    <mergeCell ref="A18:A23"/>
    <mergeCell ref="B18:S18"/>
    <mergeCell ref="B19:Q19"/>
    <mergeCell ref="B20:Q20"/>
    <mergeCell ref="B21:Q21"/>
    <mergeCell ref="B22:Q22"/>
    <mergeCell ref="B23:Q23"/>
    <mergeCell ref="R19:S23"/>
    <mergeCell ref="B13:Q13"/>
    <mergeCell ref="R13:S13"/>
    <mergeCell ref="A14:A17"/>
    <mergeCell ref="B14:S14"/>
    <mergeCell ref="B15:Q15"/>
    <mergeCell ref="B17:Q17"/>
    <mergeCell ref="R17:S17"/>
    <mergeCell ref="B16:Q16"/>
    <mergeCell ref="B12:Q12"/>
    <mergeCell ref="R12:S12"/>
    <mergeCell ref="A5:C5"/>
    <mergeCell ref="D5:G5"/>
    <mergeCell ref="H5:S5"/>
    <mergeCell ref="A6:S6"/>
    <mergeCell ref="A7:S7"/>
    <mergeCell ref="A9:S9"/>
    <mergeCell ref="A10:S10"/>
    <mergeCell ref="A11:Q11"/>
    <mergeCell ref="R11:S11"/>
    <mergeCell ref="A4:C4"/>
    <mergeCell ref="D4:G4"/>
    <mergeCell ref="H4:S4"/>
    <mergeCell ref="A1:S1"/>
    <mergeCell ref="A2:S2"/>
    <mergeCell ref="A3:C3"/>
    <mergeCell ref="D3:G3"/>
    <mergeCell ref="H3:S3"/>
  </mergeCells>
  <phoneticPr fontId="3"/>
  <pageMargins left="0.59" right="0.2" top="0.75" bottom="0.75" header="0.22" footer="0.3"/>
  <pageSetup paperSize="9" scale="68" orientation="portrait" r:id="rId1"/>
  <ignoredErrors>
    <ignoredError sqref="A12:A2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CFAA6-117A-48AC-AD50-BDEF7700B83E}">
  <sheetPr>
    <tabColor theme="4" tint="0.59999389629810485"/>
  </sheetPr>
  <dimension ref="A1:AI68"/>
  <sheetViews>
    <sheetView view="pageBreakPreview" zoomScaleNormal="100" zoomScaleSheetLayoutView="100" workbookViewId="0"/>
  </sheetViews>
  <sheetFormatPr defaultColWidth="3.625" defaultRowHeight="18.75" customHeight="1" x14ac:dyDescent="0.4"/>
  <cols>
    <col min="1" max="3" width="3.625" style="1"/>
    <col min="4" max="6" width="4.25" style="1" customWidth="1"/>
    <col min="7" max="9" width="4.125" style="1" customWidth="1"/>
    <col min="10" max="12" width="4.5" style="1" customWidth="1"/>
    <col min="13" max="25" width="4.125" style="1" customWidth="1"/>
    <col min="26" max="26" width="3.625" style="1"/>
    <col min="27" max="27" width="15.625" style="1" customWidth="1"/>
    <col min="28" max="37" width="3.625" style="1"/>
    <col min="38" max="38" width="17.25" style="1" customWidth="1"/>
    <col min="39" max="16384" width="3.625" style="1"/>
  </cols>
  <sheetData>
    <row r="1" spans="2:26" ht="23.25" customHeight="1" x14ac:dyDescent="0.4">
      <c r="B1" s="133" t="s">
        <v>2430</v>
      </c>
      <c r="C1" s="133"/>
      <c r="D1" s="133"/>
      <c r="E1" s="133"/>
      <c r="F1" s="133"/>
      <c r="G1" s="133"/>
      <c r="H1" s="133"/>
      <c r="I1" s="133"/>
      <c r="J1" s="133"/>
      <c r="K1" s="133"/>
      <c r="L1" s="133"/>
      <c r="M1" s="133"/>
      <c r="N1" s="133"/>
      <c r="O1" s="133"/>
      <c r="P1" s="133"/>
      <c r="Q1" s="133"/>
      <c r="R1" s="133"/>
      <c r="S1" s="133"/>
      <c r="T1" s="133"/>
      <c r="U1" s="133"/>
      <c r="V1" s="133"/>
      <c r="W1" s="133"/>
      <c r="X1" s="133"/>
      <c r="Y1" s="133"/>
      <c r="Z1" s="133"/>
    </row>
    <row r="2" spans="2:26" ht="6.75" customHeight="1" x14ac:dyDescent="0.4">
      <c r="B2" s="5"/>
      <c r="C2" s="5"/>
      <c r="D2" s="5"/>
      <c r="E2" s="5"/>
      <c r="F2" s="5"/>
      <c r="G2" s="5"/>
      <c r="H2" s="5"/>
      <c r="I2" s="5"/>
      <c r="J2" s="5"/>
      <c r="K2" s="5"/>
      <c r="L2" s="5"/>
      <c r="M2" s="5"/>
      <c r="N2" s="5"/>
      <c r="O2" s="5"/>
      <c r="P2" s="5"/>
      <c r="Q2" s="5"/>
      <c r="R2" s="5"/>
      <c r="S2" s="5"/>
      <c r="T2" s="5"/>
      <c r="U2" s="5"/>
      <c r="V2" s="5"/>
      <c r="W2" s="5"/>
      <c r="X2" s="5"/>
      <c r="Y2" s="5"/>
      <c r="Z2" s="5"/>
    </row>
    <row r="3" spans="2:26" ht="18.75" customHeight="1" x14ac:dyDescent="0.4">
      <c r="B3" s="6" t="s">
        <v>2377</v>
      </c>
      <c r="C3" s="6"/>
      <c r="D3" s="6"/>
      <c r="E3" s="6"/>
      <c r="F3" s="6"/>
      <c r="G3" s="6"/>
      <c r="H3" s="6"/>
      <c r="I3" s="6"/>
      <c r="J3" s="6"/>
      <c r="K3" s="6"/>
      <c r="L3" s="6"/>
      <c r="M3" s="6"/>
      <c r="N3" s="6"/>
      <c r="O3" s="6"/>
      <c r="P3" s="6"/>
      <c r="Q3" s="6"/>
      <c r="R3" s="6"/>
      <c r="S3" s="6"/>
      <c r="T3" s="6"/>
      <c r="U3" s="6"/>
      <c r="V3" s="6"/>
      <c r="W3" s="6"/>
      <c r="X3" s="6"/>
      <c r="Y3" s="6"/>
      <c r="Z3" s="6"/>
    </row>
    <row r="4" spans="2:26" ht="18.75" customHeight="1" x14ac:dyDescent="0.4">
      <c r="B4" s="6" t="s">
        <v>2340</v>
      </c>
      <c r="C4" s="6"/>
      <c r="D4" s="6"/>
      <c r="E4" s="6"/>
      <c r="F4" s="6"/>
      <c r="G4" s="6"/>
      <c r="H4" s="6"/>
      <c r="I4" s="6"/>
      <c r="J4" s="6"/>
      <c r="K4" s="6"/>
      <c r="L4" s="6"/>
      <c r="M4" s="6"/>
      <c r="N4" s="6"/>
      <c r="O4" s="6"/>
      <c r="P4" s="6"/>
      <c r="Q4" s="6"/>
      <c r="R4" s="6"/>
      <c r="S4" s="6"/>
      <c r="T4" s="6"/>
      <c r="U4" s="6"/>
      <c r="V4" s="6"/>
      <c r="W4" s="6"/>
      <c r="X4" s="6"/>
      <c r="Y4" s="6"/>
      <c r="Z4" s="6"/>
    </row>
    <row r="5" spans="2:26" ht="18.75" customHeight="1" x14ac:dyDescent="0.4">
      <c r="B5" s="10" t="s">
        <v>2330</v>
      </c>
      <c r="C5" s="6"/>
      <c r="D5" s="6"/>
      <c r="E5" s="6"/>
      <c r="F5" s="6"/>
      <c r="G5" s="6"/>
      <c r="H5" s="6"/>
      <c r="I5" s="6"/>
      <c r="J5" s="6"/>
      <c r="K5" s="6"/>
      <c r="L5" s="6"/>
      <c r="M5" s="6"/>
      <c r="N5" s="6"/>
      <c r="O5" s="6"/>
      <c r="P5" s="6"/>
      <c r="Q5" s="6"/>
      <c r="R5" s="6"/>
      <c r="S5" s="6"/>
      <c r="T5" s="6"/>
      <c r="U5" s="6"/>
      <c r="V5" s="6"/>
      <c r="W5" s="6"/>
      <c r="X5" s="6"/>
      <c r="Y5" s="6"/>
      <c r="Z5" s="6"/>
    </row>
    <row r="6" spans="2:26" ht="18.75" customHeight="1" x14ac:dyDescent="0.4">
      <c r="B6" s="6" t="s">
        <v>2336</v>
      </c>
      <c r="C6" s="6"/>
      <c r="D6" s="6"/>
      <c r="E6" s="6"/>
      <c r="F6" s="6"/>
      <c r="G6" s="6"/>
      <c r="H6" s="6"/>
      <c r="I6" s="6"/>
      <c r="J6" s="6"/>
      <c r="K6" s="6"/>
      <c r="L6" s="6"/>
      <c r="M6" s="6"/>
      <c r="N6" s="6"/>
      <c r="O6" s="6"/>
      <c r="P6" s="6"/>
      <c r="Q6" s="6"/>
      <c r="R6" s="6"/>
      <c r="S6" s="6"/>
      <c r="T6" s="6"/>
      <c r="U6" s="6"/>
      <c r="V6" s="6"/>
      <c r="W6" s="6"/>
      <c r="X6" s="6"/>
      <c r="Y6" s="6"/>
      <c r="Z6" s="6"/>
    </row>
    <row r="7" spans="2:26" ht="18.75" customHeight="1" x14ac:dyDescent="0.4">
      <c r="B7" s="6" t="s">
        <v>2341</v>
      </c>
      <c r="C7" s="6"/>
      <c r="D7" s="6"/>
      <c r="E7" s="6"/>
      <c r="F7" s="6"/>
      <c r="G7" s="6"/>
      <c r="H7" s="6"/>
      <c r="I7" s="6"/>
      <c r="J7" s="6"/>
      <c r="K7" s="6"/>
      <c r="L7" s="6"/>
      <c r="M7" s="6"/>
      <c r="N7" s="6"/>
      <c r="O7" s="6"/>
      <c r="P7" s="6"/>
      <c r="Q7" s="6"/>
      <c r="R7" s="6"/>
      <c r="S7" s="6"/>
      <c r="T7" s="6"/>
      <c r="U7" s="6"/>
      <c r="V7" s="6"/>
      <c r="W7" s="6"/>
      <c r="X7" s="6"/>
      <c r="Y7" s="6"/>
      <c r="Z7" s="6"/>
    </row>
    <row r="8" spans="2:26" ht="18.75" customHeight="1" x14ac:dyDescent="0.4">
      <c r="B8" s="6" t="s">
        <v>2344</v>
      </c>
      <c r="C8" s="6"/>
      <c r="D8" s="6"/>
      <c r="E8" s="6"/>
      <c r="F8" s="6"/>
      <c r="G8" s="6"/>
      <c r="H8" s="6"/>
      <c r="I8" s="6"/>
      <c r="J8" s="6"/>
      <c r="K8" s="6"/>
      <c r="L8" s="6"/>
      <c r="M8" s="28"/>
      <c r="N8" s="6"/>
      <c r="O8" s="6"/>
      <c r="P8" s="6"/>
      <c r="Q8" s="6"/>
      <c r="R8" s="6"/>
      <c r="S8" s="6"/>
      <c r="T8" s="6"/>
      <c r="U8" s="6"/>
      <c r="V8" s="6"/>
      <c r="W8" s="6"/>
      <c r="X8" s="6"/>
      <c r="Y8" s="6"/>
      <c r="Z8" s="6"/>
    </row>
    <row r="9" spans="2:26" ht="18.75" customHeight="1" x14ac:dyDescent="0.4">
      <c r="B9" s="6" t="s">
        <v>2378</v>
      </c>
      <c r="C9" s="6"/>
      <c r="D9" s="6"/>
      <c r="E9" s="6"/>
      <c r="F9" s="6"/>
      <c r="G9" s="6"/>
      <c r="H9" s="6"/>
      <c r="I9" s="6"/>
      <c r="J9" s="6"/>
      <c r="K9" s="6"/>
      <c r="L9" s="6"/>
      <c r="M9" s="6"/>
      <c r="N9" s="6"/>
      <c r="O9" s="6"/>
      <c r="P9" s="6"/>
      <c r="Q9" s="6"/>
      <c r="R9" s="6"/>
      <c r="S9" s="6"/>
      <c r="T9" s="6"/>
      <c r="U9" s="6"/>
      <c r="V9" s="6"/>
      <c r="W9" s="6"/>
      <c r="X9" s="6"/>
      <c r="Y9" s="6"/>
      <c r="Z9" s="6"/>
    </row>
    <row r="10" spans="2:26" ht="12.75" customHeight="1" x14ac:dyDescent="0.4">
      <c r="B10" s="6"/>
      <c r="C10" s="6"/>
      <c r="D10" s="6"/>
      <c r="E10" s="6"/>
      <c r="F10" s="6"/>
      <c r="G10" s="6"/>
      <c r="H10" s="6"/>
      <c r="I10" s="6"/>
      <c r="J10" s="6"/>
      <c r="K10" s="6"/>
      <c r="L10" s="6"/>
      <c r="M10" s="6"/>
      <c r="N10" s="6"/>
      <c r="O10" s="6"/>
      <c r="P10" s="6"/>
      <c r="Q10" s="6"/>
      <c r="R10" s="6"/>
      <c r="S10" s="6"/>
      <c r="T10" s="6"/>
      <c r="U10" s="6"/>
      <c r="V10" s="6"/>
      <c r="W10" s="6"/>
      <c r="X10" s="6"/>
      <c r="Y10" s="6"/>
      <c r="Z10" s="6"/>
    </row>
    <row r="11" spans="2:26" ht="18" customHeight="1" x14ac:dyDescent="0.4">
      <c r="B11" s="7">
        <v>1</v>
      </c>
      <c r="C11" s="7" t="s">
        <v>2292</v>
      </c>
      <c r="D11" s="6"/>
      <c r="E11" s="6"/>
      <c r="F11" s="6"/>
      <c r="G11" s="6"/>
      <c r="H11" s="6"/>
      <c r="I11" s="6"/>
      <c r="J11" s="6"/>
      <c r="K11" s="6"/>
      <c r="L11" s="6"/>
      <c r="M11" s="6"/>
      <c r="N11" s="6"/>
      <c r="O11" s="6"/>
      <c r="P11" s="6"/>
      <c r="Q11" s="6"/>
      <c r="R11" s="6"/>
      <c r="S11" s="6"/>
      <c r="T11" s="6"/>
      <c r="U11" s="6"/>
      <c r="V11" s="6"/>
      <c r="W11" s="6"/>
      <c r="X11" s="6"/>
      <c r="Y11" s="6"/>
      <c r="Z11" s="6"/>
    </row>
    <row r="12" spans="2:26" ht="18" customHeight="1" x14ac:dyDescent="0.4">
      <c r="B12" s="6"/>
      <c r="C12" s="134"/>
      <c r="D12" s="135"/>
      <c r="E12" s="135"/>
      <c r="F12" s="136"/>
      <c r="G12" s="6"/>
      <c r="H12" s="6"/>
      <c r="I12" s="6"/>
      <c r="J12" s="6"/>
      <c r="K12" s="6"/>
      <c r="L12" s="6"/>
      <c r="M12" s="6"/>
      <c r="N12" s="6"/>
      <c r="O12" s="6"/>
      <c r="P12" s="6"/>
      <c r="Q12" s="6"/>
      <c r="R12" s="6"/>
      <c r="S12" s="6"/>
      <c r="T12" s="6"/>
      <c r="U12" s="6"/>
      <c r="V12" s="6"/>
      <c r="W12" s="6"/>
      <c r="X12" s="6"/>
      <c r="Y12" s="6"/>
      <c r="Z12" s="6"/>
    </row>
    <row r="13" spans="2:26" ht="10.5" customHeight="1" x14ac:dyDescent="0.4">
      <c r="B13" s="6"/>
      <c r="C13" s="8"/>
      <c r="D13" s="8"/>
      <c r="E13" s="8"/>
      <c r="F13" s="8"/>
      <c r="G13" s="6"/>
      <c r="H13" s="6"/>
      <c r="I13" s="6"/>
      <c r="J13" s="6"/>
      <c r="K13" s="6"/>
      <c r="L13" s="6"/>
      <c r="M13" s="6"/>
      <c r="N13" s="6"/>
      <c r="O13" s="6"/>
      <c r="P13" s="6"/>
      <c r="Q13" s="6"/>
      <c r="R13" s="6"/>
      <c r="S13" s="6"/>
      <c r="T13" s="6"/>
      <c r="U13" s="6"/>
      <c r="V13" s="6"/>
      <c r="W13" s="6"/>
      <c r="X13" s="6"/>
      <c r="Y13" s="6"/>
      <c r="Z13" s="6"/>
    </row>
    <row r="14" spans="2:26" ht="18" customHeight="1" x14ac:dyDescent="0.4">
      <c r="B14" s="7">
        <v>2</v>
      </c>
      <c r="C14" s="9" t="s">
        <v>2327</v>
      </c>
      <c r="D14" s="8"/>
      <c r="E14" s="8"/>
      <c r="F14" s="8"/>
      <c r="G14" s="6"/>
      <c r="H14" s="6"/>
      <c r="I14" s="6"/>
      <c r="J14" s="6"/>
      <c r="K14" s="6"/>
      <c r="L14" s="6"/>
      <c r="M14" s="6"/>
      <c r="N14" s="6"/>
      <c r="O14" s="6"/>
      <c r="P14" s="6"/>
      <c r="Q14" s="6"/>
      <c r="R14" s="6"/>
      <c r="S14" s="6"/>
      <c r="T14" s="6"/>
      <c r="U14" s="6"/>
      <c r="V14" s="6"/>
      <c r="W14" s="6"/>
      <c r="X14" s="6"/>
      <c r="Y14" s="6"/>
      <c r="Z14" s="6"/>
    </row>
    <row r="15" spans="2:26" ht="18" customHeight="1" x14ac:dyDescent="0.4">
      <c r="B15" s="6"/>
      <c r="C15" s="134"/>
      <c r="D15" s="136"/>
      <c r="E15" s="67"/>
      <c r="F15" s="8" t="s">
        <v>2</v>
      </c>
      <c r="G15" s="68"/>
      <c r="H15" s="6" t="s">
        <v>3</v>
      </c>
      <c r="I15" s="68"/>
      <c r="J15" s="6" t="s">
        <v>4</v>
      </c>
      <c r="K15" s="6"/>
      <c r="L15" s="6"/>
      <c r="M15" s="6"/>
      <c r="N15" s="6"/>
      <c r="O15" s="6"/>
      <c r="P15" s="6"/>
      <c r="Q15" s="6"/>
      <c r="R15" s="6"/>
      <c r="S15" s="6"/>
      <c r="T15" s="6"/>
      <c r="U15" s="6"/>
      <c r="V15" s="6"/>
      <c r="W15" s="6"/>
      <c r="X15" s="6"/>
      <c r="Y15" s="6"/>
      <c r="Z15" s="6"/>
    </row>
    <row r="16" spans="2:26" ht="12.75" customHeight="1" x14ac:dyDescent="0.4">
      <c r="B16" s="6"/>
      <c r="C16" s="6"/>
      <c r="D16" s="6"/>
      <c r="E16" s="6"/>
      <c r="F16" s="6"/>
      <c r="G16" s="6"/>
      <c r="H16" s="6"/>
      <c r="I16" s="6"/>
      <c r="J16" s="6"/>
      <c r="K16" s="6"/>
      <c r="L16" s="6"/>
      <c r="M16" s="6"/>
      <c r="N16" s="6"/>
      <c r="O16" s="6"/>
      <c r="P16" s="6"/>
      <c r="Q16" s="6"/>
      <c r="R16" s="6"/>
      <c r="S16" s="6"/>
      <c r="T16" s="6"/>
      <c r="U16" s="6"/>
      <c r="V16" s="6"/>
      <c r="W16" s="6"/>
      <c r="X16" s="6"/>
      <c r="Y16" s="6"/>
      <c r="Z16" s="6"/>
    </row>
    <row r="17" spans="2:35" ht="18.75" customHeight="1" x14ac:dyDescent="0.4">
      <c r="B17" s="7">
        <v>3</v>
      </c>
      <c r="C17" s="7" t="s">
        <v>2379</v>
      </c>
      <c r="D17" s="6"/>
      <c r="E17" s="6"/>
      <c r="F17" s="6"/>
      <c r="G17" s="6"/>
      <c r="H17" s="6"/>
      <c r="I17" s="6"/>
      <c r="J17" s="6"/>
      <c r="K17" s="6"/>
      <c r="L17" s="6"/>
      <c r="M17" s="6"/>
      <c r="N17" s="6"/>
      <c r="O17" s="6"/>
      <c r="P17" s="6"/>
      <c r="Q17" s="6"/>
      <c r="R17" s="6"/>
      <c r="S17" s="6"/>
      <c r="T17" s="6"/>
      <c r="U17" s="6"/>
      <c r="V17" s="6"/>
      <c r="W17" s="6"/>
      <c r="X17" s="6"/>
      <c r="Y17" s="6"/>
      <c r="Z17" s="6"/>
    </row>
    <row r="18" spans="2:35" ht="18.75" customHeight="1" x14ac:dyDescent="0.4">
      <c r="B18" s="6"/>
      <c r="C18" s="137"/>
      <c r="D18" s="138"/>
      <c r="E18" s="138"/>
      <c r="F18" s="138"/>
      <c r="G18" s="138"/>
      <c r="H18" s="138"/>
      <c r="I18" s="138"/>
      <c r="J18" s="138"/>
      <c r="K18" s="138"/>
      <c r="L18" s="138"/>
      <c r="M18" s="138"/>
      <c r="N18" s="138"/>
      <c r="O18" s="138"/>
      <c r="P18" s="138"/>
      <c r="Q18" s="138"/>
      <c r="R18" s="138"/>
      <c r="S18" s="138"/>
      <c r="T18" s="138"/>
      <c r="U18" s="138"/>
      <c r="V18" s="138"/>
      <c r="W18" s="138"/>
      <c r="X18" s="138"/>
      <c r="Y18" s="138"/>
      <c r="Z18" s="139"/>
    </row>
    <row r="19" spans="2:35" ht="7.5" customHeight="1" x14ac:dyDescent="0.4">
      <c r="B19" s="6"/>
      <c r="C19" s="6"/>
      <c r="D19" s="6"/>
      <c r="E19" s="6"/>
      <c r="F19" s="6"/>
      <c r="G19" s="6"/>
      <c r="H19" s="6"/>
      <c r="I19" s="6"/>
      <c r="J19" s="6"/>
      <c r="K19" s="6"/>
      <c r="L19" s="6"/>
      <c r="M19" s="6"/>
      <c r="N19" s="6"/>
      <c r="O19" s="6"/>
      <c r="P19" s="6"/>
      <c r="Q19" s="6"/>
      <c r="R19" s="6"/>
      <c r="S19" s="6"/>
      <c r="T19" s="6"/>
      <c r="U19" s="6"/>
      <c r="V19" s="6"/>
      <c r="W19" s="6"/>
      <c r="X19" s="6"/>
      <c r="Y19" s="6"/>
      <c r="Z19" s="6"/>
    </row>
    <row r="20" spans="2:35" ht="18.75" customHeight="1" x14ac:dyDescent="0.4">
      <c r="B20" s="7">
        <v>4</v>
      </c>
      <c r="C20" s="7" t="s">
        <v>2331</v>
      </c>
      <c r="D20" s="6"/>
      <c r="E20" s="6"/>
      <c r="F20" s="6"/>
      <c r="G20" s="6"/>
      <c r="H20" s="6"/>
      <c r="I20" s="6"/>
      <c r="J20" s="6"/>
      <c r="K20" s="6"/>
      <c r="L20" s="6"/>
      <c r="M20" s="6"/>
      <c r="N20" s="6"/>
      <c r="O20" s="6"/>
      <c r="P20" s="6"/>
      <c r="Q20" s="6"/>
      <c r="R20" s="6"/>
      <c r="S20" s="6"/>
      <c r="T20" s="6"/>
      <c r="U20" s="6"/>
      <c r="V20" s="6"/>
      <c r="W20" s="6"/>
      <c r="X20" s="6"/>
      <c r="Y20" s="6"/>
      <c r="Z20" s="6"/>
    </row>
    <row r="21" spans="2:35" ht="18.75" customHeight="1" x14ac:dyDescent="0.4">
      <c r="B21" s="6"/>
      <c r="C21" s="137"/>
      <c r="D21" s="138"/>
      <c r="E21" s="138"/>
      <c r="F21" s="138"/>
      <c r="G21" s="138"/>
      <c r="H21" s="138"/>
      <c r="I21" s="138"/>
      <c r="J21" s="138"/>
      <c r="K21" s="138"/>
      <c r="L21" s="138"/>
      <c r="M21" s="138"/>
      <c r="N21" s="138"/>
      <c r="O21" s="138"/>
      <c r="P21" s="138"/>
      <c r="Q21" s="138"/>
      <c r="R21" s="138"/>
      <c r="S21" s="138"/>
      <c r="T21" s="138"/>
      <c r="U21" s="138"/>
      <c r="V21" s="138"/>
      <c r="W21" s="138"/>
      <c r="X21" s="138"/>
      <c r="Y21" s="138"/>
      <c r="Z21" s="139"/>
    </row>
    <row r="22" spans="2:35" ht="9.75" customHeight="1" x14ac:dyDescent="0.4">
      <c r="B22" s="6"/>
      <c r="C22" s="6"/>
      <c r="D22" s="6"/>
      <c r="E22" s="6"/>
      <c r="F22" s="6"/>
      <c r="G22" s="6"/>
      <c r="H22" s="6"/>
      <c r="I22" s="6"/>
      <c r="J22" s="6"/>
      <c r="K22" s="6"/>
      <c r="L22" s="6"/>
      <c r="M22" s="6"/>
      <c r="N22" s="6"/>
      <c r="O22" s="6"/>
      <c r="P22" s="6"/>
      <c r="Q22" s="6"/>
      <c r="R22" s="6"/>
      <c r="S22" s="6"/>
      <c r="T22" s="6"/>
      <c r="U22" s="6"/>
      <c r="V22" s="6"/>
      <c r="W22" s="6"/>
      <c r="X22" s="6"/>
      <c r="Y22" s="6"/>
      <c r="Z22" s="6"/>
    </row>
    <row r="23" spans="2:35" ht="18.75" customHeight="1" x14ac:dyDescent="0.4">
      <c r="B23" s="7">
        <v>5</v>
      </c>
      <c r="C23" s="7" t="s">
        <v>2332</v>
      </c>
      <c r="D23" s="6"/>
      <c r="E23" s="6"/>
      <c r="F23" s="6"/>
      <c r="G23" s="6"/>
      <c r="H23" s="6"/>
      <c r="I23" s="6"/>
      <c r="J23" s="6"/>
      <c r="K23" s="6"/>
      <c r="L23" s="6"/>
      <c r="M23" s="6"/>
      <c r="N23" s="6"/>
      <c r="O23" s="6"/>
      <c r="P23" s="6"/>
      <c r="Q23" s="6"/>
      <c r="R23" s="6"/>
      <c r="S23" s="6"/>
      <c r="T23" s="6"/>
      <c r="U23" s="6"/>
      <c r="V23" s="6"/>
      <c r="W23" s="6"/>
      <c r="X23" s="6"/>
      <c r="Y23" s="6"/>
      <c r="Z23" s="6"/>
    </row>
    <row r="24" spans="2:35" ht="18.75" customHeight="1" x14ac:dyDescent="0.4">
      <c r="B24" s="6"/>
      <c r="C24" s="6" t="s">
        <v>30</v>
      </c>
      <c r="D24" s="6" t="s">
        <v>2338</v>
      </c>
      <c r="E24" s="6"/>
      <c r="F24" s="6"/>
      <c r="G24" s="6"/>
      <c r="H24" s="6"/>
      <c r="I24" s="6"/>
      <c r="J24" s="6"/>
      <c r="K24" s="6"/>
      <c r="L24" s="6"/>
      <c r="M24" s="6"/>
      <c r="N24" s="6"/>
      <c r="O24" s="6"/>
      <c r="P24" s="6"/>
      <c r="Q24" s="6"/>
      <c r="R24" s="6"/>
      <c r="S24" s="6"/>
      <c r="T24" s="6"/>
      <c r="U24" s="6"/>
      <c r="V24" s="6"/>
      <c r="W24" s="6"/>
      <c r="X24" s="6"/>
      <c r="Y24" s="6"/>
      <c r="Z24" s="6"/>
    </row>
    <row r="25" spans="2:35" ht="18.75" customHeight="1" x14ac:dyDescent="0.4">
      <c r="B25" s="6"/>
      <c r="C25" s="137"/>
      <c r="D25" s="138"/>
      <c r="E25" s="138"/>
      <c r="F25" s="138"/>
      <c r="G25" s="138"/>
      <c r="H25" s="138"/>
      <c r="I25" s="138"/>
      <c r="J25" s="138"/>
      <c r="K25" s="138"/>
      <c r="L25" s="138"/>
      <c r="M25" s="138"/>
      <c r="N25" s="138"/>
      <c r="O25" s="138"/>
      <c r="P25" s="138"/>
      <c r="Q25" s="138"/>
      <c r="R25" s="138"/>
      <c r="S25" s="138"/>
      <c r="T25" s="138"/>
      <c r="U25" s="138"/>
      <c r="V25" s="138"/>
      <c r="W25" s="138"/>
      <c r="X25" s="138"/>
      <c r="Y25" s="138"/>
      <c r="Z25" s="139"/>
    </row>
    <row r="26" spans="2:35" ht="18.75" customHeight="1" x14ac:dyDescent="0.4">
      <c r="B26" s="6"/>
      <c r="C26" s="6" t="s">
        <v>31</v>
      </c>
      <c r="D26" s="6" t="s">
        <v>2337</v>
      </c>
      <c r="E26" s="6"/>
      <c r="F26" s="6"/>
      <c r="G26" s="6"/>
      <c r="H26" s="6"/>
      <c r="I26" s="6"/>
      <c r="J26" s="6"/>
      <c r="K26" s="6"/>
      <c r="L26" s="6"/>
      <c r="M26" s="6"/>
      <c r="N26" s="6"/>
      <c r="O26" s="6"/>
      <c r="P26" s="6"/>
      <c r="Q26" s="6"/>
      <c r="R26" s="6"/>
      <c r="S26" s="6"/>
      <c r="T26" s="6"/>
      <c r="U26" s="6"/>
      <c r="V26" s="6"/>
      <c r="W26" s="6"/>
      <c r="X26" s="6"/>
      <c r="Y26" s="6"/>
      <c r="Z26" s="6"/>
    </row>
    <row r="27" spans="2:35" ht="18.75" customHeight="1" x14ac:dyDescent="0.4">
      <c r="B27" s="6"/>
      <c r="C27" s="137"/>
      <c r="D27" s="138"/>
      <c r="E27" s="138"/>
      <c r="F27" s="138"/>
      <c r="G27" s="138"/>
      <c r="H27" s="138"/>
      <c r="I27" s="138"/>
      <c r="J27" s="138"/>
      <c r="K27" s="138"/>
      <c r="L27" s="138"/>
      <c r="M27" s="138"/>
      <c r="N27" s="138"/>
      <c r="O27" s="138"/>
      <c r="P27" s="138"/>
      <c r="Q27" s="138"/>
      <c r="R27" s="138"/>
      <c r="S27" s="138"/>
      <c r="T27" s="138"/>
      <c r="U27" s="138"/>
      <c r="V27" s="138"/>
      <c r="W27" s="138"/>
      <c r="X27" s="138"/>
      <c r="Y27" s="138"/>
      <c r="Z27" s="139"/>
    </row>
    <row r="28" spans="2:35" ht="21.75" customHeight="1" x14ac:dyDescent="0.4">
      <c r="B28" s="6"/>
      <c r="C28" s="6" t="s">
        <v>32</v>
      </c>
      <c r="D28" s="6" t="s">
        <v>2328</v>
      </c>
      <c r="E28" s="6"/>
      <c r="F28" s="6"/>
      <c r="G28" s="6"/>
      <c r="H28" s="6"/>
      <c r="I28" s="6"/>
      <c r="J28" s="6"/>
      <c r="K28" s="6"/>
      <c r="L28" s="6"/>
      <c r="M28" s="6"/>
      <c r="N28" s="6"/>
      <c r="O28" s="6"/>
      <c r="P28" s="6"/>
      <c r="Q28" s="6"/>
      <c r="R28" s="6"/>
      <c r="S28" s="6"/>
      <c r="T28" s="6"/>
      <c r="U28" s="6"/>
      <c r="V28" s="6"/>
      <c r="W28" s="6"/>
      <c r="X28" s="6"/>
      <c r="Y28" s="6"/>
      <c r="Z28" s="6"/>
    </row>
    <row r="29" spans="2:35" ht="21.75" customHeight="1" x14ac:dyDescent="0.4">
      <c r="B29" s="6"/>
      <c r="C29" s="6"/>
      <c r="D29" s="6" t="s">
        <v>2342</v>
      </c>
      <c r="E29" s="6"/>
      <c r="F29" s="6"/>
      <c r="G29" s="6"/>
      <c r="H29" s="6"/>
      <c r="I29" s="6"/>
      <c r="J29" s="6"/>
      <c r="K29" s="6"/>
      <c r="L29" s="6"/>
      <c r="M29" s="6"/>
      <c r="N29" s="6"/>
      <c r="O29" s="6"/>
      <c r="P29" s="6"/>
      <c r="Q29" s="6"/>
      <c r="R29" s="6"/>
      <c r="S29" s="6"/>
      <c r="T29" s="6"/>
      <c r="U29" s="6"/>
      <c r="V29" s="6"/>
      <c r="W29" s="6"/>
      <c r="X29" s="6"/>
      <c r="Y29" s="6"/>
      <c r="Z29" s="6"/>
    </row>
    <row r="30" spans="2:35" ht="30" customHeight="1" x14ac:dyDescent="0.4">
      <c r="B30" s="6"/>
      <c r="C30" s="6"/>
      <c r="D30" s="140" t="s">
        <v>2354</v>
      </c>
      <c r="E30" s="132"/>
      <c r="F30" s="132"/>
      <c r="G30" s="132"/>
      <c r="H30" s="132"/>
      <c r="I30" s="132"/>
      <c r="J30" s="132"/>
      <c r="K30" s="132"/>
      <c r="L30" s="132"/>
      <c r="M30" s="132"/>
      <c r="N30" s="132"/>
      <c r="O30" s="132"/>
      <c r="P30" s="132"/>
      <c r="Q30" s="132"/>
      <c r="R30" s="132"/>
      <c r="S30" s="132"/>
      <c r="T30" s="132"/>
      <c r="U30" s="132"/>
      <c r="V30" s="132"/>
      <c r="W30" s="132"/>
      <c r="X30" s="132"/>
      <c r="Y30" s="132"/>
      <c r="Z30" s="132"/>
    </row>
    <row r="31" spans="2:35" ht="22.5" customHeight="1" x14ac:dyDescent="0.4">
      <c r="B31" s="6"/>
      <c r="C31" s="6"/>
      <c r="D31" s="70" t="s">
        <v>2497</v>
      </c>
      <c r="E31" s="69"/>
      <c r="F31" s="69"/>
      <c r="G31" s="69"/>
      <c r="H31" s="69"/>
      <c r="I31" s="69"/>
      <c r="J31" s="69"/>
      <c r="K31" s="69"/>
      <c r="L31" s="69"/>
      <c r="M31" s="69"/>
      <c r="N31" s="69"/>
      <c r="O31" s="69"/>
      <c r="P31" s="69"/>
      <c r="Q31" s="69"/>
      <c r="R31" s="69"/>
      <c r="S31" s="69"/>
      <c r="T31" s="69"/>
      <c r="U31" s="69"/>
      <c r="V31" s="69"/>
      <c r="W31" s="69"/>
      <c r="X31" s="69"/>
      <c r="Y31" s="69"/>
      <c r="Z31" s="69"/>
    </row>
    <row r="32" spans="2:35" ht="15" customHeight="1" x14ac:dyDescent="0.4">
      <c r="B32" s="6"/>
      <c r="C32" s="6"/>
      <c r="D32" s="132" t="s">
        <v>2329</v>
      </c>
      <c r="E32" s="132"/>
      <c r="F32" s="132"/>
      <c r="G32" s="132"/>
      <c r="H32" s="132"/>
      <c r="I32" s="132"/>
      <c r="J32" s="132"/>
      <c r="K32" s="132"/>
      <c r="L32" s="132"/>
      <c r="M32" s="132"/>
      <c r="N32" s="132"/>
      <c r="O32" s="132"/>
      <c r="P32" s="132"/>
      <c r="Q32" s="132"/>
      <c r="R32" s="132"/>
      <c r="S32" s="132"/>
      <c r="T32" s="132"/>
      <c r="U32" s="132"/>
      <c r="V32" s="132"/>
      <c r="W32" s="132"/>
      <c r="X32" s="132"/>
      <c r="Y32" s="132"/>
      <c r="Z32" s="132"/>
      <c r="AI32" s="4"/>
    </row>
    <row r="33" spans="1:35" ht="7.5" customHeight="1" x14ac:dyDescent="0.4">
      <c r="B33" s="6"/>
      <c r="C33" s="6"/>
      <c r="D33" s="43"/>
      <c r="E33" s="43"/>
      <c r="F33" s="43"/>
      <c r="G33" s="43"/>
      <c r="H33" s="43"/>
      <c r="I33" s="43"/>
      <c r="J33" s="43"/>
      <c r="K33" s="43"/>
      <c r="L33" s="43"/>
      <c r="M33" s="43"/>
      <c r="N33" s="43"/>
      <c r="O33" s="43"/>
      <c r="P33" s="43"/>
      <c r="Q33" s="43"/>
      <c r="R33" s="43"/>
      <c r="S33" s="43"/>
      <c r="T33" s="43"/>
      <c r="U33" s="43"/>
      <c r="V33" s="43"/>
      <c r="W33" s="43"/>
      <c r="X33" s="43"/>
      <c r="Y33" s="43"/>
      <c r="Z33" s="43"/>
      <c r="AI33" s="4"/>
    </row>
    <row r="34" spans="1:35" s="6" customFormat="1" ht="18.75" customHeight="1" x14ac:dyDescent="0.4">
      <c r="C34" s="141" t="s">
        <v>2296</v>
      </c>
      <c r="D34" s="141"/>
      <c r="E34" s="141"/>
      <c r="F34" s="141" t="s">
        <v>2297</v>
      </c>
      <c r="G34" s="141"/>
      <c r="H34" s="141"/>
      <c r="I34" s="141"/>
      <c r="J34" s="141"/>
      <c r="K34" s="141"/>
      <c r="L34" s="141"/>
      <c r="M34" s="141"/>
      <c r="N34" s="141"/>
      <c r="O34" s="141"/>
      <c r="P34" s="141" t="s">
        <v>26</v>
      </c>
      <c r="Q34" s="141"/>
      <c r="R34" s="142"/>
      <c r="S34" s="143" t="s">
        <v>2298</v>
      </c>
      <c r="T34" s="143"/>
      <c r="U34" s="143"/>
      <c r="V34" s="143"/>
      <c r="W34" s="143"/>
      <c r="X34" s="144" t="s">
        <v>2299</v>
      </c>
      <c r="Y34" s="141"/>
      <c r="Z34" s="141"/>
    </row>
    <row r="35" spans="1:35" s="6" customFormat="1" ht="30" customHeight="1" x14ac:dyDescent="0.4">
      <c r="A35" s="6" t="str">
        <f t="shared" ref="A35:A40" si="0">IF(AA35="","",RANK(AA35,$AA$35:$AA$40))</f>
        <v/>
      </c>
      <c r="C35" s="154"/>
      <c r="D35" s="154"/>
      <c r="E35" s="154"/>
      <c r="F35" s="148" t="str">
        <f>IF(C35="","",VLOOKUP(C35,業種リスト!$B$3:$C$1171,2,FALSE))</f>
        <v/>
      </c>
      <c r="G35" s="148"/>
      <c r="H35" s="148"/>
      <c r="I35" s="148"/>
      <c r="J35" s="148"/>
      <c r="K35" s="148"/>
      <c r="L35" s="148"/>
      <c r="M35" s="148"/>
      <c r="N35" s="148"/>
      <c r="O35" s="148"/>
      <c r="P35" s="154"/>
      <c r="Q35" s="154"/>
      <c r="R35" s="155"/>
      <c r="S35" s="150"/>
      <c r="T35" s="151"/>
      <c r="U35" s="151"/>
      <c r="V35" s="151"/>
      <c r="W35" s="32" t="s">
        <v>16</v>
      </c>
      <c r="X35" s="152" t="str">
        <f>IF(S35="","",ROUND(S35/$P$41*100,1))</f>
        <v/>
      </c>
      <c r="Y35" s="153"/>
      <c r="Z35" s="153"/>
      <c r="AA35" s="30" t="str">
        <f t="shared" ref="AA35:AA40" si="1">IF(P35="指定",S35,"")</f>
        <v/>
      </c>
    </row>
    <row r="36" spans="1:35" s="6" customFormat="1" ht="30" customHeight="1" x14ac:dyDescent="0.4">
      <c r="A36" s="6" t="str">
        <f t="shared" si="0"/>
        <v/>
      </c>
      <c r="C36" s="146"/>
      <c r="D36" s="147"/>
      <c r="E36" s="147"/>
      <c r="F36" s="148" t="str">
        <f>IF(C36="","",VLOOKUP(C36,業種リスト!$B$3:$C$1171,2,FALSE))</f>
        <v/>
      </c>
      <c r="G36" s="148"/>
      <c r="H36" s="148"/>
      <c r="I36" s="148"/>
      <c r="J36" s="148"/>
      <c r="K36" s="148"/>
      <c r="L36" s="148"/>
      <c r="M36" s="148"/>
      <c r="N36" s="148"/>
      <c r="O36" s="148"/>
      <c r="P36" s="149"/>
      <c r="Q36" s="149"/>
      <c r="R36" s="146"/>
      <c r="S36" s="150"/>
      <c r="T36" s="151"/>
      <c r="U36" s="151"/>
      <c r="V36" s="151"/>
      <c r="W36" s="32" t="s">
        <v>16</v>
      </c>
      <c r="X36" s="152" t="str">
        <f t="shared" ref="X36:X40" si="2">IF(S36="","",ROUND(S36/$P$41*100,1))</f>
        <v/>
      </c>
      <c r="Y36" s="153"/>
      <c r="Z36" s="153"/>
      <c r="AA36" s="30" t="str">
        <f t="shared" si="1"/>
        <v/>
      </c>
    </row>
    <row r="37" spans="1:35" s="6" customFormat="1" ht="30" customHeight="1" x14ac:dyDescent="0.4">
      <c r="A37" s="6" t="str">
        <f t="shared" si="0"/>
        <v/>
      </c>
      <c r="C37" s="155"/>
      <c r="D37" s="156"/>
      <c r="E37" s="156"/>
      <c r="F37" s="148" t="str">
        <f>IF(C37="","",VLOOKUP(C37,業種リスト!$B$3:$C$1171,2,FALSE))</f>
        <v/>
      </c>
      <c r="G37" s="148"/>
      <c r="H37" s="148"/>
      <c r="I37" s="148"/>
      <c r="J37" s="148"/>
      <c r="K37" s="148"/>
      <c r="L37" s="148"/>
      <c r="M37" s="148"/>
      <c r="N37" s="148"/>
      <c r="O37" s="148"/>
      <c r="P37" s="149"/>
      <c r="Q37" s="149"/>
      <c r="R37" s="146"/>
      <c r="S37" s="150"/>
      <c r="T37" s="151"/>
      <c r="U37" s="151"/>
      <c r="V37" s="151"/>
      <c r="W37" s="32" t="s">
        <v>16</v>
      </c>
      <c r="X37" s="152" t="str">
        <f t="shared" si="2"/>
        <v/>
      </c>
      <c r="Y37" s="153"/>
      <c r="Z37" s="153"/>
      <c r="AA37" s="30" t="str">
        <f t="shared" si="1"/>
        <v/>
      </c>
    </row>
    <row r="38" spans="1:35" s="6" customFormat="1" ht="30" customHeight="1" x14ac:dyDescent="0.4">
      <c r="A38" s="6" t="str">
        <f t="shared" si="0"/>
        <v/>
      </c>
      <c r="C38" s="155"/>
      <c r="D38" s="156"/>
      <c r="E38" s="156"/>
      <c r="F38" s="148" t="str">
        <f>IF(C38="","",VLOOKUP(C38,業種リスト!$B$3:$C$1171,2,FALSE))</f>
        <v/>
      </c>
      <c r="G38" s="148"/>
      <c r="H38" s="148"/>
      <c r="I38" s="148"/>
      <c r="J38" s="148"/>
      <c r="K38" s="148"/>
      <c r="L38" s="148"/>
      <c r="M38" s="148"/>
      <c r="N38" s="148"/>
      <c r="O38" s="148"/>
      <c r="P38" s="154"/>
      <c r="Q38" s="154"/>
      <c r="R38" s="155"/>
      <c r="S38" s="150"/>
      <c r="T38" s="151"/>
      <c r="U38" s="151"/>
      <c r="V38" s="151"/>
      <c r="W38" s="32" t="s">
        <v>16</v>
      </c>
      <c r="X38" s="152" t="str">
        <f t="shared" si="2"/>
        <v/>
      </c>
      <c r="Y38" s="153"/>
      <c r="Z38" s="153"/>
      <c r="AA38" s="30" t="str">
        <f t="shared" si="1"/>
        <v/>
      </c>
    </row>
    <row r="39" spans="1:35" s="6" customFormat="1" ht="30" customHeight="1" x14ac:dyDescent="0.4">
      <c r="A39" s="6" t="str">
        <f t="shared" si="0"/>
        <v/>
      </c>
      <c r="C39" s="155"/>
      <c r="D39" s="156"/>
      <c r="E39" s="156"/>
      <c r="F39" s="148" t="str">
        <f>IF(C39="","",VLOOKUP(C39,業種リスト!$B$3:$C$1171,2,FALSE))</f>
        <v/>
      </c>
      <c r="G39" s="148"/>
      <c r="H39" s="148"/>
      <c r="I39" s="148"/>
      <c r="J39" s="148"/>
      <c r="K39" s="148"/>
      <c r="L39" s="148"/>
      <c r="M39" s="148"/>
      <c r="N39" s="148"/>
      <c r="O39" s="148"/>
      <c r="P39" s="149"/>
      <c r="Q39" s="149"/>
      <c r="R39" s="146"/>
      <c r="S39" s="150"/>
      <c r="T39" s="151"/>
      <c r="U39" s="151"/>
      <c r="V39" s="151"/>
      <c r="W39" s="32" t="s">
        <v>16</v>
      </c>
      <c r="X39" s="152" t="str">
        <f t="shared" si="2"/>
        <v/>
      </c>
      <c r="Y39" s="153"/>
      <c r="Z39" s="153"/>
      <c r="AA39" s="30" t="str">
        <f t="shared" si="1"/>
        <v/>
      </c>
    </row>
    <row r="40" spans="1:35" s="6" customFormat="1" ht="30" customHeight="1" thickBot="1" x14ac:dyDescent="0.45">
      <c r="A40" s="6" t="str">
        <f t="shared" si="0"/>
        <v/>
      </c>
      <c r="C40" s="157"/>
      <c r="D40" s="158"/>
      <c r="E40" s="158"/>
      <c r="F40" s="148" t="str">
        <f>IF(C40="","",VLOOKUP(C40,業種リスト!$B$3:$C$1171,2,FALSE))</f>
        <v/>
      </c>
      <c r="G40" s="148"/>
      <c r="H40" s="148"/>
      <c r="I40" s="148"/>
      <c r="J40" s="148"/>
      <c r="K40" s="148"/>
      <c r="L40" s="148"/>
      <c r="M40" s="148"/>
      <c r="N40" s="148"/>
      <c r="O40" s="148"/>
      <c r="P40" s="159"/>
      <c r="Q40" s="159"/>
      <c r="R40" s="157"/>
      <c r="S40" s="160"/>
      <c r="T40" s="161"/>
      <c r="U40" s="161"/>
      <c r="V40" s="161"/>
      <c r="W40" s="33" t="s">
        <v>16</v>
      </c>
      <c r="X40" s="162" t="str">
        <f t="shared" si="2"/>
        <v/>
      </c>
      <c r="Y40" s="163"/>
      <c r="Z40" s="163"/>
      <c r="AA40" s="30" t="str">
        <f t="shared" si="1"/>
        <v/>
      </c>
    </row>
    <row r="41" spans="1:35" s="6" customFormat="1" ht="18.75" customHeight="1" thickTop="1" x14ac:dyDescent="0.4">
      <c r="C41" s="168" t="s">
        <v>29</v>
      </c>
      <c r="D41" s="168"/>
      <c r="E41" s="168"/>
      <c r="F41" s="168"/>
      <c r="G41" s="168"/>
      <c r="H41" s="168"/>
      <c r="I41" s="168"/>
      <c r="J41" s="168"/>
      <c r="K41" s="168"/>
      <c r="L41" s="168"/>
      <c r="M41" s="168"/>
      <c r="N41" s="168"/>
      <c r="O41" s="169"/>
      <c r="P41" s="170" t="str">
        <f>IF(C35="","",SUM(S35:W40))</f>
        <v/>
      </c>
      <c r="Q41" s="171"/>
      <c r="R41" s="171"/>
      <c r="S41" s="171"/>
      <c r="T41" s="171"/>
      <c r="U41" s="171"/>
      <c r="V41" s="171"/>
      <c r="W41" s="42" t="s">
        <v>16</v>
      </c>
      <c r="X41" s="172" t="str">
        <f>IF(S35="","",SUM(X35:X40))</f>
        <v/>
      </c>
      <c r="Y41" s="168"/>
      <c r="Z41" s="168"/>
    </row>
    <row r="42" spans="1:35" s="6" customFormat="1" ht="19.5" customHeight="1" x14ac:dyDescent="0.4">
      <c r="C42" s="173" t="s">
        <v>2343</v>
      </c>
      <c r="D42" s="174"/>
      <c r="E42" s="174"/>
      <c r="F42" s="174"/>
      <c r="G42" s="174"/>
      <c r="H42" s="174"/>
      <c r="I42" s="174"/>
      <c r="J42" s="174"/>
      <c r="K42" s="174"/>
      <c r="L42" s="174"/>
      <c r="M42" s="174"/>
      <c r="N42" s="174"/>
      <c r="O42" s="174"/>
      <c r="P42" s="175"/>
      <c r="Q42" s="175"/>
      <c r="R42" s="175"/>
      <c r="S42" s="175"/>
      <c r="T42" s="175"/>
      <c r="U42" s="175"/>
      <c r="V42" s="175"/>
      <c r="W42" s="175"/>
      <c r="X42" s="174"/>
      <c r="Y42" s="174"/>
      <c r="Z42" s="174"/>
    </row>
    <row r="43" spans="1:35" ht="8.25" customHeight="1" x14ac:dyDescent="0.4">
      <c r="B43" s="6"/>
      <c r="C43" s="6"/>
      <c r="D43" s="6"/>
      <c r="E43" s="6"/>
      <c r="F43" s="6"/>
      <c r="G43" s="6"/>
      <c r="H43" s="6"/>
      <c r="I43" s="6"/>
      <c r="J43" s="6"/>
      <c r="K43" s="6"/>
      <c r="L43" s="6"/>
      <c r="M43" s="6"/>
      <c r="N43" s="6"/>
      <c r="O43" s="6"/>
      <c r="P43" s="6"/>
      <c r="Q43" s="6"/>
      <c r="R43" s="6"/>
      <c r="S43" s="6"/>
      <c r="T43" s="6"/>
      <c r="U43" s="6"/>
      <c r="V43" s="6"/>
      <c r="W43" s="6"/>
      <c r="X43" s="6"/>
      <c r="Y43" s="6"/>
      <c r="Z43" s="6"/>
    </row>
    <row r="44" spans="1:35" ht="18.75" customHeight="1" x14ac:dyDescent="0.4">
      <c r="B44" s="7">
        <v>6</v>
      </c>
      <c r="C44" s="53" t="s">
        <v>2313</v>
      </c>
      <c r="D44" s="6"/>
      <c r="E44" s="6"/>
      <c r="F44" s="6"/>
      <c r="G44" s="6"/>
      <c r="H44" s="6"/>
      <c r="I44" s="6"/>
      <c r="J44" s="6"/>
      <c r="K44" s="6"/>
      <c r="L44" s="6"/>
      <c r="M44" s="6"/>
      <c r="N44" s="6"/>
      <c r="O44" s="6"/>
      <c r="P44" s="6"/>
      <c r="Q44" s="6"/>
      <c r="R44" s="6"/>
      <c r="S44" s="6"/>
      <c r="T44" s="6"/>
      <c r="U44" s="6"/>
      <c r="V44" s="6"/>
      <c r="W44" s="6"/>
      <c r="X44" s="6"/>
      <c r="Y44" s="6"/>
      <c r="Z44" s="6"/>
    </row>
    <row r="45" spans="1:35" ht="18.75" customHeight="1" x14ac:dyDescent="0.4">
      <c r="B45" s="6"/>
      <c r="C45" s="145" t="s">
        <v>2314</v>
      </c>
      <c r="D45" s="145"/>
      <c r="E45" s="145"/>
      <c r="F45" s="145"/>
      <c r="G45" s="137"/>
      <c r="H45" s="138"/>
      <c r="I45" s="138"/>
      <c r="J45" s="138"/>
      <c r="K45" s="138"/>
      <c r="L45" s="138"/>
      <c r="M45" s="138"/>
      <c r="N45" s="138"/>
      <c r="O45" s="138"/>
      <c r="P45" s="138"/>
      <c r="Q45" s="138"/>
      <c r="R45" s="138"/>
      <c r="S45" s="138"/>
      <c r="T45" s="138"/>
      <c r="U45" s="138"/>
      <c r="V45" s="138"/>
      <c r="W45" s="138"/>
      <c r="X45" s="138"/>
      <c r="Y45" s="138"/>
      <c r="Z45" s="139"/>
    </row>
    <row r="46" spans="1:35" ht="18.75" customHeight="1" x14ac:dyDescent="0.4">
      <c r="B46" s="6"/>
      <c r="C46" s="145" t="s">
        <v>2315</v>
      </c>
      <c r="D46" s="145"/>
      <c r="E46" s="145"/>
      <c r="F46" s="145"/>
      <c r="G46" s="137"/>
      <c r="H46" s="138"/>
      <c r="I46" s="138"/>
      <c r="J46" s="138"/>
      <c r="K46" s="138"/>
      <c r="L46" s="138"/>
      <c r="M46" s="138"/>
      <c r="N46" s="138"/>
      <c r="O46" s="138"/>
      <c r="P46" s="138"/>
      <c r="Q46" s="138"/>
      <c r="R46" s="138"/>
      <c r="S46" s="138"/>
      <c r="T46" s="138"/>
      <c r="U46" s="138"/>
      <c r="V46" s="138"/>
      <c r="W46" s="138"/>
      <c r="X46" s="138"/>
      <c r="Y46" s="138"/>
      <c r="Z46" s="139"/>
    </row>
    <row r="47" spans="1:35" ht="7.5" customHeight="1" x14ac:dyDescent="0.4">
      <c r="B47" s="6"/>
      <c r="C47" s="43"/>
      <c r="D47" s="43"/>
      <c r="E47" s="43"/>
      <c r="F47" s="43"/>
      <c r="G47" s="43"/>
      <c r="H47" s="43"/>
      <c r="I47" s="43"/>
      <c r="J47" s="43"/>
      <c r="K47" s="43"/>
      <c r="L47" s="43"/>
      <c r="M47" s="43"/>
      <c r="N47" s="43"/>
      <c r="O47" s="43"/>
      <c r="P47" s="43"/>
      <c r="Q47" s="43"/>
      <c r="R47" s="43"/>
      <c r="S47" s="43"/>
      <c r="T47" s="43"/>
      <c r="U47" s="43"/>
      <c r="V47" s="43"/>
      <c r="W47" s="43"/>
      <c r="X47" s="43"/>
      <c r="Y47" s="43"/>
      <c r="Z47" s="43"/>
    </row>
    <row r="48" spans="1:35" ht="18.75" customHeight="1" x14ac:dyDescent="0.4">
      <c r="B48" s="7">
        <v>7</v>
      </c>
      <c r="C48" s="7" t="s">
        <v>2380</v>
      </c>
      <c r="D48" s="6"/>
      <c r="E48" s="6"/>
      <c r="F48" s="6"/>
      <c r="G48" s="6"/>
      <c r="H48" s="6"/>
      <c r="I48" s="6"/>
      <c r="J48" s="6"/>
      <c r="K48" s="6"/>
      <c r="L48" s="6"/>
      <c r="M48" s="6"/>
      <c r="N48" s="6"/>
      <c r="O48" s="6"/>
      <c r="P48" s="6"/>
      <c r="Q48" s="6"/>
      <c r="R48" s="6"/>
      <c r="S48" s="6"/>
      <c r="T48" s="6"/>
      <c r="U48" s="6"/>
      <c r="V48" s="6"/>
      <c r="W48" s="6"/>
      <c r="X48" s="6"/>
      <c r="Y48" s="6"/>
      <c r="Z48" s="6"/>
    </row>
    <row r="49" spans="2:26" ht="17.25" customHeight="1" x14ac:dyDescent="0.4">
      <c r="B49" s="6"/>
      <c r="C49" s="6" t="s">
        <v>2460</v>
      </c>
      <c r="D49" s="6"/>
      <c r="E49" s="6"/>
      <c r="F49" s="6"/>
      <c r="G49" s="6"/>
      <c r="H49" s="6"/>
      <c r="I49" s="6"/>
      <c r="J49" s="6"/>
      <c r="K49" s="6"/>
      <c r="L49" s="6"/>
      <c r="M49" s="6"/>
      <c r="N49" s="6"/>
      <c r="O49" s="6"/>
      <c r="P49" s="6"/>
      <c r="Q49" s="6"/>
      <c r="R49" s="6"/>
      <c r="S49" s="6"/>
      <c r="T49" s="6"/>
      <c r="U49" s="6"/>
      <c r="V49" s="6"/>
      <c r="W49" s="6"/>
      <c r="X49" s="6"/>
      <c r="Y49" s="6"/>
      <c r="Z49" s="6"/>
    </row>
    <row r="50" spans="2:26" ht="17.25" customHeight="1" x14ac:dyDescent="0.4">
      <c r="B50" s="6"/>
      <c r="C50" s="6"/>
      <c r="D50" s="6"/>
      <c r="E50" s="6"/>
      <c r="F50" s="6"/>
      <c r="G50" s="164" t="s">
        <v>2391</v>
      </c>
      <c r="H50" s="165"/>
      <c r="I50" s="165"/>
      <c r="J50" s="165"/>
      <c r="K50" s="165"/>
      <c r="L50" s="165"/>
      <c r="M50" s="165"/>
      <c r="N50" s="165"/>
      <c r="O50" s="166"/>
      <c r="P50" s="6"/>
      <c r="Q50" s="6"/>
      <c r="R50" s="6"/>
      <c r="S50" s="6"/>
      <c r="T50" s="6"/>
      <c r="U50" s="6"/>
      <c r="V50" s="6"/>
      <c r="W50" s="6"/>
      <c r="X50" s="6"/>
      <c r="Y50" s="6"/>
      <c r="Z50" s="6"/>
    </row>
    <row r="51" spans="2:26" ht="17.25" customHeight="1" x14ac:dyDescent="0.4">
      <c r="B51" s="6"/>
      <c r="C51" s="6"/>
      <c r="D51" s="6"/>
      <c r="E51" s="6"/>
      <c r="F51" s="6"/>
      <c r="G51" s="176"/>
      <c r="H51" s="177"/>
      <c r="I51" s="178"/>
      <c r="J51" s="183" t="str">
        <f>IF($G$51="","",EDATE($G$51,1))</f>
        <v/>
      </c>
      <c r="K51" s="184"/>
      <c r="L51" s="185"/>
      <c r="M51" s="180" t="str">
        <f>IF($G$51="","",EDATE($G$51,2))</f>
        <v/>
      </c>
      <c r="N51" s="181"/>
      <c r="O51" s="182"/>
      <c r="P51" s="164" t="s">
        <v>2384</v>
      </c>
      <c r="Q51" s="165"/>
      <c r="R51" s="165"/>
      <c r="S51" s="165"/>
      <c r="T51" s="166"/>
      <c r="U51" s="6"/>
      <c r="V51" s="164" t="s">
        <v>2387</v>
      </c>
      <c r="W51" s="165"/>
      <c r="X51" s="165"/>
      <c r="Y51" s="166"/>
      <c r="Z51" s="6"/>
    </row>
    <row r="52" spans="2:26" ht="17.25" customHeight="1" x14ac:dyDescent="0.4">
      <c r="B52" s="6"/>
      <c r="C52" s="6"/>
      <c r="D52" s="164" t="s">
        <v>2382</v>
      </c>
      <c r="E52" s="165"/>
      <c r="F52" s="166"/>
      <c r="G52" s="150"/>
      <c r="H52" s="151"/>
      <c r="I52" s="35" t="s">
        <v>2383</v>
      </c>
      <c r="J52" s="150"/>
      <c r="K52" s="151"/>
      <c r="L52" s="35" t="s">
        <v>2383</v>
      </c>
      <c r="M52" s="150"/>
      <c r="N52" s="151"/>
      <c r="O52" s="35" t="s">
        <v>2383</v>
      </c>
      <c r="P52" s="40" t="s">
        <v>2385</v>
      </c>
      <c r="Q52" s="179" t="str">
        <f>IF(G52="","",SUM(G52,J52,M52))</f>
        <v/>
      </c>
      <c r="R52" s="179"/>
      <c r="S52" s="179"/>
      <c r="T52" s="41" t="s">
        <v>2383</v>
      </c>
      <c r="U52" s="6"/>
      <c r="V52" s="164" t="s">
        <v>2388</v>
      </c>
      <c r="W52" s="165"/>
      <c r="X52" s="165"/>
      <c r="Y52" s="166"/>
      <c r="Z52" s="6"/>
    </row>
    <row r="53" spans="2:26" ht="17.25" customHeight="1" x14ac:dyDescent="0.4">
      <c r="B53" s="6"/>
      <c r="C53" s="6"/>
      <c r="D53" s="164" t="s">
        <v>2381</v>
      </c>
      <c r="E53" s="165"/>
      <c r="F53" s="166"/>
      <c r="G53" s="150"/>
      <c r="H53" s="151"/>
      <c r="I53" s="35" t="s">
        <v>2383</v>
      </c>
      <c r="J53" s="150"/>
      <c r="K53" s="151"/>
      <c r="L53" s="35" t="s">
        <v>2383</v>
      </c>
      <c r="M53" s="150"/>
      <c r="N53" s="151"/>
      <c r="O53" s="35" t="s">
        <v>2383</v>
      </c>
      <c r="P53" s="40" t="s">
        <v>2386</v>
      </c>
      <c r="Q53" s="179" t="str">
        <f>IF(G53="","",SUM(G53,J53,M53))</f>
        <v/>
      </c>
      <c r="R53" s="179"/>
      <c r="S53" s="179"/>
      <c r="T53" s="41" t="s">
        <v>2383</v>
      </c>
      <c r="U53" s="6"/>
      <c r="V53" s="54" t="s">
        <v>2389</v>
      </c>
      <c r="W53" s="167" t="str">
        <f>IF(Q52="","",IFERROR(ROUNDDOWN(Q53/Q52*100,1),0))</f>
        <v/>
      </c>
      <c r="X53" s="167"/>
      <c r="Y53" s="41" t="s">
        <v>2390</v>
      </c>
      <c r="Z53" s="6"/>
    </row>
    <row r="54" spans="2:26" ht="17.25" customHeight="1" x14ac:dyDescent="0.4">
      <c r="B54" s="6"/>
      <c r="C54" s="6"/>
      <c r="D54" s="6"/>
      <c r="E54" s="6"/>
      <c r="F54" s="6"/>
      <c r="G54" s="6"/>
      <c r="H54" s="6"/>
      <c r="I54" s="6"/>
      <c r="J54" s="6"/>
      <c r="K54" s="6"/>
      <c r="L54" s="6"/>
      <c r="M54" s="6"/>
      <c r="N54" s="6"/>
      <c r="O54" s="6"/>
      <c r="P54" s="6"/>
      <c r="Q54" s="6"/>
      <c r="R54" s="6"/>
      <c r="S54" s="6"/>
      <c r="T54" s="6"/>
      <c r="U54" s="6"/>
      <c r="V54" s="6"/>
      <c r="W54" s="6"/>
      <c r="X54" s="6"/>
      <c r="Y54" s="6"/>
      <c r="Z54" s="6"/>
    </row>
    <row r="55" spans="2:26" ht="17.25" customHeight="1" x14ac:dyDescent="0.4">
      <c r="B55" s="6"/>
      <c r="C55" s="6"/>
      <c r="D55" s="6"/>
      <c r="E55" s="6"/>
      <c r="F55" s="6"/>
      <c r="G55" s="164" t="s">
        <v>34</v>
      </c>
      <c r="H55" s="165"/>
      <c r="I55" s="165"/>
      <c r="J55" s="165"/>
      <c r="K55" s="165"/>
      <c r="L55" s="165"/>
      <c r="M55" s="165"/>
      <c r="N55" s="165"/>
      <c r="O55" s="166"/>
      <c r="P55" s="6"/>
      <c r="Q55" s="6"/>
      <c r="R55" s="6"/>
      <c r="S55" s="6"/>
      <c r="T55" s="6"/>
      <c r="U55" s="6"/>
      <c r="V55" s="6"/>
      <c r="W55" s="6"/>
      <c r="X55" s="6"/>
      <c r="Y55" s="6"/>
      <c r="Z55" s="6"/>
    </row>
    <row r="56" spans="2:26" ht="17.25" customHeight="1" x14ac:dyDescent="0.4">
      <c r="B56" s="6"/>
      <c r="C56" s="6"/>
      <c r="D56" s="6"/>
      <c r="E56" s="6"/>
      <c r="F56" s="6"/>
      <c r="G56" s="183" t="str">
        <f>IF(G51="","",EDATE(G51,-12))</f>
        <v/>
      </c>
      <c r="H56" s="184"/>
      <c r="I56" s="185"/>
      <c r="J56" s="183" t="str">
        <f>IF(J51="","",EDATE(J51,-12))</f>
        <v/>
      </c>
      <c r="K56" s="184"/>
      <c r="L56" s="185"/>
      <c r="M56" s="180" t="str">
        <f>IF(M51="","",EDATE(M51,-12))</f>
        <v/>
      </c>
      <c r="N56" s="181"/>
      <c r="O56" s="182"/>
      <c r="P56" s="164" t="s">
        <v>2384</v>
      </c>
      <c r="Q56" s="165"/>
      <c r="R56" s="165"/>
      <c r="S56" s="165"/>
      <c r="T56" s="166"/>
      <c r="U56" s="6"/>
      <c r="V56" s="164" t="s">
        <v>2387</v>
      </c>
      <c r="W56" s="165"/>
      <c r="X56" s="165"/>
      <c r="Y56" s="166"/>
      <c r="Z56" s="6"/>
    </row>
    <row r="57" spans="2:26" ht="17.25" customHeight="1" x14ac:dyDescent="0.4">
      <c r="B57" s="6"/>
      <c r="C57" s="6"/>
      <c r="D57" s="164" t="s">
        <v>2382</v>
      </c>
      <c r="E57" s="165"/>
      <c r="F57" s="166"/>
      <c r="G57" s="150"/>
      <c r="H57" s="151"/>
      <c r="I57" s="35" t="s">
        <v>2383</v>
      </c>
      <c r="J57" s="150"/>
      <c r="K57" s="151"/>
      <c r="L57" s="35" t="s">
        <v>2383</v>
      </c>
      <c r="M57" s="150"/>
      <c r="N57" s="151"/>
      <c r="O57" s="35" t="s">
        <v>2383</v>
      </c>
      <c r="P57" s="40" t="s">
        <v>2392</v>
      </c>
      <c r="Q57" s="179" t="str">
        <f>IF(G57="","",SUM(G57,J57,M57))</f>
        <v/>
      </c>
      <c r="R57" s="179"/>
      <c r="S57" s="179"/>
      <c r="T57" s="41" t="s">
        <v>2383</v>
      </c>
      <c r="U57" s="6"/>
      <c r="V57" s="164" t="s">
        <v>2394</v>
      </c>
      <c r="W57" s="165"/>
      <c r="X57" s="165"/>
      <c r="Y57" s="166"/>
      <c r="Z57" s="6"/>
    </row>
    <row r="58" spans="2:26" ht="17.25" customHeight="1" x14ac:dyDescent="0.4">
      <c r="B58" s="6"/>
      <c r="C58" s="6"/>
      <c r="D58" s="164" t="s">
        <v>2381</v>
      </c>
      <c r="E58" s="165"/>
      <c r="F58" s="166"/>
      <c r="G58" s="150"/>
      <c r="H58" s="151"/>
      <c r="I58" s="35" t="s">
        <v>2383</v>
      </c>
      <c r="J58" s="150"/>
      <c r="K58" s="151"/>
      <c r="L58" s="35" t="s">
        <v>2383</v>
      </c>
      <c r="M58" s="150"/>
      <c r="N58" s="151"/>
      <c r="O58" s="35" t="s">
        <v>2383</v>
      </c>
      <c r="P58" s="40" t="s">
        <v>2393</v>
      </c>
      <c r="Q58" s="179" t="str">
        <f>IF(G58="","",SUM(G58,J58,M58))</f>
        <v/>
      </c>
      <c r="R58" s="179"/>
      <c r="S58" s="179"/>
      <c r="T58" s="41" t="s">
        <v>2383</v>
      </c>
      <c r="U58" s="6"/>
      <c r="V58" s="54" t="s">
        <v>2395</v>
      </c>
      <c r="W58" s="167" t="str">
        <f>IF(Q57="","",IFERROR(ROUNDDOWN(Q58/Q57*100,1),0))</f>
        <v/>
      </c>
      <c r="X58" s="167"/>
      <c r="Y58" s="41" t="s">
        <v>2390</v>
      </c>
      <c r="Z58" s="6"/>
    </row>
    <row r="59" spans="2:26" ht="17.25" customHeight="1" x14ac:dyDescent="0.4">
      <c r="B59" s="6"/>
      <c r="C59" s="6"/>
      <c r="D59" s="6"/>
      <c r="E59" s="6"/>
      <c r="F59" s="6"/>
      <c r="G59" s="6"/>
      <c r="H59" s="6"/>
      <c r="I59" s="6"/>
      <c r="J59" s="6"/>
      <c r="K59" s="6"/>
      <c r="L59" s="6"/>
      <c r="M59" s="6"/>
      <c r="N59" s="6"/>
      <c r="O59" s="6"/>
      <c r="P59" s="6"/>
      <c r="Q59" s="6"/>
      <c r="R59" s="6"/>
      <c r="S59" s="6"/>
      <c r="T59" s="6"/>
      <c r="U59" s="6"/>
      <c r="V59" s="6"/>
      <c r="W59" s="6"/>
      <c r="X59" s="6"/>
      <c r="Y59" s="6"/>
      <c r="Z59" s="6"/>
    </row>
    <row r="60" spans="2:26" ht="17.25" customHeight="1" x14ac:dyDescent="0.4">
      <c r="B60" s="6"/>
      <c r="C60" s="43" t="s">
        <v>2466</v>
      </c>
      <c r="D60" s="6"/>
      <c r="E60" s="6"/>
      <c r="F60" s="6"/>
      <c r="G60" s="6"/>
      <c r="H60" s="6"/>
      <c r="I60" s="6"/>
      <c r="J60" s="6"/>
      <c r="K60" s="6"/>
      <c r="L60" s="6"/>
      <c r="M60" s="6"/>
      <c r="N60" s="6"/>
      <c r="O60" s="6"/>
      <c r="P60" s="6"/>
      <c r="Q60" s="6"/>
      <c r="R60" s="6"/>
      <c r="S60" s="6"/>
      <c r="T60" s="6"/>
      <c r="U60" s="6"/>
      <c r="V60" s="6"/>
      <c r="W60" s="6"/>
      <c r="X60" s="6"/>
      <c r="Y60" s="6"/>
      <c r="Z60" s="6"/>
    </row>
    <row r="61" spans="2:26" ht="17.25" customHeight="1" x14ac:dyDescent="0.4">
      <c r="B61" s="6"/>
      <c r="C61" s="43"/>
      <c r="D61" s="164" t="s">
        <v>2396</v>
      </c>
      <c r="E61" s="165"/>
      <c r="F61" s="165"/>
      <c r="G61" s="165"/>
      <c r="H61" s="166"/>
      <c r="I61" s="6"/>
      <c r="J61" s="164" t="s">
        <v>2399</v>
      </c>
      <c r="K61" s="165"/>
      <c r="L61" s="165"/>
      <c r="M61" s="165"/>
      <c r="N61" s="165"/>
      <c r="O61" s="165"/>
      <c r="P61" s="166"/>
      <c r="Q61" s="6"/>
      <c r="R61" s="6"/>
      <c r="S61" s="6"/>
      <c r="T61" s="6"/>
      <c r="U61" s="6"/>
      <c r="V61" s="6"/>
      <c r="W61" s="6"/>
      <c r="X61" s="6"/>
      <c r="Y61" s="6"/>
      <c r="Z61" s="6"/>
    </row>
    <row r="62" spans="2:26" ht="17.25" customHeight="1" x14ac:dyDescent="0.4">
      <c r="B62" s="6"/>
      <c r="C62" s="43"/>
      <c r="D62" s="164" t="s">
        <v>2397</v>
      </c>
      <c r="E62" s="165"/>
      <c r="F62" s="167" t="str">
        <f>IF(W53="","",W58-W53)</f>
        <v/>
      </c>
      <c r="G62" s="167"/>
      <c r="H62" s="41" t="s">
        <v>2390</v>
      </c>
      <c r="I62" s="6"/>
      <c r="J62" s="164" t="s">
        <v>2398</v>
      </c>
      <c r="K62" s="165"/>
      <c r="L62" s="165"/>
      <c r="M62" s="165"/>
      <c r="N62" s="167" t="str">
        <f>IF(W53="","",IFERROR(ROUNDDOWN(F62/W58*100,1),0))</f>
        <v/>
      </c>
      <c r="O62" s="167"/>
      <c r="P62" s="41" t="s">
        <v>2390</v>
      </c>
      <c r="Q62" s="6"/>
      <c r="R62" s="6"/>
      <c r="S62" s="6"/>
      <c r="T62" s="6"/>
      <c r="U62" s="6"/>
      <c r="V62" s="6"/>
      <c r="W62" s="6"/>
      <c r="X62" s="6"/>
      <c r="Y62" s="6"/>
      <c r="Z62" s="6"/>
    </row>
    <row r="63" spans="2:26" ht="17.25" customHeight="1" x14ac:dyDescent="0.4">
      <c r="B63" s="6"/>
      <c r="C63" s="43"/>
      <c r="D63" s="6"/>
      <c r="E63" s="6"/>
      <c r="F63" s="6"/>
      <c r="G63" s="6"/>
      <c r="H63" s="6"/>
      <c r="I63" s="6"/>
      <c r="J63" s="6"/>
      <c r="K63" s="6"/>
      <c r="L63" s="6"/>
      <c r="M63" s="6"/>
      <c r="N63" s="6"/>
      <c r="O63" s="6"/>
      <c r="P63" s="6"/>
      <c r="Q63" s="6"/>
      <c r="R63" s="6"/>
      <c r="S63" s="6"/>
      <c r="T63" s="6"/>
      <c r="U63" s="6"/>
      <c r="V63" s="6"/>
      <c r="W63" s="6"/>
      <c r="X63" s="6"/>
      <c r="Y63" s="6"/>
      <c r="Z63" s="6"/>
    </row>
    <row r="64" spans="2:26" ht="18.75" customHeight="1" x14ac:dyDescent="0.4">
      <c r="B64" s="6"/>
      <c r="C64" s="6"/>
      <c r="D64" s="6" t="s">
        <v>2437</v>
      </c>
      <c r="E64" s="6"/>
      <c r="F64" s="6"/>
      <c r="G64" s="6"/>
      <c r="H64" s="6"/>
      <c r="I64" s="6"/>
      <c r="J64" s="6"/>
      <c r="K64" s="6"/>
      <c r="L64" s="6"/>
      <c r="M64" s="6"/>
      <c r="N64" s="6"/>
      <c r="O64" s="6"/>
      <c r="P64" s="6"/>
      <c r="Q64" s="6"/>
      <c r="R64" s="6"/>
      <c r="S64" s="6"/>
      <c r="T64" s="6"/>
      <c r="U64" s="6"/>
      <c r="V64" s="6"/>
      <c r="W64" s="6"/>
      <c r="X64" s="6"/>
      <c r="Y64" s="6"/>
      <c r="Z64" s="6"/>
    </row>
    <row r="65" spans="2:26" ht="18.75" customHeight="1" x14ac:dyDescent="0.4">
      <c r="B65" s="6"/>
      <c r="C65" s="6"/>
      <c r="D65" s="6"/>
      <c r="E65" s="186" t="s">
        <v>2404</v>
      </c>
      <c r="F65" s="187"/>
      <c r="G65" s="187"/>
      <c r="H65" s="187"/>
      <c r="I65" s="188"/>
      <c r="J65" s="6"/>
      <c r="K65" s="186" t="s">
        <v>2407</v>
      </c>
      <c r="L65" s="187"/>
      <c r="M65" s="187"/>
      <c r="N65" s="187"/>
      <c r="O65" s="188"/>
      <c r="P65" s="6"/>
      <c r="Q65" s="186" t="s">
        <v>2400</v>
      </c>
      <c r="R65" s="187"/>
      <c r="S65" s="187"/>
      <c r="T65" s="187"/>
      <c r="U65" s="187"/>
      <c r="V65" s="188"/>
      <c r="W65" s="6"/>
      <c r="X65" s="6"/>
      <c r="Y65" s="6"/>
      <c r="Z65" s="6"/>
    </row>
    <row r="66" spans="2:26" ht="18.75" customHeight="1" x14ac:dyDescent="0.4">
      <c r="B66" s="6"/>
      <c r="C66" s="6"/>
      <c r="D66" s="6"/>
      <c r="E66" s="164" t="s">
        <v>2403</v>
      </c>
      <c r="F66" s="165"/>
      <c r="G66" s="165"/>
      <c r="H66" s="165"/>
      <c r="I66" s="166"/>
      <c r="J66" s="39" t="s">
        <v>2408</v>
      </c>
      <c r="K66" s="164" t="s">
        <v>2406</v>
      </c>
      <c r="L66" s="165"/>
      <c r="M66" s="165"/>
      <c r="N66" s="165"/>
      <c r="O66" s="166"/>
      <c r="P66" s="39" t="s">
        <v>2302</v>
      </c>
      <c r="Q66" s="164" t="s">
        <v>2401</v>
      </c>
      <c r="R66" s="165"/>
      <c r="S66" s="165"/>
      <c r="T66" s="165"/>
      <c r="U66" s="165"/>
      <c r="V66" s="166"/>
      <c r="W66" s="6"/>
      <c r="X66" s="6"/>
      <c r="Y66" s="6"/>
      <c r="Z66" s="6"/>
    </row>
    <row r="67" spans="2:26" ht="18.75" customHeight="1" x14ac:dyDescent="0.4">
      <c r="B67" s="6"/>
      <c r="C67" s="6"/>
      <c r="D67" s="6"/>
      <c r="E67" s="164" t="s">
        <v>2405</v>
      </c>
      <c r="F67" s="165"/>
      <c r="G67" s="165"/>
      <c r="H67" s="165"/>
      <c r="I67" s="166"/>
      <c r="J67" s="39" t="s">
        <v>2408</v>
      </c>
      <c r="K67" s="164" t="s">
        <v>2406</v>
      </c>
      <c r="L67" s="165"/>
      <c r="M67" s="165"/>
      <c r="N67" s="165"/>
      <c r="O67" s="166"/>
      <c r="P67" s="39" t="s">
        <v>2302</v>
      </c>
      <c r="Q67" s="164" t="s">
        <v>2401</v>
      </c>
      <c r="R67" s="165"/>
      <c r="S67" s="165"/>
      <c r="T67" s="165"/>
      <c r="U67" s="165"/>
      <c r="V67" s="166"/>
      <c r="W67" s="6"/>
      <c r="X67" s="6"/>
      <c r="Y67" s="6"/>
      <c r="Z67" s="6"/>
    </row>
    <row r="68" spans="2:26" ht="18.75" customHeight="1" x14ac:dyDescent="0.4">
      <c r="B68" s="6"/>
      <c r="C68" s="6"/>
      <c r="D68" s="6"/>
      <c r="E68" s="164" t="s">
        <v>2406</v>
      </c>
      <c r="F68" s="165"/>
      <c r="G68" s="165"/>
      <c r="H68" s="165"/>
      <c r="I68" s="166"/>
      <c r="J68" s="39" t="s">
        <v>2408</v>
      </c>
      <c r="K68" s="164" t="s">
        <v>2403</v>
      </c>
      <c r="L68" s="165"/>
      <c r="M68" s="165"/>
      <c r="N68" s="165"/>
      <c r="O68" s="166"/>
      <c r="P68" s="39" t="s">
        <v>2302</v>
      </c>
      <c r="Q68" s="164" t="s">
        <v>2402</v>
      </c>
      <c r="R68" s="165"/>
      <c r="S68" s="165"/>
      <c r="T68" s="165"/>
      <c r="U68" s="165"/>
      <c r="V68" s="166"/>
      <c r="W68" s="6"/>
      <c r="X68" s="6"/>
      <c r="Y68" s="6"/>
      <c r="Z68" s="6"/>
    </row>
  </sheetData>
  <sheetProtection algorithmName="SHA-512" hashValue="vREhREJMeAFxSlDuky3MzrWlGqM0kX9bVFitwldOnFCKjredbWM3Yez0r95y7iVPVO1c4Ekw8/n2QZQ8gcLQUg==" saltValue="scJiyxUcvytGlwbuIDSacA==" spinCount="100000" sheet="1" objects="1" scenarios="1"/>
  <mergeCells count="106">
    <mergeCell ref="Q68:V68"/>
    <mergeCell ref="Q67:V67"/>
    <mergeCell ref="K68:O68"/>
    <mergeCell ref="K67:O67"/>
    <mergeCell ref="K66:O66"/>
    <mergeCell ref="E68:I68"/>
    <mergeCell ref="E67:I67"/>
    <mergeCell ref="E66:I66"/>
    <mergeCell ref="Q65:V65"/>
    <mergeCell ref="K65:O65"/>
    <mergeCell ref="E65:I65"/>
    <mergeCell ref="Q66:V66"/>
    <mergeCell ref="W58:X58"/>
    <mergeCell ref="D61:H61"/>
    <mergeCell ref="D62:E62"/>
    <mergeCell ref="F62:G62"/>
    <mergeCell ref="J62:M62"/>
    <mergeCell ref="N62:O62"/>
    <mergeCell ref="J61:P61"/>
    <mergeCell ref="D58:F58"/>
    <mergeCell ref="G58:H58"/>
    <mergeCell ref="J58:K58"/>
    <mergeCell ref="M58:N58"/>
    <mergeCell ref="Q58:S58"/>
    <mergeCell ref="V56:Y56"/>
    <mergeCell ref="D57:F57"/>
    <mergeCell ref="G57:H57"/>
    <mergeCell ref="J57:K57"/>
    <mergeCell ref="M57:N57"/>
    <mergeCell ref="Q57:S57"/>
    <mergeCell ref="V57:Y57"/>
    <mergeCell ref="G55:O55"/>
    <mergeCell ref="G56:I56"/>
    <mergeCell ref="J56:L56"/>
    <mergeCell ref="M56:O56"/>
    <mergeCell ref="P56:T56"/>
    <mergeCell ref="P51:T51"/>
    <mergeCell ref="W53:X53"/>
    <mergeCell ref="V52:Y52"/>
    <mergeCell ref="V51:Y51"/>
    <mergeCell ref="C41:O41"/>
    <mergeCell ref="P41:V41"/>
    <mergeCell ref="X41:Z41"/>
    <mergeCell ref="C42:Z42"/>
    <mergeCell ref="D53:F53"/>
    <mergeCell ref="D52:F52"/>
    <mergeCell ref="G51:I51"/>
    <mergeCell ref="M53:N53"/>
    <mergeCell ref="J53:K53"/>
    <mergeCell ref="G53:H53"/>
    <mergeCell ref="Q53:S53"/>
    <mergeCell ref="M52:N52"/>
    <mergeCell ref="J52:K52"/>
    <mergeCell ref="G52:H52"/>
    <mergeCell ref="M51:O51"/>
    <mergeCell ref="J51:L51"/>
    <mergeCell ref="Q52:S52"/>
    <mergeCell ref="G50:O50"/>
    <mergeCell ref="C37:E37"/>
    <mergeCell ref="F37:O37"/>
    <mergeCell ref="P37:R37"/>
    <mergeCell ref="S37:V37"/>
    <mergeCell ref="X37:Z37"/>
    <mergeCell ref="C40:E40"/>
    <mergeCell ref="F40:O40"/>
    <mergeCell ref="P40:R40"/>
    <mergeCell ref="S40:V40"/>
    <mergeCell ref="X40:Z40"/>
    <mergeCell ref="C39:E39"/>
    <mergeCell ref="F39:O39"/>
    <mergeCell ref="P39:R39"/>
    <mergeCell ref="S39:V39"/>
    <mergeCell ref="X39:Z39"/>
    <mergeCell ref="C34:E34"/>
    <mergeCell ref="F34:O34"/>
    <mergeCell ref="P34:R34"/>
    <mergeCell ref="S34:W34"/>
    <mergeCell ref="X34:Z34"/>
    <mergeCell ref="C45:F45"/>
    <mergeCell ref="G45:Z45"/>
    <mergeCell ref="C46:F46"/>
    <mergeCell ref="G46:Z46"/>
    <mergeCell ref="C36:E36"/>
    <mergeCell ref="F36:O36"/>
    <mergeCell ref="P36:R36"/>
    <mergeCell ref="S36:V36"/>
    <mergeCell ref="X36:Z36"/>
    <mergeCell ref="C35:E35"/>
    <mergeCell ref="F35:O35"/>
    <mergeCell ref="P35:R35"/>
    <mergeCell ref="S35:V35"/>
    <mergeCell ref="X35:Z35"/>
    <mergeCell ref="C38:E38"/>
    <mergeCell ref="F38:O38"/>
    <mergeCell ref="P38:R38"/>
    <mergeCell ref="S38:V38"/>
    <mergeCell ref="X38:Z38"/>
    <mergeCell ref="D32:Z32"/>
    <mergeCell ref="B1:Z1"/>
    <mergeCell ref="C12:F12"/>
    <mergeCell ref="C15:D15"/>
    <mergeCell ref="C18:Z18"/>
    <mergeCell ref="C21:Z21"/>
    <mergeCell ref="C25:Z25"/>
    <mergeCell ref="C27:Z27"/>
    <mergeCell ref="D30:Z30"/>
  </mergeCells>
  <phoneticPr fontId="3"/>
  <hyperlinks>
    <hyperlink ref="D31" r:id="rId1" display="https://www.e-stat.go.jp/classifications/terms/10" xr:uid="{D40D9085-101A-410F-BC15-090AE8D856EA}"/>
  </hyperlinks>
  <printOptions horizontalCentered="1" verticalCentered="1"/>
  <pageMargins left="0.23622047244094491" right="0.23622047244094491" top="0.74803149606299213" bottom="0.74803149606299213" header="0.31496062992125984" footer="0.31496062992125984"/>
  <pageSetup paperSize="9" scale="80" orientation="portrait" r:id="rId2"/>
  <rowBreaks count="1" manualBreakCount="1">
    <brk id="43" min="1" max="25" man="1"/>
  </rowBreaks>
  <extLst>
    <ext xmlns:x14="http://schemas.microsoft.com/office/spreadsheetml/2009/9/main" uri="{CCE6A557-97BC-4b89-ADB6-D9C93CAAB3DF}">
      <x14:dataValidations xmlns:xm="http://schemas.microsoft.com/office/excel/2006/main" count="8">
        <x14:dataValidation type="list" allowBlank="1" showInputMessage="1" showErrorMessage="1" xr:uid="{B957D78E-31CF-421E-BB18-4A458E6BC264}">
          <x14:formula1>
            <xm:f>年月リスト!$I$2:$I$13</xm:f>
          </x14:formula1>
          <xm:sqref>G15</xm:sqref>
        </x14:dataValidation>
        <x14:dataValidation type="list" allowBlank="1" showInputMessage="1" showErrorMessage="1" xr:uid="{429B803F-5DCF-4F1F-8755-F120F24F402B}">
          <x14:formula1>
            <xm:f>年月リスト!$I$2:$I$32</xm:f>
          </x14:formula1>
          <xm:sqref>I15</xm:sqref>
        </x14:dataValidation>
        <x14:dataValidation type="list" allowBlank="1" showInputMessage="1" showErrorMessage="1" xr:uid="{82D67D04-5355-4EA0-A8E0-D7E71373B468}">
          <x14:formula1>
            <xm:f>年月リスト!$I$2:$I$65</xm:f>
          </x14:formula1>
          <xm:sqref>E15</xm:sqref>
        </x14:dataValidation>
        <x14:dataValidation type="list" allowBlank="1" showInputMessage="1" showErrorMessage="1" xr:uid="{279253C4-BB9B-4633-9632-DFCCA405E474}">
          <x14:formula1>
            <xm:f>年月リスト!$H$2:$H$4</xm:f>
          </x14:formula1>
          <xm:sqref>C15:D15</xm:sqref>
        </x14:dataValidation>
        <x14:dataValidation type="list" allowBlank="1" showInputMessage="1" showErrorMessage="1" xr:uid="{2232192D-8174-4A07-9E98-E19C1BB3122F}">
          <x14:formula1>
            <xm:f>年月リスト!$F$2:$F$5</xm:f>
          </x14:formula1>
          <xm:sqref>G51:I51</xm:sqref>
        </x14:dataValidation>
        <x14:dataValidation type="list" allowBlank="1" showInputMessage="1" showErrorMessage="1" xr:uid="{21134C35-1E3C-4F9A-B593-AC27186C0BBF}">
          <x14:formula1>
            <xm:f>年月リスト!$C$6:$C$21</xm:f>
          </x14:formula1>
          <xm:sqref>C12:E13 F12:F14</xm:sqref>
        </x14:dataValidation>
        <x14:dataValidation type="list" allowBlank="1" showInputMessage="1" showErrorMessage="1" xr:uid="{5C301F49-1853-47F7-845D-B726B6F346C6}">
          <x14:formula1>
            <xm:f>業種リスト!$B$3:$B$1171</xm:f>
          </x14:formula1>
          <xm:sqref>C35:E40</xm:sqref>
        </x14:dataValidation>
        <x14:dataValidation type="list" allowBlank="1" showInputMessage="1" showErrorMessage="1" xr:uid="{5B432978-34C7-4DC0-8583-B6324BB1EDB6}">
          <x14:formula1>
            <xm:f>業種リスト!$F$2:$F$3</xm:f>
          </x14:formula1>
          <xm:sqref>P35:R40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C8EF6-1611-43F5-9E11-5960B452EBD6}">
  <sheetPr>
    <tabColor theme="4" tint="0.59999389629810485"/>
  </sheetPr>
  <dimension ref="A1:AH86"/>
  <sheetViews>
    <sheetView view="pageBreakPreview" zoomScale="115" zoomScaleNormal="100" zoomScaleSheetLayoutView="115" workbookViewId="0"/>
  </sheetViews>
  <sheetFormatPr defaultColWidth="2.875" defaultRowHeight="13.5" customHeight="1" x14ac:dyDescent="0.4"/>
  <cols>
    <col min="1" max="1" width="2" style="24" customWidth="1"/>
    <col min="2" max="2" width="3.125" style="24" bestFit="1" customWidth="1"/>
    <col min="3" max="22" width="2.875" style="24"/>
    <col min="23" max="23" width="2.875" style="24" customWidth="1"/>
    <col min="24" max="16384" width="2.875" style="24"/>
  </cols>
  <sheetData>
    <row r="1" spans="1:34" ht="13.5" customHeight="1" thickBot="1" x14ac:dyDescent="0.45">
      <c r="A1" s="13"/>
      <c r="B1" s="12"/>
      <c r="C1" s="12"/>
      <c r="D1" s="13" t="s">
        <v>0</v>
      </c>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row>
    <row r="2" spans="1:34" ht="13.5" customHeight="1" x14ac:dyDescent="0.4">
      <c r="A2" s="12"/>
      <c r="B2" s="12"/>
      <c r="C2" s="12"/>
      <c r="D2" s="191"/>
      <c r="E2" s="192"/>
      <c r="F2" s="192"/>
      <c r="G2" s="192"/>
      <c r="H2" s="192"/>
      <c r="I2" s="192"/>
      <c r="J2" s="192"/>
      <c r="K2" s="192"/>
      <c r="L2" s="192"/>
      <c r="M2" s="193"/>
      <c r="N2" s="190"/>
      <c r="O2" s="189"/>
      <c r="P2" s="189"/>
      <c r="Q2" s="189"/>
      <c r="R2" s="189"/>
      <c r="S2" s="189"/>
      <c r="T2" s="189"/>
      <c r="U2" s="189"/>
      <c r="V2" s="189"/>
      <c r="W2" s="189"/>
      <c r="X2" s="189"/>
      <c r="Y2" s="189"/>
      <c r="Z2" s="189"/>
      <c r="AA2" s="189"/>
      <c r="AB2" s="189"/>
      <c r="AC2" s="189"/>
      <c r="AD2" s="189"/>
      <c r="AE2" s="189"/>
      <c r="AF2" s="189"/>
      <c r="AG2" s="189"/>
    </row>
    <row r="3" spans="1:34" ht="13.5" customHeight="1" thickBot="1" x14ac:dyDescent="0.45">
      <c r="A3" s="12"/>
      <c r="B3" s="12"/>
      <c r="C3" s="12"/>
      <c r="D3" s="194"/>
      <c r="E3" s="195"/>
      <c r="F3" s="195"/>
      <c r="G3" s="195"/>
      <c r="H3" s="195"/>
      <c r="I3" s="195"/>
      <c r="J3" s="195"/>
      <c r="K3" s="195"/>
      <c r="L3" s="195"/>
      <c r="M3" s="196"/>
      <c r="N3" s="190"/>
      <c r="O3" s="189"/>
      <c r="P3" s="189"/>
      <c r="Q3" s="189"/>
      <c r="R3" s="189"/>
      <c r="S3" s="189"/>
      <c r="T3" s="189"/>
      <c r="U3" s="189"/>
      <c r="V3" s="189"/>
      <c r="W3" s="189"/>
      <c r="X3" s="189"/>
      <c r="Y3" s="189"/>
      <c r="Z3" s="189"/>
      <c r="AA3" s="189"/>
      <c r="AB3" s="189"/>
      <c r="AC3" s="189"/>
      <c r="AD3" s="189"/>
      <c r="AE3" s="189"/>
      <c r="AF3" s="189"/>
      <c r="AG3" s="189"/>
    </row>
    <row r="4" spans="1:34" ht="13.5" customHeight="1" x14ac:dyDescent="0.4">
      <c r="A4" s="12"/>
      <c r="B4" s="12"/>
      <c r="C4" s="12"/>
      <c r="D4" s="203"/>
      <c r="E4" s="203"/>
      <c r="F4" s="203"/>
      <c r="G4" s="203"/>
      <c r="H4" s="203"/>
      <c r="I4" s="203"/>
      <c r="J4" s="203"/>
      <c r="K4" s="203"/>
      <c r="L4" s="203"/>
      <c r="M4" s="203"/>
      <c r="N4" s="189"/>
      <c r="O4" s="189"/>
      <c r="P4" s="189"/>
      <c r="Q4" s="189"/>
      <c r="R4" s="189"/>
      <c r="S4" s="189"/>
      <c r="T4" s="189"/>
      <c r="U4" s="189"/>
      <c r="V4" s="189"/>
      <c r="W4" s="189"/>
      <c r="X4" s="189"/>
      <c r="Y4" s="189"/>
      <c r="Z4" s="189"/>
      <c r="AA4" s="189"/>
      <c r="AB4" s="189"/>
      <c r="AC4" s="189"/>
      <c r="AD4" s="189"/>
      <c r="AE4" s="189"/>
      <c r="AF4" s="189"/>
      <c r="AG4" s="189"/>
    </row>
    <row r="5" spans="1:34" ht="13.5" customHeight="1" x14ac:dyDescent="0.4">
      <c r="A5" s="12"/>
      <c r="B5" s="12"/>
      <c r="C5" s="12"/>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row>
    <row r="6" spans="1:34" ht="11.1" customHeight="1" x14ac:dyDescent="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4" ht="13.5" customHeight="1" x14ac:dyDescent="0.4">
      <c r="A7" s="13" t="s">
        <v>2483</v>
      </c>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4"/>
      <c r="AD7" s="14"/>
      <c r="AE7" s="14"/>
      <c r="AF7" s="14"/>
      <c r="AG7" s="15" t="s">
        <v>2551</v>
      </c>
      <c r="AH7" s="25"/>
    </row>
    <row r="8" spans="1:34" ht="5.25" customHeight="1" thickBot="1" x14ac:dyDescent="0.45">
      <c r="A8" s="12"/>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row>
    <row r="9" spans="1:34" ht="30" customHeight="1" thickBot="1" x14ac:dyDescent="0.45">
      <c r="A9" s="12"/>
      <c r="B9" s="197" t="s">
        <v>2320</v>
      </c>
      <c r="C9" s="198"/>
      <c r="D9" s="198"/>
      <c r="E9" s="198"/>
      <c r="F9" s="198"/>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9"/>
      <c r="AH9" s="23"/>
    </row>
    <row r="10" spans="1:34" ht="33.75" customHeight="1" x14ac:dyDescent="0.4">
      <c r="A10" s="12"/>
      <c r="B10" s="202" t="s">
        <v>1</v>
      </c>
      <c r="C10" s="200"/>
      <c r="D10" s="200"/>
      <c r="E10" s="200"/>
      <c r="F10" s="200"/>
      <c r="G10" s="200"/>
      <c r="H10" s="200"/>
      <c r="I10" s="200"/>
      <c r="J10" s="200"/>
      <c r="K10" s="200"/>
      <c r="L10" s="200"/>
      <c r="M10" s="200"/>
      <c r="N10" s="200"/>
      <c r="O10" s="200"/>
      <c r="P10" s="200"/>
      <c r="Q10" s="201" t="s">
        <v>5</v>
      </c>
      <c r="R10" s="200"/>
      <c r="S10" s="200"/>
      <c r="T10" s="200"/>
      <c r="U10" s="200"/>
      <c r="V10" s="200"/>
      <c r="W10" s="200"/>
      <c r="X10" s="200"/>
      <c r="Y10" s="55" t="s">
        <v>2</v>
      </c>
      <c r="Z10" s="200"/>
      <c r="AA10" s="200"/>
      <c r="AB10" s="200"/>
      <c r="AC10" s="55" t="s">
        <v>3</v>
      </c>
      <c r="AD10" s="200"/>
      <c r="AE10" s="200"/>
      <c r="AF10" s="200"/>
      <c r="AG10" s="56" t="s">
        <v>4</v>
      </c>
    </row>
    <row r="11" spans="1:34" ht="20.25" customHeight="1" x14ac:dyDescent="0.4">
      <c r="A11" s="12"/>
      <c r="B11" s="241" t="s">
        <v>2412</v>
      </c>
      <c r="C11" s="205"/>
      <c r="D11" s="205"/>
      <c r="E11" s="205"/>
      <c r="F11" s="205"/>
      <c r="G11" s="205"/>
      <c r="H11" s="205"/>
      <c r="I11" s="205"/>
      <c r="J11" s="205"/>
      <c r="K11" s="205"/>
      <c r="L11" s="205"/>
      <c r="M11" s="205"/>
      <c r="N11" s="205"/>
      <c r="O11" s="205"/>
      <c r="P11" s="242"/>
      <c r="Q11" s="204" t="s">
        <v>6</v>
      </c>
      <c r="R11" s="205"/>
      <c r="S11" s="205"/>
      <c r="T11" s="205"/>
      <c r="U11" s="205"/>
      <c r="V11" s="205"/>
      <c r="W11" s="205"/>
      <c r="X11" s="205"/>
      <c r="Y11" s="205"/>
      <c r="Z11" s="205"/>
      <c r="AA11" s="205"/>
      <c r="AB11" s="205"/>
      <c r="AC11" s="205"/>
      <c r="AD11" s="205"/>
      <c r="AE11" s="205"/>
      <c r="AF11" s="205"/>
      <c r="AG11" s="206"/>
    </row>
    <row r="12" spans="1:34" ht="80.099999999999994" customHeight="1" x14ac:dyDescent="0.15">
      <c r="A12" s="12"/>
      <c r="B12" s="207" t="str">
        <f>IF('入力シート（ハ）①'!C21="","",'入力シート（ハ）①'!C21)</f>
        <v/>
      </c>
      <c r="C12" s="208"/>
      <c r="D12" s="208"/>
      <c r="E12" s="208"/>
      <c r="F12" s="208"/>
      <c r="G12" s="208"/>
      <c r="H12" s="208"/>
      <c r="I12" s="208"/>
      <c r="J12" s="208"/>
      <c r="K12" s="208"/>
      <c r="L12" s="208"/>
      <c r="M12" s="208"/>
      <c r="N12" s="208"/>
      <c r="O12" s="208"/>
      <c r="P12" s="209"/>
      <c r="Q12" s="238" t="s">
        <v>2482</v>
      </c>
      <c r="R12" s="239"/>
      <c r="S12" s="239"/>
      <c r="T12" s="239"/>
      <c r="U12" s="239"/>
      <c r="V12" s="239"/>
      <c r="W12" s="239"/>
      <c r="X12" s="239"/>
      <c r="Y12" s="239"/>
      <c r="Z12" s="239"/>
      <c r="AA12" s="239"/>
      <c r="AB12" s="239"/>
      <c r="AC12" s="239"/>
      <c r="AD12" s="239"/>
      <c r="AE12" s="239"/>
      <c r="AF12" s="239"/>
      <c r="AG12" s="240"/>
    </row>
    <row r="13" spans="1:34" ht="42.75" customHeight="1" x14ac:dyDescent="0.4">
      <c r="A13" s="12"/>
      <c r="B13" s="215" t="s">
        <v>2413</v>
      </c>
      <c r="C13" s="216"/>
      <c r="D13" s="216"/>
      <c r="E13" s="216"/>
      <c r="F13" s="216"/>
      <c r="G13" s="216"/>
      <c r="H13" s="216"/>
      <c r="I13" s="216"/>
      <c r="J13" s="216"/>
      <c r="K13" s="216"/>
      <c r="L13" s="216"/>
      <c r="M13" s="216"/>
      <c r="N13" s="216"/>
      <c r="O13" s="216"/>
      <c r="P13" s="216"/>
      <c r="Q13" s="216"/>
      <c r="R13" s="216"/>
      <c r="S13" s="216"/>
      <c r="T13" s="216"/>
      <c r="U13" s="216"/>
      <c r="V13" s="216"/>
      <c r="W13" s="216"/>
      <c r="X13" s="216"/>
      <c r="Y13" s="216"/>
      <c r="Z13" s="216"/>
      <c r="AA13" s="216"/>
      <c r="AB13" s="216"/>
      <c r="AC13" s="216"/>
      <c r="AD13" s="216"/>
      <c r="AE13" s="216"/>
      <c r="AF13" s="216"/>
      <c r="AG13" s="217"/>
    </row>
    <row r="14" spans="1:34" s="12" customFormat="1" ht="17.100000000000001" customHeight="1" thickBot="1" x14ac:dyDescent="0.2">
      <c r="B14" s="57"/>
      <c r="C14" s="58" t="s">
        <v>2345</v>
      </c>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60"/>
    </row>
    <row r="15" spans="1:34" ht="20.100000000000001" customHeight="1" x14ac:dyDescent="0.4">
      <c r="A15" s="12"/>
      <c r="B15" s="57"/>
      <c r="C15" s="223" t="str">
        <f>IF(COUNTIF('入力シート（ハ）①'!A35:O40,1),VLOOKUP(1,'入力シート（ハ）①'!A35:O40,3,FALSE),"")</f>
        <v/>
      </c>
      <c r="D15" s="224"/>
      <c r="E15" s="234" t="str">
        <f>IF(COUNTIF('入力シート（ハ）①'!A35:O40,1),VLOOKUP(1,'入力シート（ハ）①'!A35:O40,6,FALSE),"")</f>
        <v/>
      </c>
      <c r="F15" s="234"/>
      <c r="G15" s="234"/>
      <c r="H15" s="234"/>
      <c r="I15" s="234"/>
      <c r="J15" s="234"/>
      <c r="K15" s="234"/>
      <c r="L15" s="235"/>
      <c r="M15" s="227" t="str">
        <f>IF(COUNTIF('入力シート（ハ）①'!A35:O40,2),VLOOKUP(2,'入力シート（ハ）①'!A35:O40,3,FALSE),"")</f>
        <v/>
      </c>
      <c r="N15" s="228"/>
      <c r="O15" s="210" t="str">
        <f>IF(COUNTIF('入力シート（ハ）①'!A35:O40,2),VLOOKUP(2,'入力シート（ハ）①'!A35:O40,6,FALSE),"")</f>
        <v/>
      </c>
      <c r="P15" s="210"/>
      <c r="Q15" s="210"/>
      <c r="R15" s="210"/>
      <c r="S15" s="210"/>
      <c r="T15" s="210"/>
      <c r="U15" s="210"/>
      <c r="V15" s="211"/>
      <c r="W15" s="231" t="str">
        <f>IF(COUNTIF('入力シート（ハ）①'!A35:O40,3),VLOOKUP(3,'入力シート（ハ）①'!A35:O40,3,FALSE),"")</f>
        <v/>
      </c>
      <c r="X15" s="228"/>
      <c r="Y15" s="210" t="str">
        <f>IF(COUNTIF('入力シート（ハ）①'!A35:O40,3),VLOOKUP(3,'入力シート（ハ）①'!A35:O40,6,FALSE),"")</f>
        <v/>
      </c>
      <c r="Z15" s="210"/>
      <c r="AA15" s="210"/>
      <c r="AB15" s="210"/>
      <c r="AC15" s="210"/>
      <c r="AD15" s="210"/>
      <c r="AE15" s="210"/>
      <c r="AF15" s="211"/>
      <c r="AG15" s="60"/>
    </row>
    <row r="16" spans="1:34" ht="20.100000000000001" customHeight="1" thickBot="1" x14ac:dyDescent="0.45">
      <c r="A16" s="12"/>
      <c r="B16" s="57"/>
      <c r="C16" s="225"/>
      <c r="D16" s="226"/>
      <c r="E16" s="236"/>
      <c r="F16" s="236"/>
      <c r="G16" s="236"/>
      <c r="H16" s="236"/>
      <c r="I16" s="236"/>
      <c r="J16" s="236"/>
      <c r="K16" s="236"/>
      <c r="L16" s="237"/>
      <c r="M16" s="229"/>
      <c r="N16" s="230"/>
      <c r="O16" s="212"/>
      <c r="P16" s="212"/>
      <c r="Q16" s="212"/>
      <c r="R16" s="212"/>
      <c r="S16" s="212"/>
      <c r="T16" s="212"/>
      <c r="U16" s="212"/>
      <c r="V16" s="213"/>
      <c r="W16" s="232"/>
      <c r="X16" s="230"/>
      <c r="Y16" s="212"/>
      <c r="Z16" s="212"/>
      <c r="AA16" s="212"/>
      <c r="AB16" s="212"/>
      <c r="AC16" s="212"/>
      <c r="AD16" s="212"/>
      <c r="AE16" s="212"/>
      <c r="AF16" s="213"/>
      <c r="AG16" s="60"/>
    </row>
    <row r="17" spans="1:33" ht="20.100000000000001" customHeight="1" x14ac:dyDescent="0.4">
      <c r="A17" s="12"/>
      <c r="B17" s="57"/>
      <c r="C17" s="233" t="str">
        <f>IF(COUNTIF('入力シート（ハ）①'!A35:O40,4),VLOOKUP(4,'入力シート（ハ）①'!A35:O40,3,FALSE),"")</f>
        <v/>
      </c>
      <c r="D17" s="224"/>
      <c r="E17" s="234" t="str">
        <f>IF(COUNTIF('入力シート（ハ）①'!A35:O40,4),VLOOKUP(4,'入力シート（ハ）①'!A35:O40,6,FALSE),"")</f>
        <v/>
      </c>
      <c r="F17" s="234"/>
      <c r="G17" s="234"/>
      <c r="H17" s="234"/>
      <c r="I17" s="234"/>
      <c r="J17" s="234"/>
      <c r="K17" s="234"/>
      <c r="L17" s="243"/>
      <c r="M17" s="231" t="str">
        <f>IF(COUNTIF('入力シート（ハ）①'!A35:O40,5),VLOOKUP(5,'入力シート（ハ）①'!A35:O40,3,FALSE),"")</f>
        <v/>
      </c>
      <c r="N17" s="228"/>
      <c r="O17" s="210" t="str">
        <f>IF(COUNTIF('入力シート（ハ）①'!A35:O40,5),VLOOKUP(5,'入力シート（ハ）①'!A35:O40,6,FALSE),"")</f>
        <v/>
      </c>
      <c r="P17" s="210"/>
      <c r="Q17" s="210"/>
      <c r="R17" s="210"/>
      <c r="S17" s="210"/>
      <c r="T17" s="210"/>
      <c r="U17" s="210"/>
      <c r="V17" s="211"/>
      <c r="W17" s="231" t="str">
        <f>IF(COUNTIF('入力シート（ハ）①'!A35:O40,6),VLOOKUP(6,'入力シート（ハ）①'!A35:O40,3,FALSE),"")</f>
        <v/>
      </c>
      <c r="X17" s="228"/>
      <c r="Y17" s="210" t="str">
        <f>IF(COUNTIF('入力シート（ハ）①'!A35:O40,6),VLOOKUP(6,'入力シート（ハ）①'!A35:O40,6,FALSE),"")</f>
        <v/>
      </c>
      <c r="Z17" s="210"/>
      <c r="AA17" s="210"/>
      <c r="AB17" s="210"/>
      <c r="AC17" s="210"/>
      <c r="AD17" s="210"/>
      <c r="AE17" s="210"/>
      <c r="AF17" s="211"/>
      <c r="AG17" s="60"/>
    </row>
    <row r="18" spans="1:33" ht="20.100000000000001" customHeight="1" x14ac:dyDescent="0.4">
      <c r="A18" s="12"/>
      <c r="B18" s="57"/>
      <c r="C18" s="232"/>
      <c r="D18" s="230"/>
      <c r="E18" s="212"/>
      <c r="F18" s="212"/>
      <c r="G18" s="212"/>
      <c r="H18" s="212"/>
      <c r="I18" s="212"/>
      <c r="J18" s="212"/>
      <c r="K18" s="212"/>
      <c r="L18" s="213"/>
      <c r="M18" s="232"/>
      <c r="N18" s="230"/>
      <c r="O18" s="212"/>
      <c r="P18" s="212"/>
      <c r="Q18" s="212"/>
      <c r="R18" s="212"/>
      <c r="S18" s="212"/>
      <c r="T18" s="212"/>
      <c r="U18" s="212"/>
      <c r="V18" s="213"/>
      <c r="W18" s="232"/>
      <c r="X18" s="230"/>
      <c r="Y18" s="212"/>
      <c r="Z18" s="212"/>
      <c r="AA18" s="212"/>
      <c r="AB18" s="212"/>
      <c r="AC18" s="212"/>
      <c r="AD18" s="212"/>
      <c r="AE18" s="212"/>
      <c r="AF18" s="213"/>
      <c r="AG18" s="60"/>
    </row>
    <row r="19" spans="1:33" ht="55.5" customHeight="1" x14ac:dyDescent="0.4">
      <c r="A19" s="12"/>
      <c r="B19" s="218" t="s">
        <v>2456</v>
      </c>
      <c r="C19" s="219"/>
      <c r="D19" s="219"/>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20"/>
    </row>
    <row r="20" spans="1:33" s="12" customFormat="1" ht="13.5" customHeight="1" x14ac:dyDescent="0.4">
      <c r="B20" s="16"/>
      <c r="R20" s="49" t="s">
        <v>2346</v>
      </c>
      <c r="AG20" s="17"/>
    </row>
    <row r="21" spans="1:33" ht="24" customHeight="1" x14ac:dyDescent="0.4">
      <c r="A21" s="12"/>
      <c r="B21" s="27" t="s">
        <v>2324</v>
      </c>
      <c r="C21" s="12" t="s">
        <v>7</v>
      </c>
      <c r="D21" s="12"/>
      <c r="E21" s="12"/>
      <c r="F21" s="12"/>
      <c r="G21" s="12"/>
      <c r="H21" s="12"/>
      <c r="I21" s="12"/>
      <c r="J21" s="12"/>
      <c r="K21" s="12"/>
      <c r="L21" s="12"/>
      <c r="M21" s="12"/>
      <c r="N21" s="12"/>
      <c r="O21" s="12"/>
      <c r="P21" s="12"/>
      <c r="Q21" s="12"/>
      <c r="R21" s="12"/>
      <c r="S21" s="12"/>
      <c r="T21" s="12"/>
      <c r="U21" s="221" t="str">
        <f>IF('入力シート（ハ）①'!C15="","",'入力シート（ハ）①'!C15)</f>
        <v/>
      </c>
      <c r="V21" s="221"/>
      <c r="W21" s="221"/>
      <c r="X21" s="221" t="str">
        <f>IF('入力シート（ハ）①'!E15="","",'入力シート（ハ）①'!E15)</f>
        <v/>
      </c>
      <c r="Y21" s="221"/>
      <c r="Z21" s="11" t="s">
        <v>2</v>
      </c>
      <c r="AA21" s="221" t="str">
        <f>IF('入力シート（ハ）①'!G15="","",'入力シート（ハ）①'!G15)</f>
        <v/>
      </c>
      <c r="AB21" s="221"/>
      <c r="AC21" s="11" t="s">
        <v>3</v>
      </c>
      <c r="AD21" s="221" t="str">
        <f>IF('入力シート（ハ）①'!I15="","",'入力シート（ハ）①'!I15)</f>
        <v/>
      </c>
      <c r="AE21" s="221"/>
      <c r="AF21" s="11" t="s">
        <v>4</v>
      </c>
      <c r="AG21" s="17"/>
    </row>
    <row r="22" spans="1:33" ht="11.1" customHeight="1" x14ac:dyDescent="0.4">
      <c r="A22" s="12"/>
      <c r="B22" s="16"/>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7"/>
    </row>
    <row r="23" spans="1:33" ht="24" customHeight="1" x14ac:dyDescent="0.4">
      <c r="A23" s="12"/>
      <c r="B23" s="27" t="s">
        <v>2325</v>
      </c>
      <c r="C23" s="12" t="s">
        <v>22</v>
      </c>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7"/>
    </row>
    <row r="24" spans="1:33" ht="24" customHeight="1" x14ac:dyDescent="0.4">
      <c r="A24" s="12"/>
      <c r="B24" s="16"/>
      <c r="D24" s="12"/>
      <c r="E24" s="12" t="s">
        <v>9</v>
      </c>
      <c r="F24" s="12"/>
      <c r="H24" s="12"/>
      <c r="I24" s="12"/>
      <c r="J24" s="12"/>
      <c r="K24" s="12"/>
      <c r="L24" s="12"/>
      <c r="M24" s="12"/>
      <c r="N24" s="12"/>
      <c r="O24" s="12"/>
      <c r="P24" s="12"/>
      <c r="Q24" s="12"/>
      <c r="R24" s="12"/>
      <c r="S24" s="12"/>
      <c r="T24" s="12"/>
      <c r="U24" s="12"/>
      <c r="V24" s="12"/>
      <c r="W24" s="12"/>
      <c r="X24" s="52" t="s">
        <v>8</v>
      </c>
      <c r="Y24" s="12"/>
      <c r="Z24" s="222" t="str">
        <f>_xlfn.IFS(AND(Z75&lt;=0,Z71&gt;0),"認定不可",TRUE,Q77)</f>
        <v/>
      </c>
      <c r="AA24" s="222"/>
      <c r="AB24" s="222"/>
      <c r="AC24" s="222"/>
      <c r="AD24" s="222"/>
      <c r="AE24" s="222"/>
      <c r="AF24" s="11" t="s">
        <v>11</v>
      </c>
      <c r="AG24" s="17"/>
    </row>
    <row r="25" spans="1:33" ht="13.5" customHeight="1" x14ac:dyDescent="0.4">
      <c r="A25" s="12"/>
      <c r="B25" s="16"/>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7"/>
    </row>
    <row r="26" spans="1:33" ht="24" customHeight="1" x14ac:dyDescent="0.4">
      <c r="A26" s="12"/>
      <c r="B26" s="16"/>
      <c r="C26" s="12" t="s">
        <v>12</v>
      </c>
      <c r="D26" s="12" t="s">
        <v>2300</v>
      </c>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7"/>
    </row>
    <row r="27" spans="1:33" ht="24" customHeight="1" x14ac:dyDescent="0.4">
      <c r="A27" s="12"/>
      <c r="B27" s="16"/>
      <c r="C27" s="12"/>
      <c r="D27" s="11" t="s">
        <v>13</v>
      </c>
      <c r="E27" s="277" t="str">
        <f>IF(J69="","",J69)</f>
        <v/>
      </c>
      <c r="F27" s="277"/>
      <c r="G27" s="277"/>
      <c r="H27" s="277"/>
      <c r="I27" s="277"/>
      <c r="J27" s="277"/>
      <c r="K27" s="11" t="s">
        <v>14</v>
      </c>
      <c r="L27" s="277" t="str">
        <f>IF(Q69="","",Q69)</f>
        <v/>
      </c>
      <c r="M27" s="277"/>
      <c r="N27" s="277"/>
      <c r="O27" s="277"/>
      <c r="P27" s="277"/>
      <c r="Q27" s="277"/>
      <c r="R27" s="11" t="s">
        <v>15</v>
      </c>
      <c r="S27" s="12"/>
      <c r="T27" s="214" t="s">
        <v>2301</v>
      </c>
      <c r="U27" s="214"/>
      <c r="V27" s="214"/>
      <c r="W27" s="214"/>
      <c r="X27" s="214"/>
      <c r="Y27" s="214"/>
      <c r="Z27" s="222" t="str">
        <f>IF(Z71="","",Z71)</f>
        <v/>
      </c>
      <c r="AA27" s="222"/>
      <c r="AB27" s="222"/>
      <c r="AC27" s="222"/>
      <c r="AD27" s="222"/>
      <c r="AE27" s="222"/>
      <c r="AF27" s="11" t="s">
        <v>11</v>
      </c>
      <c r="AG27" s="17"/>
    </row>
    <row r="28" spans="1:33" ht="13.5" customHeight="1" x14ac:dyDescent="0.4">
      <c r="A28" s="12"/>
      <c r="B28" s="16"/>
      <c r="C28" s="12"/>
      <c r="D28" s="12"/>
      <c r="E28" s="12"/>
      <c r="F28" s="12"/>
      <c r="G28" s="12"/>
      <c r="H28" s="12"/>
      <c r="I28" s="12"/>
      <c r="J28" s="12"/>
      <c r="K28" s="12"/>
      <c r="L28" s="12"/>
      <c r="M28" s="12"/>
      <c r="N28" s="12"/>
      <c r="O28" s="12"/>
      <c r="P28" s="12"/>
      <c r="Q28" s="12"/>
      <c r="R28" s="12"/>
      <c r="S28" s="12"/>
      <c r="T28" s="214"/>
      <c r="U28" s="214"/>
      <c r="V28" s="214"/>
      <c r="W28" s="214"/>
      <c r="X28" s="214"/>
      <c r="Y28" s="214"/>
      <c r="Z28" s="12"/>
      <c r="AA28" s="12"/>
      <c r="AB28" s="12"/>
      <c r="AC28" s="12"/>
      <c r="AD28" s="12"/>
      <c r="AE28" s="12"/>
      <c r="AF28" s="12"/>
      <c r="AG28" s="17"/>
    </row>
    <row r="29" spans="1:33" ht="24" customHeight="1" x14ac:dyDescent="0.4">
      <c r="A29" s="12"/>
      <c r="B29" s="16"/>
      <c r="C29" s="12" t="s">
        <v>17</v>
      </c>
      <c r="D29" s="12" t="s">
        <v>23</v>
      </c>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7"/>
    </row>
    <row r="30" spans="1:33" ht="24" customHeight="1" x14ac:dyDescent="0.4">
      <c r="A30" s="12"/>
      <c r="B30" s="16"/>
      <c r="C30" s="12"/>
      <c r="D30" s="11" t="s">
        <v>13</v>
      </c>
      <c r="E30" s="277" t="str">
        <f>IF(J73="","",J73)</f>
        <v/>
      </c>
      <c r="F30" s="277"/>
      <c r="G30" s="277"/>
      <c r="H30" s="277"/>
      <c r="I30" s="277"/>
      <c r="J30" s="277"/>
      <c r="K30" s="11" t="s">
        <v>14</v>
      </c>
      <c r="L30" s="277" t="str">
        <f>IF(Q73="","",Q73)</f>
        <v/>
      </c>
      <c r="M30" s="277"/>
      <c r="N30" s="277"/>
      <c r="O30" s="277"/>
      <c r="P30" s="277"/>
      <c r="Q30" s="277"/>
      <c r="R30" s="11" t="s">
        <v>15</v>
      </c>
      <c r="S30" s="12"/>
      <c r="T30" s="214" t="s">
        <v>2301</v>
      </c>
      <c r="U30" s="214"/>
      <c r="V30" s="214"/>
      <c r="W30" s="214"/>
      <c r="X30" s="214"/>
      <c r="Y30" s="214"/>
      <c r="Z30" s="222" t="str">
        <f>IF(Z75="","",Z75)</f>
        <v/>
      </c>
      <c r="AA30" s="222"/>
      <c r="AB30" s="222"/>
      <c r="AC30" s="222"/>
      <c r="AD30" s="222"/>
      <c r="AE30" s="222"/>
      <c r="AF30" s="11" t="s">
        <v>11</v>
      </c>
      <c r="AG30" s="17"/>
    </row>
    <row r="31" spans="1:33" ht="13.5" customHeight="1" x14ac:dyDescent="0.4">
      <c r="A31" s="12"/>
      <c r="B31" s="16"/>
      <c r="C31" s="12"/>
      <c r="D31" s="12"/>
      <c r="E31" s="12"/>
      <c r="F31" s="12"/>
      <c r="G31" s="12"/>
      <c r="H31" s="12"/>
      <c r="I31" s="12"/>
      <c r="J31" s="12"/>
      <c r="K31" s="12"/>
      <c r="L31" s="12"/>
      <c r="M31" s="12"/>
      <c r="N31" s="12"/>
      <c r="O31" s="12"/>
      <c r="P31" s="12"/>
      <c r="Q31" s="12"/>
      <c r="R31" s="12"/>
      <c r="S31" s="12"/>
      <c r="T31" s="214"/>
      <c r="U31" s="214"/>
      <c r="V31" s="214"/>
      <c r="W31" s="214"/>
      <c r="X31" s="214"/>
      <c r="Y31" s="214"/>
      <c r="Z31" s="12"/>
      <c r="AA31" s="12"/>
      <c r="AB31" s="12"/>
      <c r="AC31" s="12"/>
      <c r="AD31" s="12"/>
      <c r="AE31" s="12"/>
      <c r="AF31" s="12"/>
      <c r="AG31" s="17"/>
    </row>
    <row r="32" spans="1:33" ht="21" customHeight="1" x14ac:dyDescent="0.4">
      <c r="A32" s="12"/>
      <c r="B32" s="27" t="s">
        <v>2326</v>
      </c>
      <c r="C32" s="59" t="s">
        <v>2313</v>
      </c>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17"/>
    </row>
    <row r="33" spans="1:33" ht="19.5" customHeight="1" x14ac:dyDescent="0.4">
      <c r="A33" s="12"/>
      <c r="B33" s="16"/>
      <c r="C33" s="285" t="s">
        <v>2316</v>
      </c>
      <c r="D33" s="285"/>
      <c r="E33" s="285"/>
      <c r="F33" s="285"/>
      <c r="G33" s="285"/>
      <c r="H33" s="285"/>
      <c r="I33" s="286" t="str">
        <f>IF('入力シート（ハ）①'!G45="","",'入力シート（ハ）①'!G45)</f>
        <v/>
      </c>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17"/>
    </row>
    <row r="34" spans="1:33" ht="19.5" customHeight="1" x14ac:dyDescent="0.4">
      <c r="A34" s="12"/>
      <c r="B34" s="16"/>
      <c r="C34" s="285" t="s">
        <v>2315</v>
      </c>
      <c r="D34" s="285"/>
      <c r="E34" s="285"/>
      <c r="F34" s="285"/>
      <c r="G34" s="285"/>
      <c r="H34" s="285"/>
      <c r="I34" s="287" t="str">
        <f>IF('入力シート（ハ）①'!G46="","",'入力シート（ハ）①'!G46)</f>
        <v/>
      </c>
      <c r="J34" s="287"/>
      <c r="K34" s="287"/>
      <c r="L34" s="287"/>
      <c r="M34" s="287"/>
      <c r="N34" s="287"/>
      <c r="O34" s="287"/>
      <c r="P34" s="287"/>
      <c r="Q34" s="287"/>
      <c r="R34" s="287"/>
      <c r="S34" s="287"/>
      <c r="T34" s="287"/>
      <c r="U34" s="287"/>
      <c r="V34" s="287"/>
      <c r="W34" s="287"/>
      <c r="X34" s="287"/>
      <c r="Y34" s="287"/>
      <c r="Z34" s="287"/>
      <c r="AA34" s="287"/>
      <c r="AB34" s="287"/>
      <c r="AC34" s="287"/>
      <c r="AD34" s="287"/>
      <c r="AE34" s="287"/>
      <c r="AF34" s="287"/>
      <c r="AG34" s="17"/>
    </row>
    <row r="35" spans="1:33" ht="6" customHeight="1" thickBot="1" x14ac:dyDescent="0.45">
      <c r="A35" s="12"/>
      <c r="B35" s="16"/>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7"/>
    </row>
    <row r="36" spans="1:33" ht="25.5" customHeight="1" thickBot="1" x14ac:dyDescent="0.45">
      <c r="A36" s="12"/>
      <c r="B36" s="251" t="s">
        <v>18</v>
      </c>
      <c r="C36" s="252"/>
      <c r="D36" s="252"/>
      <c r="E36" s="252"/>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2"/>
      <c r="AD36" s="252"/>
      <c r="AE36" s="252"/>
      <c r="AF36" s="252"/>
      <c r="AG36" s="253"/>
    </row>
    <row r="37" spans="1:33" ht="15.75" customHeight="1" x14ac:dyDescent="0.4">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row>
    <row r="38" spans="1:33" ht="13.5" customHeight="1" x14ac:dyDescent="0.4">
      <c r="A38" s="12"/>
      <c r="B38" s="12"/>
      <c r="C38" s="12"/>
      <c r="D38" s="12"/>
      <c r="E38" s="12"/>
      <c r="F38" s="12"/>
      <c r="G38" s="12"/>
      <c r="H38" s="12"/>
      <c r="I38" s="12"/>
      <c r="J38" s="12"/>
      <c r="K38" s="12"/>
      <c r="L38" s="12"/>
      <c r="M38" s="12"/>
      <c r="N38" s="12"/>
      <c r="O38" s="12"/>
      <c r="P38" s="12"/>
      <c r="Q38" s="12"/>
      <c r="R38" s="12"/>
      <c r="S38" s="12"/>
      <c r="T38" s="12"/>
      <c r="U38" s="12"/>
      <c r="V38" s="12"/>
      <c r="W38" s="12"/>
      <c r="X38" s="254" t="s">
        <v>2552</v>
      </c>
      <c r="Y38" s="254"/>
      <c r="Z38" s="254"/>
      <c r="AA38" s="12"/>
      <c r="AB38" s="12"/>
      <c r="AC38" s="12"/>
      <c r="AD38" s="12"/>
      <c r="AE38" s="12"/>
      <c r="AF38" s="12"/>
      <c r="AG38" s="51" t="s">
        <v>19</v>
      </c>
    </row>
    <row r="39" spans="1:33" ht="13.5" customHeight="1" x14ac:dyDescent="0.4">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row>
    <row r="40" spans="1:33" ht="13.5" customHeight="1" x14ac:dyDescent="0.4">
      <c r="A40" s="12"/>
      <c r="B40" s="12"/>
      <c r="C40" s="12"/>
      <c r="D40" s="12"/>
      <c r="E40" s="12"/>
      <c r="F40" s="12"/>
      <c r="G40" s="12"/>
      <c r="H40" s="12"/>
      <c r="I40" s="12"/>
      <c r="J40" s="12"/>
      <c r="K40" s="12"/>
      <c r="L40" s="12"/>
      <c r="M40" s="12"/>
      <c r="N40" s="12"/>
      <c r="O40" s="12"/>
      <c r="P40" s="12"/>
      <c r="Q40" s="12"/>
      <c r="R40" s="12"/>
      <c r="S40" s="12"/>
      <c r="T40" s="12"/>
      <c r="U40" s="12"/>
      <c r="V40" s="12"/>
      <c r="W40" s="12"/>
      <c r="X40" s="254" t="s">
        <v>5</v>
      </c>
      <c r="Y40" s="254"/>
      <c r="Z40" s="254"/>
      <c r="AA40" s="12"/>
      <c r="AB40" s="12"/>
      <c r="AC40" s="12" t="s">
        <v>2</v>
      </c>
      <c r="AD40" s="12"/>
      <c r="AE40" s="12" t="s">
        <v>3</v>
      </c>
      <c r="AF40" s="12"/>
      <c r="AG40" s="51" t="s">
        <v>4</v>
      </c>
    </row>
    <row r="41" spans="1:33" ht="7.5" customHeight="1" x14ac:dyDescent="0.4">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row>
    <row r="42" spans="1:33" ht="13.5" customHeight="1" x14ac:dyDescent="0.4">
      <c r="A42" s="12"/>
      <c r="B42" s="12" t="s">
        <v>2311</v>
      </c>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row>
    <row r="43" spans="1:33" ht="13.5" customHeight="1" x14ac:dyDescent="0.4">
      <c r="A43" s="12"/>
      <c r="B43" s="12" t="s">
        <v>2312</v>
      </c>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row>
    <row r="44" spans="1:33" ht="6.75" customHeight="1" x14ac:dyDescent="0.4">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row>
    <row r="45" spans="1:33" ht="24.75" customHeight="1" x14ac:dyDescent="0.4">
      <c r="A45" s="12"/>
      <c r="B45" s="12"/>
      <c r="C45" s="12"/>
      <c r="D45" s="12"/>
      <c r="E45" s="12"/>
      <c r="F45" s="12"/>
      <c r="G45" s="12"/>
      <c r="H45" s="12"/>
      <c r="I45" s="12"/>
      <c r="J45" s="12"/>
      <c r="K45" s="12"/>
      <c r="L45" s="12"/>
      <c r="M45" s="12"/>
      <c r="N45" s="12"/>
      <c r="O45" s="12"/>
      <c r="P45" s="12"/>
      <c r="Q45" s="12"/>
      <c r="R45" s="12"/>
      <c r="S45" s="12"/>
      <c r="T45" s="12"/>
      <c r="U45" s="12"/>
      <c r="W45" s="12"/>
      <c r="X45" s="12"/>
      <c r="Y45" s="12"/>
      <c r="Z45" s="12"/>
      <c r="AA45" s="12"/>
      <c r="AB45" s="12"/>
      <c r="AC45" s="12"/>
      <c r="AD45" s="12"/>
      <c r="AE45" s="12"/>
      <c r="AF45" s="12"/>
      <c r="AG45" s="52" t="s">
        <v>20</v>
      </c>
    </row>
    <row r="46" spans="1:33" ht="7.5" customHeight="1" x14ac:dyDescent="0.4">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row>
    <row r="47" spans="1:33" ht="21.75" customHeight="1" x14ac:dyDescent="0.4">
      <c r="A47" s="284" t="s">
        <v>2484</v>
      </c>
      <c r="B47" s="284"/>
      <c r="C47" s="284"/>
      <c r="D47" s="284"/>
      <c r="E47" s="284"/>
      <c r="F47" s="284"/>
      <c r="G47" s="284"/>
      <c r="H47" s="284"/>
      <c r="I47" s="284"/>
      <c r="J47" s="284"/>
      <c r="K47" s="284"/>
      <c r="L47" s="284"/>
      <c r="M47" s="284"/>
      <c r="N47" s="284"/>
      <c r="O47" s="284"/>
      <c r="P47" s="284"/>
      <c r="Q47" s="284"/>
      <c r="R47" s="284"/>
      <c r="S47" s="284"/>
      <c r="T47" s="284"/>
      <c r="U47" s="284"/>
      <c r="V47" s="284"/>
      <c r="W47" s="284"/>
      <c r="X47" s="284"/>
      <c r="Y47" s="284"/>
      <c r="Z47" s="284"/>
      <c r="AA47" s="284"/>
      <c r="AB47" s="284"/>
      <c r="AC47" s="284"/>
      <c r="AD47" s="284"/>
      <c r="AE47" s="284"/>
      <c r="AF47" s="284"/>
      <c r="AG47" s="284"/>
    </row>
    <row r="48" spans="1:33" ht="8.25" customHeight="1" x14ac:dyDescent="0.4">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row>
    <row r="49" spans="1:33" ht="30.75" customHeight="1" x14ac:dyDescent="0.4">
      <c r="A49" s="12"/>
      <c r="B49" s="262" t="s">
        <v>2304</v>
      </c>
      <c r="C49" s="262"/>
      <c r="D49" s="262"/>
      <c r="E49" s="262"/>
      <c r="F49" s="262"/>
      <c r="G49" s="262"/>
      <c r="H49" s="262"/>
      <c r="I49" s="262"/>
      <c r="J49" s="262"/>
      <c r="K49" s="292" t="str">
        <f>IF('入力シート（ハ）①'!C18="","",'入力シート（ハ）①'!C18)</f>
        <v/>
      </c>
      <c r="L49" s="292"/>
      <c r="M49" s="292"/>
      <c r="N49" s="292"/>
      <c r="O49" s="292"/>
      <c r="P49" s="292"/>
      <c r="Q49" s="292"/>
      <c r="R49" s="292"/>
      <c r="S49" s="292"/>
      <c r="T49" s="292"/>
      <c r="U49" s="292"/>
      <c r="V49" s="292"/>
      <c r="W49" s="292"/>
      <c r="X49" s="292"/>
      <c r="Y49" s="292"/>
      <c r="Z49" s="292"/>
      <c r="AA49" s="292"/>
      <c r="AB49" s="292"/>
      <c r="AC49" s="292"/>
      <c r="AD49" s="292"/>
      <c r="AE49" s="292"/>
      <c r="AF49" s="292"/>
      <c r="AG49" s="12"/>
    </row>
    <row r="50" spans="1:33" ht="30.75" customHeight="1" x14ac:dyDescent="0.4">
      <c r="A50" s="12"/>
      <c r="B50" s="263" t="s">
        <v>2347</v>
      </c>
      <c r="C50" s="264"/>
      <c r="D50" s="264"/>
      <c r="E50" s="264"/>
      <c r="F50" s="264"/>
      <c r="G50" s="264"/>
      <c r="H50" s="264"/>
      <c r="I50" s="264"/>
      <c r="J50" s="264"/>
      <c r="K50" s="292" t="str">
        <f>IF('入力シート（ハ）①'!C25="","",'入力シート（ハ）①'!C25)</f>
        <v/>
      </c>
      <c r="L50" s="292"/>
      <c r="M50" s="292"/>
      <c r="N50" s="292"/>
      <c r="O50" s="292"/>
      <c r="P50" s="292"/>
      <c r="Q50" s="292"/>
      <c r="R50" s="292"/>
      <c r="S50" s="292"/>
      <c r="T50" s="292"/>
      <c r="U50" s="292"/>
      <c r="V50" s="292"/>
      <c r="W50" s="292"/>
      <c r="X50" s="292"/>
      <c r="Y50" s="292"/>
      <c r="Z50" s="292"/>
      <c r="AA50" s="292"/>
      <c r="AB50" s="292"/>
      <c r="AC50" s="292"/>
      <c r="AD50" s="292"/>
      <c r="AE50" s="292"/>
      <c r="AF50" s="292"/>
      <c r="AG50" s="12"/>
    </row>
    <row r="51" spans="1:33" ht="30.75" customHeight="1" x14ac:dyDescent="0.4">
      <c r="A51" s="12"/>
      <c r="B51" s="262" t="s">
        <v>25</v>
      </c>
      <c r="C51" s="262"/>
      <c r="D51" s="262"/>
      <c r="E51" s="262"/>
      <c r="F51" s="262"/>
      <c r="G51" s="262"/>
      <c r="H51" s="262"/>
      <c r="I51" s="262"/>
      <c r="J51" s="262"/>
      <c r="K51" s="292" t="str">
        <f>IF('入力シート（ハ）①'!C27="","",'入力シート（ハ）①'!C27)</f>
        <v/>
      </c>
      <c r="L51" s="292"/>
      <c r="M51" s="292"/>
      <c r="N51" s="292"/>
      <c r="O51" s="292"/>
      <c r="P51" s="292"/>
      <c r="Q51" s="292"/>
      <c r="R51" s="292"/>
      <c r="S51" s="292"/>
      <c r="T51" s="292"/>
      <c r="U51" s="292"/>
      <c r="V51" s="292"/>
      <c r="W51" s="292"/>
      <c r="X51" s="292"/>
      <c r="Y51" s="292"/>
      <c r="Z51" s="292"/>
      <c r="AA51" s="292"/>
      <c r="AB51" s="292"/>
      <c r="AC51" s="292"/>
      <c r="AD51" s="292"/>
      <c r="AE51" s="292"/>
      <c r="AF51" s="292"/>
      <c r="AG51" s="12"/>
    </row>
    <row r="52" spans="1:33" ht="8.25" customHeight="1" x14ac:dyDescent="0.4">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row>
    <row r="53" spans="1:33" ht="18" customHeight="1" x14ac:dyDescent="0.4">
      <c r="A53" s="12"/>
      <c r="B53" s="13" t="s">
        <v>2348</v>
      </c>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row>
    <row r="54" spans="1:33" ht="18" customHeight="1" x14ac:dyDescent="0.4">
      <c r="A54" s="12"/>
      <c r="B54" s="257" t="s">
        <v>2419</v>
      </c>
      <c r="C54" s="258"/>
      <c r="D54" s="258"/>
      <c r="E54" s="258"/>
      <c r="F54" s="258"/>
      <c r="G54" s="258"/>
      <c r="H54" s="258"/>
      <c r="I54" s="258"/>
      <c r="J54" s="258"/>
      <c r="K54" s="258"/>
      <c r="L54" s="258"/>
      <c r="M54" s="258"/>
      <c r="N54" s="258"/>
      <c r="O54" s="258"/>
      <c r="P54" s="190"/>
      <c r="Q54" s="259" t="s">
        <v>26</v>
      </c>
      <c r="R54" s="260"/>
      <c r="S54" s="260"/>
      <c r="T54" s="261"/>
      <c r="U54" s="257" t="s">
        <v>27</v>
      </c>
      <c r="V54" s="258"/>
      <c r="W54" s="258"/>
      <c r="X54" s="258"/>
      <c r="Y54" s="258"/>
      <c r="Z54" s="258"/>
      <c r="AA54" s="258"/>
      <c r="AB54" s="190"/>
      <c r="AC54" s="257" t="s">
        <v>28</v>
      </c>
      <c r="AD54" s="258"/>
      <c r="AE54" s="258"/>
      <c r="AF54" s="190"/>
      <c r="AG54" s="12"/>
    </row>
    <row r="55" spans="1:33" ht="24" customHeight="1" x14ac:dyDescent="0.4">
      <c r="A55" s="12"/>
      <c r="B55" s="255" t="str">
        <f>IF('入力シート（ハ）①'!C35="","",'入力シート（ハ）①'!C35)</f>
        <v/>
      </c>
      <c r="C55" s="256"/>
      <c r="D55" s="280" t="str">
        <f>IF('入力シート（ハ）①'!F35="","",'入力シート（ハ）①'!F35)</f>
        <v/>
      </c>
      <c r="E55" s="280"/>
      <c r="F55" s="280"/>
      <c r="G55" s="280"/>
      <c r="H55" s="280"/>
      <c r="I55" s="280"/>
      <c r="J55" s="280"/>
      <c r="K55" s="280"/>
      <c r="L55" s="280"/>
      <c r="M55" s="280"/>
      <c r="N55" s="280"/>
      <c r="O55" s="280"/>
      <c r="P55" s="281"/>
      <c r="Q55" s="246" t="str">
        <f>IF('入力シート（ハ）①'!P35="","",'入力シート（ハ）①'!P35)</f>
        <v/>
      </c>
      <c r="R55" s="247"/>
      <c r="S55" s="247"/>
      <c r="T55" s="248"/>
      <c r="U55" s="249" t="str">
        <f>IF('入力シート（ハ）①'!S35="","",'入力シート（ハ）①'!S35)</f>
        <v/>
      </c>
      <c r="V55" s="250"/>
      <c r="W55" s="250"/>
      <c r="X55" s="250"/>
      <c r="Y55" s="250"/>
      <c r="Z55" s="250"/>
      <c r="AA55" s="250"/>
      <c r="AB55" s="45" t="s">
        <v>16</v>
      </c>
      <c r="AC55" s="244" t="str">
        <f>IF('入力シート（ハ）①'!X35="","",'入力シート（ハ）①'!X35)</f>
        <v/>
      </c>
      <c r="AD55" s="245"/>
      <c r="AE55" s="245"/>
      <c r="AF55" s="19" t="s">
        <v>11</v>
      </c>
      <c r="AG55" s="12"/>
    </row>
    <row r="56" spans="1:33" ht="24" customHeight="1" x14ac:dyDescent="0.4">
      <c r="A56" s="12"/>
      <c r="B56" s="255" t="str">
        <f>IF('入力シート（ハ）①'!C36="","",'入力シート（ハ）①'!C36)</f>
        <v/>
      </c>
      <c r="C56" s="256"/>
      <c r="D56" s="280" t="str">
        <f>IF('入力シート（ハ）①'!F36="","",'入力シート（ハ）①'!F36)</f>
        <v/>
      </c>
      <c r="E56" s="280"/>
      <c r="F56" s="280"/>
      <c r="G56" s="280"/>
      <c r="H56" s="280"/>
      <c r="I56" s="280"/>
      <c r="J56" s="280"/>
      <c r="K56" s="280"/>
      <c r="L56" s="280"/>
      <c r="M56" s="280"/>
      <c r="N56" s="280"/>
      <c r="O56" s="280"/>
      <c r="P56" s="281"/>
      <c r="Q56" s="246" t="str">
        <f>IF('入力シート（ハ）①'!P36="","",'入力シート（ハ）①'!P36)</f>
        <v/>
      </c>
      <c r="R56" s="247"/>
      <c r="S56" s="247"/>
      <c r="T56" s="248"/>
      <c r="U56" s="249" t="str">
        <f>IF('入力シート（ハ）①'!S36="","",'入力シート（ハ）①'!S36)</f>
        <v/>
      </c>
      <c r="V56" s="250"/>
      <c r="W56" s="250"/>
      <c r="X56" s="250"/>
      <c r="Y56" s="250"/>
      <c r="Z56" s="250"/>
      <c r="AA56" s="250"/>
      <c r="AB56" s="45" t="s">
        <v>16</v>
      </c>
      <c r="AC56" s="244" t="str">
        <f>IF('入力シート（ハ）①'!X36="","",'入力シート（ハ）①'!X36)</f>
        <v/>
      </c>
      <c r="AD56" s="245"/>
      <c r="AE56" s="245"/>
      <c r="AF56" s="19" t="s">
        <v>11</v>
      </c>
      <c r="AG56" s="12"/>
    </row>
    <row r="57" spans="1:33" ht="24" customHeight="1" x14ac:dyDescent="0.4">
      <c r="A57" s="12"/>
      <c r="B57" s="255" t="str">
        <f>IF('入力シート（ハ）①'!C37="","",'入力シート（ハ）①'!C37)</f>
        <v/>
      </c>
      <c r="C57" s="256"/>
      <c r="D57" s="280" t="str">
        <f>IF('入力シート（ハ）①'!F37="","",'入力シート（ハ）①'!F37)</f>
        <v/>
      </c>
      <c r="E57" s="280"/>
      <c r="F57" s="280"/>
      <c r="G57" s="280"/>
      <c r="H57" s="280"/>
      <c r="I57" s="280"/>
      <c r="J57" s="280"/>
      <c r="K57" s="280"/>
      <c r="L57" s="280"/>
      <c r="M57" s="280"/>
      <c r="N57" s="280"/>
      <c r="O57" s="280"/>
      <c r="P57" s="281"/>
      <c r="Q57" s="246" t="str">
        <f>IF('入力シート（ハ）①'!P37="","",'入力シート（ハ）①'!P37)</f>
        <v/>
      </c>
      <c r="R57" s="247"/>
      <c r="S57" s="247"/>
      <c r="T57" s="248"/>
      <c r="U57" s="249" t="str">
        <f>IF('入力シート（ハ）①'!S37="","",'入力シート（ハ）①'!S37)</f>
        <v/>
      </c>
      <c r="V57" s="250"/>
      <c r="W57" s="250"/>
      <c r="X57" s="250"/>
      <c r="Y57" s="250"/>
      <c r="Z57" s="250"/>
      <c r="AA57" s="250"/>
      <c r="AB57" s="45" t="s">
        <v>16</v>
      </c>
      <c r="AC57" s="244" t="str">
        <f>IF('入力シート（ハ）①'!X37="","",'入力シート（ハ）①'!X37)</f>
        <v/>
      </c>
      <c r="AD57" s="245"/>
      <c r="AE57" s="245"/>
      <c r="AF57" s="19" t="s">
        <v>11</v>
      </c>
      <c r="AG57" s="12"/>
    </row>
    <row r="58" spans="1:33" ht="24" customHeight="1" x14ac:dyDescent="0.4">
      <c r="A58" s="12"/>
      <c r="B58" s="255" t="str">
        <f>IF('入力シート（ハ）①'!C38="","",'入力シート（ハ）①'!C38)</f>
        <v/>
      </c>
      <c r="C58" s="256"/>
      <c r="D58" s="280" t="str">
        <f>IF('入力シート（ハ）①'!F38="","",'入力シート（ハ）①'!F38)</f>
        <v/>
      </c>
      <c r="E58" s="280"/>
      <c r="F58" s="280"/>
      <c r="G58" s="280"/>
      <c r="H58" s="280"/>
      <c r="I58" s="280"/>
      <c r="J58" s="280"/>
      <c r="K58" s="280"/>
      <c r="L58" s="280"/>
      <c r="M58" s="280"/>
      <c r="N58" s="280"/>
      <c r="O58" s="280"/>
      <c r="P58" s="281"/>
      <c r="Q58" s="246" t="str">
        <f>IF('入力シート（ハ）①'!P38="","",'入力シート（ハ）①'!P38)</f>
        <v/>
      </c>
      <c r="R58" s="247"/>
      <c r="S58" s="247"/>
      <c r="T58" s="248"/>
      <c r="U58" s="249" t="str">
        <f>IF('入力シート（ハ）①'!S38="","",'入力シート（ハ）①'!S38)</f>
        <v/>
      </c>
      <c r="V58" s="250"/>
      <c r="W58" s="250"/>
      <c r="X58" s="250"/>
      <c r="Y58" s="250"/>
      <c r="Z58" s="250"/>
      <c r="AA58" s="250"/>
      <c r="AB58" s="45" t="s">
        <v>16</v>
      </c>
      <c r="AC58" s="244" t="str">
        <f>IF('入力シート（ハ）①'!X38="","",'入力シート（ハ）①'!X38)</f>
        <v/>
      </c>
      <c r="AD58" s="245"/>
      <c r="AE58" s="245"/>
      <c r="AF58" s="19" t="s">
        <v>11</v>
      </c>
      <c r="AG58" s="12"/>
    </row>
    <row r="59" spans="1:33" ht="24" customHeight="1" x14ac:dyDescent="0.4">
      <c r="A59" s="12"/>
      <c r="B59" s="255" t="str">
        <f>IF('入力シート（ハ）①'!C39="","",'入力シート（ハ）①'!C39)</f>
        <v/>
      </c>
      <c r="C59" s="256"/>
      <c r="D59" s="280" t="str">
        <f>IF('入力シート（ハ）①'!F39="","",'入力シート（ハ）①'!F39)</f>
        <v/>
      </c>
      <c r="E59" s="280"/>
      <c r="F59" s="280"/>
      <c r="G59" s="280"/>
      <c r="H59" s="280"/>
      <c r="I59" s="280"/>
      <c r="J59" s="280"/>
      <c r="K59" s="280"/>
      <c r="L59" s="280"/>
      <c r="M59" s="280"/>
      <c r="N59" s="280"/>
      <c r="O59" s="280"/>
      <c r="P59" s="281"/>
      <c r="Q59" s="246" t="str">
        <f>IF('入力シート（ハ）①'!P39="","",'入力シート（ハ）①'!P39)</f>
        <v/>
      </c>
      <c r="R59" s="247"/>
      <c r="S59" s="247"/>
      <c r="T59" s="248"/>
      <c r="U59" s="249" t="str">
        <f>IF('入力シート（ハ）①'!S39="","",'入力シート（ハ）①'!S39)</f>
        <v/>
      </c>
      <c r="V59" s="250"/>
      <c r="W59" s="250"/>
      <c r="X59" s="250"/>
      <c r="Y59" s="250"/>
      <c r="Z59" s="250"/>
      <c r="AA59" s="250"/>
      <c r="AB59" s="45" t="s">
        <v>16</v>
      </c>
      <c r="AC59" s="244" t="str">
        <f>IF('入力シート（ハ）①'!X39="","",'入力シート（ハ）①'!X39)</f>
        <v/>
      </c>
      <c r="AD59" s="245"/>
      <c r="AE59" s="245"/>
      <c r="AF59" s="19" t="s">
        <v>11</v>
      </c>
      <c r="AG59" s="12"/>
    </row>
    <row r="60" spans="1:33" ht="24" customHeight="1" thickBot="1" x14ac:dyDescent="0.45">
      <c r="A60" s="12"/>
      <c r="B60" s="278" t="str">
        <f>IF('入力シート（ハ）①'!C40="","",'入力シート（ハ）①'!C40)</f>
        <v/>
      </c>
      <c r="C60" s="279"/>
      <c r="D60" s="282" t="str">
        <f>IF('入力シート（ハ）①'!F40="","",'入力シート（ハ）①'!F40)</f>
        <v/>
      </c>
      <c r="E60" s="282"/>
      <c r="F60" s="282"/>
      <c r="G60" s="282"/>
      <c r="H60" s="282"/>
      <c r="I60" s="282"/>
      <c r="J60" s="282"/>
      <c r="K60" s="282"/>
      <c r="L60" s="282"/>
      <c r="M60" s="282"/>
      <c r="N60" s="282"/>
      <c r="O60" s="282"/>
      <c r="P60" s="283"/>
      <c r="Q60" s="295" t="str">
        <f>IF('入力シート（ハ）①'!P40="","",'入力シート（ハ）①'!P40)</f>
        <v/>
      </c>
      <c r="R60" s="296"/>
      <c r="S60" s="296"/>
      <c r="T60" s="297"/>
      <c r="U60" s="298" t="str">
        <f>IF('入力シート（ハ）①'!S40="","",'入力シート（ハ）①'!S40)</f>
        <v/>
      </c>
      <c r="V60" s="299"/>
      <c r="W60" s="299"/>
      <c r="X60" s="299"/>
      <c r="Y60" s="299"/>
      <c r="Z60" s="299"/>
      <c r="AA60" s="299"/>
      <c r="AB60" s="50" t="s">
        <v>16</v>
      </c>
      <c r="AC60" s="288" t="str">
        <f>IF('入力シート（ハ）①'!X40="","",'入力シート（ハ）①'!X40)</f>
        <v/>
      </c>
      <c r="AD60" s="289"/>
      <c r="AE60" s="289"/>
      <c r="AF60" s="29" t="s">
        <v>11</v>
      </c>
      <c r="AG60" s="12"/>
    </row>
    <row r="61" spans="1:33" ht="18" customHeight="1" thickTop="1" x14ac:dyDescent="0.4">
      <c r="A61" s="12"/>
      <c r="B61" s="273" t="s">
        <v>29</v>
      </c>
      <c r="C61" s="274"/>
      <c r="D61" s="274"/>
      <c r="E61" s="274"/>
      <c r="F61" s="274"/>
      <c r="G61" s="274"/>
      <c r="H61" s="274"/>
      <c r="I61" s="274"/>
      <c r="J61" s="274"/>
      <c r="K61" s="274"/>
      <c r="L61" s="274"/>
      <c r="M61" s="274"/>
      <c r="N61" s="274"/>
      <c r="O61" s="274"/>
      <c r="P61" s="275"/>
      <c r="Q61" s="290" t="str">
        <f>IF('入力シート（ハ）①'!P41="","",'入力シート（ハ）①'!P41)</f>
        <v/>
      </c>
      <c r="R61" s="291"/>
      <c r="S61" s="291"/>
      <c r="T61" s="291"/>
      <c r="U61" s="291"/>
      <c r="V61" s="291"/>
      <c r="W61" s="291"/>
      <c r="X61" s="291"/>
      <c r="Y61" s="291"/>
      <c r="Z61" s="291"/>
      <c r="AA61" s="291"/>
      <c r="AB61" s="46" t="s">
        <v>16</v>
      </c>
      <c r="AC61" s="293">
        <v>100</v>
      </c>
      <c r="AD61" s="294"/>
      <c r="AE61" s="294"/>
      <c r="AF61" s="18" t="s">
        <v>11</v>
      </c>
      <c r="AG61" s="12"/>
    </row>
    <row r="62" spans="1:33" ht="7.5" customHeight="1" x14ac:dyDescent="0.4">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row>
    <row r="63" spans="1:33" s="12" customFormat="1" ht="15" customHeight="1" x14ac:dyDescent="0.4">
      <c r="B63" s="13" t="s">
        <v>2471</v>
      </c>
    </row>
    <row r="64" spans="1:33" s="12" customFormat="1" ht="15" customHeight="1" x14ac:dyDescent="0.4">
      <c r="B64" s="13" t="s">
        <v>2489</v>
      </c>
    </row>
    <row r="65" spans="1:33" s="12" customFormat="1" ht="15" customHeight="1" x14ac:dyDescent="0.4">
      <c r="B65" s="13" t="s">
        <v>2350</v>
      </c>
    </row>
    <row r="66" spans="1:33" s="12" customFormat="1" ht="15" customHeight="1" x14ac:dyDescent="0.4">
      <c r="B66" s="13" t="s">
        <v>2490</v>
      </c>
    </row>
    <row r="67" spans="1:33" ht="15" customHeight="1" x14ac:dyDescent="0.4">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row>
    <row r="68" spans="1:33" ht="15.75" customHeight="1" x14ac:dyDescent="0.4">
      <c r="A68" s="12"/>
      <c r="B68" s="13" t="s">
        <v>2317</v>
      </c>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row>
    <row r="69" spans="1:33" ht="18.75" customHeight="1" x14ac:dyDescent="0.4">
      <c r="A69" s="12"/>
      <c r="B69" s="257" t="s">
        <v>33</v>
      </c>
      <c r="C69" s="258"/>
      <c r="D69" s="258"/>
      <c r="E69" s="258"/>
      <c r="F69" s="258"/>
      <c r="G69" s="258"/>
      <c r="H69" s="258"/>
      <c r="I69" s="20" t="s">
        <v>13</v>
      </c>
      <c r="J69" s="276" t="str">
        <f>IF('入力シート（ハ）①'!G51="","",'入力シート（ハ）①'!G51)</f>
        <v/>
      </c>
      <c r="K69" s="276"/>
      <c r="L69" s="276"/>
      <c r="M69" s="276"/>
      <c r="N69" s="276"/>
      <c r="O69" s="276"/>
      <c r="P69" s="20" t="s">
        <v>14</v>
      </c>
      <c r="Q69" s="276" t="str">
        <f>IF('入力シート（ハ）①'!M51="","",'入力シート（ハ）①'!M51)</f>
        <v/>
      </c>
      <c r="R69" s="276"/>
      <c r="S69" s="276"/>
      <c r="T69" s="276"/>
      <c r="U69" s="276"/>
      <c r="V69" s="276"/>
      <c r="W69" s="19" t="s">
        <v>15</v>
      </c>
      <c r="X69" s="270" t="s">
        <v>36</v>
      </c>
      <c r="Y69" s="271"/>
      <c r="Z69" s="271"/>
      <c r="AA69" s="271"/>
      <c r="AB69" s="271"/>
      <c r="AC69" s="271"/>
      <c r="AD69" s="271"/>
      <c r="AE69" s="271"/>
      <c r="AF69" s="272"/>
      <c r="AG69" s="12"/>
    </row>
    <row r="70" spans="1:33" ht="14.25" customHeight="1" x14ac:dyDescent="0.4">
      <c r="A70" s="12"/>
      <c r="B70" s="257" t="s">
        <v>37</v>
      </c>
      <c r="C70" s="258"/>
      <c r="D70" s="258"/>
      <c r="E70" s="258"/>
      <c r="F70" s="258"/>
      <c r="G70" s="258"/>
      <c r="H70" s="258"/>
      <c r="I70" s="258"/>
      <c r="J70" s="258"/>
      <c r="K70" s="258"/>
      <c r="L70" s="258"/>
      <c r="M70" s="257" t="s">
        <v>38</v>
      </c>
      <c r="N70" s="258"/>
      <c r="O70" s="258"/>
      <c r="P70" s="258"/>
      <c r="Q70" s="258"/>
      <c r="R70" s="258"/>
      <c r="S70" s="258"/>
      <c r="T70" s="258"/>
      <c r="U70" s="258"/>
      <c r="V70" s="258"/>
      <c r="W70" s="190"/>
      <c r="X70" s="273" t="s">
        <v>39</v>
      </c>
      <c r="Y70" s="274"/>
      <c r="Z70" s="274"/>
      <c r="AA70" s="274"/>
      <c r="AB70" s="274"/>
      <c r="AC70" s="274"/>
      <c r="AD70" s="274"/>
      <c r="AE70" s="274"/>
      <c r="AF70" s="275"/>
      <c r="AG70" s="12"/>
    </row>
    <row r="71" spans="1:33" ht="27.75" customHeight="1" x14ac:dyDescent="0.4">
      <c r="A71" s="12"/>
      <c r="B71" s="257" t="s">
        <v>2355</v>
      </c>
      <c r="C71" s="258"/>
      <c r="D71" s="269" t="str">
        <f>IF('入力シート（ハ）①'!Q52="","",'入力シート（ハ）①'!Q52)</f>
        <v/>
      </c>
      <c r="E71" s="269"/>
      <c r="F71" s="269"/>
      <c r="G71" s="269"/>
      <c r="H71" s="269"/>
      <c r="I71" s="269"/>
      <c r="J71" s="269"/>
      <c r="K71" s="269"/>
      <c r="L71" s="19" t="s">
        <v>16</v>
      </c>
      <c r="M71" s="257" t="s">
        <v>2411</v>
      </c>
      <c r="N71" s="258"/>
      <c r="O71" s="269" t="str">
        <f>IF('入力シート（ハ）①'!Q53="","",'入力シート（ハ）①'!Q53)</f>
        <v/>
      </c>
      <c r="P71" s="269"/>
      <c r="Q71" s="269"/>
      <c r="R71" s="269"/>
      <c r="S71" s="269"/>
      <c r="T71" s="269"/>
      <c r="U71" s="269"/>
      <c r="V71" s="269"/>
      <c r="W71" s="19" t="s">
        <v>16</v>
      </c>
      <c r="X71" s="257" t="s">
        <v>2351</v>
      </c>
      <c r="Y71" s="258"/>
      <c r="Z71" s="268" t="str">
        <f>IF('入力シート（ハ）①'!W53="","",'入力シート（ハ）①'!W53)</f>
        <v/>
      </c>
      <c r="AA71" s="268"/>
      <c r="AB71" s="268"/>
      <c r="AC71" s="268"/>
      <c r="AD71" s="268"/>
      <c r="AE71" s="268"/>
      <c r="AF71" s="19" t="s">
        <v>11</v>
      </c>
      <c r="AG71" s="12"/>
    </row>
    <row r="72" spans="1:33" ht="13.5" customHeight="1" x14ac:dyDescent="0.4">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row>
    <row r="73" spans="1:33" ht="18.75" customHeight="1" x14ac:dyDescent="0.4">
      <c r="A73" s="12"/>
      <c r="B73" s="257" t="s">
        <v>34</v>
      </c>
      <c r="C73" s="258"/>
      <c r="D73" s="258"/>
      <c r="E73" s="258"/>
      <c r="F73" s="258"/>
      <c r="G73" s="258"/>
      <c r="H73" s="258"/>
      <c r="I73" s="20" t="s">
        <v>13</v>
      </c>
      <c r="J73" s="276" t="str">
        <f>IF('入力シート（ハ）①'!G56="","",'入力シート（ハ）①'!G56)</f>
        <v/>
      </c>
      <c r="K73" s="276"/>
      <c r="L73" s="276"/>
      <c r="M73" s="276"/>
      <c r="N73" s="276"/>
      <c r="O73" s="276"/>
      <c r="P73" s="20" t="s">
        <v>14</v>
      </c>
      <c r="Q73" s="276" t="str">
        <f>IF('入力シート（ハ）①'!M56="","",'入力シート（ハ）①'!M56)</f>
        <v/>
      </c>
      <c r="R73" s="276"/>
      <c r="S73" s="276"/>
      <c r="T73" s="276"/>
      <c r="U73" s="276"/>
      <c r="V73" s="276"/>
      <c r="W73" s="19" t="s">
        <v>15</v>
      </c>
      <c r="X73" s="270" t="s">
        <v>36</v>
      </c>
      <c r="Y73" s="271"/>
      <c r="Z73" s="271"/>
      <c r="AA73" s="271"/>
      <c r="AB73" s="271"/>
      <c r="AC73" s="271"/>
      <c r="AD73" s="271"/>
      <c r="AE73" s="271"/>
      <c r="AF73" s="272"/>
      <c r="AG73" s="12"/>
    </row>
    <row r="74" spans="1:33" ht="14.25" customHeight="1" x14ac:dyDescent="0.4">
      <c r="A74" s="12"/>
      <c r="B74" s="257" t="s">
        <v>37</v>
      </c>
      <c r="C74" s="258"/>
      <c r="D74" s="258"/>
      <c r="E74" s="258"/>
      <c r="F74" s="258"/>
      <c r="G74" s="258"/>
      <c r="H74" s="258"/>
      <c r="I74" s="258"/>
      <c r="J74" s="258"/>
      <c r="K74" s="258"/>
      <c r="L74" s="258"/>
      <c r="M74" s="257" t="s">
        <v>38</v>
      </c>
      <c r="N74" s="258"/>
      <c r="O74" s="258"/>
      <c r="P74" s="258"/>
      <c r="Q74" s="258"/>
      <c r="R74" s="258"/>
      <c r="S74" s="258"/>
      <c r="T74" s="258"/>
      <c r="U74" s="258"/>
      <c r="V74" s="258"/>
      <c r="W74" s="190"/>
      <c r="X74" s="273" t="s">
        <v>40</v>
      </c>
      <c r="Y74" s="274"/>
      <c r="Z74" s="274"/>
      <c r="AA74" s="274"/>
      <c r="AB74" s="274"/>
      <c r="AC74" s="274"/>
      <c r="AD74" s="274"/>
      <c r="AE74" s="274"/>
      <c r="AF74" s="275"/>
      <c r="AG74" s="12"/>
    </row>
    <row r="75" spans="1:33" ht="27.75" customHeight="1" x14ac:dyDescent="0.4">
      <c r="A75" s="12"/>
      <c r="B75" s="257" t="s">
        <v>2409</v>
      </c>
      <c r="C75" s="258"/>
      <c r="D75" s="269" t="str">
        <f>IF('入力シート（ハ）①'!Q57="","",'入力シート（ハ）①'!Q57)</f>
        <v/>
      </c>
      <c r="E75" s="269"/>
      <c r="F75" s="269"/>
      <c r="G75" s="269"/>
      <c r="H75" s="269"/>
      <c r="I75" s="269"/>
      <c r="J75" s="269"/>
      <c r="K75" s="269"/>
      <c r="L75" s="19" t="s">
        <v>16</v>
      </c>
      <c r="M75" s="257" t="s">
        <v>2410</v>
      </c>
      <c r="N75" s="258"/>
      <c r="O75" s="269" t="str">
        <f>IF('入力シート（ハ）①'!Q58="","",'入力シート（ハ）①'!Q58)</f>
        <v/>
      </c>
      <c r="P75" s="269"/>
      <c r="Q75" s="269"/>
      <c r="R75" s="269"/>
      <c r="S75" s="269"/>
      <c r="T75" s="269"/>
      <c r="U75" s="269"/>
      <c r="V75" s="269"/>
      <c r="W75" s="19" t="s">
        <v>16</v>
      </c>
      <c r="X75" s="257" t="s">
        <v>2352</v>
      </c>
      <c r="Y75" s="258"/>
      <c r="Z75" s="266" t="str">
        <f>IF('入力シート（ハ）①'!W58="","",'入力シート（ハ）①'!W58)</f>
        <v/>
      </c>
      <c r="AA75" s="266"/>
      <c r="AB75" s="266"/>
      <c r="AC75" s="266"/>
      <c r="AD75" s="266"/>
      <c r="AE75" s="266"/>
      <c r="AF75" s="19" t="s">
        <v>11</v>
      </c>
      <c r="AG75" s="12"/>
    </row>
    <row r="76" spans="1:33" ht="13.5" customHeight="1" x14ac:dyDescent="0.4">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row>
    <row r="77" spans="1:33" ht="21" customHeight="1" x14ac:dyDescent="0.4">
      <c r="A77" s="12"/>
      <c r="B77" s="12"/>
      <c r="C77" s="254" t="s">
        <v>8</v>
      </c>
      <c r="D77" s="254"/>
      <c r="E77" s="254"/>
      <c r="F77" s="12"/>
      <c r="G77" s="12" t="s">
        <v>9</v>
      </c>
      <c r="H77" s="12"/>
      <c r="I77" s="12"/>
      <c r="J77" s="12"/>
      <c r="K77" s="12"/>
      <c r="L77" s="12"/>
      <c r="M77" s="12"/>
      <c r="N77" s="12"/>
      <c r="O77" s="12"/>
      <c r="P77" s="12" t="s">
        <v>35</v>
      </c>
      <c r="Q77" s="265" t="str">
        <f>IF('入力シート（ハ）①'!N62="","",'入力シート（ハ）①'!N62)</f>
        <v/>
      </c>
      <c r="R77" s="266"/>
      <c r="S77" s="266"/>
      <c r="T77" s="267"/>
      <c r="U77" s="12" t="s">
        <v>11</v>
      </c>
      <c r="V77" s="12" t="s">
        <v>2353</v>
      </c>
      <c r="W77" s="12"/>
      <c r="X77" s="12"/>
      <c r="Y77" s="12"/>
      <c r="Z77" s="12"/>
      <c r="AA77" s="12"/>
      <c r="AB77" s="12"/>
      <c r="AC77" s="12"/>
      <c r="AD77" s="12"/>
      <c r="AE77" s="12"/>
      <c r="AF77" s="12"/>
      <c r="AG77" s="12"/>
    </row>
    <row r="78" spans="1:33" ht="15" customHeight="1" x14ac:dyDescent="0.4">
      <c r="A78" s="12"/>
      <c r="B78" s="13"/>
      <c r="C78" s="44"/>
      <c r="D78" s="44"/>
      <c r="E78" s="44"/>
      <c r="F78" s="12"/>
      <c r="G78" s="12"/>
      <c r="H78" s="12"/>
      <c r="I78" s="12"/>
      <c r="J78" s="12"/>
      <c r="K78" s="12"/>
      <c r="L78" s="12"/>
      <c r="M78" s="12"/>
      <c r="N78" s="12"/>
      <c r="O78" s="12"/>
      <c r="P78" s="12"/>
      <c r="Q78" s="44"/>
      <c r="R78" s="44"/>
      <c r="S78" s="44"/>
      <c r="T78" s="44"/>
      <c r="U78" s="12"/>
      <c r="V78" s="12"/>
      <c r="W78" s="12"/>
      <c r="X78" s="12"/>
      <c r="Y78" s="12"/>
      <c r="Z78" s="12"/>
      <c r="AA78" s="12"/>
      <c r="AB78" s="12"/>
      <c r="AC78" s="12"/>
      <c r="AD78" s="12"/>
      <c r="AE78" s="12"/>
      <c r="AF78" s="12"/>
      <c r="AG78" s="12"/>
    </row>
    <row r="79" spans="1:33" ht="15" customHeight="1" x14ac:dyDescent="0.4">
      <c r="A79" s="12"/>
      <c r="B79" s="13"/>
      <c r="C79" s="44"/>
      <c r="D79" s="44"/>
      <c r="E79" s="44"/>
      <c r="F79" s="12"/>
      <c r="G79" s="12"/>
      <c r="H79" s="12"/>
      <c r="I79" s="12"/>
      <c r="J79" s="12"/>
      <c r="K79" s="12"/>
      <c r="L79" s="12"/>
      <c r="M79" s="12"/>
      <c r="N79" s="12"/>
      <c r="O79" s="12"/>
      <c r="P79" s="12"/>
      <c r="Q79" s="44"/>
      <c r="R79" s="44"/>
      <c r="S79" s="44"/>
      <c r="T79" s="44"/>
      <c r="U79" s="12"/>
      <c r="V79" s="12"/>
      <c r="W79" s="12"/>
      <c r="X79" s="12"/>
      <c r="Y79" s="12"/>
      <c r="Z79" s="12"/>
      <c r="AA79" s="12"/>
      <c r="AB79" s="12"/>
      <c r="AC79" s="12"/>
      <c r="AD79" s="12"/>
      <c r="AE79" s="12"/>
      <c r="AF79" s="12"/>
      <c r="AG79" s="12"/>
    </row>
    <row r="80" spans="1:33" ht="20.100000000000001" customHeight="1" x14ac:dyDescent="0.4">
      <c r="A80" s="12"/>
      <c r="B80" s="12" t="s">
        <v>2414</v>
      </c>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row>
    <row r="81" spans="1:33" s="26" customFormat="1" ht="20.100000000000001" customHeight="1" x14ac:dyDescent="0.4">
      <c r="A81" s="62"/>
      <c r="B81" s="63" t="s">
        <v>2417</v>
      </c>
      <c r="C81" s="62" t="s">
        <v>2491</v>
      </c>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row>
    <row r="82" spans="1:33" s="26" customFormat="1" ht="20.100000000000001" customHeight="1" x14ac:dyDescent="0.4">
      <c r="A82" s="62"/>
      <c r="B82" s="62"/>
      <c r="C82" s="62" t="s">
        <v>2415</v>
      </c>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row>
    <row r="83" spans="1:33" s="26" customFormat="1" ht="20.100000000000001" customHeight="1" x14ac:dyDescent="0.4">
      <c r="A83" s="62"/>
      <c r="B83" s="63" t="s">
        <v>2417</v>
      </c>
      <c r="C83" s="62" t="s">
        <v>2492</v>
      </c>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row>
    <row r="84" spans="1:33" s="26" customFormat="1" ht="20.100000000000001" customHeight="1" x14ac:dyDescent="0.4">
      <c r="A84" s="62"/>
      <c r="B84" s="62"/>
      <c r="C84" s="62" t="s">
        <v>2415</v>
      </c>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row>
    <row r="85" spans="1:33" s="26" customFormat="1" ht="20.100000000000001" customHeight="1" x14ac:dyDescent="0.4">
      <c r="A85" s="62"/>
      <c r="B85" s="63" t="s">
        <v>2417</v>
      </c>
      <c r="C85" s="62" t="s">
        <v>2493</v>
      </c>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row>
    <row r="86" spans="1:33" s="26" customFormat="1" ht="20.100000000000001" customHeight="1" x14ac:dyDescent="0.4">
      <c r="A86" s="62"/>
      <c r="B86" s="62"/>
      <c r="C86" s="62" t="s">
        <v>2416</v>
      </c>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row>
  </sheetData>
  <sheetProtection algorithmName="SHA-512" hashValue="0ZpjcfwA4ABgVDwojH+VZP00x/ZhddFLCgdulWGscC9ubspUT9gFi98k1dhYvzaNQDi5N+1GJO/oEyrcnKE4Nw==" saltValue="8NWsDQIsOguTALi708Amhg==" spinCount="100000" sheet="1" objects="1" scenarios="1"/>
  <mergeCells count="122">
    <mergeCell ref="X69:AF69"/>
    <mergeCell ref="X70:AF70"/>
    <mergeCell ref="B69:H69"/>
    <mergeCell ref="B70:L70"/>
    <mergeCell ref="M70:W70"/>
    <mergeCell ref="AC60:AE60"/>
    <mergeCell ref="B61:P61"/>
    <mergeCell ref="Q61:AA61"/>
    <mergeCell ref="B49:J49"/>
    <mergeCell ref="K51:AF51"/>
    <mergeCell ref="K50:AF50"/>
    <mergeCell ref="K49:AF49"/>
    <mergeCell ref="J69:O69"/>
    <mergeCell ref="Q69:V69"/>
    <mergeCell ref="AC61:AE61"/>
    <mergeCell ref="AC58:AE58"/>
    <mergeCell ref="AC59:AE59"/>
    <mergeCell ref="Q58:T58"/>
    <mergeCell ref="Q59:T59"/>
    <mergeCell ref="Q60:T60"/>
    <mergeCell ref="U58:AA58"/>
    <mergeCell ref="U59:AA59"/>
    <mergeCell ref="U60:AA60"/>
    <mergeCell ref="E27:J27"/>
    <mergeCell ref="L27:Q27"/>
    <mergeCell ref="E30:J30"/>
    <mergeCell ref="L30:Q30"/>
    <mergeCell ref="B58:C58"/>
    <mergeCell ref="B59:C59"/>
    <mergeCell ref="B60:C60"/>
    <mergeCell ref="D55:P55"/>
    <mergeCell ref="D56:P56"/>
    <mergeCell ref="D57:P57"/>
    <mergeCell ref="D58:P58"/>
    <mergeCell ref="D59:P59"/>
    <mergeCell ref="D60:P60"/>
    <mergeCell ref="A47:AG47"/>
    <mergeCell ref="C33:H33"/>
    <mergeCell ref="C34:H34"/>
    <mergeCell ref="I33:AF33"/>
    <mergeCell ref="I34:AF34"/>
    <mergeCell ref="C77:E77"/>
    <mergeCell ref="Q77:T77"/>
    <mergeCell ref="Z71:AE71"/>
    <mergeCell ref="X75:Y75"/>
    <mergeCell ref="Z75:AE75"/>
    <mergeCell ref="B74:L74"/>
    <mergeCell ref="M74:W74"/>
    <mergeCell ref="M71:N71"/>
    <mergeCell ref="X71:Y71"/>
    <mergeCell ref="D71:K71"/>
    <mergeCell ref="O71:V71"/>
    <mergeCell ref="B75:C75"/>
    <mergeCell ref="D75:K75"/>
    <mergeCell ref="M75:N75"/>
    <mergeCell ref="B73:H73"/>
    <mergeCell ref="X73:AF73"/>
    <mergeCell ref="X74:AF74"/>
    <mergeCell ref="B71:C71"/>
    <mergeCell ref="O75:V75"/>
    <mergeCell ref="J73:O73"/>
    <mergeCell ref="Q73:V73"/>
    <mergeCell ref="Y15:AF16"/>
    <mergeCell ref="E17:L18"/>
    <mergeCell ref="O17:V18"/>
    <mergeCell ref="AC56:AE56"/>
    <mergeCell ref="AC57:AE57"/>
    <mergeCell ref="Q56:T56"/>
    <mergeCell ref="Q57:T57"/>
    <mergeCell ref="U56:AA56"/>
    <mergeCell ref="U57:AA57"/>
    <mergeCell ref="B36:AG36"/>
    <mergeCell ref="X38:Z38"/>
    <mergeCell ref="X40:Z40"/>
    <mergeCell ref="B56:C56"/>
    <mergeCell ref="B57:C57"/>
    <mergeCell ref="AC54:AF54"/>
    <mergeCell ref="AC55:AE55"/>
    <mergeCell ref="Q55:T55"/>
    <mergeCell ref="U54:AB54"/>
    <mergeCell ref="U55:AA55"/>
    <mergeCell ref="B54:P54"/>
    <mergeCell ref="B55:C55"/>
    <mergeCell ref="Q54:T54"/>
    <mergeCell ref="B51:J51"/>
    <mergeCell ref="B50:J50"/>
    <mergeCell ref="Q11:AG11"/>
    <mergeCell ref="B12:P12"/>
    <mergeCell ref="Y17:AF18"/>
    <mergeCell ref="T27:Y28"/>
    <mergeCell ref="T30:Y31"/>
    <mergeCell ref="B13:AG13"/>
    <mergeCell ref="B19:AG19"/>
    <mergeCell ref="U21:W21"/>
    <mergeCell ref="X21:Y21"/>
    <mergeCell ref="AA21:AB21"/>
    <mergeCell ref="AD21:AE21"/>
    <mergeCell ref="Z24:AE24"/>
    <mergeCell ref="Z27:AE27"/>
    <mergeCell ref="Z30:AE30"/>
    <mergeCell ref="C15:D16"/>
    <mergeCell ref="M15:N16"/>
    <mergeCell ref="W15:X16"/>
    <mergeCell ref="W17:X18"/>
    <mergeCell ref="M17:N18"/>
    <mergeCell ref="C17:D18"/>
    <mergeCell ref="E15:L16"/>
    <mergeCell ref="Q12:AG12"/>
    <mergeCell ref="B11:P11"/>
    <mergeCell ref="O15:V16"/>
    <mergeCell ref="X2:AG3"/>
    <mergeCell ref="N2:W3"/>
    <mergeCell ref="D2:M3"/>
    <mergeCell ref="B9:AG9"/>
    <mergeCell ref="V10:X10"/>
    <mergeCell ref="Z10:AB10"/>
    <mergeCell ref="AD10:AF10"/>
    <mergeCell ref="Q10:U10"/>
    <mergeCell ref="B10:P10"/>
    <mergeCell ref="X4:AG5"/>
    <mergeCell ref="N4:W5"/>
    <mergeCell ref="D4:M5"/>
  </mergeCells>
  <phoneticPr fontId="3"/>
  <printOptions horizontalCentered="1"/>
  <pageMargins left="0.11811023622047245" right="0.11811023622047245" top="0.19685039370078741" bottom="0.19685039370078741" header="0.31496062992125984" footer="0.31496062992125984"/>
  <pageSetup paperSize="9" scale="90" orientation="portrait" r:id="rId1"/>
  <rowBreaks count="1" manualBreakCount="1">
    <brk id="45" max="3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C097E-9A5B-46C6-8482-474EE1992A81}">
  <sheetPr>
    <tabColor theme="9" tint="0.59999389629810485"/>
  </sheetPr>
  <dimension ref="A1:AI87"/>
  <sheetViews>
    <sheetView view="pageBreakPreview" zoomScaleNormal="100" zoomScaleSheetLayoutView="100" workbookViewId="0"/>
  </sheetViews>
  <sheetFormatPr defaultColWidth="3.625" defaultRowHeight="18.75" customHeight="1" x14ac:dyDescent="0.4"/>
  <cols>
    <col min="1" max="3" width="3.625" style="1"/>
    <col min="4" max="6" width="4.25" style="1" customWidth="1"/>
    <col min="7" max="9" width="4.125" style="1" customWidth="1"/>
    <col min="10" max="12" width="4.5" style="1" customWidth="1"/>
    <col min="13" max="18" width="4.125" style="1" customWidth="1"/>
    <col min="19" max="22" width="3.625" style="1"/>
    <col min="23" max="23" width="3.625" style="1" customWidth="1"/>
    <col min="24" max="24" width="4" style="1" customWidth="1"/>
    <col min="25" max="26" width="3.625" style="1"/>
    <col min="27" max="27" width="15.625" style="1" customWidth="1"/>
    <col min="28" max="37" width="3.625" style="1"/>
    <col min="38" max="38" width="41.75" style="1" customWidth="1"/>
    <col min="39" max="16384" width="3.625" style="1"/>
  </cols>
  <sheetData>
    <row r="1" spans="2:27" ht="23.25" customHeight="1" x14ac:dyDescent="0.4">
      <c r="B1" s="133" t="s">
        <v>2431</v>
      </c>
      <c r="C1" s="133"/>
      <c r="D1" s="133"/>
      <c r="E1" s="133"/>
      <c r="F1" s="133"/>
      <c r="G1" s="133"/>
      <c r="H1" s="133"/>
      <c r="I1" s="133"/>
      <c r="J1" s="133"/>
      <c r="K1" s="133"/>
      <c r="L1" s="133"/>
      <c r="M1" s="133"/>
      <c r="N1" s="133"/>
      <c r="O1" s="133"/>
      <c r="P1" s="133"/>
      <c r="Q1" s="133"/>
      <c r="R1" s="133"/>
      <c r="S1" s="133"/>
      <c r="T1" s="133"/>
      <c r="U1" s="133"/>
      <c r="V1" s="133"/>
      <c r="W1" s="133"/>
      <c r="X1" s="133"/>
      <c r="Y1" s="133"/>
      <c r="Z1" s="133"/>
      <c r="AA1" s="66"/>
    </row>
    <row r="2" spans="2:27" ht="6.75" customHeight="1" x14ac:dyDescent="0.4">
      <c r="B2" s="5"/>
      <c r="C2" s="5"/>
      <c r="D2" s="5"/>
      <c r="E2" s="5"/>
      <c r="F2" s="5"/>
      <c r="G2" s="5"/>
      <c r="H2" s="5"/>
      <c r="I2" s="5"/>
      <c r="J2" s="5"/>
      <c r="K2" s="5"/>
      <c r="L2" s="5"/>
      <c r="M2" s="5"/>
      <c r="N2" s="5"/>
      <c r="O2" s="5"/>
      <c r="P2" s="5"/>
      <c r="Q2" s="5"/>
      <c r="R2" s="5"/>
      <c r="S2" s="5"/>
      <c r="T2" s="5"/>
      <c r="U2" s="5"/>
      <c r="V2" s="5"/>
      <c r="W2" s="5"/>
      <c r="X2" s="5"/>
      <c r="Y2" s="5"/>
      <c r="Z2" s="5"/>
    </row>
    <row r="3" spans="2:27" ht="18.75" customHeight="1" x14ac:dyDescent="0.4">
      <c r="B3" s="6" t="s">
        <v>2418</v>
      </c>
      <c r="C3" s="6"/>
      <c r="D3" s="6"/>
      <c r="E3" s="6"/>
      <c r="F3" s="6"/>
      <c r="G3" s="6"/>
      <c r="H3" s="6"/>
      <c r="I3" s="6"/>
      <c r="J3" s="6"/>
      <c r="K3" s="6"/>
      <c r="L3" s="6"/>
      <c r="M3" s="6"/>
      <c r="N3" s="6"/>
      <c r="O3" s="6"/>
      <c r="P3" s="6"/>
      <c r="Q3" s="6"/>
      <c r="R3" s="6"/>
      <c r="S3" s="6"/>
      <c r="T3" s="6"/>
      <c r="U3" s="6"/>
      <c r="V3" s="6"/>
      <c r="W3" s="6"/>
      <c r="X3" s="6"/>
      <c r="Y3" s="6"/>
      <c r="Z3" s="6"/>
    </row>
    <row r="4" spans="2:27" ht="18.75" customHeight="1" x14ac:dyDescent="0.4">
      <c r="B4" s="6" t="s">
        <v>2340</v>
      </c>
      <c r="C4" s="6"/>
      <c r="D4" s="6"/>
      <c r="E4" s="6"/>
      <c r="F4" s="6"/>
      <c r="G4" s="6"/>
      <c r="H4" s="6"/>
      <c r="I4" s="6"/>
      <c r="J4" s="6"/>
      <c r="K4" s="6"/>
      <c r="L4" s="6"/>
      <c r="M4" s="6"/>
      <c r="N4" s="6"/>
      <c r="O4" s="6"/>
      <c r="P4" s="6"/>
      <c r="Q4" s="6"/>
      <c r="R4" s="6"/>
      <c r="S4" s="6"/>
      <c r="T4" s="6"/>
      <c r="U4" s="6"/>
      <c r="V4" s="6"/>
      <c r="W4" s="6"/>
      <c r="X4" s="6"/>
      <c r="Y4" s="6"/>
      <c r="Z4" s="6"/>
    </row>
    <row r="5" spans="2:27" ht="18.75" customHeight="1" x14ac:dyDescent="0.4">
      <c r="B5" s="10" t="s">
        <v>2330</v>
      </c>
      <c r="C5" s="6"/>
      <c r="D5" s="6"/>
      <c r="E5" s="6"/>
      <c r="F5" s="6"/>
      <c r="G5" s="6"/>
      <c r="H5" s="6"/>
      <c r="I5" s="6"/>
      <c r="J5" s="6"/>
      <c r="K5" s="6"/>
      <c r="L5" s="6"/>
      <c r="M5" s="6"/>
      <c r="N5" s="6"/>
      <c r="O5" s="6"/>
      <c r="P5" s="6"/>
      <c r="Q5" s="6"/>
      <c r="R5" s="6"/>
      <c r="S5" s="6"/>
      <c r="T5" s="6"/>
      <c r="U5" s="6"/>
      <c r="V5" s="6"/>
      <c r="W5" s="6"/>
      <c r="X5" s="6"/>
      <c r="Y5" s="6"/>
      <c r="Z5" s="6"/>
    </row>
    <row r="6" spans="2:27" ht="18.75" customHeight="1" x14ac:dyDescent="0.4">
      <c r="B6" s="6" t="s">
        <v>2336</v>
      </c>
      <c r="C6" s="6"/>
      <c r="D6" s="6"/>
      <c r="E6" s="6"/>
      <c r="F6" s="6"/>
      <c r="G6" s="6"/>
      <c r="H6" s="6"/>
      <c r="I6" s="6"/>
      <c r="J6" s="6"/>
      <c r="K6" s="6"/>
      <c r="L6" s="6"/>
      <c r="M6" s="6"/>
      <c r="N6" s="6"/>
      <c r="O6" s="6"/>
      <c r="P6" s="6"/>
      <c r="Q6" s="6"/>
      <c r="R6" s="6"/>
      <c r="S6" s="6"/>
      <c r="T6" s="6"/>
      <c r="U6" s="6"/>
      <c r="V6" s="6"/>
      <c r="W6" s="6"/>
      <c r="X6" s="6"/>
      <c r="Y6" s="6"/>
      <c r="Z6" s="6"/>
    </row>
    <row r="7" spans="2:27" ht="18.75" customHeight="1" x14ac:dyDescent="0.4">
      <c r="B7" s="6" t="s">
        <v>2341</v>
      </c>
      <c r="C7" s="6"/>
      <c r="D7" s="6"/>
      <c r="E7" s="6"/>
      <c r="F7" s="6"/>
      <c r="G7" s="6"/>
      <c r="H7" s="6"/>
      <c r="I7" s="6"/>
      <c r="J7" s="6"/>
      <c r="K7" s="6"/>
      <c r="L7" s="6"/>
      <c r="M7" s="6"/>
      <c r="N7" s="6"/>
      <c r="O7" s="6"/>
      <c r="P7" s="6"/>
      <c r="Q7" s="6"/>
      <c r="R7" s="6"/>
      <c r="S7" s="6"/>
      <c r="T7" s="6"/>
      <c r="U7" s="6"/>
      <c r="V7" s="6"/>
      <c r="W7" s="6"/>
      <c r="X7" s="6"/>
      <c r="Y7" s="6"/>
      <c r="Z7" s="6"/>
    </row>
    <row r="8" spans="2:27" ht="18.75" customHeight="1" x14ac:dyDescent="0.4">
      <c r="B8" s="6" t="s">
        <v>2344</v>
      </c>
      <c r="C8" s="6"/>
      <c r="D8" s="6"/>
      <c r="E8" s="6"/>
      <c r="F8" s="6"/>
      <c r="G8" s="6"/>
      <c r="H8" s="6"/>
      <c r="I8" s="6"/>
      <c r="J8" s="6"/>
      <c r="K8" s="6"/>
      <c r="L8" s="6"/>
      <c r="M8" s="28"/>
      <c r="N8" s="6"/>
      <c r="O8" s="6"/>
      <c r="P8" s="6"/>
      <c r="Q8" s="6"/>
      <c r="R8" s="6"/>
      <c r="S8" s="6"/>
      <c r="T8" s="6"/>
      <c r="U8" s="6"/>
      <c r="V8" s="6"/>
      <c r="W8" s="6"/>
      <c r="X8" s="6"/>
      <c r="Y8" s="6"/>
      <c r="Z8" s="6"/>
    </row>
    <row r="9" spans="2:27" ht="18.75" customHeight="1" x14ac:dyDescent="0.4">
      <c r="B9" s="6" t="s">
        <v>2378</v>
      </c>
      <c r="C9" s="6"/>
      <c r="D9" s="6"/>
      <c r="E9" s="6"/>
      <c r="F9" s="6"/>
      <c r="G9" s="6"/>
      <c r="H9" s="6"/>
      <c r="I9" s="6"/>
      <c r="J9" s="6"/>
      <c r="K9" s="6"/>
      <c r="L9" s="6"/>
      <c r="M9" s="6"/>
      <c r="N9" s="6"/>
      <c r="O9" s="6"/>
      <c r="P9" s="6"/>
      <c r="Q9" s="6"/>
      <c r="R9" s="6"/>
      <c r="S9" s="6"/>
      <c r="T9" s="6"/>
      <c r="U9" s="6"/>
      <c r="V9" s="6"/>
      <c r="W9" s="6"/>
      <c r="X9" s="6"/>
      <c r="Y9" s="6"/>
      <c r="Z9" s="6"/>
    </row>
    <row r="10" spans="2:27" ht="12.75" customHeight="1" x14ac:dyDescent="0.4">
      <c r="B10" s="6"/>
      <c r="C10" s="6"/>
      <c r="D10" s="6"/>
      <c r="E10" s="6"/>
      <c r="F10" s="6"/>
      <c r="G10" s="6"/>
      <c r="H10" s="6"/>
      <c r="I10" s="6"/>
      <c r="J10" s="6"/>
      <c r="K10" s="6"/>
      <c r="L10" s="6"/>
      <c r="M10" s="6"/>
      <c r="N10" s="6"/>
      <c r="O10" s="6"/>
      <c r="P10" s="6"/>
      <c r="Q10" s="6"/>
      <c r="R10" s="6"/>
      <c r="S10" s="6"/>
      <c r="T10" s="6"/>
      <c r="U10" s="6"/>
      <c r="V10" s="6"/>
      <c r="W10" s="6"/>
      <c r="X10" s="6"/>
      <c r="Y10" s="6"/>
      <c r="Z10" s="6"/>
    </row>
    <row r="11" spans="2:27" ht="18" customHeight="1" x14ac:dyDescent="0.4">
      <c r="B11" s="7">
        <v>1</v>
      </c>
      <c r="C11" s="7" t="s">
        <v>2292</v>
      </c>
      <c r="D11" s="6"/>
      <c r="E11" s="6"/>
      <c r="F11" s="6"/>
      <c r="G11" s="6"/>
      <c r="H11" s="6"/>
      <c r="I11" s="6"/>
      <c r="J11" s="6"/>
      <c r="K11" s="6"/>
      <c r="L11" s="6"/>
      <c r="M11" s="6"/>
      <c r="N11" s="6"/>
      <c r="O11" s="6"/>
      <c r="P11" s="6"/>
      <c r="Q11" s="6"/>
      <c r="R11" s="6"/>
      <c r="S11" s="6"/>
      <c r="T11" s="6"/>
      <c r="U11" s="6"/>
      <c r="V11" s="6"/>
      <c r="W11" s="6"/>
      <c r="X11" s="6"/>
      <c r="Y11" s="6"/>
      <c r="Z11" s="6"/>
    </row>
    <row r="12" spans="2:27" ht="18" customHeight="1" x14ac:dyDescent="0.4">
      <c r="B12" s="6"/>
      <c r="C12" s="134"/>
      <c r="D12" s="135"/>
      <c r="E12" s="135"/>
      <c r="F12" s="136"/>
      <c r="G12" s="6"/>
      <c r="H12" s="6"/>
      <c r="I12" s="6"/>
      <c r="J12" s="6"/>
      <c r="K12" s="6"/>
      <c r="L12" s="6"/>
      <c r="M12" s="6"/>
      <c r="N12" s="6"/>
      <c r="O12" s="6"/>
      <c r="P12" s="6"/>
      <c r="Q12" s="6"/>
      <c r="R12" s="6"/>
      <c r="S12" s="6"/>
      <c r="T12" s="6"/>
      <c r="U12" s="6"/>
      <c r="V12" s="6"/>
      <c r="W12" s="6"/>
      <c r="X12" s="6"/>
      <c r="Y12" s="6"/>
      <c r="Z12" s="6"/>
    </row>
    <row r="13" spans="2:27" ht="10.5" customHeight="1" x14ac:dyDescent="0.4">
      <c r="B13" s="6"/>
      <c r="C13" s="8"/>
      <c r="D13" s="8"/>
      <c r="E13" s="8"/>
      <c r="F13" s="8"/>
      <c r="G13" s="6"/>
      <c r="H13" s="6"/>
      <c r="I13" s="6"/>
      <c r="J13" s="6"/>
      <c r="K13" s="6"/>
      <c r="L13" s="6"/>
      <c r="M13" s="6"/>
      <c r="N13" s="6"/>
      <c r="O13" s="6"/>
      <c r="P13" s="6"/>
      <c r="Q13" s="6"/>
      <c r="R13" s="6"/>
      <c r="S13" s="6"/>
      <c r="T13" s="6"/>
      <c r="U13" s="6"/>
      <c r="V13" s="6"/>
      <c r="W13" s="6"/>
      <c r="X13" s="6"/>
      <c r="Y13" s="6"/>
      <c r="Z13" s="6"/>
    </row>
    <row r="14" spans="2:27" ht="18" customHeight="1" x14ac:dyDescent="0.4">
      <c r="B14" s="7">
        <v>2</v>
      </c>
      <c r="C14" s="9" t="s">
        <v>2327</v>
      </c>
      <c r="D14" s="8"/>
      <c r="E14" s="8"/>
      <c r="F14" s="8"/>
      <c r="G14" s="6"/>
      <c r="H14" s="6"/>
      <c r="I14" s="6"/>
      <c r="J14" s="6"/>
      <c r="K14" s="6"/>
      <c r="L14" s="6"/>
      <c r="M14" s="6"/>
      <c r="N14" s="6"/>
      <c r="O14" s="6"/>
      <c r="P14" s="6"/>
      <c r="Q14" s="6"/>
      <c r="R14" s="6"/>
      <c r="S14" s="6"/>
      <c r="T14" s="6"/>
      <c r="U14" s="6"/>
      <c r="V14" s="6"/>
      <c r="W14" s="6"/>
      <c r="X14" s="6"/>
      <c r="Y14" s="6"/>
      <c r="Z14" s="6"/>
    </row>
    <row r="15" spans="2:27" ht="18" customHeight="1" x14ac:dyDescent="0.4">
      <c r="B15" s="6"/>
      <c r="C15" s="134"/>
      <c r="D15" s="136"/>
      <c r="E15" s="67"/>
      <c r="F15" s="8" t="s">
        <v>2</v>
      </c>
      <c r="G15" s="68"/>
      <c r="H15" s="6" t="s">
        <v>3</v>
      </c>
      <c r="I15" s="68"/>
      <c r="J15" s="6" t="s">
        <v>4</v>
      </c>
      <c r="K15" s="6"/>
      <c r="L15" s="6"/>
      <c r="M15" s="6"/>
      <c r="N15" s="6"/>
      <c r="O15" s="6"/>
      <c r="P15" s="6"/>
      <c r="Q15" s="6"/>
      <c r="R15" s="6"/>
      <c r="S15" s="6"/>
      <c r="T15" s="6"/>
      <c r="U15" s="6"/>
      <c r="V15" s="6"/>
      <c r="W15" s="6"/>
      <c r="X15" s="6"/>
      <c r="Y15" s="6"/>
      <c r="Z15" s="6"/>
    </row>
    <row r="16" spans="2:27" ht="12.75" customHeight="1" x14ac:dyDescent="0.4">
      <c r="B16" s="6"/>
      <c r="C16" s="6"/>
      <c r="D16" s="6"/>
      <c r="E16" s="6"/>
      <c r="F16" s="6"/>
      <c r="G16" s="6"/>
      <c r="H16" s="6"/>
      <c r="I16" s="6"/>
      <c r="J16" s="6"/>
      <c r="K16" s="6"/>
      <c r="L16" s="6"/>
      <c r="M16" s="6"/>
      <c r="N16" s="6"/>
      <c r="O16" s="6"/>
      <c r="P16" s="6"/>
      <c r="Q16" s="6"/>
      <c r="R16" s="6"/>
      <c r="S16" s="6"/>
      <c r="T16" s="6"/>
      <c r="U16" s="6"/>
      <c r="V16" s="6"/>
      <c r="W16" s="6"/>
      <c r="X16" s="6"/>
      <c r="Y16" s="6"/>
      <c r="Z16" s="6"/>
    </row>
    <row r="17" spans="2:35" ht="18.75" customHeight="1" x14ac:dyDescent="0.4">
      <c r="B17" s="7">
        <v>3</v>
      </c>
      <c r="C17" s="7" t="s">
        <v>2420</v>
      </c>
      <c r="D17" s="6"/>
      <c r="E17" s="6"/>
      <c r="F17" s="6"/>
      <c r="G17" s="6"/>
      <c r="H17" s="6"/>
      <c r="I17" s="6"/>
      <c r="J17" s="6"/>
      <c r="K17" s="6"/>
      <c r="L17" s="6"/>
      <c r="M17" s="6"/>
      <c r="N17" s="6"/>
      <c r="O17" s="6"/>
      <c r="P17" s="6"/>
      <c r="Q17" s="6"/>
      <c r="R17" s="6"/>
      <c r="S17" s="6"/>
      <c r="T17" s="6"/>
      <c r="U17" s="6"/>
      <c r="V17" s="6"/>
      <c r="W17" s="6"/>
      <c r="X17" s="6"/>
      <c r="Y17" s="6"/>
      <c r="Z17" s="6"/>
    </row>
    <row r="18" spans="2:35" ht="18.75" customHeight="1" x14ac:dyDescent="0.4">
      <c r="B18" s="6"/>
      <c r="C18" s="137"/>
      <c r="D18" s="138"/>
      <c r="E18" s="138"/>
      <c r="F18" s="138"/>
      <c r="G18" s="138"/>
      <c r="H18" s="138"/>
      <c r="I18" s="138"/>
      <c r="J18" s="138"/>
      <c r="K18" s="138"/>
      <c r="L18" s="138"/>
      <c r="M18" s="138"/>
      <c r="N18" s="138"/>
      <c r="O18" s="138"/>
      <c r="P18" s="138"/>
      <c r="Q18" s="138"/>
      <c r="R18" s="138"/>
      <c r="S18" s="138"/>
      <c r="T18" s="138"/>
      <c r="U18" s="138"/>
      <c r="V18" s="138"/>
      <c r="W18" s="138"/>
      <c r="X18" s="138"/>
      <c r="Y18" s="138"/>
      <c r="Z18" s="139"/>
    </row>
    <row r="19" spans="2:35" ht="7.5" customHeight="1" x14ac:dyDescent="0.4">
      <c r="B19" s="6"/>
      <c r="C19" s="6"/>
      <c r="D19" s="6"/>
      <c r="E19" s="6"/>
      <c r="F19" s="6"/>
      <c r="G19" s="6"/>
      <c r="H19" s="6"/>
      <c r="I19" s="6"/>
      <c r="J19" s="6"/>
      <c r="K19" s="6"/>
      <c r="L19" s="6"/>
      <c r="M19" s="6"/>
      <c r="N19" s="6"/>
      <c r="O19" s="6"/>
      <c r="P19" s="6"/>
      <c r="Q19" s="6"/>
      <c r="R19" s="6"/>
      <c r="S19" s="6"/>
      <c r="T19" s="6"/>
      <c r="U19" s="6"/>
      <c r="V19" s="6"/>
      <c r="W19" s="6"/>
      <c r="X19" s="6"/>
      <c r="Y19" s="6"/>
      <c r="Z19" s="6"/>
    </row>
    <row r="20" spans="2:35" ht="18.75" customHeight="1" x14ac:dyDescent="0.4">
      <c r="B20" s="7">
        <v>4</v>
      </c>
      <c r="C20" s="7" t="s">
        <v>2331</v>
      </c>
      <c r="D20" s="6"/>
      <c r="E20" s="6"/>
      <c r="F20" s="6"/>
      <c r="G20" s="6"/>
      <c r="H20" s="6"/>
      <c r="I20" s="6"/>
      <c r="J20" s="6"/>
      <c r="K20" s="6"/>
      <c r="L20" s="6"/>
      <c r="M20" s="6"/>
      <c r="N20" s="6"/>
      <c r="O20" s="6"/>
      <c r="P20" s="6"/>
      <c r="Q20" s="6"/>
      <c r="R20" s="6"/>
      <c r="S20" s="6"/>
      <c r="T20" s="6"/>
      <c r="U20" s="6"/>
      <c r="V20" s="6"/>
      <c r="W20" s="6"/>
      <c r="X20" s="6"/>
      <c r="Y20" s="6"/>
      <c r="Z20" s="6"/>
    </row>
    <row r="21" spans="2:35" ht="18.75" customHeight="1" x14ac:dyDescent="0.4">
      <c r="B21" s="6"/>
      <c r="C21" s="301"/>
      <c r="D21" s="138"/>
      <c r="E21" s="138"/>
      <c r="F21" s="138"/>
      <c r="G21" s="138"/>
      <c r="H21" s="138"/>
      <c r="I21" s="138"/>
      <c r="J21" s="138"/>
      <c r="K21" s="138"/>
      <c r="L21" s="138"/>
      <c r="M21" s="138"/>
      <c r="N21" s="138"/>
      <c r="O21" s="138"/>
      <c r="P21" s="138"/>
      <c r="Q21" s="138"/>
      <c r="R21" s="138"/>
      <c r="S21" s="138"/>
      <c r="T21" s="138"/>
      <c r="U21" s="138"/>
      <c r="V21" s="138"/>
      <c r="W21" s="138"/>
      <c r="X21" s="138"/>
      <c r="Y21" s="138"/>
      <c r="Z21" s="139"/>
    </row>
    <row r="22" spans="2:35" ht="9.75" customHeight="1" x14ac:dyDescent="0.4">
      <c r="B22" s="6"/>
      <c r="C22" s="6"/>
      <c r="D22" s="6"/>
      <c r="E22" s="6"/>
      <c r="F22" s="6"/>
      <c r="G22" s="6"/>
      <c r="H22" s="6"/>
      <c r="I22" s="6"/>
      <c r="J22" s="6"/>
      <c r="K22" s="6"/>
      <c r="L22" s="6"/>
      <c r="M22" s="6"/>
      <c r="N22" s="6"/>
      <c r="O22" s="6"/>
      <c r="P22" s="6"/>
      <c r="Q22" s="6"/>
      <c r="R22" s="6"/>
      <c r="S22" s="6"/>
      <c r="T22" s="6"/>
      <c r="U22" s="6"/>
      <c r="V22" s="6"/>
      <c r="W22" s="6"/>
      <c r="X22" s="6"/>
      <c r="Y22" s="6"/>
      <c r="Z22" s="6"/>
    </row>
    <row r="23" spans="2:35" ht="18.75" customHeight="1" x14ac:dyDescent="0.4">
      <c r="B23" s="7">
        <v>5</v>
      </c>
      <c r="C23" s="7" t="s">
        <v>2332</v>
      </c>
      <c r="D23" s="6"/>
      <c r="E23" s="6"/>
      <c r="F23" s="6"/>
      <c r="G23" s="6"/>
      <c r="H23" s="6"/>
      <c r="I23" s="6"/>
      <c r="J23" s="6"/>
      <c r="K23" s="6"/>
      <c r="L23" s="6"/>
      <c r="M23" s="6"/>
      <c r="N23" s="6"/>
      <c r="O23" s="6"/>
      <c r="P23" s="6"/>
      <c r="Q23" s="6"/>
      <c r="R23" s="6"/>
      <c r="S23" s="6"/>
      <c r="T23" s="6"/>
      <c r="U23" s="6"/>
      <c r="V23" s="6"/>
      <c r="W23" s="6"/>
      <c r="X23" s="6"/>
      <c r="Y23" s="6"/>
      <c r="Z23" s="6"/>
    </row>
    <row r="24" spans="2:35" ht="18.75" customHeight="1" x14ac:dyDescent="0.4">
      <c r="B24" s="6"/>
      <c r="C24" s="6" t="s">
        <v>30</v>
      </c>
      <c r="D24" s="6" t="s">
        <v>2338</v>
      </c>
      <c r="E24" s="6"/>
      <c r="F24" s="6"/>
      <c r="G24" s="6"/>
      <c r="H24" s="6"/>
      <c r="I24" s="6"/>
      <c r="J24" s="6"/>
      <c r="K24" s="6"/>
      <c r="L24" s="6"/>
      <c r="M24" s="6"/>
      <c r="N24" s="6"/>
      <c r="O24" s="6"/>
      <c r="P24" s="6"/>
      <c r="Q24" s="6"/>
      <c r="R24" s="6"/>
      <c r="S24" s="6"/>
      <c r="T24" s="6"/>
      <c r="U24" s="6"/>
      <c r="V24" s="6"/>
      <c r="W24" s="6"/>
      <c r="X24" s="6"/>
      <c r="Y24" s="6"/>
      <c r="Z24" s="6"/>
    </row>
    <row r="25" spans="2:35" ht="18.75" customHeight="1" x14ac:dyDescent="0.4">
      <c r="B25" s="6"/>
      <c r="C25" s="137"/>
      <c r="D25" s="138"/>
      <c r="E25" s="138"/>
      <c r="F25" s="138"/>
      <c r="G25" s="138"/>
      <c r="H25" s="138"/>
      <c r="I25" s="138"/>
      <c r="J25" s="138"/>
      <c r="K25" s="138"/>
      <c r="L25" s="138"/>
      <c r="M25" s="138"/>
      <c r="N25" s="138"/>
      <c r="O25" s="138"/>
      <c r="P25" s="138"/>
      <c r="Q25" s="138"/>
      <c r="R25" s="138"/>
      <c r="S25" s="138"/>
      <c r="T25" s="138"/>
      <c r="U25" s="138"/>
      <c r="V25" s="138"/>
      <c r="W25" s="138"/>
      <c r="X25" s="138"/>
      <c r="Y25" s="138"/>
      <c r="Z25" s="139"/>
    </row>
    <row r="26" spans="2:35" ht="18.75" customHeight="1" x14ac:dyDescent="0.4">
      <c r="B26" s="6"/>
      <c r="C26" s="6" t="s">
        <v>31</v>
      </c>
      <c r="D26" s="6" t="s">
        <v>2337</v>
      </c>
      <c r="E26" s="6"/>
      <c r="F26" s="6"/>
      <c r="G26" s="6"/>
      <c r="H26" s="6"/>
      <c r="I26" s="6"/>
      <c r="J26" s="6"/>
      <c r="K26" s="6"/>
      <c r="L26" s="6"/>
      <c r="M26" s="6"/>
      <c r="N26" s="6"/>
      <c r="O26" s="6"/>
      <c r="P26" s="6"/>
      <c r="Q26" s="6"/>
      <c r="R26" s="6"/>
      <c r="S26" s="6"/>
      <c r="T26" s="6"/>
      <c r="U26" s="6"/>
      <c r="V26" s="6"/>
      <c r="W26" s="6"/>
      <c r="X26" s="6"/>
      <c r="Y26" s="6"/>
      <c r="Z26" s="6"/>
    </row>
    <row r="27" spans="2:35" ht="18.75" customHeight="1" x14ac:dyDescent="0.4">
      <c r="B27" s="6"/>
      <c r="C27" s="137"/>
      <c r="D27" s="138"/>
      <c r="E27" s="138"/>
      <c r="F27" s="138"/>
      <c r="G27" s="138"/>
      <c r="H27" s="138"/>
      <c r="I27" s="138"/>
      <c r="J27" s="138"/>
      <c r="K27" s="138"/>
      <c r="L27" s="138"/>
      <c r="M27" s="138"/>
      <c r="N27" s="138"/>
      <c r="O27" s="138"/>
      <c r="P27" s="138"/>
      <c r="Q27" s="138"/>
      <c r="R27" s="138"/>
      <c r="S27" s="138"/>
      <c r="T27" s="138"/>
      <c r="U27" s="138"/>
      <c r="V27" s="138"/>
      <c r="W27" s="138"/>
      <c r="X27" s="138"/>
      <c r="Y27" s="138"/>
      <c r="Z27" s="139"/>
    </row>
    <row r="28" spans="2:35" ht="21.75" customHeight="1" x14ac:dyDescent="0.4">
      <c r="B28" s="6"/>
      <c r="C28" s="6" t="s">
        <v>32</v>
      </c>
      <c r="D28" s="6" t="s">
        <v>2328</v>
      </c>
      <c r="E28" s="6"/>
      <c r="F28" s="6"/>
      <c r="G28" s="6"/>
      <c r="H28" s="6"/>
      <c r="I28" s="6"/>
      <c r="J28" s="6"/>
      <c r="K28" s="6"/>
      <c r="L28" s="6"/>
      <c r="M28" s="6"/>
      <c r="N28" s="6"/>
      <c r="O28" s="6"/>
      <c r="P28" s="6"/>
      <c r="Q28" s="6"/>
      <c r="R28" s="6"/>
      <c r="S28" s="6"/>
      <c r="T28" s="6"/>
      <c r="U28" s="6"/>
      <c r="V28" s="6"/>
      <c r="W28" s="6"/>
      <c r="X28" s="6"/>
      <c r="Y28" s="6"/>
      <c r="Z28" s="6"/>
    </row>
    <row r="29" spans="2:35" ht="21.75" customHeight="1" x14ac:dyDescent="0.4">
      <c r="B29" s="6"/>
      <c r="C29" s="6"/>
      <c r="D29" s="6" t="s">
        <v>2342</v>
      </c>
      <c r="E29" s="6"/>
      <c r="F29" s="6"/>
      <c r="G29" s="6"/>
      <c r="H29" s="6"/>
      <c r="I29" s="6"/>
      <c r="J29" s="6"/>
      <c r="K29" s="6"/>
      <c r="L29" s="6"/>
      <c r="M29" s="6"/>
      <c r="N29" s="6"/>
      <c r="O29" s="6"/>
      <c r="P29" s="6"/>
      <c r="Q29" s="6"/>
      <c r="R29" s="6"/>
      <c r="S29" s="6"/>
      <c r="T29" s="6"/>
      <c r="U29" s="6"/>
      <c r="V29" s="6"/>
      <c r="W29" s="6"/>
      <c r="X29" s="6"/>
      <c r="Y29" s="6"/>
      <c r="Z29" s="6"/>
    </row>
    <row r="30" spans="2:35" ht="30" customHeight="1" x14ac:dyDescent="0.4">
      <c r="B30" s="6"/>
      <c r="C30" s="6"/>
      <c r="D30" s="140" t="s">
        <v>2354</v>
      </c>
      <c r="E30" s="132"/>
      <c r="F30" s="132"/>
      <c r="G30" s="132"/>
      <c r="H30" s="132"/>
      <c r="I30" s="132"/>
      <c r="J30" s="132"/>
      <c r="K30" s="132"/>
      <c r="L30" s="132"/>
      <c r="M30" s="132"/>
      <c r="N30" s="132"/>
      <c r="O30" s="132"/>
      <c r="P30" s="132"/>
      <c r="Q30" s="132"/>
      <c r="R30" s="132"/>
      <c r="S30" s="132"/>
      <c r="T30" s="132"/>
      <c r="U30" s="132"/>
      <c r="V30" s="132"/>
      <c r="W30" s="132"/>
      <c r="X30" s="132"/>
      <c r="Y30" s="132"/>
      <c r="Z30" s="132"/>
    </row>
    <row r="31" spans="2:35" ht="22.5" customHeight="1" x14ac:dyDescent="0.4">
      <c r="B31" s="6"/>
      <c r="C31" s="6"/>
      <c r="D31" s="70" t="s">
        <v>2497</v>
      </c>
      <c r="E31" s="69"/>
      <c r="F31" s="69"/>
      <c r="G31" s="69"/>
      <c r="H31" s="69"/>
      <c r="I31" s="69"/>
      <c r="J31" s="69"/>
      <c r="K31" s="69"/>
      <c r="L31" s="69"/>
      <c r="M31" s="69"/>
      <c r="N31" s="69"/>
      <c r="O31" s="69"/>
      <c r="P31" s="69"/>
      <c r="Q31" s="69"/>
      <c r="R31" s="69"/>
      <c r="S31" s="69"/>
      <c r="T31" s="69"/>
      <c r="U31" s="69"/>
      <c r="V31" s="69"/>
      <c r="W31" s="69"/>
      <c r="X31" s="69"/>
      <c r="Y31" s="69"/>
      <c r="Z31" s="69"/>
    </row>
    <row r="32" spans="2:35" ht="15" customHeight="1" x14ac:dyDescent="0.4">
      <c r="B32" s="6"/>
      <c r="C32" s="6"/>
      <c r="D32" s="132" t="s">
        <v>2329</v>
      </c>
      <c r="E32" s="132"/>
      <c r="F32" s="132"/>
      <c r="G32" s="132"/>
      <c r="H32" s="132"/>
      <c r="I32" s="132"/>
      <c r="J32" s="132"/>
      <c r="K32" s="132"/>
      <c r="L32" s="132"/>
      <c r="M32" s="132"/>
      <c r="N32" s="132"/>
      <c r="O32" s="132"/>
      <c r="P32" s="132"/>
      <c r="Q32" s="132"/>
      <c r="R32" s="132"/>
      <c r="S32" s="132"/>
      <c r="T32" s="132"/>
      <c r="U32" s="132"/>
      <c r="V32" s="132"/>
      <c r="W32" s="132"/>
      <c r="X32" s="132"/>
      <c r="Y32" s="132"/>
      <c r="Z32" s="132"/>
      <c r="AI32" s="4"/>
    </row>
    <row r="33" spans="1:35" ht="7.5" customHeight="1" x14ac:dyDescent="0.4">
      <c r="B33" s="6"/>
      <c r="C33" s="6"/>
      <c r="D33" s="43"/>
      <c r="E33" s="43"/>
      <c r="F33" s="43"/>
      <c r="G33" s="43"/>
      <c r="H33" s="43"/>
      <c r="I33" s="43"/>
      <c r="J33" s="43"/>
      <c r="K33" s="43"/>
      <c r="L33" s="43"/>
      <c r="M33" s="43"/>
      <c r="N33" s="43"/>
      <c r="O33" s="43"/>
      <c r="P33" s="43"/>
      <c r="Q33" s="43"/>
      <c r="R33" s="43"/>
      <c r="S33" s="43"/>
      <c r="T33" s="43"/>
      <c r="U33" s="43"/>
      <c r="V33" s="43"/>
      <c r="W33" s="43"/>
      <c r="X33" s="43"/>
      <c r="Y33" s="43"/>
      <c r="Z33" s="43"/>
      <c r="AI33" s="4"/>
    </row>
    <row r="34" spans="1:35" s="6" customFormat="1" ht="18.75" customHeight="1" x14ac:dyDescent="0.4">
      <c r="C34" s="141" t="s">
        <v>2296</v>
      </c>
      <c r="D34" s="141"/>
      <c r="E34" s="141"/>
      <c r="F34" s="141" t="s">
        <v>2297</v>
      </c>
      <c r="G34" s="141"/>
      <c r="H34" s="141"/>
      <c r="I34" s="141"/>
      <c r="J34" s="141"/>
      <c r="K34" s="141"/>
      <c r="L34" s="141"/>
      <c r="M34" s="141"/>
      <c r="N34" s="141"/>
      <c r="O34" s="141"/>
      <c r="P34" s="141" t="s">
        <v>26</v>
      </c>
      <c r="Q34" s="141"/>
      <c r="R34" s="142"/>
      <c r="S34" s="143" t="s">
        <v>2298</v>
      </c>
      <c r="T34" s="143"/>
      <c r="U34" s="143"/>
      <c r="V34" s="143"/>
      <c r="W34" s="143"/>
      <c r="X34" s="144" t="s">
        <v>2299</v>
      </c>
      <c r="Y34" s="141"/>
      <c r="Z34" s="141"/>
    </row>
    <row r="35" spans="1:35" s="6" customFormat="1" ht="30" customHeight="1" x14ac:dyDescent="0.4">
      <c r="A35" s="6" t="str">
        <f t="shared" ref="A35:A40" si="0">IF(AA35="","",RANK(AA35,$AA$35:$AA$40))</f>
        <v/>
      </c>
      <c r="C35" s="154"/>
      <c r="D35" s="154"/>
      <c r="E35" s="154"/>
      <c r="F35" s="148" t="str">
        <f>IF(C35="","",VLOOKUP(C35,業種リスト!$B$3:$C$1171,2,FALSE))</f>
        <v/>
      </c>
      <c r="G35" s="148"/>
      <c r="H35" s="148"/>
      <c r="I35" s="148"/>
      <c r="J35" s="148"/>
      <c r="K35" s="148"/>
      <c r="L35" s="148"/>
      <c r="M35" s="148"/>
      <c r="N35" s="148"/>
      <c r="O35" s="148"/>
      <c r="P35" s="154"/>
      <c r="Q35" s="154"/>
      <c r="R35" s="155"/>
      <c r="S35" s="150"/>
      <c r="T35" s="151"/>
      <c r="U35" s="151"/>
      <c r="V35" s="151"/>
      <c r="W35" s="32" t="s">
        <v>16</v>
      </c>
      <c r="X35" s="152" t="str">
        <f t="shared" ref="X35:X40" si="1">IF(S35="","",ROUND(S35/$P$41*100,1))</f>
        <v/>
      </c>
      <c r="Y35" s="153"/>
      <c r="Z35" s="153"/>
      <c r="AA35" s="30" t="str">
        <f t="shared" ref="AA35:AA40" si="2">IF(P35="指定",S35,"")</f>
        <v/>
      </c>
    </row>
    <row r="36" spans="1:35" s="6" customFormat="1" ht="30" customHeight="1" x14ac:dyDescent="0.4">
      <c r="A36" s="6" t="str">
        <f t="shared" si="0"/>
        <v/>
      </c>
      <c r="C36" s="146"/>
      <c r="D36" s="147"/>
      <c r="E36" s="147"/>
      <c r="F36" s="148" t="str">
        <f>IF(C36="","",VLOOKUP(C36,業種リスト!$B$3:$C$1171,2,FALSE))</f>
        <v/>
      </c>
      <c r="G36" s="148"/>
      <c r="H36" s="148"/>
      <c r="I36" s="148"/>
      <c r="J36" s="148"/>
      <c r="K36" s="148"/>
      <c r="L36" s="148"/>
      <c r="M36" s="148"/>
      <c r="N36" s="148"/>
      <c r="O36" s="148"/>
      <c r="P36" s="155"/>
      <c r="Q36" s="156"/>
      <c r="R36" s="300"/>
      <c r="S36" s="150"/>
      <c r="T36" s="151"/>
      <c r="U36" s="151"/>
      <c r="V36" s="151"/>
      <c r="W36" s="32" t="s">
        <v>16</v>
      </c>
      <c r="X36" s="152" t="str">
        <f t="shared" si="1"/>
        <v/>
      </c>
      <c r="Y36" s="153"/>
      <c r="Z36" s="153"/>
      <c r="AA36" s="30" t="str">
        <f t="shared" si="2"/>
        <v/>
      </c>
    </row>
    <row r="37" spans="1:35" s="6" customFormat="1" ht="30" customHeight="1" x14ac:dyDescent="0.4">
      <c r="A37" s="6" t="str">
        <f t="shared" si="0"/>
        <v/>
      </c>
      <c r="C37" s="155"/>
      <c r="D37" s="156"/>
      <c r="E37" s="156"/>
      <c r="F37" s="148" t="str">
        <f>IF(C37="","",VLOOKUP(C37,業種リスト!$B$3:$C$1171,2,FALSE))</f>
        <v/>
      </c>
      <c r="G37" s="148"/>
      <c r="H37" s="148"/>
      <c r="I37" s="148"/>
      <c r="J37" s="148"/>
      <c r="K37" s="148"/>
      <c r="L37" s="148"/>
      <c r="M37" s="148"/>
      <c r="N37" s="148"/>
      <c r="O37" s="148"/>
      <c r="P37" s="149"/>
      <c r="Q37" s="149"/>
      <c r="R37" s="146"/>
      <c r="S37" s="150"/>
      <c r="T37" s="151"/>
      <c r="U37" s="151"/>
      <c r="V37" s="151"/>
      <c r="W37" s="32" t="s">
        <v>16</v>
      </c>
      <c r="X37" s="152" t="str">
        <f t="shared" si="1"/>
        <v/>
      </c>
      <c r="Y37" s="153"/>
      <c r="Z37" s="153"/>
      <c r="AA37" s="30" t="str">
        <f t="shared" si="2"/>
        <v/>
      </c>
    </row>
    <row r="38" spans="1:35" s="6" customFormat="1" ht="30" customHeight="1" x14ac:dyDescent="0.4">
      <c r="A38" s="6" t="str">
        <f t="shared" si="0"/>
        <v/>
      </c>
      <c r="C38" s="155"/>
      <c r="D38" s="156"/>
      <c r="E38" s="156"/>
      <c r="F38" s="148" t="str">
        <f>IF(C38="","",VLOOKUP(C38,業種リスト!$B$3:$C$1171,2,FALSE))</f>
        <v/>
      </c>
      <c r="G38" s="148"/>
      <c r="H38" s="148"/>
      <c r="I38" s="148"/>
      <c r="J38" s="148"/>
      <c r="K38" s="148"/>
      <c r="L38" s="148"/>
      <c r="M38" s="148"/>
      <c r="N38" s="148"/>
      <c r="O38" s="148"/>
      <c r="P38" s="154"/>
      <c r="Q38" s="154"/>
      <c r="R38" s="155"/>
      <c r="S38" s="150"/>
      <c r="T38" s="151"/>
      <c r="U38" s="151"/>
      <c r="V38" s="151"/>
      <c r="W38" s="32" t="s">
        <v>16</v>
      </c>
      <c r="X38" s="152" t="str">
        <f t="shared" si="1"/>
        <v/>
      </c>
      <c r="Y38" s="153"/>
      <c r="Z38" s="153"/>
      <c r="AA38" s="30" t="str">
        <f t="shared" si="2"/>
        <v/>
      </c>
    </row>
    <row r="39" spans="1:35" s="6" customFormat="1" ht="30" customHeight="1" x14ac:dyDescent="0.4">
      <c r="A39" s="6" t="str">
        <f t="shared" si="0"/>
        <v/>
      </c>
      <c r="C39" s="155"/>
      <c r="D39" s="156"/>
      <c r="E39" s="156"/>
      <c r="F39" s="148" t="str">
        <f>IF(C39="","",VLOOKUP(C39,業種リスト!$B$3:$C$1171,2,FALSE))</f>
        <v/>
      </c>
      <c r="G39" s="148"/>
      <c r="H39" s="148"/>
      <c r="I39" s="148"/>
      <c r="J39" s="148"/>
      <c r="K39" s="148"/>
      <c r="L39" s="148"/>
      <c r="M39" s="148"/>
      <c r="N39" s="148"/>
      <c r="O39" s="148"/>
      <c r="P39" s="149"/>
      <c r="Q39" s="149"/>
      <c r="R39" s="146"/>
      <c r="S39" s="150"/>
      <c r="T39" s="151"/>
      <c r="U39" s="151"/>
      <c r="V39" s="151"/>
      <c r="W39" s="32" t="s">
        <v>16</v>
      </c>
      <c r="X39" s="152" t="str">
        <f t="shared" si="1"/>
        <v/>
      </c>
      <c r="Y39" s="153"/>
      <c r="Z39" s="153"/>
      <c r="AA39" s="30" t="str">
        <f t="shared" si="2"/>
        <v/>
      </c>
    </row>
    <row r="40" spans="1:35" s="6" customFormat="1" ht="30" customHeight="1" thickBot="1" x14ac:dyDescent="0.45">
      <c r="A40" s="6" t="str">
        <f t="shared" si="0"/>
        <v/>
      </c>
      <c r="C40" s="157"/>
      <c r="D40" s="158"/>
      <c r="E40" s="158"/>
      <c r="F40" s="148" t="str">
        <f>IF(C40="","",VLOOKUP(C40,業種リスト!$B$3:$C$1171,2,FALSE))</f>
        <v/>
      </c>
      <c r="G40" s="148"/>
      <c r="H40" s="148"/>
      <c r="I40" s="148"/>
      <c r="J40" s="148"/>
      <c r="K40" s="148"/>
      <c r="L40" s="148"/>
      <c r="M40" s="148"/>
      <c r="N40" s="148"/>
      <c r="O40" s="148"/>
      <c r="P40" s="159"/>
      <c r="Q40" s="159"/>
      <c r="R40" s="157"/>
      <c r="S40" s="160"/>
      <c r="T40" s="161"/>
      <c r="U40" s="161"/>
      <c r="V40" s="161"/>
      <c r="W40" s="33" t="s">
        <v>16</v>
      </c>
      <c r="X40" s="162" t="str">
        <f t="shared" si="1"/>
        <v/>
      </c>
      <c r="Y40" s="163"/>
      <c r="Z40" s="163"/>
      <c r="AA40" s="30" t="str">
        <f t="shared" si="2"/>
        <v/>
      </c>
    </row>
    <row r="41" spans="1:35" s="6" customFormat="1" ht="18.75" customHeight="1" thickTop="1" x14ac:dyDescent="0.4">
      <c r="C41" s="168" t="s">
        <v>29</v>
      </c>
      <c r="D41" s="168"/>
      <c r="E41" s="168"/>
      <c r="F41" s="168"/>
      <c r="G41" s="168"/>
      <c r="H41" s="168"/>
      <c r="I41" s="168"/>
      <c r="J41" s="168"/>
      <c r="K41" s="168"/>
      <c r="L41" s="168"/>
      <c r="M41" s="168"/>
      <c r="N41" s="168"/>
      <c r="O41" s="169"/>
      <c r="P41" s="170" t="str">
        <f>IF(C35="","",SUM(S35:W40))</f>
        <v/>
      </c>
      <c r="Q41" s="171"/>
      <c r="R41" s="171"/>
      <c r="S41" s="171"/>
      <c r="T41" s="171"/>
      <c r="U41" s="171"/>
      <c r="V41" s="171"/>
      <c r="W41" s="42" t="s">
        <v>16</v>
      </c>
      <c r="X41" s="172" t="str">
        <f>IF(S35="","",SUM(X35:X40))</f>
        <v/>
      </c>
      <c r="Y41" s="168"/>
      <c r="Z41" s="168"/>
    </row>
    <row r="42" spans="1:35" ht="8.25" customHeight="1" x14ac:dyDescent="0.4">
      <c r="B42" s="6"/>
      <c r="C42" s="6"/>
      <c r="D42" s="6"/>
      <c r="E42" s="6"/>
      <c r="F42" s="6"/>
      <c r="G42" s="6"/>
      <c r="H42" s="6"/>
      <c r="I42" s="6"/>
      <c r="J42" s="6"/>
      <c r="K42" s="6"/>
      <c r="L42" s="6"/>
      <c r="M42" s="6"/>
      <c r="N42" s="6"/>
      <c r="O42" s="6"/>
      <c r="P42" s="6"/>
      <c r="Q42" s="6"/>
      <c r="R42" s="6"/>
      <c r="S42" s="6"/>
      <c r="T42" s="6"/>
      <c r="U42" s="6"/>
      <c r="V42" s="6"/>
      <c r="W42" s="6"/>
      <c r="X42" s="6"/>
      <c r="Y42" s="6"/>
      <c r="Z42" s="6"/>
    </row>
    <row r="43" spans="1:35" ht="18.75" customHeight="1" x14ac:dyDescent="0.4">
      <c r="B43" s="7">
        <v>6</v>
      </c>
      <c r="C43" s="53" t="s">
        <v>2313</v>
      </c>
      <c r="D43" s="6"/>
      <c r="E43" s="6"/>
      <c r="F43" s="6"/>
      <c r="G43" s="6"/>
      <c r="H43" s="6"/>
      <c r="I43" s="6"/>
      <c r="J43" s="6"/>
      <c r="K43" s="6"/>
      <c r="L43" s="6"/>
      <c r="M43" s="6"/>
      <c r="N43" s="6"/>
      <c r="O43" s="6"/>
      <c r="P43" s="6"/>
      <c r="Q43" s="6"/>
      <c r="R43" s="6"/>
      <c r="S43" s="6"/>
      <c r="T43" s="6"/>
      <c r="U43" s="6"/>
      <c r="V43" s="6"/>
      <c r="W43" s="6"/>
      <c r="X43" s="6"/>
      <c r="Y43" s="6"/>
      <c r="Z43" s="6"/>
    </row>
    <row r="44" spans="1:35" ht="18.75" customHeight="1" x14ac:dyDescent="0.4">
      <c r="B44" s="6"/>
      <c r="C44" s="145" t="s">
        <v>2314</v>
      </c>
      <c r="D44" s="145"/>
      <c r="E44" s="145"/>
      <c r="F44" s="145"/>
      <c r="G44" s="137"/>
      <c r="H44" s="138"/>
      <c r="I44" s="138"/>
      <c r="J44" s="138"/>
      <c r="K44" s="138"/>
      <c r="L44" s="138"/>
      <c r="M44" s="138"/>
      <c r="N44" s="138"/>
      <c r="O44" s="138"/>
      <c r="P44" s="138"/>
      <c r="Q44" s="138"/>
      <c r="R44" s="138"/>
      <c r="S44" s="138"/>
      <c r="T44" s="138"/>
      <c r="U44" s="138"/>
      <c r="V44" s="138"/>
      <c r="W44" s="138"/>
      <c r="X44" s="138"/>
      <c r="Y44" s="138"/>
      <c r="Z44" s="139"/>
    </row>
    <row r="45" spans="1:35" ht="18.75" customHeight="1" x14ac:dyDescent="0.4">
      <c r="B45" s="6"/>
      <c r="C45" s="145" t="s">
        <v>2315</v>
      </c>
      <c r="D45" s="145"/>
      <c r="E45" s="145"/>
      <c r="F45" s="145"/>
      <c r="G45" s="137"/>
      <c r="H45" s="138"/>
      <c r="I45" s="138"/>
      <c r="J45" s="138"/>
      <c r="K45" s="138"/>
      <c r="L45" s="138"/>
      <c r="M45" s="138"/>
      <c r="N45" s="138"/>
      <c r="O45" s="138"/>
      <c r="P45" s="138"/>
      <c r="Q45" s="138"/>
      <c r="R45" s="138"/>
      <c r="S45" s="138"/>
      <c r="T45" s="138"/>
      <c r="U45" s="138"/>
      <c r="V45" s="138"/>
      <c r="W45" s="138"/>
      <c r="X45" s="138"/>
      <c r="Y45" s="138"/>
      <c r="Z45" s="139"/>
    </row>
    <row r="46" spans="1:35" ht="9" customHeight="1" x14ac:dyDescent="0.4">
      <c r="B46" s="6"/>
      <c r="C46" s="43"/>
      <c r="D46" s="43"/>
      <c r="E46" s="43"/>
      <c r="F46" s="43"/>
      <c r="G46" s="43"/>
      <c r="H46" s="43"/>
      <c r="I46" s="43"/>
      <c r="J46" s="43"/>
      <c r="K46" s="43"/>
      <c r="L46" s="43"/>
      <c r="M46" s="43"/>
      <c r="N46" s="43"/>
      <c r="O46" s="43"/>
      <c r="P46" s="43"/>
      <c r="Q46" s="43"/>
      <c r="R46" s="43"/>
      <c r="S46" s="43"/>
      <c r="T46" s="43"/>
      <c r="U46" s="43"/>
      <c r="V46" s="43"/>
      <c r="W46" s="43"/>
      <c r="X46" s="43"/>
      <c r="Y46" s="43"/>
      <c r="Z46" s="43"/>
    </row>
    <row r="47" spans="1:35" ht="18.75" customHeight="1" x14ac:dyDescent="0.4">
      <c r="B47" s="7">
        <v>7</v>
      </c>
      <c r="C47" s="7" t="s">
        <v>2421</v>
      </c>
      <c r="D47" s="6"/>
      <c r="E47" s="6"/>
      <c r="F47" s="6"/>
      <c r="G47" s="6"/>
      <c r="H47" s="6"/>
      <c r="I47" s="6"/>
      <c r="J47" s="6"/>
      <c r="K47" s="6"/>
      <c r="L47" s="6"/>
      <c r="M47" s="6"/>
      <c r="N47" s="6"/>
      <c r="O47" s="6"/>
      <c r="P47" s="6"/>
      <c r="Q47" s="6"/>
      <c r="R47" s="6"/>
      <c r="S47" s="6"/>
      <c r="T47" s="6"/>
      <c r="U47" s="6"/>
      <c r="V47" s="6"/>
      <c r="W47" s="6"/>
      <c r="X47" s="6"/>
      <c r="Y47" s="6"/>
      <c r="Z47" s="6"/>
    </row>
    <row r="48" spans="1:35" ht="18.75" customHeight="1" x14ac:dyDescent="0.4">
      <c r="B48" s="7"/>
      <c r="C48" s="6" t="s">
        <v>2461</v>
      </c>
      <c r="D48" s="6"/>
      <c r="E48" s="6"/>
      <c r="F48" s="6"/>
      <c r="G48" s="6"/>
      <c r="H48" s="6"/>
      <c r="I48" s="6"/>
      <c r="J48" s="6"/>
      <c r="K48" s="6"/>
      <c r="L48" s="6"/>
      <c r="M48" s="6"/>
      <c r="N48" s="6"/>
      <c r="O48" s="6"/>
      <c r="P48" s="6"/>
      <c r="Q48" s="6"/>
      <c r="R48" s="6"/>
      <c r="S48" s="6"/>
      <c r="T48" s="6"/>
      <c r="U48" s="6"/>
      <c r="V48" s="6"/>
      <c r="W48" s="6"/>
      <c r="X48" s="6"/>
      <c r="Y48" s="6"/>
      <c r="Z48" s="6"/>
    </row>
    <row r="49" spans="2:26" ht="18.75" customHeight="1" x14ac:dyDescent="0.4">
      <c r="B49" s="6"/>
      <c r="C49" s="7" t="s">
        <v>2422</v>
      </c>
      <c r="D49" s="6"/>
      <c r="E49" s="6"/>
      <c r="F49" s="6"/>
      <c r="G49" s="6"/>
      <c r="H49" s="6"/>
      <c r="I49" s="6"/>
      <c r="J49" s="6"/>
      <c r="K49" s="6"/>
      <c r="L49" s="6"/>
      <c r="M49" s="6"/>
      <c r="N49" s="6"/>
      <c r="O49" s="6"/>
      <c r="P49" s="6"/>
      <c r="Q49" s="6"/>
      <c r="R49" s="6"/>
      <c r="S49" s="6"/>
      <c r="T49" s="6"/>
      <c r="U49" s="6"/>
      <c r="V49" s="6"/>
      <c r="W49" s="6"/>
      <c r="X49" s="6"/>
      <c r="Y49" s="6"/>
      <c r="Z49" s="6"/>
    </row>
    <row r="50" spans="2:26" ht="17.25" customHeight="1" x14ac:dyDescent="0.4">
      <c r="B50" s="6"/>
      <c r="C50" s="6"/>
      <c r="D50" s="6"/>
      <c r="E50" s="6"/>
      <c r="F50" s="6"/>
      <c r="G50" s="164" t="s">
        <v>2391</v>
      </c>
      <c r="H50" s="165"/>
      <c r="I50" s="165"/>
      <c r="J50" s="165"/>
      <c r="K50" s="165"/>
      <c r="L50" s="165"/>
      <c r="M50" s="165"/>
      <c r="N50" s="165"/>
      <c r="O50" s="166"/>
      <c r="P50" s="6"/>
      <c r="Q50" s="6"/>
      <c r="R50" s="6"/>
      <c r="S50" s="6"/>
      <c r="T50" s="6"/>
      <c r="U50" s="6"/>
      <c r="V50" s="6"/>
      <c r="W50" s="6"/>
      <c r="X50" s="6"/>
      <c r="Y50" s="6"/>
      <c r="Z50" s="6"/>
    </row>
    <row r="51" spans="2:26" ht="17.25" customHeight="1" x14ac:dyDescent="0.4">
      <c r="B51" s="6"/>
      <c r="C51" s="6"/>
      <c r="D51" s="6"/>
      <c r="E51" s="6"/>
      <c r="F51" s="6"/>
      <c r="G51" s="176"/>
      <c r="H51" s="177"/>
      <c r="I51" s="178"/>
      <c r="J51" s="183" t="str">
        <f>IF($G$51="","",EDATE($G$51,1))</f>
        <v/>
      </c>
      <c r="K51" s="184"/>
      <c r="L51" s="185"/>
      <c r="M51" s="180" t="str">
        <f>IF($G$51="","",EDATE($G$51,2))</f>
        <v/>
      </c>
      <c r="N51" s="181"/>
      <c r="O51" s="182"/>
      <c r="P51" s="164" t="s">
        <v>2384</v>
      </c>
      <c r="Q51" s="165"/>
      <c r="R51" s="165"/>
      <c r="S51" s="165"/>
      <c r="T51" s="166"/>
      <c r="U51" s="6"/>
      <c r="V51" s="164" t="s">
        <v>2387</v>
      </c>
      <c r="W51" s="165"/>
      <c r="X51" s="165"/>
      <c r="Y51" s="166"/>
      <c r="Z51" s="6"/>
    </row>
    <row r="52" spans="2:26" ht="17.25" customHeight="1" x14ac:dyDescent="0.4">
      <c r="B52" s="6"/>
      <c r="C52" s="6"/>
      <c r="D52" s="164" t="s">
        <v>2382</v>
      </c>
      <c r="E52" s="165"/>
      <c r="F52" s="166"/>
      <c r="G52" s="150"/>
      <c r="H52" s="151"/>
      <c r="I52" s="35" t="s">
        <v>2383</v>
      </c>
      <c r="J52" s="150"/>
      <c r="K52" s="151"/>
      <c r="L52" s="35" t="s">
        <v>2383</v>
      </c>
      <c r="M52" s="150"/>
      <c r="N52" s="151"/>
      <c r="O52" s="35" t="s">
        <v>2383</v>
      </c>
      <c r="P52" s="40" t="s">
        <v>2385</v>
      </c>
      <c r="Q52" s="179" t="str">
        <f>IF(G52="","",SUM(G52,J52,M52))</f>
        <v/>
      </c>
      <c r="R52" s="179"/>
      <c r="S52" s="179"/>
      <c r="T52" s="41" t="s">
        <v>2383</v>
      </c>
      <c r="U52" s="6"/>
      <c r="V52" s="164" t="s">
        <v>2388</v>
      </c>
      <c r="W52" s="165"/>
      <c r="X52" s="165"/>
      <c r="Y52" s="166"/>
      <c r="Z52" s="6"/>
    </row>
    <row r="53" spans="2:26" ht="17.25" customHeight="1" x14ac:dyDescent="0.4">
      <c r="B53" s="6"/>
      <c r="C53" s="6"/>
      <c r="D53" s="164" t="s">
        <v>2381</v>
      </c>
      <c r="E53" s="165"/>
      <c r="F53" s="166"/>
      <c r="G53" s="150"/>
      <c r="H53" s="151"/>
      <c r="I53" s="35" t="s">
        <v>2383</v>
      </c>
      <c r="J53" s="150"/>
      <c r="K53" s="151"/>
      <c r="L53" s="35" t="s">
        <v>2383</v>
      </c>
      <c r="M53" s="150"/>
      <c r="N53" s="151"/>
      <c r="O53" s="35" t="s">
        <v>2383</v>
      </c>
      <c r="P53" s="40" t="s">
        <v>2386</v>
      </c>
      <c r="Q53" s="179" t="str">
        <f>IF(G53="","",SUM(G53,J53,M53))</f>
        <v/>
      </c>
      <c r="R53" s="179"/>
      <c r="S53" s="179"/>
      <c r="T53" s="41" t="s">
        <v>2383</v>
      </c>
      <c r="U53" s="6"/>
      <c r="V53" s="54" t="s">
        <v>2389</v>
      </c>
      <c r="W53" s="167" t="str">
        <f>IF(Q52="","",IFERROR(ROUNDDOWN(Q53/Q52*100,1),0))</f>
        <v/>
      </c>
      <c r="X53" s="167"/>
      <c r="Y53" s="41" t="s">
        <v>2390</v>
      </c>
      <c r="Z53" s="6"/>
    </row>
    <row r="54" spans="2:26" ht="17.25" customHeight="1" x14ac:dyDescent="0.4">
      <c r="B54" s="6"/>
      <c r="C54" s="6"/>
      <c r="D54" s="6"/>
      <c r="E54" s="6"/>
      <c r="F54" s="6"/>
      <c r="G54" s="6"/>
      <c r="H54" s="6"/>
      <c r="I54" s="6"/>
      <c r="J54" s="6"/>
      <c r="K54" s="6"/>
      <c r="L54" s="6"/>
      <c r="M54" s="6"/>
      <c r="N54" s="6"/>
      <c r="O54" s="6"/>
      <c r="P54" s="6"/>
      <c r="Q54" s="6"/>
      <c r="R54" s="6"/>
      <c r="S54" s="6"/>
      <c r="T54" s="6"/>
      <c r="U54" s="6"/>
      <c r="V54" s="6"/>
      <c r="W54" s="6"/>
      <c r="X54" s="6"/>
      <c r="Y54" s="6"/>
      <c r="Z54" s="6"/>
    </row>
    <row r="55" spans="2:26" ht="17.25" customHeight="1" x14ac:dyDescent="0.4">
      <c r="B55" s="6"/>
      <c r="C55" s="6"/>
      <c r="D55" s="6"/>
      <c r="E55" s="6"/>
      <c r="F55" s="6"/>
      <c r="G55" s="164" t="s">
        <v>34</v>
      </c>
      <c r="H55" s="165"/>
      <c r="I55" s="165"/>
      <c r="J55" s="165"/>
      <c r="K55" s="165"/>
      <c r="L55" s="165"/>
      <c r="M55" s="165"/>
      <c r="N55" s="165"/>
      <c r="O55" s="166"/>
      <c r="P55" s="6"/>
      <c r="Q55" s="6"/>
      <c r="R55" s="6"/>
      <c r="S55" s="6"/>
      <c r="T55" s="6"/>
      <c r="U55" s="6"/>
      <c r="V55" s="6"/>
      <c r="W55" s="6"/>
      <c r="X55" s="6"/>
      <c r="Y55" s="6"/>
      <c r="Z55" s="6"/>
    </row>
    <row r="56" spans="2:26" ht="17.25" customHeight="1" x14ac:dyDescent="0.4">
      <c r="B56" s="6"/>
      <c r="C56" s="6"/>
      <c r="D56" s="6"/>
      <c r="E56" s="6"/>
      <c r="F56" s="6"/>
      <c r="G56" s="183" t="str">
        <f>IF(G51="","",EDATE(G51,-12))</f>
        <v/>
      </c>
      <c r="H56" s="184"/>
      <c r="I56" s="185"/>
      <c r="J56" s="183" t="str">
        <f>IF(J51="","",EDATE(J51,-12))</f>
        <v/>
      </c>
      <c r="K56" s="184"/>
      <c r="L56" s="185"/>
      <c r="M56" s="180" t="str">
        <f>IF(M51="","",EDATE(M51,-12))</f>
        <v/>
      </c>
      <c r="N56" s="181"/>
      <c r="O56" s="182"/>
      <c r="P56" s="164" t="s">
        <v>2384</v>
      </c>
      <c r="Q56" s="165"/>
      <c r="R56" s="165"/>
      <c r="S56" s="165"/>
      <c r="T56" s="166"/>
      <c r="U56" s="6"/>
      <c r="V56" s="164" t="s">
        <v>2387</v>
      </c>
      <c r="W56" s="165"/>
      <c r="X56" s="165"/>
      <c r="Y56" s="166"/>
      <c r="Z56" s="6"/>
    </row>
    <row r="57" spans="2:26" ht="17.25" customHeight="1" x14ac:dyDescent="0.4">
      <c r="B57" s="6"/>
      <c r="C57" s="6"/>
      <c r="D57" s="164" t="s">
        <v>2382</v>
      </c>
      <c r="E57" s="165"/>
      <c r="F57" s="166"/>
      <c r="G57" s="150"/>
      <c r="H57" s="151"/>
      <c r="I57" s="35" t="s">
        <v>2383</v>
      </c>
      <c r="J57" s="150"/>
      <c r="K57" s="151"/>
      <c r="L57" s="35" t="s">
        <v>2383</v>
      </c>
      <c r="M57" s="150"/>
      <c r="N57" s="151"/>
      <c r="O57" s="35" t="s">
        <v>2383</v>
      </c>
      <c r="P57" s="40" t="s">
        <v>2392</v>
      </c>
      <c r="Q57" s="179" t="str">
        <f>IF(G57="","",SUM(G57,J57,M57))</f>
        <v/>
      </c>
      <c r="R57" s="179"/>
      <c r="S57" s="179"/>
      <c r="T57" s="41" t="s">
        <v>2383</v>
      </c>
      <c r="U57" s="6"/>
      <c r="V57" s="164" t="s">
        <v>2394</v>
      </c>
      <c r="W57" s="165"/>
      <c r="X57" s="165"/>
      <c r="Y57" s="166"/>
      <c r="Z57" s="6"/>
    </row>
    <row r="58" spans="2:26" ht="17.25" customHeight="1" x14ac:dyDescent="0.4">
      <c r="B58" s="6"/>
      <c r="C58" s="6"/>
      <c r="D58" s="164" t="s">
        <v>2381</v>
      </c>
      <c r="E58" s="165"/>
      <c r="F58" s="166"/>
      <c r="G58" s="150"/>
      <c r="H58" s="151"/>
      <c r="I58" s="35" t="s">
        <v>2383</v>
      </c>
      <c r="J58" s="150"/>
      <c r="K58" s="151"/>
      <c r="L58" s="35" t="s">
        <v>2383</v>
      </c>
      <c r="M58" s="150"/>
      <c r="N58" s="151"/>
      <c r="O58" s="35" t="s">
        <v>2383</v>
      </c>
      <c r="P58" s="40" t="s">
        <v>2393</v>
      </c>
      <c r="Q58" s="179" t="str">
        <f>IF(G58="","",SUM(G58,J58,M58))</f>
        <v/>
      </c>
      <c r="R58" s="179"/>
      <c r="S58" s="179"/>
      <c r="T58" s="41" t="s">
        <v>2383</v>
      </c>
      <c r="U58" s="6"/>
      <c r="V58" s="54" t="s">
        <v>2395</v>
      </c>
      <c r="W58" s="167" t="str">
        <f>IF(Q57="","",IFERROR(ROUNDDOWN(Q58/Q57*100,1),0))</f>
        <v/>
      </c>
      <c r="X58" s="167"/>
      <c r="Y58" s="41" t="s">
        <v>2390</v>
      </c>
      <c r="Z58" s="6"/>
    </row>
    <row r="59" spans="2:26" ht="17.25" customHeight="1" x14ac:dyDescent="0.4">
      <c r="B59" s="6"/>
      <c r="C59" s="6"/>
      <c r="D59" s="6"/>
      <c r="E59" s="6"/>
      <c r="F59" s="6"/>
      <c r="G59" s="6"/>
      <c r="H59" s="6"/>
      <c r="I59" s="6"/>
      <c r="J59" s="6"/>
      <c r="K59" s="6"/>
      <c r="L59" s="6"/>
      <c r="M59" s="6"/>
      <c r="N59" s="6"/>
      <c r="O59" s="6"/>
      <c r="P59" s="6"/>
      <c r="Q59" s="6"/>
      <c r="R59" s="6"/>
      <c r="S59" s="6"/>
      <c r="T59" s="6"/>
      <c r="U59" s="6"/>
      <c r="V59" s="6"/>
      <c r="W59" s="6"/>
      <c r="X59" s="6"/>
      <c r="Y59" s="6"/>
      <c r="Z59" s="6"/>
    </row>
    <row r="60" spans="2:26" ht="17.25" customHeight="1" x14ac:dyDescent="0.4">
      <c r="B60" s="6"/>
      <c r="C60" s="43" t="s">
        <v>2467</v>
      </c>
      <c r="D60" s="6"/>
      <c r="E60" s="6"/>
      <c r="F60" s="6"/>
      <c r="G60" s="6"/>
      <c r="H60" s="6"/>
      <c r="I60" s="6"/>
      <c r="J60" s="6"/>
      <c r="K60" s="6"/>
      <c r="L60" s="6"/>
      <c r="M60" s="6"/>
      <c r="N60" s="6"/>
      <c r="O60" s="6"/>
      <c r="P60" s="6"/>
      <c r="Q60" s="6"/>
      <c r="R60" s="6"/>
      <c r="S60" s="6"/>
      <c r="T60" s="6"/>
      <c r="U60" s="6"/>
      <c r="V60" s="6"/>
      <c r="W60" s="6"/>
      <c r="X60" s="6"/>
      <c r="Y60" s="6"/>
      <c r="Z60" s="6"/>
    </row>
    <row r="61" spans="2:26" ht="17.25" customHeight="1" x14ac:dyDescent="0.4">
      <c r="B61" s="6"/>
      <c r="C61" s="43"/>
      <c r="D61" s="164" t="s">
        <v>2396</v>
      </c>
      <c r="E61" s="165"/>
      <c r="F61" s="165"/>
      <c r="G61" s="165"/>
      <c r="H61" s="166"/>
      <c r="I61" s="6"/>
      <c r="J61" s="164" t="s">
        <v>2399</v>
      </c>
      <c r="K61" s="165"/>
      <c r="L61" s="165"/>
      <c r="M61" s="165"/>
      <c r="N61" s="165"/>
      <c r="O61" s="165"/>
      <c r="P61" s="166"/>
      <c r="Q61" s="6"/>
      <c r="R61" s="6"/>
      <c r="S61" s="6"/>
      <c r="T61" s="6"/>
      <c r="U61" s="6"/>
      <c r="V61" s="6"/>
      <c r="W61" s="6"/>
      <c r="X61" s="6"/>
      <c r="Y61" s="6"/>
      <c r="Z61" s="6"/>
    </row>
    <row r="62" spans="2:26" ht="17.25" customHeight="1" x14ac:dyDescent="0.4">
      <c r="B62" s="6"/>
      <c r="C62" s="43"/>
      <c r="D62" s="164" t="s">
        <v>2397</v>
      </c>
      <c r="E62" s="165"/>
      <c r="F62" s="167" t="str">
        <f>IF(W53="","",W58-W53)</f>
        <v/>
      </c>
      <c r="G62" s="167"/>
      <c r="H62" s="41" t="s">
        <v>2390</v>
      </c>
      <c r="I62" s="6"/>
      <c r="J62" s="164" t="s">
        <v>2398</v>
      </c>
      <c r="K62" s="165"/>
      <c r="L62" s="165"/>
      <c r="M62" s="165"/>
      <c r="N62" s="167" t="str">
        <f>IF(W53="","",IFERROR(ROUNDDOWN(F62/W58*100,1),0))</f>
        <v/>
      </c>
      <c r="O62" s="167"/>
      <c r="P62" s="41" t="s">
        <v>2390</v>
      </c>
      <c r="Q62" s="6"/>
      <c r="R62" s="6"/>
      <c r="S62" s="6"/>
      <c r="T62" s="6"/>
      <c r="U62" s="6"/>
      <c r="V62" s="6"/>
      <c r="W62" s="6"/>
      <c r="X62" s="6"/>
      <c r="Y62" s="6"/>
      <c r="Z62" s="6"/>
    </row>
    <row r="63" spans="2:26" ht="11.25" customHeight="1" x14ac:dyDescent="0.4">
      <c r="B63" s="6"/>
      <c r="C63" s="6"/>
      <c r="D63" s="6"/>
      <c r="E63" s="6"/>
      <c r="F63" s="6"/>
      <c r="G63" s="6"/>
      <c r="H63" s="6"/>
      <c r="I63" s="6"/>
      <c r="J63" s="6"/>
      <c r="K63" s="6"/>
      <c r="L63" s="6"/>
      <c r="M63" s="6"/>
      <c r="N63" s="6"/>
      <c r="O63" s="6"/>
      <c r="P63" s="6"/>
      <c r="Q63" s="6"/>
      <c r="R63" s="6"/>
      <c r="S63" s="6"/>
      <c r="T63" s="6"/>
      <c r="U63" s="6"/>
      <c r="V63" s="6"/>
      <c r="W63" s="6"/>
      <c r="X63" s="6"/>
      <c r="Y63" s="6"/>
      <c r="Z63" s="6"/>
    </row>
    <row r="64" spans="2:26" ht="18.75" customHeight="1" x14ac:dyDescent="0.4">
      <c r="B64" s="6"/>
      <c r="C64" s="7" t="s">
        <v>2423</v>
      </c>
      <c r="D64" s="6"/>
      <c r="E64" s="6"/>
      <c r="F64" s="6"/>
      <c r="G64" s="6"/>
      <c r="H64" s="6"/>
      <c r="I64" s="6"/>
      <c r="J64" s="6"/>
      <c r="K64" s="6"/>
      <c r="L64" s="6"/>
      <c r="M64" s="6"/>
      <c r="N64" s="6"/>
      <c r="O64" s="6"/>
      <c r="P64" s="6"/>
      <c r="Q64" s="6"/>
      <c r="R64" s="6"/>
      <c r="S64" s="6"/>
      <c r="T64" s="6"/>
      <c r="U64" s="6"/>
      <c r="V64" s="6"/>
      <c r="W64" s="6"/>
      <c r="X64" s="6"/>
      <c r="Y64" s="6"/>
      <c r="Z64" s="6"/>
    </row>
    <row r="65" spans="2:26" ht="17.25" customHeight="1" x14ac:dyDescent="0.4">
      <c r="B65" s="6"/>
      <c r="C65" s="6"/>
      <c r="D65" s="6"/>
      <c r="E65" s="6"/>
      <c r="F65" s="6"/>
      <c r="G65" s="164" t="s">
        <v>2438</v>
      </c>
      <c r="H65" s="165"/>
      <c r="I65" s="165"/>
      <c r="J65" s="165"/>
      <c r="K65" s="165"/>
      <c r="L65" s="165"/>
      <c r="M65" s="165"/>
      <c r="N65" s="165"/>
      <c r="O65" s="166"/>
      <c r="P65" s="6"/>
      <c r="Q65" s="6"/>
      <c r="R65" s="6"/>
      <c r="S65" s="6"/>
      <c r="T65" s="6"/>
      <c r="U65" s="6"/>
      <c r="V65" s="6"/>
      <c r="W65" s="6"/>
      <c r="X65" s="6"/>
      <c r="Y65" s="6"/>
      <c r="Z65" s="6"/>
    </row>
    <row r="66" spans="2:26" ht="17.25" customHeight="1" x14ac:dyDescent="0.4">
      <c r="B66" s="6"/>
      <c r="C66" s="6"/>
      <c r="D66" s="6"/>
      <c r="E66" s="6"/>
      <c r="F66" s="6"/>
      <c r="G66" s="183" t="str">
        <f>IF($G$51="","",EDATE($G$51,0))</f>
        <v/>
      </c>
      <c r="H66" s="184"/>
      <c r="I66" s="185"/>
      <c r="J66" s="183" t="str">
        <f>IF($G$51="","",EDATE($G$51,1))</f>
        <v/>
      </c>
      <c r="K66" s="184"/>
      <c r="L66" s="185"/>
      <c r="M66" s="180" t="str">
        <f>IF($G$51="","",EDATE($G$51,2))</f>
        <v/>
      </c>
      <c r="N66" s="181"/>
      <c r="O66" s="182"/>
      <c r="P66" s="164" t="s">
        <v>2384</v>
      </c>
      <c r="Q66" s="165"/>
      <c r="R66" s="165"/>
      <c r="S66" s="165"/>
      <c r="T66" s="166"/>
      <c r="U66" s="6"/>
      <c r="V66" s="164" t="s">
        <v>2387</v>
      </c>
      <c r="W66" s="165"/>
      <c r="X66" s="165"/>
      <c r="Y66" s="166"/>
      <c r="Z66" s="6"/>
    </row>
    <row r="67" spans="2:26" ht="17.25" customHeight="1" x14ac:dyDescent="0.4">
      <c r="B67" s="6"/>
      <c r="C67" s="6"/>
      <c r="D67" s="164" t="s">
        <v>2382</v>
      </c>
      <c r="E67" s="165"/>
      <c r="F67" s="166"/>
      <c r="G67" s="150"/>
      <c r="H67" s="151"/>
      <c r="I67" s="35" t="s">
        <v>2383</v>
      </c>
      <c r="J67" s="150"/>
      <c r="K67" s="151"/>
      <c r="L67" s="35" t="s">
        <v>2383</v>
      </c>
      <c r="M67" s="150"/>
      <c r="N67" s="151"/>
      <c r="O67" s="35" t="s">
        <v>2383</v>
      </c>
      <c r="P67" s="40" t="s">
        <v>2424</v>
      </c>
      <c r="Q67" s="179" t="str">
        <f>IF(G67="","",SUM(G67,J67,M67))</f>
        <v/>
      </c>
      <c r="R67" s="179"/>
      <c r="S67" s="179"/>
      <c r="T67" s="41" t="s">
        <v>2383</v>
      </c>
      <c r="U67" s="6"/>
      <c r="V67" s="164" t="s">
        <v>2434</v>
      </c>
      <c r="W67" s="165"/>
      <c r="X67" s="165"/>
      <c r="Y67" s="166"/>
      <c r="Z67" s="6"/>
    </row>
    <row r="68" spans="2:26" ht="17.25" customHeight="1" x14ac:dyDescent="0.4">
      <c r="B68" s="6"/>
      <c r="C68" s="6"/>
      <c r="D68" s="164" t="s">
        <v>2381</v>
      </c>
      <c r="E68" s="165"/>
      <c r="F68" s="166"/>
      <c r="G68" s="150"/>
      <c r="H68" s="151"/>
      <c r="I68" s="35" t="s">
        <v>2383</v>
      </c>
      <c r="J68" s="150"/>
      <c r="K68" s="151"/>
      <c r="L68" s="35" t="s">
        <v>2383</v>
      </c>
      <c r="M68" s="150"/>
      <c r="N68" s="151"/>
      <c r="O68" s="35" t="s">
        <v>2383</v>
      </c>
      <c r="P68" s="40" t="s">
        <v>2425</v>
      </c>
      <c r="Q68" s="179" t="str">
        <f>IF(G68="","",SUM(G68,J68,M68))</f>
        <v/>
      </c>
      <c r="R68" s="179"/>
      <c r="S68" s="179"/>
      <c r="T68" s="41" t="s">
        <v>2383</v>
      </c>
      <c r="U68" s="6"/>
      <c r="V68" s="64" t="s">
        <v>2428</v>
      </c>
      <c r="W68" s="167" t="str">
        <f>IF(Q67="","",IFERROR(ROUNDDOWN(Q68/Q67*100,1),0))</f>
        <v/>
      </c>
      <c r="X68" s="167"/>
      <c r="Y68" s="41" t="s">
        <v>2390</v>
      </c>
      <c r="Z68" s="6"/>
    </row>
    <row r="69" spans="2:26" ht="17.25" customHeight="1" x14ac:dyDescent="0.4">
      <c r="B69" s="6"/>
      <c r="C69" s="6"/>
      <c r="D69" s="6"/>
      <c r="E69" s="6"/>
      <c r="F69" s="6"/>
      <c r="G69" s="6"/>
      <c r="H69" s="6"/>
      <c r="I69" s="6"/>
      <c r="J69" s="6"/>
      <c r="K69" s="6"/>
      <c r="L69" s="6"/>
      <c r="M69" s="6"/>
      <c r="N69" s="6"/>
      <c r="O69" s="6"/>
      <c r="P69" s="6"/>
      <c r="Q69" s="6"/>
      <c r="R69" s="6"/>
      <c r="S69" s="6"/>
      <c r="T69" s="6"/>
      <c r="U69" s="6"/>
      <c r="V69" s="6"/>
      <c r="W69" s="6"/>
      <c r="X69" s="6"/>
      <c r="Y69" s="6"/>
      <c r="Z69" s="6"/>
    </row>
    <row r="70" spans="2:26" ht="17.25" customHeight="1" x14ac:dyDescent="0.4">
      <c r="B70" s="6"/>
      <c r="C70" s="6"/>
      <c r="D70" s="6"/>
      <c r="E70" s="6"/>
      <c r="F70" s="6"/>
      <c r="G70" s="164" t="s">
        <v>34</v>
      </c>
      <c r="H70" s="165"/>
      <c r="I70" s="165"/>
      <c r="J70" s="165"/>
      <c r="K70" s="165"/>
      <c r="L70" s="165"/>
      <c r="M70" s="165"/>
      <c r="N70" s="165"/>
      <c r="O70" s="166"/>
      <c r="P70" s="6"/>
      <c r="Q70" s="6"/>
      <c r="R70" s="6"/>
      <c r="S70" s="6"/>
      <c r="T70" s="6"/>
      <c r="U70" s="6"/>
      <c r="V70" s="6"/>
      <c r="W70" s="6"/>
      <c r="X70" s="6"/>
      <c r="Y70" s="6"/>
      <c r="Z70" s="6"/>
    </row>
    <row r="71" spans="2:26" ht="17.25" customHeight="1" x14ac:dyDescent="0.4">
      <c r="B71" s="6"/>
      <c r="C71" s="6"/>
      <c r="D71" s="6"/>
      <c r="E71" s="6"/>
      <c r="F71" s="6"/>
      <c r="G71" s="183" t="str">
        <f>IF(G66="","",EDATE(G66,-12))</f>
        <v/>
      </c>
      <c r="H71" s="184"/>
      <c r="I71" s="185"/>
      <c r="J71" s="183" t="str">
        <f>IF(J66="","",EDATE(J66,-12))</f>
        <v/>
      </c>
      <c r="K71" s="184"/>
      <c r="L71" s="185"/>
      <c r="M71" s="180" t="str">
        <f>IF(M66="","",EDATE(M66,-12))</f>
        <v/>
      </c>
      <c r="N71" s="181"/>
      <c r="O71" s="182"/>
      <c r="P71" s="164" t="s">
        <v>2384</v>
      </c>
      <c r="Q71" s="165"/>
      <c r="R71" s="165"/>
      <c r="S71" s="165"/>
      <c r="T71" s="166"/>
      <c r="U71" s="6"/>
      <c r="V71" s="164" t="s">
        <v>2387</v>
      </c>
      <c r="W71" s="165"/>
      <c r="X71" s="165"/>
      <c r="Y71" s="166"/>
      <c r="Z71" s="6"/>
    </row>
    <row r="72" spans="2:26" ht="17.25" customHeight="1" x14ac:dyDescent="0.4">
      <c r="B72" s="6"/>
      <c r="C72" s="6"/>
      <c r="D72" s="164" t="s">
        <v>2382</v>
      </c>
      <c r="E72" s="165"/>
      <c r="F72" s="166"/>
      <c r="G72" s="150"/>
      <c r="H72" s="151"/>
      <c r="I72" s="35" t="s">
        <v>2383</v>
      </c>
      <c r="J72" s="150"/>
      <c r="K72" s="151"/>
      <c r="L72" s="35" t="s">
        <v>2383</v>
      </c>
      <c r="M72" s="150"/>
      <c r="N72" s="151"/>
      <c r="O72" s="35" t="s">
        <v>2383</v>
      </c>
      <c r="P72" s="40" t="s">
        <v>2426</v>
      </c>
      <c r="Q72" s="179" t="str">
        <f>IF(G72="","",SUM(G72,J72,M72))</f>
        <v/>
      </c>
      <c r="R72" s="179"/>
      <c r="S72" s="179"/>
      <c r="T72" s="41" t="s">
        <v>2383</v>
      </c>
      <c r="U72" s="6"/>
      <c r="V72" s="164" t="s">
        <v>2435</v>
      </c>
      <c r="W72" s="165"/>
      <c r="X72" s="165"/>
      <c r="Y72" s="166"/>
      <c r="Z72" s="6"/>
    </row>
    <row r="73" spans="2:26" ht="17.25" customHeight="1" x14ac:dyDescent="0.4">
      <c r="B73" s="6"/>
      <c r="C73" s="6"/>
      <c r="D73" s="164" t="s">
        <v>2381</v>
      </c>
      <c r="E73" s="165"/>
      <c r="F73" s="166"/>
      <c r="G73" s="150"/>
      <c r="H73" s="151"/>
      <c r="I73" s="35" t="s">
        <v>2383</v>
      </c>
      <c r="J73" s="150"/>
      <c r="K73" s="151"/>
      <c r="L73" s="35" t="s">
        <v>2383</v>
      </c>
      <c r="M73" s="150"/>
      <c r="N73" s="151"/>
      <c r="O73" s="35" t="s">
        <v>2383</v>
      </c>
      <c r="P73" s="40" t="s">
        <v>2427</v>
      </c>
      <c r="Q73" s="179" t="str">
        <f>IF(G73="","",SUM(G73,J73,M73))</f>
        <v/>
      </c>
      <c r="R73" s="179"/>
      <c r="S73" s="179"/>
      <c r="T73" s="41" t="s">
        <v>2383</v>
      </c>
      <c r="U73" s="6"/>
      <c r="V73" s="64" t="s">
        <v>2429</v>
      </c>
      <c r="W73" s="167" t="str">
        <f>IF(Q72="","",IFERROR(ROUNDDOWN(Q73/Q72*100,1),0))</f>
        <v/>
      </c>
      <c r="X73" s="167"/>
      <c r="Y73" s="41" t="s">
        <v>2390</v>
      </c>
      <c r="Z73" s="6"/>
    </row>
    <row r="74" spans="2:26" ht="17.25" customHeight="1" x14ac:dyDescent="0.4">
      <c r="B74" s="6"/>
      <c r="C74" s="6"/>
      <c r="D74" s="6"/>
      <c r="E74" s="6"/>
      <c r="F74" s="6"/>
      <c r="G74" s="6"/>
      <c r="H74" s="6"/>
      <c r="I74" s="6"/>
      <c r="J74" s="6"/>
      <c r="K74" s="6"/>
      <c r="L74" s="6"/>
      <c r="M74" s="6"/>
      <c r="N74" s="6"/>
      <c r="O74" s="6"/>
      <c r="P74" s="6"/>
      <c r="Q74" s="6"/>
      <c r="R74" s="6"/>
      <c r="S74" s="6"/>
      <c r="T74" s="6"/>
      <c r="U74" s="6"/>
      <c r="V74" s="6"/>
      <c r="W74" s="6"/>
      <c r="X74" s="6"/>
      <c r="Y74" s="6"/>
      <c r="Z74" s="6"/>
    </row>
    <row r="75" spans="2:26" ht="17.25" customHeight="1" x14ac:dyDescent="0.4">
      <c r="B75" s="6"/>
      <c r="C75" s="43" t="s">
        <v>2468</v>
      </c>
      <c r="D75" s="6"/>
      <c r="E75" s="6"/>
      <c r="F75" s="6"/>
      <c r="G75" s="6"/>
      <c r="H75" s="6"/>
      <c r="I75" s="6"/>
      <c r="J75" s="6"/>
      <c r="K75" s="6"/>
      <c r="L75" s="6"/>
      <c r="M75" s="6"/>
      <c r="N75" s="6"/>
      <c r="O75" s="6"/>
      <c r="P75" s="6"/>
      <c r="Q75" s="6"/>
      <c r="R75" s="6"/>
      <c r="S75" s="6"/>
      <c r="T75" s="6"/>
      <c r="U75" s="6"/>
      <c r="V75" s="6"/>
      <c r="W75" s="6"/>
      <c r="X75" s="6"/>
      <c r="Y75" s="6"/>
      <c r="Z75" s="6"/>
    </row>
    <row r="76" spans="2:26" ht="17.25" customHeight="1" x14ac:dyDescent="0.4">
      <c r="B76" s="6"/>
      <c r="C76" s="43"/>
      <c r="D76" s="164" t="s">
        <v>2396</v>
      </c>
      <c r="E76" s="165"/>
      <c r="F76" s="165"/>
      <c r="G76" s="165"/>
      <c r="H76" s="166"/>
      <c r="I76" s="6"/>
      <c r="J76" s="164" t="s">
        <v>2399</v>
      </c>
      <c r="K76" s="165"/>
      <c r="L76" s="165"/>
      <c r="M76" s="165"/>
      <c r="N76" s="165"/>
      <c r="O76" s="165"/>
      <c r="P76" s="166"/>
      <c r="Q76" s="6"/>
      <c r="R76" s="6"/>
      <c r="S76" s="6"/>
      <c r="T76" s="6"/>
      <c r="U76" s="6"/>
      <c r="V76" s="6"/>
      <c r="W76" s="6"/>
      <c r="X76" s="6"/>
      <c r="Y76" s="6"/>
      <c r="Z76" s="6"/>
    </row>
    <row r="77" spans="2:26" ht="17.25" customHeight="1" x14ac:dyDescent="0.4">
      <c r="B77" s="6"/>
      <c r="C77" s="43"/>
      <c r="D77" s="164" t="s">
        <v>2432</v>
      </c>
      <c r="E77" s="165"/>
      <c r="F77" s="167" t="str">
        <f>IF(W68="","",W73-W68)</f>
        <v/>
      </c>
      <c r="G77" s="167"/>
      <c r="H77" s="41" t="s">
        <v>2390</v>
      </c>
      <c r="I77" s="6"/>
      <c r="J77" s="164" t="s">
        <v>2433</v>
      </c>
      <c r="K77" s="165"/>
      <c r="L77" s="165"/>
      <c r="M77" s="165"/>
      <c r="N77" s="167" t="str">
        <f>IF(W68="","",IFERROR(ROUNDDOWN(F77/W73*100,1),0))</f>
        <v/>
      </c>
      <c r="O77" s="167"/>
      <c r="P77" s="41" t="s">
        <v>2390</v>
      </c>
      <c r="Q77" s="6"/>
      <c r="R77" s="6"/>
      <c r="S77" s="6"/>
      <c r="T77" s="6"/>
      <c r="U77" s="6"/>
      <c r="V77" s="6"/>
      <c r="W77" s="6"/>
      <c r="X77" s="6"/>
      <c r="Y77" s="6"/>
      <c r="Z77" s="6"/>
    </row>
    <row r="78" spans="2:26" ht="18.75" customHeight="1" x14ac:dyDescent="0.4">
      <c r="B78" s="6"/>
      <c r="C78" s="7"/>
      <c r="D78" s="6"/>
      <c r="E78" s="6"/>
      <c r="F78" s="6"/>
      <c r="G78" s="6"/>
      <c r="H78" s="6"/>
      <c r="I78" s="6"/>
      <c r="J78" s="6"/>
      <c r="K78" s="6"/>
      <c r="L78" s="6"/>
      <c r="M78" s="6"/>
      <c r="N78" s="6"/>
      <c r="O78" s="6"/>
      <c r="P78" s="6"/>
      <c r="Q78" s="6"/>
      <c r="R78" s="6"/>
      <c r="S78" s="6"/>
      <c r="T78" s="6"/>
      <c r="U78" s="6"/>
      <c r="V78" s="6"/>
      <c r="W78" s="6"/>
      <c r="X78" s="6"/>
      <c r="Y78" s="6"/>
      <c r="Z78" s="6"/>
    </row>
    <row r="79" spans="2:26" ht="18.75" customHeight="1" x14ac:dyDescent="0.4">
      <c r="B79" s="6"/>
      <c r="C79" s="7" t="s">
        <v>2436</v>
      </c>
      <c r="D79" s="6"/>
      <c r="E79" s="6"/>
      <c r="F79" s="6"/>
      <c r="G79" s="6"/>
      <c r="H79" s="6"/>
      <c r="I79" s="6"/>
      <c r="J79" s="6"/>
      <c r="K79" s="6"/>
      <c r="L79" s="6"/>
      <c r="M79" s="6"/>
      <c r="N79" s="6"/>
      <c r="O79" s="6"/>
      <c r="P79" s="6"/>
      <c r="Q79" s="6"/>
      <c r="R79" s="6"/>
      <c r="S79" s="6"/>
      <c r="T79" s="6"/>
      <c r="U79" s="6"/>
      <c r="V79" s="6"/>
      <c r="W79" s="6"/>
      <c r="X79" s="6"/>
      <c r="Y79" s="6"/>
      <c r="Z79" s="6"/>
    </row>
    <row r="80" spans="2:26" ht="30.75" customHeight="1" x14ac:dyDescent="0.4">
      <c r="B80" s="6"/>
      <c r="C80" s="7"/>
      <c r="D80" s="302" t="s">
        <v>2339</v>
      </c>
      <c r="E80" s="165"/>
      <c r="F80" s="165"/>
      <c r="G80" s="165"/>
      <c r="H80" s="166"/>
      <c r="I80" s="6"/>
      <c r="J80" s="6"/>
      <c r="K80" s="6"/>
      <c r="L80" s="6"/>
      <c r="M80" s="6"/>
      <c r="N80" s="6"/>
      <c r="O80" s="6"/>
      <c r="P80" s="6"/>
      <c r="Q80" s="6"/>
      <c r="R80" s="6"/>
      <c r="S80" s="6"/>
      <c r="T80" s="6"/>
      <c r="U80" s="6"/>
      <c r="V80" s="6"/>
      <c r="W80" s="6"/>
      <c r="X80" s="6"/>
      <c r="Y80" s="6"/>
      <c r="Z80" s="6"/>
    </row>
    <row r="81" spans="2:26" ht="17.25" customHeight="1" x14ac:dyDescent="0.4">
      <c r="B81" s="6"/>
      <c r="C81" s="7"/>
      <c r="D81" s="303" t="str">
        <f>IF(Q52="","",ROUNDDOWN(Q52/Q67*100,1))</f>
        <v/>
      </c>
      <c r="E81" s="304"/>
      <c r="F81" s="304"/>
      <c r="G81" s="304"/>
      <c r="H81" s="41" t="s">
        <v>11</v>
      </c>
      <c r="I81" s="6"/>
      <c r="J81" s="6"/>
      <c r="K81" s="6"/>
      <c r="L81" s="6"/>
      <c r="M81" s="6"/>
      <c r="N81" s="6"/>
      <c r="O81" s="6"/>
      <c r="P81" s="6"/>
      <c r="Q81" s="6"/>
      <c r="R81" s="6"/>
      <c r="S81" s="6"/>
      <c r="T81" s="6"/>
      <c r="U81" s="6"/>
      <c r="V81" s="6"/>
      <c r="W81" s="6"/>
      <c r="X81" s="6"/>
      <c r="Y81" s="6"/>
      <c r="Z81" s="6"/>
    </row>
    <row r="82" spans="2:26" ht="18.75" customHeight="1" x14ac:dyDescent="0.4">
      <c r="B82" s="6"/>
      <c r="C82" s="7"/>
      <c r="D82" s="6"/>
      <c r="E82" s="6"/>
      <c r="F82" s="6"/>
      <c r="G82" s="6"/>
      <c r="H82" s="6"/>
      <c r="I82" s="6"/>
      <c r="J82" s="6"/>
      <c r="K82" s="6"/>
      <c r="L82" s="6"/>
      <c r="M82" s="6"/>
      <c r="N82" s="6"/>
      <c r="O82" s="6"/>
      <c r="P82" s="6"/>
      <c r="Q82" s="6"/>
      <c r="R82" s="6"/>
      <c r="S82" s="6"/>
      <c r="T82" s="6"/>
      <c r="U82" s="6"/>
      <c r="V82" s="6"/>
      <c r="W82" s="6"/>
      <c r="X82" s="6"/>
      <c r="Y82" s="6"/>
      <c r="Z82" s="6"/>
    </row>
    <row r="83" spans="2:26" ht="18.75" customHeight="1" x14ac:dyDescent="0.4">
      <c r="B83" s="6"/>
      <c r="C83" s="6"/>
      <c r="D83" s="6" t="s">
        <v>2437</v>
      </c>
      <c r="E83" s="6"/>
      <c r="F83" s="6"/>
      <c r="G83" s="6"/>
      <c r="H83" s="6"/>
      <c r="I83" s="6"/>
      <c r="J83" s="6"/>
      <c r="K83" s="6"/>
      <c r="L83" s="6"/>
      <c r="M83" s="6"/>
      <c r="N83" s="6"/>
      <c r="O83" s="6"/>
      <c r="P83" s="6"/>
      <c r="Q83" s="6"/>
      <c r="R83" s="6"/>
      <c r="S83" s="6"/>
      <c r="T83" s="6"/>
      <c r="U83" s="6"/>
      <c r="V83" s="6"/>
      <c r="W83" s="6"/>
      <c r="X83" s="6"/>
      <c r="Y83" s="6"/>
      <c r="Z83" s="6"/>
    </row>
    <row r="84" spans="2:26" ht="18.75" customHeight="1" x14ac:dyDescent="0.4">
      <c r="B84" s="6"/>
      <c r="C84" s="6"/>
      <c r="D84" s="6"/>
      <c r="E84" s="305" t="s">
        <v>2469</v>
      </c>
      <c r="F84" s="306"/>
      <c r="G84" s="306"/>
      <c r="H84" s="306"/>
      <c r="I84" s="307"/>
      <c r="J84" s="6"/>
      <c r="K84" s="305" t="s">
        <v>2470</v>
      </c>
      <c r="L84" s="306"/>
      <c r="M84" s="306"/>
      <c r="N84" s="306"/>
      <c r="O84" s="307"/>
      <c r="P84" s="6"/>
      <c r="Q84" s="308" t="s">
        <v>2400</v>
      </c>
      <c r="R84" s="308"/>
      <c r="S84" s="308"/>
      <c r="T84" s="308"/>
      <c r="U84" s="308"/>
      <c r="V84" s="308"/>
      <c r="W84" s="308"/>
      <c r="X84" s="6"/>
      <c r="Y84" s="6"/>
      <c r="Z84" s="6"/>
    </row>
    <row r="85" spans="2:26" ht="18.75" customHeight="1" x14ac:dyDescent="0.4">
      <c r="B85" s="6"/>
      <c r="C85" s="6"/>
      <c r="D85" s="6"/>
      <c r="E85" s="164" t="s">
        <v>2403</v>
      </c>
      <c r="F85" s="165"/>
      <c r="G85" s="165"/>
      <c r="H85" s="165"/>
      <c r="I85" s="166"/>
      <c r="J85" s="39" t="s">
        <v>2408</v>
      </c>
      <c r="K85" s="164" t="s">
        <v>2406</v>
      </c>
      <c r="L85" s="165"/>
      <c r="M85" s="165"/>
      <c r="N85" s="165"/>
      <c r="O85" s="166"/>
      <c r="P85" s="39" t="s">
        <v>2302</v>
      </c>
      <c r="Q85" s="143" t="s">
        <v>2401</v>
      </c>
      <c r="R85" s="143"/>
      <c r="S85" s="143"/>
      <c r="T85" s="143"/>
      <c r="U85" s="143"/>
      <c r="V85" s="143"/>
      <c r="W85" s="143"/>
      <c r="X85" s="6"/>
      <c r="Y85" s="6"/>
      <c r="Z85" s="6"/>
    </row>
    <row r="86" spans="2:26" ht="18.75" customHeight="1" x14ac:dyDescent="0.4">
      <c r="B86" s="6"/>
      <c r="C86" s="6"/>
      <c r="D86" s="6"/>
      <c r="E86" s="164" t="s">
        <v>2405</v>
      </c>
      <c r="F86" s="165"/>
      <c r="G86" s="165"/>
      <c r="H86" s="165"/>
      <c r="I86" s="166"/>
      <c r="J86" s="39" t="s">
        <v>2408</v>
      </c>
      <c r="K86" s="164" t="s">
        <v>2406</v>
      </c>
      <c r="L86" s="165"/>
      <c r="M86" s="165"/>
      <c r="N86" s="165"/>
      <c r="O86" s="166"/>
      <c r="P86" s="39" t="s">
        <v>2302</v>
      </c>
      <c r="Q86" s="143" t="s">
        <v>2401</v>
      </c>
      <c r="R86" s="143"/>
      <c r="S86" s="143"/>
      <c r="T86" s="143"/>
      <c r="U86" s="143"/>
      <c r="V86" s="143"/>
      <c r="W86" s="143"/>
      <c r="X86" s="6"/>
      <c r="Y86" s="6"/>
      <c r="Z86" s="6"/>
    </row>
    <row r="87" spans="2:26" ht="18.75" customHeight="1" x14ac:dyDescent="0.4">
      <c r="B87" s="6"/>
      <c r="C87" s="6"/>
      <c r="D87" s="6"/>
      <c r="E87" s="164" t="s">
        <v>2406</v>
      </c>
      <c r="F87" s="165"/>
      <c r="G87" s="165"/>
      <c r="H87" s="165"/>
      <c r="I87" s="166"/>
      <c r="J87" s="39" t="s">
        <v>2408</v>
      </c>
      <c r="K87" s="164" t="s">
        <v>2403</v>
      </c>
      <c r="L87" s="165"/>
      <c r="M87" s="165"/>
      <c r="N87" s="165"/>
      <c r="O87" s="166"/>
      <c r="P87" s="39" t="s">
        <v>2302</v>
      </c>
      <c r="Q87" s="143" t="s">
        <v>2402</v>
      </c>
      <c r="R87" s="143"/>
      <c r="S87" s="143"/>
      <c r="T87" s="143"/>
      <c r="U87" s="143"/>
      <c r="V87" s="143"/>
      <c r="W87" s="143"/>
      <c r="X87" s="6"/>
      <c r="Y87" s="6"/>
      <c r="Z87" s="6"/>
    </row>
  </sheetData>
  <sheetProtection algorithmName="SHA-512" hashValue="oZ5SxJCsEQdrG0P8WV24rw8u2pwNPQV4E/wJEZgca7Jx2Fe4WnsBmOWPOTAkT6IXmH4F942uVvMaXq+W+uH1ug==" saltValue="wYuJ0oT/MnVAY+sWLJPhLg==" spinCount="100000" sheet="1" objects="1" scenarios="1"/>
  <mergeCells count="149">
    <mergeCell ref="E85:I85"/>
    <mergeCell ref="K85:O85"/>
    <mergeCell ref="E86:I86"/>
    <mergeCell ref="K86:O86"/>
    <mergeCell ref="E87:I87"/>
    <mergeCell ref="K87:O87"/>
    <mergeCell ref="Q84:W84"/>
    <mergeCell ref="Q87:W87"/>
    <mergeCell ref="Q86:W86"/>
    <mergeCell ref="Q85:W85"/>
    <mergeCell ref="D76:H76"/>
    <mergeCell ref="J76:P76"/>
    <mergeCell ref="D77:E77"/>
    <mergeCell ref="F77:G77"/>
    <mergeCell ref="J77:M77"/>
    <mergeCell ref="N77:O77"/>
    <mergeCell ref="D80:H80"/>
    <mergeCell ref="D81:G81"/>
    <mergeCell ref="E84:I84"/>
    <mergeCell ref="K84:O84"/>
    <mergeCell ref="D72:F72"/>
    <mergeCell ref="G72:H72"/>
    <mergeCell ref="J72:K72"/>
    <mergeCell ref="M72:N72"/>
    <mergeCell ref="Q72:S72"/>
    <mergeCell ref="V72:Y72"/>
    <mergeCell ref="D73:F73"/>
    <mergeCell ref="G73:H73"/>
    <mergeCell ref="J73:K73"/>
    <mergeCell ref="M73:N73"/>
    <mergeCell ref="Q73:S73"/>
    <mergeCell ref="W73:X73"/>
    <mergeCell ref="D68:F68"/>
    <mergeCell ref="G68:H68"/>
    <mergeCell ref="J68:K68"/>
    <mergeCell ref="M68:N68"/>
    <mergeCell ref="Q68:S68"/>
    <mergeCell ref="W68:X68"/>
    <mergeCell ref="G70:O70"/>
    <mergeCell ref="G71:I71"/>
    <mergeCell ref="J71:L71"/>
    <mergeCell ref="M71:O71"/>
    <mergeCell ref="P71:T71"/>
    <mergeCell ref="V71:Y71"/>
    <mergeCell ref="G65:O65"/>
    <mergeCell ref="G66:I66"/>
    <mergeCell ref="J66:L66"/>
    <mergeCell ref="M66:O66"/>
    <mergeCell ref="P66:T66"/>
    <mergeCell ref="V66:Y66"/>
    <mergeCell ref="D67:F67"/>
    <mergeCell ref="G67:H67"/>
    <mergeCell ref="J67:K67"/>
    <mergeCell ref="M67:N67"/>
    <mergeCell ref="Q67:S67"/>
    <mergeCell ref="V67:Y67"/>
    <mergeCell ref="D58:F58"/>
    <mergeCell ref="G58:H58"/>
    <mergeCell ref="J58:K58"/>
    <mergeCell ref="M58:N58"/>
    <mergeCell ref="Q58:S58"/>
    <mergeCell ref="W58:X58"/>
    <mergeCell ref="D61:H61"/>
    <mergeCell ref="J61:P61"/>
    <mergeCell ref="D62:E62"/>
    <mergeCell ref="F62:G62"/>
    <mergeCell ref="J62:M62"/>
    <mergeCell ref="N62:O62"/>
    <mergeCell ref="G55:O55"/>
    <mergeCell ref="G56:I56"/>
    <mergeCell ref="J56:L56"/>
    <mergeCell ref="M56:O56"/>
    <mergeCell ref="P56:T56"/>
    <mergeCell ref="V56:Y56"/>
    <mergeCell ref="D57:F57"/>
    <mergeCell ref="G57:H57"/>
    <mergeCell ref="J57:K57"/>
    <mergeCell ref="M57:N57"/>
    <mergeCell ref="Q57:S57"/>
    <mergeCell ref="V57:Y57"/>
    <mergeCell ref="Q53:S53"/>
    <mergeCell ref="W53:X53"/>
    <mergeCell ref="D52:F52"/>
    <mergeCell ref="G52:H52"/>
    <mergeCell ref="J52:K52"/>
    <mergeCell ref="M52:N52"/>
    <mergeCell ref="Q52:S52"/>
    <mergeCell ref="V52:Y52"/>
    <mergeCell ref="D53:F53"/>
    <mergeCell ref="G53:H53"/>
    <mergeCell ref="J53:K53"/>
    <mergeCell ref="M53:N53"/>
    <mergeCell ref="C41:O41"/>
    <mergeCell ref="P41:V41"/>
    <mergeCell ref="X41:Z41"/>
    <mergeCell ref="G50:O50"/>
    <mergeCell ref="G51:I51"/>
    <mergeCell ref="J51:L51"/>
    <mergeCell ref="M51:O51"/>
    <mergeCell ref="P51:T51"/>
    <mergeCell ref="V51:Y51"/>
    <mergeCell ref="C45:F45"/>
    <mergeCell ref="G45:Z45"/>
    <mergeCell ref="C44:F44"/>
    <mergeCell ref="G44:Z44"/>
    <mergeCell ref="C39:E39"/>
    <mergeCell ref="F39:O39"/>
    <mergeCell ref="P39:R39"/>
    <mergeCell ref="S39:V39"/>
    <mergeCell ref="X39:Z39"/>
    <mergeCell ref="C40:E40"/>
    <mergeCell ref="F40:O40"/>
    <mergeCell ref="P40:R40"/>
    <mergeCell ref="S40:V40"/>
    <mergeCell ref="X40:Z40"/>
    <mergeCell ref="C12:F12"/>
    <mergeCell ref="C15:D15"/>
    <mergeCell ref="C18:Z18"/>
    <mergeCell ref="C21:Z21"/>
    <mergeCell ref="C25:Z25"/>
    <mergeCell ref="C27:Z27"/>
    <mergeCell ref="D30:Z30"/>
    <mergeCell ref="B1:Z1"/>
    <mergeCell ref="F38:O38"/>
    <mergeCell ref="P38:R38"/>
    <mergeCell ref="S38:V38"/>
    <mergeCell ref="X38:Z38"/>
    <mergeCell ref="D32:Z32"/>
    <mergeCell ref="C34:E34"/>
    <mergeCell ref="F34:O34"/>
    <mergeCell ref="P34:R34"/>
    <mergeCell ref="S34:W34"/>
    <mergeCell ref="X34:Z34"/>
    <mergeCell ref="C35:E35"/>
    <mergeCell ref="F35:O35"/>
    <mergeCell ref="P35:R35"/>
    <mergeCell ref="S35:V35"/>
    <mergeCell ref="X35:Z35"/>
    <mergeCell ref="C36:E36"/>
    <mergeCell ref="C38:E38"/>
    <mergeCell ref="F36:O36"/>
    <mergeCell ref="P36:R36"/>
    <mergeCell ref="S36:V36"/>
    <mergeCell ref="X36:Z36"/>
    <mergeCell ref="C37:E37"/>
    <mergeCell ref="F37:O37"/>
    <mergeCell ref="P37:R37"/>
    <mergeCell ref="S37:V37"/>
    <mergeCell ref="X37:Z37"/>
  </mergeCells>
  <phoneticPr fontId="3"/>
  <hyperlinks>
    <hyperlink ref="D31" r:id="rId1" display="https://www.e-stat.go.jp/classifications/terms/10" xr:uid="{C57D471D-82C7-484A-A21D-E381B3FBBA2B}"/>
  </hyperlinks>
  <pageMargins left="0.25" right="0.25" top="0.75" bottom="0.75" header="0.3" footer="0.3"/>
  <pageSetup paperSize="9" scale="91" orientation="portrait" r:id="rId2"/>
  <rowBreaks count="1" manualBreakCount="1">
    <brk id="42" min="1" max="25" man="1"/>
  </rowBreaks>
  <extLst>
    <ext xmlns:x14="http://schemas.microsoft.com/office/spreadsheetml/2009/9/main" uri="{CCE6A557-97BC-4b89-ADB6-D9C93CAAB3DF}">
      <x14:dataValidations xmlns:xm="http://schemas.microsoft.com/office/excel/2006/main" count="8">
        <x14:dataValidation type="list" allowBlank="1" showInputMessage="1" showErrorMessage="1" xr:uid="{4A216F52-5F75-4D2C-8149-AD8DD907D451}">
          <x14:formula1>
            <xm:f>業種リスト!$B$3:$B$1171</xm:f>
          </x14:formula1>
          <xm:sqref>C35:E40</xm:sqref>
        </x14:dataValidation>
        <x14:dataValidation type="list" allowBlank="1" showInputMessage="1" showErrorMessage="1" xr:uid="{F0476520-4D80-440D-8627-A5C95F224EEE}">
          <x14:formula1>
            <xm:f>年月リスト!$C$6:$C$21</xm:f>
          </x14:formula1>
          <xm:sqref>C12:E13 F12:F14</xm:sqref>
        </x14:dataValidation>
        <x14:dataValidation type="list" allowBlank="1" showInputMessage="1" showErrorMessage="1" xr:uid="{13C57CEA-E039-4440-AFB6-7CE85B051D82}">
          <x14:formula1>
            <xm:f>年月リスト!$G$2:$G$5</xm:f>
          </x14:formula1>
          <xm:sqref>G51:I51</xm:sqref>
        </x14:dataValidation>
        <x14:dataValidation type="list" allowBlank="1" showInputMessage="1" showErrorMessage="1" xr:uid="{515ED142-E501-43F4-B7E2-CB2E7FDB6772}">
          <x14:formula1>
            <xm:f>年月リスト!$H$2:$H$4</xm:f>
          </x14:formula1>
          <xm:sqref>C15:D15</xm:sqref>
        </x14:dataValidation>
        <x14:dataValidation type="list" allowBlank="1" showInputMessage="1" showErrorMessage="1" xr:uid="{8BED8E81-8EB9-4B2F-8A85-ACE4415DC89B}">
          <x14:formula1>
            <xm:f>年月リスト!$I$2:$I$65</xm:f>
          </x14:formula1>
          <xm:sqref>E15</xm:sqref>
        </x14:dataValidation>
        <x14:dataValidation type="list" allowBlank="1" showInputMessage="1" showErrorMessage="1" xr:uid="{0ADD5C44-3622-4ED3-A216-4884A2452AEC}">
          <x14:formula1>
            <xm:f>年月リスト!$I$2:$I$32</xm:f>
          </x14:formula1>
          <xm:sqref>I15</xm:sqref>
        </x14:dataValidation>
        <x14:dataValidation type="list" allowBlank="1" showInputMessage="1" showErrorMessage="1" xr:uid="{516B7F86-462D-4D2F-82D8-854D9D26D365}">
          <x14:formula1>
            <xm:f>年月リスト!$I$2:$I$13</xm:f>
          </x14:formula1>
          <xm:sqref>G15</xm:sqref>
        </x14:dataValidation>
        <x14:dataValidation type="list" allowBlank="1" showInputMessage="1" showErrorMessage="1" xr:uid="{0E19DA45-4649-4577-AE02-4861A5934E62}">
          <x14:formula1>
            <xm:f>業種リスト!$F$2:$F$3</xm:f>
          </x14:formula1>
          <xm:sqref>P35:R40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36C33-7D34-4792-B09D-A68CFF33C09F}">
  <sheetPr>
    <tabColor theme="9" tint="0.59999389629810485"/>
  </sheetPr>
  <dimension ref="A1:AH101"/>
  <sheetViews>
    <sheetView view="pageBreakPreview" zoomScale="110" zoomScaleNormal="100" zoomScaleSheetLayoutView="110" workbookViewId="0"/>
  </sheetViews>
  <sheetFormatPr defaultColWidth="2.875" defaultRowHeight="13.5" customHeight="1" x14ac:dyDescent="0.4"/>
  <cols>
    <col min="1" max="1" width="2" style="24" customWidth="1"/>
    <col min="2" max="2" width="3.125" style="24" bestFit="1" customWidth="1"/>
    <col min="3" max="16384" width="2.875" style="24"/>
  </cols>
  <sheetData>
    <row r="1" spans="1:34" ht="13.5" customHeight="1" thickBot="1" x14ac:dyDescent="0.45">
      <c r="A1" s="13"/>
      <c r="B1" s="12"/>
      <c r="C1" s="12"/>
      <c r="D1" s="13" t="s">
        <v>0</v>
      </c>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row>
    <row r="2" spans="1:34" ht="10.5" customHeight="1" x14ac:dyDescent="0.4">
      <c r="A2" s="12"/>
      <c r="B2" s="12"/>
      <c r="C2" s="12"/>
      <c r="D2" s="191"/>
      <c r="E2" s="192"/>
      <c r="F2" s="192"/>
      <c r="G2" s="192"/>
      <c r="H2" s="192"/>
      <c r="I2" s="192"/>
      <c r="J2" s="192"/>
      <c r="K2" s="192"/>
      <c r="L2" s="192"/>
      <c r="M2" s="193"/>
      <c r="N2" s="190"/>
      <c r="O2" s="189"/>
      <c r="P2" s="189"/>
      <c r="Q2" s="189"/>
      <c r="R2" s="189"/>
      <c r="S2" s="189"/>
      <c r="T2" s="189"/>
      <c r="U2" s="189"/>
      <c r="V2" s="189"/>
      <c r="W2" s="189"/>
      <c r="X2" s="189"/>
      <c r="Y2" s="189"/>
      <c r="Z2" s="189"/>
      <c r="AA2" s="189"/>
      <c r="AB2" s="189"/>
      <c r="AC2" s="189"/>
      <c r="AD2" s="189"/>
      <c r="AE2" s="189"/>
      <c r="AF2" s="189"/>
      <c r="AG2" s="189"/>
    </row>
    <row r="3" spans="1:34" ht="10.5" customHeight="1" thickBot="1" x14ac:dyDescent="0.45">
      <c r="A3" s="12"/>
      <c r="B3" s="12"/>
      <c r="C3" s="12"/>
      <c r="D3" s="194"/>
      <c r="E3" s="195"/>
      <c r="F3" s="195"/>
      <c r="G3" s="195"/>
      <c r="H3" s="195"/>
      <c r="I3" s="195"/>
      <c r="J3" s="195"/>
      <c r="K3" s="195"/>
      <c r="L3" s="195"/>
      <c r="M3" s="196"/>
      <c r="N3" s="190"/>
      <c r="O3" s="189"/>
      <c r="P3" s="189"/>
      <c r="Q3" s="189"/>
      <c r="R3" s="189"/>
      <c r="S3" s="189"/>
      <c r="T3" s="189"/>
      <c r="U3" s="189"/>
      <c r="V3" s="189"/>
      <c r="W3" s="189"/>
      <c r="X3" s="189"/>
      <c r="Y3" s="189"/>
      <c r="Z3" s="189"/>
      <c r="AA3" s="189"/>
      <c r="AB3" s="189"/>
      <c r="AC3" s="189"/>
      <c r="AD3" s="189"/>
      <c r="AE3" s="189"/>
      <c r="AF3" s="189"/>
      <c r="AG3" s="189"/>
    </row>
    <row r="4" spans="1:34" ht="10.5" customHeight="1" x14ac:dyDescent="0.4">
      <c r="A4" s="12"/>
      <c r="B4" s="12"/>
      <c r="C4" s="12"/>
      <c r="D4" s="203"/>
      <c r="E4" s="203"/>
      <c r="F4" s="203"/>
      <c r="G4" s="203"/>
      <c r="H4" s="203"/>
      <c r="I4" s="203"/>
      <c r="J4" s="203"/>
      <c r="K4" s="203"/>
      <c r="L4" s="203"/>
      <c r="M4" s="203"/>
      <c r="N4" s="189"/>
      <c r="O4" s="189"/>
      <c r="P4" s="189"/>
      <c r="Q4" s="189"/>
      <c r="R4" s="189"/>
      <c r="S4" s="189"/>
      <c r="T4" s="189"/>
      <c r="U4" s="189"/>
      <c r="V4" s="189"/>
      <c r="W4" s="189"/>
      <c r="X4" s="189"/>
      <c r="Y4" s="189"/>
      <c r="Z4" s="189"/>
      <c r="AA4" s="189"/>
      <c r="AB4" s="189"/>
      <c r="AC4" s="189"/>
      <c r="AD4" s="189"/>
      <c r="AE4" s="189"/>
      <c r="AF4" s="189"/>
      <c r="AG4" s="189"/>
    </row>
    <row r="5" spans="1:34" ht="10.5" customHeight="1" x14ac:dyDescent="0.4">
      <c r="A5" s="12"/>
      <c r="B5" s="12"/>
      <c r="C5" s="12"/>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row>
    <row r="6" spans="1:34" ht="13.5" customHeight="1" x14ac:dyDescent="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4" ht="13.5" customHeight="1" x14ac:dyDescent="0.4">
      <c r="A7" s="13" t="s">
        <v>2485</v>
      </c>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4"/>
      <c r="AD7" s="14"/>
      <c r="AE7" s="14"/>
      <c r="AF7" s="14"/>
      <c r="AG7" s="15" t="s">
        <v>2551</v>
      </c>
      <c r="AH7" s="25"/>
    </row>
    <row r="8" spans="1:34" ht="5.25" customHeight="1" thickBot="1" x14ac:dyDescent="0.45">
      <c r="A8" s="12"/>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row>
    <row r="9" spans="1:34" ht="23.25" customHeight="1" thickBot="1" x14ac:dyDescent="0.45">
      <c r="A9" s="12"/>
      <c r="B9" s="197" t="s">
        <v>2321</v>
      </c>
      <c r="C9" s="198"/>
      <c r="D9" s="198"/>
      <c r="E9" s="198"/>
      <c r="F9" s="198"/>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9"/>
      <c r="AH9" s="23"/>
    </row>
    <row r="10" spans="1:34" ht="23.25" customHeight="1" x14ac:dyDescent="0.4">
      <c r="A10" s="12"/>
      <c r="B10" s="202" t="s">
        <v>1</v>
      </c>
      <c r="C10" s="200"/>
      <c r="D10" s="200"/>
      <c r="E10" s="200"/>
      <c r="F10" s="200"/>
      <c r="G10" s="200"/>
      <c r="H10" s="200"/>
      <c r="I10" s="200"/>
      <c r="J10" s="200"/>
      <c r="K10" s="200"/>
      <c r="L10" s="200"/>
      <c r="M10" s="200"/>
      <c r="N10" s="200"/>
      <c r="O10" s="200"/>
      <c r="P10" s="327"/>
      <c r="Q10" s="201" t="s">
        <v>5</v>
      </c>
      <c r="R10" s="200"/>
      <c r="S10" s="200"/>
      <c r="T10" s="200"/>
      <c r="U10" s="200"/>
      <c r="V10" s="200"/>
      <c r="W10" s="200"/>
      <c r="X10" s="200"/>
      <c r="Y10" s="55" t="s">
        <v>2</v>
      </c>
      <c r="Z10" s="200"/>
      <c r="AA10" s="200"/>
      <c r="AB10" s="200"/>
      <c r="AC10" s="55" t="s">
        <v>3</v>
      </c>
      <c r="AD10" s="200"/>
      <c r="AE10" s="200"/>
      <c r="AF10" s="200"/>
      <c r="AG10" s="56" t="s">
        <v>4</v>
      </c>
    </row>
    <row r="11" spans="1:34" ht="20.45" customHeight="1" x14ac:dyDescent="0.4">
      <c r="A11" s="12"/>
      <c r="B11" s="241" t="s">
        <v>2412</v>
      </c>
      <c r="C11" s="205"/>
      <c r="D11" s="205"/>
      <c r="E11" s="205"/>
      <c r="F11" s="205"/>
      <c r="G11" s="205"/>
      <c r="H11" s="205"/>
      <c r="I11" s="205"/>
      <c r="J11" s="205"/>
      <c r="K11" s="205"/>
      <c r="L11" s="205"/>
      <c r="M11" s="205"/>
      <c r="N11" s="205"/>
      <c r="O11" s="205"/>
      <c r="P11" s="242"/>
      <c r="Q11" s="204" t="s">
        <v>6</v>
      </c>
      <c r="R11" s="205"/>
      <c r="S11" s="205"/>
      <c r="T11" s="205"/>
      <c r="U11" s="205"/>
      <c r="V11" s="205"/>
      <c r="W11" s="205"/>
      <c r="X11" s="205"/>
      <c r="Y11" s="205"/>
      <c r="Z11" s="205"/>
      <c r="AA11" s="205"/>
      <c r="AB11" s="205"/>
      <c r="AC11" s="205"/>
      <c r="AD11" s="205"/>
      <c r="AE11" s="205"/>
      <c r="AF11" s="205"/>
      <c r="AG11" s="206"/>
    </row>
    <row r="12" spans="1:34" ht="80.099999999999994" customHeight="1" x14ac:dyDescent="0.15">
      <c r="A12" s="12"/>
      <c r="B12" s="328" t="str">
        <f>IF('入力シート（ハ）②'!C21="","",'入力シート（ハ）②'!C21)</f>
        <v/>
      </c>
      <c r="C12" s="329"/>
      <c r="D12" s="329"/>
      <c r="E12" s="329"/>
      <c r="F12" s="329"/>
      <c r="G12" s="329"/>
      <c r="H12" s="329"/>
      <c r="I12" s="329"/>
      <c r="J12" s="329"/>
      <c r="K12" s="329"/>
      <c r="L12" s="329"/>
      <c r="M12" s="329"/>
      <c r="N12" s="329"/>
      <c r="O12" s="329"/>
      <c r="P12" s="330"/>
      <c r="Q12" s="238" t="s">
        <v>2482</v>
      </c>
      <c r="R12" s="239"/>
      <c r="S12" s="239"/>
      <c r="T12" s="239"/>
      <c r="U12" s="239"/>
      <c r="V12" s="239"/>
      <c r="W12" s="239"/>
      <c r="X12" s="239"/>
      <c r="Y12" s="239"/>
      <c r="Z12" s="239"/>
      <c r="AA12" s="239"/>
      <c r="AB12" s="239"/>
      <c r="AC12" s="239"/>
      <c r="AD12" s="239"/>
      <c r="AE12" s="239"/>
      <c r="AF12" s="239"/>
      <c r="AG12" s="240"/>
    </row>
    <row r="13" spans="1:34" ht="42.75" customHeight="1" x14ac:dyDescent="0.4">
      <c r="A13" s="12"/>
      <c r="B13" s="215" t="s">
        <v>2413</v>
      </c>
      <c r="C13" s="216"/>
      <c r="D13" s="216"/>
      <c r="E13" s="216"/>
      <c r="F13" s="216"/>
      <c r="G13" s="216"/>
      <c r="H13" s="216"/>
      <c r="I13" s="216"/>
      <c r="J13" s="216"/>
      <c r="K13" s="216"/>
      <c r="L13" s="216"/>
      <c r="M13" s="216"/>
      <c r="N13" s="216"/>
      <c r="O13" s="216"/>
      <c r="P13" s="216"/>
      <c r="Q13" s="216"/>
      <c r="R13" s="216"/>
      <c r="S13" s="216"/>
      <c r="T13" s="216"/>
      <c r="U13" s="216"/>
      <c r="V13" s="216"/>
      <c r="W13" s="216"/>
      <c r="X13" s="216"/>
      <c r="Y13" s="216"/>
      <c r="Z13" s="216"/>
      <c r="AA13" s="216"/>
      <c r="AB13" s="216"/>
      <c r="AC13" s="216"/>
      <c r="AD13" s="216"/>
      <c r="AE13" s="216"/>
      <c r="AF13" s="216"/>
      <c r="AG13" s="217"/>
    </row>
    <row r="14" spans="1:34" s="12" customFormat="1" ht="17.100000000000001" customHeight="1" thickBot="1" x14ac:dyDescent="0.2">
      <c r="B14" s="57"/>
      <c r="C14" s="58" t="s">
        <v>2345</v>
      </c>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60"/>
    </row>
    <row r="15" spans="1:34" ht="20.100000000000001" customHeight="1" x14ac:dyDescent="0.4">
      <c r="A15" s="12"/>
      <c r="B15" s="16"/>
      <c r="C15" s="309" t="str">
        <f>IF(COUNTIF('入力シート（ハ）②'!A35:O40,1),VLOOKUP(1,'入力シート（ハ）②'!A35:O40,3,FALSE),"")</f>
        <v/>
      </c>
      <c r="D15" s="310"/>
      <c r="E15" s="319" t="str">
        <f>IF(COUNTIF('入力シート（ハ）②'!A35:O40,1),VLOOKUP(1,'入力シート（ハ）②'!A35:O40,6,FALSE),"")</f>
        <v/>
      </c>
      <c r="F15" s="319"/>
      <c r="G15" s="319"/>
      <c r="H15" s="319"/>
      <c r="I15" s="319"/>
      <c r="J15" s="319"/>
      <c r="K15" s="319"/>
      <c r="L15" s="320"/>
      <c r="M15" s="313" t="str">
        <f>IF(COUNTIF('入力シート（ハ）②'!A35:O40,2),VLOOKUP(2,'入力シート（ハ）②'!A35:O40,3,FALSE),"")</f>
        <v/>
      </c>
      <c r="N15" s="314"/>
      <c r="O15" s="323" t="str">
        <f>IF(COUNTIF('入力シート（ハ）②'!A35:O40,2),VLOOKUP(2,'入力シート（ハ）②'!A35:O40,6,FALSE),"")</f>
        <v/>
      </c>
      <c r="P15" s="323"/>
      <c r="Q15" s="323"/>
      <c r="R15" s="323"/>
      <c r="S15" s="323"/>
      <c r="T15" s="323"/>
      <c r="U15" s="323"/>
      <c r="V15" s="324"/>
      <c r="W15" s="317" t="str">
        <f>IF(COUNTIF('入力シート（ハ）②'!A35:O40,3),VLOOKUP(3,'入力シート（ハ）②'!A35:O40,3,FALSE),"")</f>
        <v/>
      </c>
      <c r="X15" s="314"/>
      <c r="Y15" s="323" t="str">
        <f>IF(COUNTIF('入力シート（ハ）②'!A35:O40,3),VLOOKUP(3,'入力シート（ハ）②'!A35:O40,6,FALSE),"")</f>
        <v/>
      </c>
      <c r="Z15" s="323"/>
      <c r="AA15" s="323"/>
      <c r="AB15" s="323"/>
      <c r="AC15" s="323"/>
      <c r="AD15" s="323"/>
      <c r="AE15" s="323"/>
      <c r="AF15" s="324"/>
      <c r="AG15" s="17"/>
    </row>
    <row r="16" spans="1:34" ht="20.100000000000001" customHeight="1" thickBot="1" x14ac:dyDescent="0.45">
      <c r="A16" s="12"/>
      <c r="B16" s="16"/>
      <c r="C16" s="311"/>
      <c r="D16" s="312"/>
      <c r="E16" s="321"/>
      <c r="F16" s="321"/>
      <c r="G16" s="321"/>
      <c r="H16" s="321"/>
      <c r="I16" s="321"/>
      <c r="J16" s="321"/>
      <c r="K16" s="321"/>
      <c r="L16" s="322"/>
      <c r="M16" s="315"/>
      <c r="N16" s="316"/>
      <c r="O16" s="325"/>
      <c r="P16" s="325"/>
      <c r="Q16" s="325"/>
      <c r="R16" s="325"/>
      <c r="S16" s="325"/>
      <c r="T16" s="325"/>
      <c r="U16" s="325"/>
      <c r="V16" s="326"/>
      <c r="W16" s="318"/>
      <c r="X16" s="316"/>
      <c r="Y16" s="325"/>
      <c r="Z16" s="325"/>
      <c r="AA16" s="325"/>
      <c r="AB16" s="325"/>
      <c r="AC16" s="325"/>
      <c r="AD16" s="325"/>
      <c r="AE16" s="325"/>
      <c r="AF16" s="326"/>
      <c r="AG16" s="17"/>
    </row>
    <row r="17" spans="1:33" ht="20.100000000000001" customHeight="1" x14ac:dyDescent="0.4">
      <c r="A17" s="12"/>
      <c r="B17" s="16"/>
      <c r="C17" s="348" t="str">
        <f>IF(COUNTIF('入力シート（ハ）②'!A35:O40,4),VLOOKUP(4,'入力シート（ハ）②'!A35:O40,3,FALSE),"")</f>
        <v/>
      </c>
      <c r="D17" s="310"/>
      <c r="E17" s="319" t="str">
        <f>IF(COUNTIF('入力シート（ハ）②'!A35:O40,4),VLOOKUP(4,'入力シート（ハ）②'!A35:O40,6,FALSE),"")</f>
        <v/>
      </c>
      <c r="F17" s="319"/>
      <c r="G17" s="319"/>
      <c r="H17" s="319"/>
      <c r="I17" s="319"/>
      <c r="J17" s="319"/>
      <c r="K17" s="319"/>
      <c r="L17" s="345"/>
      <c r="M17" s="317" t="str">
        <f>IF(COUNTIF('入力シート（ハ）②'!A35:O40,5),VLOOKUP(5,'入力シート（ハ）②'!A35:O40,3,FALSE),"")</f>
        <v/>
      </c>
      <c r="N17" s="314"/>
      <c r="O17" s="323" t="str">
        <f>IF(COUNTIF('入力シート（ハ）②'!A35:O40,5),VLOOKUP(5,'入力シート（ハ）②'!A35:O40,6,FALSE),"")</f>
        <v/>
      </c>
      <c r="P17" s="323"/>
      <c r="Q17" s="323"/>
      <c r="R17" s="323"/>
      <c r="S17" s="323"/>
      <c r="T17" s="323"/>
      <c r="U17" s="323"/>
      <c r="V17" s="324"/>
      <c r="W17" s="317" t="str">
        <f>IF(COUNTIF('入力シート（ハ）②'!A35:O40,6),VLOOKUP(6,'入力シート（ハ）②'!A35:O40,3,FALSE),"")</f>
        <v/>
      </c>
      <c r="X17" s="314"/>
      <c r="Y17" s="323" t="str">
        <f>IF(COUNTIF('入力シート（ハ）②'!A35:O40,6),VLOOKUP(6,'入力シート（ハ）②'!A35:O40,6,FALSE),"")</f>
        <v/>
      </c>
      <c r="Z17" s="323"/>
      <c r="AA17" s="323"/>
      <c r="AB17" s="323"/>
      <c r="AC17" s="323"/>
      <c r="AD17" s="323"/>
      <c r="AE17" s="323"/>
      <c r="AF17" s="324"/>
      <c r="AG17" s="17"/>
    </row>
    <row r="18" spans="1:33" ht="20.100000000000001" customHeight="1" x14ac:dyDescent="0.4">
      <c r="A18" s="12"/>
      <c r="B18" s="16"/>
      <c r="C18" s="318"/>
      <c r="D18" s="316"/>
      <c r="E18" s="325"/>
      <c r="F18" s="325"/>
      <c r="G18" s="325"/>
      <c r="H18" s="325"/>
      <c r="I18" s="325"/>
      <c r="J18" s="325"/>
      <c r="K18" s="325"/>
      <c r="L18" s="326"/>
      <c r="M18" s="318"/>
      <c r="N18" s="316"/>
      <c r="O18" s="325"/>
      <c r="P18" s="325"/>
      <c r="Q18" s="325"/>
      <c r="R18" s="325"/>
      <c r="S18" s="325"/>
      <c r="T18" s="325"/>
      <c r="U18" s="325"/>
      <c r="V18" s="326"/>
      <c r="W18" s="318"/>
      <c r="X18" s="316"/>
      <c r="Y18" s="325"/>
      <c r="Z18" s="325"/>
      <c r="AA18" s="325"/>
      <c r="AB18" s="325"/>
      <c r="AC18" s="325"/>
      <c r="AD18" s="325"/>
      <c r="AE18" s="325"/>
      <c r="AF18" s="326"/>
      <c r="AG18" s="17"/>
    </row>
    <row r="19" spans="1:33" ht="50.25" customHeight="1" x14ac:dyDescent="0.4">
      <c r="A19" s="12"/>
      <c r="B19" s="346" t="s">
        <v>2455</v>
      </c>
      <c r="C19" s="214"/>
      <c r="D19" s="214"/>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347"/>
    </row>
    <row r="20" spans="1:33" s="12" customFormat="1" ht="13.5" customHeight="1" x14ac:dyDescent="0.4">
      <c r="B20" s="16"/>
      <c r="R20" s="49" t="s">
        <v>2346</v>
      </c>
      <c r="AG20" s="17"/>
    </row>
    <row r="21" spans="1:33" ht="18" customHeight="1" x14ac:dyDescent="0.4">
      <c r="A21" s="12"/>
      <c r="B21" s="27" t="s">
        <v>2324</v>
      </c>
      <c r="C21" s="12" t="s">
        <v>7</v>
      </c>
      <c r="D21" s="12"/>
      <c r="E21" s="12"/>
      <c r="F21" s="12"/>
      <c r="G21" s="12"/>
      <c r="H21" s="12"/>
      <c r="I21" s="12"/>
      <c r="J21" s="12"/>
      <c r="K21" s="12"/>
      <c r="L21" s="12"/>
      <c r="M21" s="12"/>
      <c r="N21" s="12"/>
      <c r="O21" s="12"/>
      <c r="P21" s="12"/>
      <c r="Q21" s="12"/>
      <c r="R21" s="12"/>
      <c r="S21" s="12"/>
      <c r="T21" s="12"/>
      <c r="U21" s="221" t="str">
        <f>IF('入力シート（ハ）②'!C15="","",'入力シート（ハ）②'!C15)</f>
        <v/>
      </c>
      <c r="V21" s="221"/>
      <c r="W21" s="221"/>
      <c r="X21" s="221" t="str">
        <f>IF('入力シート（ハ）②'!E15="","",'入力シート（ハ）②'!E15)</f>
        <v/>
      </c>
      <c r="Y21" s="221"/>
      <c r="Z21" s="11" t="s">
        <v>2</v>
      </c>
      <c r="AA21" s="221" t="str">
        <f>IF('入力シート（ハ）②'!G15="","",'入力シート（ハ）②'!G15)</f>
        <v/>
      </c>
      <c r="AB21" s="221"/>
      <c r="AC21" s="11" t="s">
        <v>3</v>
      </c>
      <c r="AD21" s="221" t="str">
        <f>IF('入力シート（ハ）②'!I15="","",'入力シート（ハ）②'!I15)</f>
        <v/>
      </c>
      <c r="AE21" s="221"/>
      <c r="AF21" s="11" t="s">
        <v>4</v>
      </c>
      <c r="AG21" s="17"/>
    </row>
    <row r="22" spans="1:33" ht="7.5" customHeight="1" x14ac:dyDescent="0.4">
      <c r="A22" s="12"/>
      <c r="B22" s="16"/>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7"/>
    </row>
    <row r="23" spans="1:33" ht="18" customHeight="1" x14ac:dyDescent="0.4">
      <c r="A23" s="12"/>
      <c r="B23" s="27" t="s">
        <v>2325</v>
      </c>
      <c r="C23" s="12" t="s">
        <v>22</v>
      </c>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7"/>
    </row>
    <row r="24" spans="1:33" ht="30" customHeight="1" x14ac:dyDescent="0.4">
      <c r="A24" s="12"/>
      <c r="B24" s="16"/>
      <c r="C24" s="12" t="s">
        <v>8</v>
      </c>
      <c r="D24" s="12"/>
      <c r="E24" s="12"/>
      <c r="F24" s="12"/>
      <c r="G24" s="12" t="s">
        <v>9</v>
      </c>
      <c r="H24" s="12"/>
      <c r="I24" s="12"/>
      <c r="J24" s="12"/>
      <c r="K24" s="12"/>
      <c r="L24" s="12"/>
      <c r="M24" s="12"/>
      <c r="N24" s="12"/>
      <c r="O24" s="12"/>
      <c r="P24" s="12"/>
      <c r="Q24" s="12"/>
      <c r="R24" s="12"/>
      <c r="S24" s="12"/>
      <c r="T24" s="12" t="s">
        <v>10</v>
      </c>
      <c r="U24" s="12"/>
      <c r="V24" s="12"/>
      <c r="W24" s="12"/>
      <c r="X24" s="12"/>
      <c r="Y24" s="12"/>
      <c r="Z24" s="222" t="str">
        <f>_xlfn.IFS(AND(Z76&lt;=0,Z72&gt;0),"認定不可",TRUE,Q78)</f>
        <v/>
      </c>
      <c r="AA24" s="222"/>
      <c r="AB24" s="222"/>
      <c r="AC24" s="222"/>
      <c r="AD24" s="222"/>
      <c r="AE24" s="222"/>
      <c r="AF24" s="11" t="s">
        <v>11</v>
      </c>
      <c r="AG24" s="17"/>
    </row>
    <row r="25" spans="1:33" ht="30" customHeight="1" x14ac:dyDescent="0.4">
      <c r="A25" s="12"/>
      <c r="B25" s="16"/>
      <c r="C25" s="12"/>
      <c r="D25" s="12"/>
      <c r="E25" s="12"/>
      <c r="F25" s="12"/>
      <c r="G25" s="12"/>
      <c r="H25" s="12"/>
      <c r="I25" s="12"/>
      <c r="J25" s="12"/>
      <c r="K25" s="12"/>
      <c r="L25" s="12"/>
      <c r="M25" s="12"/>
      <c r="N25" s="12"/>
      <c r="O25" s="12"/>
      <c r="P25" s="12"/>
      <c r="Q25" s="12"/>
      <c r="R25" s="12"/>
      <c r="S25" s="12"/>
      <c r="T25" s="12" t="s">
        <v>2358</v>
      </c>
      <c r="U25" s="12"/>
      <c r="V25" s="12"/>
      <c r="W25" s="12"/>
      <c r="X25" s="12"/>
      <c r="Y25" s="12"/>
      <c r="Z25" s="332" t="str">
        <f>_xlfn.IFS(AND(Z87&lt;=0,Z83&gt;0),"認定不可",TRUE,Q89)</f>
        <v/>
      </c>
      <c r="AA25" s="332"/>
      <c r="AB25" s="332"/>
      <c r="AC25" s="332"/>
      <c r="AD25" s="332"/>
      <c r="AE25" s="332"/>
      <c r="AF25" s="11" t="s">
        <v>11</v>
      </c>
      <c r="AG25" s="17"/>
    </row>
    <row r="26" spans="1:33" ht="18" customHeight="1" x14ac:dyDescent="0.4">
      <c r="A26" s="12"/>
      <c r="B26" s="16"/>
      <c r="C26" s="12" t="s">
        <v>2441</v>
      </c>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7"/>
    </row>
    <row r="27" spans="1:33" ht="30" customHeight="1" x14ac:dyDescent="0.4">
      <c r="A27" s="12"/>
      <c r="B27" s="16"/>
      <c r="C27" s="12"/>
      <c r="D27" s="12"/>
      <c r="E27" s="12"/>
      <c r="F27" s="12"/>
      <c r="G27" s="12"/>
      <c r="H27" s="12"/>
      <c r="I27" s="12"/>
      <c r="J27" s="12"/>
      <c r="K27" s="12"/>
      <c r="L27" s="12"/>
      <c r="M27" s="12"/>
      <c r="N27" s="12"/>
      <c r="O27" s="12"/>
      <c r="P27" s="12"/>
      <c r="Q27" s="12"/>
      <c r="R27" s="12"/>
      <c r="S27" s="12"/>
      <c r="T27" s="12"/>
      <c r="U27" s="12"/>
      <c r="V27" s="12"/>
      <c r="W27" s="12"/>
      <c r="X27" s="12"/>
      <c r="Y27" s="12"/>
      <c r="Z27" s="222" t="str">
        <f>IF(Q93="","",IF(Q93&lt;5,"割合未達",Q93))</f>
        <v/>
      </c>
      <c r="AA27" s="222"/>
      <c r="AB27" s="222"/>
      <c r="AC27" s="222"/>
      <c r="AD27" s="222"/>
      <c r="AE27" s="222"/>
      <c r="AF27" s="11" t="s">
        <v>11</v>
      </c>
      <c r="AG27" s="17"/>
    </row>
    <row r="28" spans="1:33" ht="24" customHeight="1" x14ac:dyDescent="0.4">
      <c r="A28" s="12"/>
      <c r="B28" s="16"/>
      <c r="C28" s="12" t="s">
        <v>12</v>
      </c>
      <c r="D28" s="12" t="s">
        <v>2300</v>
      </c>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7"/>
    </row>
    <row r="29" spans="1:33" ht="30" customHeight="1" x14ac:dyDescent="0.4">
      <c r="A29" s="12"/>
      <c r="B29" s="16"/>
      <c r="C29" s="12"/>
      <c r="D29" s="11" t="s">
        <v>13</v>
      </c>
      <c r="E29" s="277" t="str">
        <f>IF(J70="","",J70)</f>
        <v/>
      </c>
      <c r="F29" s="277"/>
      <c r="G29" s="277"/>
      <c r="H29" s="277"/>
      <c r="I29" s="277"/>
      <c r="J29" s="277"/>
      <c r="K29" s="11" t="s">
        <v>14</v>
      </c>
      <c r="L29" s="277" t="str">
        <f>IF(Q70="","",Q70)</f>
        <v/>
      </c>
      <c r="M29" s="277"/>
      <c r="N29" s="277"/>
      <c r="O29" s="277"/>
      <c r="P29" s="277"/>
      <c r="Q29" s="277"/>
      <c r="R29" s="11" t="s">
        <v>15</v>
      </c>
      <c r="S29" s="12"/>
      <c r="T29" s="331" t="s">
        <v>24</v>
      </c>
      <c r="U29" s="331"/>
      <c r="V29" s="331"/>
      <c r="W29" s="331"/>
      <c r="X29" s="331"/>
      <c r="Y29" s="331"/>
      <c r="Z29" s="331"/>
      <c r="AA29" s="222" t="str">
        <f>IF(Z72="","",Z72)</f>
        <v/>
      </c>
      <c r="AB29" s="222"/>
      <c r="AC29" s="222"/>
      <c r="AD29" s="222"/>
      <c r="AE29" s="222"/>
      <c r="AF29" s="11" t="s">
        <v>11</v>
      </c>
      <c r="AG29" s="17"/>
    </row>
    <row r="30" spans="1:33" ht="30" customHeight="1" x14ac:dyDescent="0.4">
      <c r="A30" s="12"/>
      <c r="B30" s="16"/>
      <c r="C30" s="12"/>
      <c r="D30" s="12"/>
      <c r="E30" s="12"/>
      <c r="F30" s="12"/>
      <c r="G30" s="12"/>
      <c r="H30" s="12"/>
      <c r="I30" s="12"/>
      <c r="J30" s="12"/>
      <c r="K30" s="12"/>
      <c r="L30" s="12"/>
      <c r="M30" s="12"/>
      <c r="N30" s="12"/>
      <c r="O30" s="12"/>
      <c r="P30" s="12"/>
      <c r="Q30" s="12"/>
      <c r="R30" s="12"/>
      <c r="S30" s="12"/>
      <c r="T30" s="331" t="s">
        <v>2440</v>
      </c>
      <c r="U30" s="331"/>
      <c r="V30" s="331"/>
      <c r="W30" s="331"/>
      <c r="X30" s="331"/>
      <c r="Y30" s="331"/>
      <c r="Z30" s="331"/>
      <c r="AA30" s="332" t="str">
        <f>IF(Z83="","",Z83)</f>
        <v/>
      </c>
      <c r="AB30" s="332"/>
      <c r="AC30" s="332"/>
      <c r="AD30" s="332"/>
      <c r="AE30" s="332"/>
      <c r="AF30" s="20" t="s">
        <v>11</v>
      </c>
      <c r="AG30" s="17"/>
    </row>
    <row r="31" spans="1:33" ht="32.25" customHeight="1" x14ac:dyDescent="0.4">
      <c r="A31" s="12"/>
      <c r="B31" s="16"/>
      <c r="C31" s="12" t="s">
        <v>17</v>
      </c>
      <c r="D31" s="12" t="s">
        <v>23</v>
      </c>
      <c r="E31" s="31"/>
      <c r="F31" s="31"/>
      <c r="G31" s="31"/>
      <c r="H31" s="31"/>
      <c r="I31" s="31"/>
      <c r="J31" s="31"/>
      <c r="K31" s="31"/>
      <c r="L31" s="31"/>
      <c r="M31" s="31"/>
      <c r="N31" s="31"/>
      <c r="O31" s="31"/>
      <c r="P31" s="31"/>
      <c r="Q31" s="12"/>
      <c r="R31" s="12"/>
      <c r="S31" s="12"/>
      <c r="T31" s="12"/>
      <c r="U31" s="12"/>
      <c r="V31" s="12"/>
      <c r="W31" s="12"/>
      <c r="X31" s="12"/>
      <c r="Y31" s="12"/>
      <c r="Z31" s="12"/>
      <c r="AA31" s="12"/>
      <c r="AB31" s="12"/>
      <c r="AC31" s="12"/>
      <c r="AD31" s="12"/>
      <c r="AE31" s="12"/>
      <c r="AF31" s="12"/>
      <c r="AG31" s="17"/>
    </row>
    <row r="32" spans="1:33" ht="30" customHeight="1" x14ac:dyDescent="0.4">
      <c r="A32" s="12"/>
      <c r="B32" s="16"/>
      <c r="C32" s="12"/>
      <c r="D32" s="11" t="s">
        <v>13</v>
      </c>
      <c r="E32" s="277" t="str">
        <f>IF(J74="","",J74)</f>
        <v/>
      </c>
      <c r="F32" s="277"/>
      <c r="G32" s="277"/>
      <c r="H32" s="277"/>
      <c r="I32" s="277"/>
      <c r="J32" s="277"/>
      <c r="K32" s="11" t="s">
        <v>14</v>
      </c>
      <c r="L32" s="277" t="str">
        <f>IF(Q74="","",Q74)</f>
        <v/>
      </c>
      <c r="M32" s="277"/>
      <c r="N32" s="277"/>
      <c r="O32" s="277"/>
      <c r="P32" s="277"/>
      <c r="Q32" s="277"/>
      <c r="R32" s="11" t="s">
        <v>15</v>
      </c>
      <c r="S32" s="12"/>
      <c r="T32" s="331" t="s">
        <v>24</v>
      </c>
      <c r="U32" s="331"/>
      <c r="V32" s="331"/>
      <c r="W32" s="331"/>
      <c r="X32" s="331"/>
      <c r="Y32" s="331"/>
      <c r="Z32" s="331"/>
      <c r="AA32" s="222" t="str">
        <f>IF(Z76="","",Z76)</f>
        <v/>
      </c>
      <c r="AB32" s="222"/>
      <c r="AC32" s="222"/>
      <c r="AD32" s="222"/>
      <c r="AE32" s="222"/>
      <c r="AF32" s="11" t="s">
        <v>11</v>
      </c>
      <c r="AG32" s="17"/>
    </row>
    <row r="33" spans="1:33" ht="30" customHeight="1" x14ac:dyDescent="0.4">
      <c r="A33" s="12"/>
      <c r="B33" s="16"/>
      <c r="C33" s="12"/>
      <c r="D33" s="12"/>
      <c r="E33" s="12"/>
      <c r="F33" s="12"/>
      <c r="G33" s="12"/>
      <c r="H33" s="12"/>
      <c r="I33" s="12"/>
      <c r="J33" s="12"/>
      <c r="K33" s="12"/>
      <c r="L33" s="12"/>
      <c r="M33" s="12"/>
      <c r="N33" s="12"/>
      <c r="O33" s="12"/>
      <c r="P33" s="12"/>
      <c r="Q33" s="12"/>
      <c r="R33" s="12"/>
      <c r="S33" s="12"/>
      <c r="T33" s="331" t="s">
        <v>2440</v>
      </c>
      <c r="U33" s="331"/>
      <c r="V33" s="331"/>
      <c r="W33" s="331"/>
      <c r="X33" s="331"/>
      <c r="Y33" s="331"/>
      <c r="Z33" s="331"/>
      <c r="AA33" s="332" t="str">
        <f>IF(Z87="","",Z87)</f>
        <v/>
      </c>
      <c r="AB33" s="332"/>
      <c r="AC33" s="332"/>
      <c r="AD33" s="332"/>
      <c r="AE33" s="332"/>
      <c r="AF33" s="11" t="s">
        <v>11</v>
      </c>
      <c r="AG33" s="17"/>
    </row>
    <row r="34" spans="1:33" ht="27" customHeight="1" x14ac:dyDescent="0.4">
      <c r="A34" s="12"/>
      <c r="B34" s="65" t="s">
        <v>2326</v>
      </c>
      <c r="C34" s="59" t="s">
        <v>2313</v>
      </c>
      <c r="D34" s="59"/>
      <c r="E34" s="59"/>
      <c r="F34" s="59"/>
      <c r="G34" s="59"/>
      <c r="H34" s="59"/>
      <c r="I34" s="59"/>
      <c r="J34" s="59"/>
      <c r="K34" s="59"/>
      <c r="L34" s="59"/>
      <c r="M34" s="59"/>
      <c r="N34" s="59"/>
      <c r="O34" s="59"/>
      <c r="P34" s="59"/>
      <c r="Q34" s="59"/>
      <c r="R34" s="59"/>
      <c r="S34" s="59"/>
      <c r="T34" s="61"/>
      <c r="U34" s="61"/>
      <c r="V34" s="61"/>
      <c r="W34" s="61"/>
      <c r="X34" s="61"/>
      <c r="Y34" s="61"/>
      <c r="Z34" s="59"/>
      <c r="AA34" s="59"/>
      <c r="AB34" s="59"/>
      <c r="AC34" s="59"/>
      <c r="AD34" s="59"/>
      <c r="AE34" s="59"/>
      <c r="AF34" s="59"/>
      <c r="AG34" s="17"/>
    </row>
    <row r="35" spans="1:33" ht="21.75" customHeight="1" x14ac:dyDescent="0.4">
      <c r="A35" s="12"/>
      <c r="B35" s="16"/>
      <c r="C35" s="285" t="s">
        <v>2316</v>
      </c>
      <c r="D35" s="285"/>
      <c r="E35" s="285"/>
      <c r="F35" s="285"/>
      <c r="G35" s="285"/>
      <c r="H35" s="285"/>
      <c r="I35" s="286" t="str">
        <f>IF('入力シート（ハ）②'!G44="","",'入力シート（ハ）②'!G44)</f>
        <v/>
      </c>
      <c r="J35" s="286"/>
      <c r="K35" s="286"/>
      <c r="L35" s="286"/>
      <c r="M35" s="286"/>
      <c r="N35" s="286"/>
      <c r="O35" s="286"/>
      <c r="P35" s="286"/>
      <c r="Q35" s="286"/>
      <c r="R35" s="286"/>
      <c r="S35" s="286"/>
      <c r="T35" s="286"/>
      <c r="U35" s="286"/>
      <c r="V35" s="286"/>
      <c r="W35" s="286"/>
      <c r="X35" s="286"/>
      <c r="Y35" s="286"/>
      <c r="Z35" s="286"/>
      <c r="AA35" s="286"/>
      <c r="AB35" s="286"/>
      <c r="AC35" s="286"/>
      <c r="AD35" s="286"/>
      <c r="AE35" s="286"/>
      <c r="AF35" s="286"/>
      <c r="AG35" s="17"/>
    </row>
    <row r="36" spans="1:33" ht="21.75" customHeight="1" x14ac:dyDescent="0.4">
      <c r="A36" s="12"/>
      <c r="B36" s="16"/>
      <c r="C36" s="285" t="s">
        <v>2315</v>
      </c>
      <c r="D36" s="285"/>
      <c r="E36" s="285"/>
      <c r="F36" s="285"/>
      <c r="G36" s="285"/>
      <c r="H36" s="285"/>
      <c r="I36" s="336" t="str">
        <f>IF('入力シート（ハ）②'!G45="","",'入力シート（ハ）②'!G45)</f>
        <v/>
      </c>
      <c r="J36" s="336"/>
      <c r="K36" s="336"/>
      <c r="L36" s="336"/>
      <c r="M36" s="336"/>
      <c r="N36" s="336"/>
      <c r="O36" s="336"/>
      <c r="P36" s="336"/>
      <c r="Q36" s="336"/>
      <c r="R36" s="336"/>
      <c r="S36" s="336"/>
      <c r="T36" s="336"/>
      <c r="U36" s="336"/>
      <c r="V36" s="336"/>
      <c r="W36" s="336"/>
      <c r="X36" s="336"/>
      <c r="Y36" s="336"/>
      <c r="Z36" s="336"/>
      <c r="AA36" s="336"/>
      <c r="AB36" s="336"/>
      <c r="AC36" s="336"/>
      <c r="AD36" s="336"/>
      <c r="AE36" s="336"/>
      <c r="AF36" s="336"/>
      <c r="AG36" s="17"/>
    </row>
    <row r="37" spans="1:33" ht="12.75" customHeight="1" thickBot="1" x14ac:dyDescent="0.45">
      <c r="A37" s="12"/>
      <c r="B37" s="16"/>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7"/>
    </row>
    <row r="38" spans="1:33" ht="25.5" customHeight="1" thickBot="1" x14ac:dyDescent="0.45">
      <c r="A38" s="12"/>
      <c r="B38" s="251" t="s">
        <v>18</v>
      </c>
      <c r="C38" s="252"/>
      <c r="D38" s="252"/>
      <c r="E38" s="252"/>
      <c r="F38" s="252"/>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2"/>
      <c r="AG38" s="253"/>
    </row>
    <row r="39" spans="1:33" ht="15.75" customHeight="1" x14ac:dyDescent="0.4">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row>
    <row r="40" spans="1:33" ht="13.5" customHeight="1" x14ac:dyDescent="0.4">
      <c r="A40" s="12"/>
      <c r="B40" s="12"/>
      <c r="C40" s="12"/>
      <c r="D40" s="12"/>
      <c r="E40" s="12"/>
      <c r="F40" s="12"/>
      <c r="G40" s="12"/>
      <c r="H40" s="12"/>
      <c r="I40" s="12"/>
      <c r="J40" s="12"/>
      <c r="K40" s="12"/>
      <c r="L40" s="12"/>
      <c r="M40" s="12"/>
      <c r="N40" s="12"/>
      <c r="O40" s="12"/>
      <c r="P40" s="12"/>
      <c r="Q40" s="12"/>
      <c r="R40" s="12"/>
      <c r="S40" s="12"/>
      <c r="T40" s="12"/>
      <c r="U40" s="12"/>
      <c r="V40" s="12"/>
      <c r="W40" s="12"/>
      <c r="X40" s="254" t="s">
        <v>2552</v>
      </c>
      <c r="Y40" s="254"/>
      <c r="Z40" s="254"/>
      <c r="AA40" s="12"/>
      <c r="AB40" s="12"/>
      <c r="AC40" s="12"/>
      <c r="AD40" s="12"/>
      <c r="AE40" s="12"/>
      <c r="AF40" s="12"/>
      <c r="AG40" s="51" t="s">
        <v>19</v>
      </c>
    </row>
    <row r="41" spans="1:33" ht="13.5" customHeight="1" x14ac:dyDescent="0.4">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row>
    <row r="42" spans="1:33" ht="13.5" customHeight="1" x14ac:dyDescent="0.4">
      <c r="A42" s="12"/>
      <c r="B42" s="12"/>
      <c r="C42" s="12"/>
      <c r="D42" s="12"/>
      <c r="E42" s="12"/>
      <c r="F42" s="12"/>
      <c r="G42" s="12"/>
      <c r="H42" s="12"/>
      <c r="I42" s="12"/>
      <c r="J42" s="12"/>
      <c r="K42" s="12"/>
      <c r="L42" s="12"/>
      <c r="M42" s="12"/>
      <c r="N42" s="12"/>
      <c r="O42" s="12"/>
      <c r="P42" s="12"/>
      <c r="Q42" s="12"/>
      <c r="R42" s="12"/>
      <c r="S42" s="12"/>
      <c r="T42" s="12"/>
      <c r="U42" s="12"/>
      <c r="V42" s="12"/>
      <c r="W42" s="12"/>
      <c r="X42" s="254" t="s">
        <v>5</v>
      </c>
      <c r="Y42" s="254"/>
      <c r="Z42" s="254"/>
      <c r="AA42" s="12"/>
      <c r="AB42" s="12"/>
      <c r="AC42" s="12" t="s">
        <v>2</v>
      </c>
      <c r="AD42" s="12"/>
      <c r="AE42" s="12" t="s">
        <v>3</v>
      </c>
      <c r="AF42" s="12"/>
      <c r="AG42" s="51" t="s">
        <v>4</v>
      </c>
    </row>
    <row r="43" spans="1:33" ht="5.25" customHeight="1" x14ac:dyDescent="0.4">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row>
    <row r="44" spans="1:33" ht="13.5" customHeight="1" x14ac:dyDescent="0.4">
      <c r="A44" s="12"/>
      <c r="B44" s="12" t="s">
        <v>2311</v>
      </c>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row>
    <row r="45" spans="1:33" ht="13.5" customHeight="1" x14ac:dyDescent="0.4">
      <c r="A45" s="12"/>
      <c r="B45" s="12" t="s">
        <v>2312</v>
      </c>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row>
    <row r="46" spans="1:33" ht="8.25" customHeight="1" x14ac:dyDescent="0.4">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row>
    <row r="47" spans="1:33" ht="24.75" customHeight="1" x14ac:dyDescent="0.4">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52" t="s">
        <v>21</v>
      </c>
    </row>
    <row r="48" spans="1:33" ht="6" customHeight="1" x14ac:dyDescent="0.4">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row>
    <row r="49" spans="1:33" ht="18" customHeight="1" x14ac:dyDescent="0.4">
      <c r="A49" s="284" t="s">
        <v>2486</v>
      </c>
      <c r="B49" s="284"/>
      <c r="C49" s="284"/>
      <c r="D49" s="284"/>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row>
    <row r="50" spans="1:33" ht="8.25" customHeight="1" x14ac:dyDescent="0.4">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row>
    <row r="51" spans="1:33" ht="30.75" customHeight="1" x14ac:dyDescent="0.4">
      <c r="A51" s="12"/>
      <c r="B51" s="262" t="s">
        <v>2304</v>
      </c>
      <c r="C51" s="262"/>
      <c r="D51" s="262"/>
      <c r="E51" s="262"/>
      <c r="F51" s="262"/>
      <c r="G51" s="262"/>
      <c r="H51" s="262"/>
      <c r="I51" s="262"/>
      <c r="J51" s="262"/>
      <c r="K51" s="292" t="str">
        <f>IF('入力シート（ハ）②'!C18="","",'入力シート（ハ）②'!C18)</f>
        <v/>
      </c>
      <c r="L51" s="292"/>
      <c r="M51" s="292"/>
      <c r="N51" s="292"/>
      <c r="O51" s="292"/>
      <c r="P51" s="292"/>
      <c r="Q51" s="292"/>
      <c r="R51" s="292"/>
      <c r="S51" s="292"/>
      <c r="T51" s="292"/>
      <c r="U51" s="292"/>
      <c r="V51" s="292"/>
      <c r="W51" s="292"/>
      <c r="X51" s="292"/>
      <c r="Y51" s="292"/>
      <c r="Z51" s="292"/>
      <c r="AA51" s="292"/>
      <c r="AB51" s="292"/>
      <c r="AC51" s="292"/>
      <c r="AD51" s="292"/>
      <c r="AE51" s="292"/>
      <c r="AF51" s="292"/>
      <c r="AG51" s="12"/>
    </row>
    <row r="52" spans="1:33" ht="30.75" customHeight="1" x14ac:dyDescent="0.4">
      <c r="A52" s="12"/>
      <c r="B52" s="263" t="s">
        <v>2439</v>
      </c>
      <c r="C52" s="264"/>
      <c r="D52" s="264"/>
      <c r="E52" s="264"/>
      <c r="F52" s="264"/>
      <c r="G52" s="264"/>
      <c r="H52" s="264"/>
      <c r="I52" s="264"/>
      <c r="J52" s="264"/>
      <c r="K52" s="292" t="str">
        <f>IF('入力シート（ハ）②'!C25="","",'入力シート（ハ）②'!C25)</f>
        <v/>
      </c>
      <c r="L52" s="292"/>
      <c r="M52" s="292"/>
      <c r="N52" s="292"/>
      <c r="O52" s="292"/>
      <c r="P52" s="292"/>
      <c r="Q52" s="292"/>
      <c r="R52" s="292"/>
      <c r="S52" s="292"/>
      <c r="T52" s="292"/>
      <c r="U52" s="292"/>
      <c r="V52" s="292"/>
      <c r="W52" s="292"/>
      <c r="X52" s="292"/>
      <c r="Y52" s="292"/>
      <c r="Z52" s="292"/>
      <c r="AA52" s="292"/>
      <c r="AB52" s="292"/>
      <c r="AC52" s="292"/>
      <c r="AD52" s="292"/>
      <c r="AE52" s="292"/>
      <c r="AF52" s="292"/>
      <c r="AG52" s="12"/>
    </row>
    <row r="53" spans="1:33" ht="30.75" customHeight="1" x14ac:dyDescent="0.4">
      <c r="A53" s="12"/>
      <c r="B53" s="262" t="s">
        <v>25</v>
      </c>
      <c r="C53" s="262"/>
      <c r="D53" s="262"/>
      <c r="E53" s="262"/>
      <c r="F53" s="262"/>
      <c r="G53" s="262"/>
      <c r="H53" s="262"/>
      <c r="I53" s="262"/>
      <c r="J53" s="262"/>
      <c r="K53" s="292" t="str">
        <f>IF('入力シート（ハ）②'!C27="","",'入力シート（ハ）②'!C27)</f>
        <v/>
      </c>
      <c r="L53" s="292"/>
      <c r="M53" s="292"/>
      <c r="N53" s="292"/>
      <c r="O53" s="292"/>
      <c r="P53" s="292"/>
      <c r="Q53" s="292"/>
      <c r="R53" s="292"/>
      <c r="S53" s="292"/>
      <c r="T53" s="292"/>
      <c r="U53" s="292"/>
      <c r="V53" s="292"/>
      <c r="W53" s="292"/>
      <c r="X53" s="292"/>
      <c r="Y53" s="292"/>
      <c r="Z53" s="292"/>
      <c r="AA53" s="292"/>
      <c r="AB53" s="292"/>
      <c r="AC53" s="292"/>
      <c r="AD53" s="292"/>
      <c r="AE53" s="292"/>
      <c r="AF53" s="292"/>
      <c r="AG53" s="12"/>
    </row>
    <row r="54" spans="1:33" ht="8.25" customHeight="1" x14ac:dyDescent="0.4">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row>
    <row r="55" spans="1:33" ht="18" customHeight="1" x14ac:dyDescent="0.4">
      <c r="A55" s="12"/>
      <c r="B55" s="13" t="s">
        <v>2348</v>
      </c>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row>
    <row r="56" spans="1:33" ht="18" customHeight="1" x14ac:dyDescent="0.4">
      <c r="A56" s="12"/>
      <c r="B56" s="270" t="s">
        <v>2349</v>
      </c>
      <c r="C56" s="271"/>
      <c r="D56" s="271"/>
      <c r="E56" s="271"/>
      <c r="F56" s="271"/>
      <c r="G56" s="271"/>
      <c r="H56" s="271"/>
      <c r="I56" s="271"/>
      <c r="J56" s="271"/>
      <c r="K56" s="271"/>
      <c r="L56" s="271"/>
      <c r="M56" s="271"/>
      <c r="N56" s="271"/>
      <c r="O56" s="271"/>
      <c r="P56" s="272"/>
      <c r="Q56" s="333" t="s">
        <v>26</v>
      </c>
      <c r="R56" s="334"/>
      <c r="S56" s="334"/>
      <c r="T56" s="335"/>
      <c r="U56" s="270" t="s">
        <v>27</v>
      </c>
      <c r="V56" s="271"/>
      <c r="W56" s="271"/>
      <c r="X56" s="271"/>
      <c r="Y56" s="271"/>
      <c r="Z56" s="271"/>
      <c r="AA56" s="271"/>
      <c r="AB56" s="271"/>
      <c r="AC56" s="257" t="s">
        <v>28</v>
      </c>
      <c r="AD56" s="258"/>
      <c r="AE56" s="258"/>
      <c r="AF56" s="190"/>
      <c r="AG56" s="12"/>
    </row>
    <row r="57" spans="1:33" ht="24" customHeight="1" x14ac:dyDescent="0.4">
      <c r="A57" s="12"/>
      <c r="B57" s="255" t="str">
        <f>IF('入力シート（ハ）②'!C35="","",'入力シート（ハ）②'!C35)</f>
        <v/>
      </c>
      <c r="C57" s="256"/>
      <c r="D57" s="280" t="str">
        <f>IF('入力シート（ハ）②'!F35="","",'入力シート（ハ）②'!F35)</f>
        <v/>
      </c>
      <c r="E57" s="280"/>
      <c r="F57" s="280"/>
      <c r="G57" s="280"/>
      <c r="H57" s="280"/>
      <c r="I57" s="280"/>
      <c r="J57" s="280"/>
      <c r="K57" s="280"/>
      <c r="L57" s="280"/>
      <c r="M57" s="280"/>
      <c r="N57" s="280"/>
      <c r="O57" s="280"/>
      <c r="P57" s="281"/>
      <c r="Q57" s="246" t="str">
        <f>IF('入力シート（ハ）②'!P35="","",'入力シート（ハ）②'!P35)</f>
        <v/>
      </c>
      <c r="R57" s="247"/>
      <c r="S57" s="247"/>
      <c r="T57" s="248"/>
      <c r="U57" s="337" t="str">
        <f>IF('入力シート（ハ）②'!S35="","",'入力シート（ハ）②'!S35)</f>
        <v/>
      </c>
      <c r="V57" s="338"/>
      <c r="W57" s="338"/>
      <c r="X57" s="338"/>
      <c r="Y57" s="338"/>
      <c r="Z57" s="338"/>
      <c r="AA57" s="338"/>
      <c r="AB57" s="19" t="s">
        <v>16</v>
      </c>
      <c r="AC57" s="244" t="str">
        <f>IF('入力シート（ハ）②'!X35="","",'入力シート（ハ）②'!X35)</f>
        <v/>
      </c>
      <c r="AD57" s="245"/>
      <c r="AE57" s="245"/>
      <c r="AF57" s="19" t="s">
        <v>11</v>
      </c>
      <c r="AG57" s="12"/>
    </row>
    <row r="58" spans="1:33" ht="24" customHeight="1" x14ac:dyDescent="0.4">
      <c r="A58" s="12"/>
      <c r="B58" s="255" t="str">
        <f>IF('入力シート（ハ）②'!C36="","",'入力シート（ハ）②'!C36)</f>
        <v/>
      </c>
      <c r="C58" s="256"/>
      <c r="D58" s="280" t="str">
        <f>IF('入力シート（ハ）②'!F36="","",'入力シート（ハ）②'!F36)</f>
        <v/>
      </c>
      <c r="E58" s="280"/>
      <c r="F58" s="280"/>
      <c r="G58" s="280"/>
      <c r="H58" s="280"/>
      <c r="I58" s="280"/>
      <c r="J58" s="280"/>
      <c r="K58" s="280"/>
      <c r="L58" s="280"/>
      <c r="M58" s="280"/>
      <c r="N58" s="280"/>
      <c r="O58" s="280"/>
      <c r="P58" s="281"/>
      <c r="Q58" s="246" t="str">
        <f>IF('入力シート（ハ）②'!P36="","",'入力シート（ハ）②'!P36)</f>
        <v/>
      </c>
      <c r="R58" s="247"/>
      <c r="S58" s="247"/>
      <c r="T58" s="248"/>
      <c r="U58" s="337" t="str">
        <f>IF('入力シート（ハ）②'!S36="","",'入力シート（ハ）②'!S36)</f>
        <v/>
      </c>
      <c r="V58" s="338"/>
      <c r="W58" s="338"/>
      <c r="X58" s="338"/>
      <c r="Y58" s="338"/>
      <c r="Z58" s="338"/>
      <c r="AA58" s="338"/>
      <c r="AB58" s="19" t="s">
        <v>16</v>
      </c>
      <c r="AC58" s="244" t="str">
        <f>IF('入力シート（ハ）②'!X36="","",'入力シート（ハ）②'!X36)</f>
        <v/>
      </c>
      <c r="AD58" s="245"/>
      <c r="AE58" s="245"/>
      <c r="AF58" s="19" t="s">
        <v>11</v>
      </c>
      <c r="AG58" s="12"/>
    </row>
    <row r="59" spans="1:33" ht="24" customHeight="1" x14ac:dyDescent="0.4">
      <c r="A59" s="12"/>
      <c r="B59" s="255" t="str">
        <f>IF('入力シート（ハ）②'!C37="","",'入力シート（ハ）②'!C37)</f>
        <v/>
      </c>
      <c r="C59" s="256"/>
      <c r="D59" s="280" t="str">
        <f>IF('入力シート（ハ）②'!F37="","",'入力シート（ハ）②'!F37)</f>
        <v/>
      </c>
      <c r="E59" s="280"/>
      <c r="F59" s="280"/>
      <c r="G59" s="280"/>
      <c r="H59" s="280"/>
      <c r="I59" s="280"/>
      <c r="J59" s="280"/>
      <c r="K59" s="280"/>
      <c r="L59" s="280"/>
      <c r="M59" s="280"/>
      <c r="N59" s="280"/>
      <c r="O59" s="280"/>
      <c r="P59" s="281"/>
      <c r="Q59" s="246" t="str">
        <f>IF('入力シート（ハ）②'!P37="","",'入力シート（ハ）②'!P37)</f>
        <v/>
      </c>
      <c r="R59" s="247"/>
      <c r="S59" s="247"/>
      <c r="T59" s="248"/>
      <c r="U59" s="337" t="str">
        <f>IF('入力シート（ハ）②'!S37="","",'入力シート（ハ）②'!S37)</f>
        <v/>
      </c>
      <c r="V59" s="338"/>
      <c r="W59" s="338"/>
      <c r="X59" s="338"/>
      <c r="Y59" s="338"/>
      <c r="Z59" s="338"/>
      <c r="AA59" s="338"/>
      <c r="AB59" s="19" t="s">
        <v>16</v>
      </c>
      <c r="AC59" s="244" t="str">
        <f>IF('入力シート（ハ）②'!X37="","",'入力シート（ハ）②'!X37)</f>
        <v/>
      </c>
      <c r="AD59" s="245"/>
      <c r="AE59" s="245"/>
      <c r="AF59" s="19" t="s">
        <v>11</v>
      </c>
      <c r="AG59" s="12"/>
    </row>
    <row r="60" spans="1:33" ht="24" customHeight="1" x14ac:dyDescent="0.4">
      <c r="A60" s="12"/>
      <c r="B60" s="255" t="str">
        <f>IF('入力シート（ハ）②'!C38="","",'入力シート（ハ）②'!C38)</f>
        <v/>
      </c>
      <c r="C60" s="256"/>
      <c r="D60" s="280" t="str">
        <f>IF('入力シート（ハ）②'!F38="","",'入力シート（ハ）②'!F38)</f>
        <v/>
      </c>
      <c r="E60" s="280"/>
      <c r="F60" s="280"/>
      <c r="G60" s="280"/>
      <c r="H60" s="280"/>
      <c r="I60" s="280"/>
      <c r="J60" s="280"/>
      <c r="K60" s="280"/>
      <c r="L60" s="280"/>
      <c r="M60" s="280"/>
      <c r="N60" s="280"/>
      <c r="O60" s="280"/>
      <c r="P60" s="281"/>
      <c r="Q60" s="246" t="str">
        <f>IF('入力シート（ハ）②'!P38="","",'入力シート（ハ）②'!P38)</f>
        <v/>
      </c>
      <c r="R60" s="247"/>
      <c r="S60" s="247"/>
      <c r="T60" s="248"/>
      <c r="U60" s="337" t="str">
        <f>IF('入力シート（ハ）②'!S38="","",'入力シート（ハ）②'!S38)</f>
        <v/>
      </c>
      <c r="V60" s="338"/>
      <c r="W60" s="338"/>
      <c r="X60" s="338"/>
      <c r="Y60" s="338"/>
      <c r="Z60" s="338"/>
      <c r="AA60" s="338"/>
      <c r="AB60" s="19" t="s">
        <v>16</v>
      </c>
      <c r="AC60" s="244" t="str">
        <f>IF('入力シート（ハ）②'!X38="","",'入力シート（ハ）②'!X38)</f>
        <v/>
      </c>
      <c r="AD60" s="245"/>
      <c r="AE60" s="245"/>
      <c r="AF60" s="19" t="s">
        <v>11</v>
      </c>
      <c r="AG60" s="12"/>
    </row>
    <row r="61" spans="1:33" ht="24" customHeight="1" x14ac:dyDescent="0.4">
      <c r="A61" s="12"/>
      <c r="B61" s="255" t="str">
        <f>IF('入力シート（ハ）②'!C39="","",'入力シート（ハ）②'!C39)</f>
        <v/>
      </c>
      <c r="C61" s="256"/>
      <c r="D61" s="280" t="str">
        <f>IF('入力シート（ハ）②'!F39="","",'入力シート（ハ）②'!F39)</f>
        <v/>
      </c>
      <c r="E61" s="280"/>
      <c r="F61" s="280"/>
      <c r="G61" s="280"/>
      <c r="H61" s="280"/>
      <c r="I61" s="280"/>
      <c r="J61" s="280"/>
      <c r="K61" s="280"/>
      <c r="L61" s="280"/>
      <c r="M61" s="280"/>
      <c r="N61" s="280"/>
      <c r="O61" s="280"/>
      <c r="P61" s="281"/>
      <c r="Q61" s="246" t="str">
        <f>IF('入力シート（ハ）②'!P39="","",'入力シート（ハ）②'!P39)</f>
        <v/>
      </c>
      <c r="R61" s="247"/>
      <c r="S61" s="247"/>
      <c r="T61" s="248"/>
      <c r="U61" s="337" t="str">
        <f>IF('入力シート（ハ）②'!S39="","",'入力シート（ハ）②'!S39)</f>
        <v/>
      </c>
      <c r="V61" s="338"/>
      <c r="W61" s="338"/>
      <c r="X61" s="338"/>
      <c r="Y61" s="338"/>
      <c r="Z61" s="338"/>
      <c r="AA61" s="338"/>
      <c r="AB61" s="19" t="s">
        <v>16</v>
      </c>
      <c r="AC61" s="244" t="str">
        <f>IF('入力シート（ハ）②'!X39="","",'入力シート（ハ）②'!X39)</f>
        <v/>
      </c>
      <c r="AD61" s="245"/>
      <c r="AE61" s="245"/>
      <c r="AF61" s="19" t="s">
        <v>11</v>
      </c>
      <c r="AG61" s="12"/>
    </row>
    <row r="62" spans="1:33" ht="24" customHeight="1" thickBot="1" x14ac:dyDescent="0.45">
      <c r="A62" s="12"/>
      <c r="B62" s="278" t="str">
        <f>IF('入力シート（ハ）②'!C40="","",'入力シート（ハ）②'!C40)</f>
        <v/>
      </c>
      <c r="C62" s="279"/>
      <c r="D62" s="282" t="str">
        <f>IF('入力シート（ハ）②'!F40="","",'入力シート（ハ）②'!F40)</f>
        <v/>
      </c>
      <c r="E62" s="282"/>
      <c r="F62" s="282"/>
      <c r="G62" s="282"/>
      <c r="H62" s="282"/>
      <c r="I62" s="282"/>
      <c r="J62" s="282"/>
      <c r="K62" s="282"/>
      <c r="L62" s="282"/>
      <c r="M62" s="282"/>
      <c r="N62" s="282"/>
      <c r="O62" s="282"/>
      <c r="P62" s="283"/>
      <c r="Q62" s="295" t="str">
        <f>IF('入力シート（ハ）②'!P40="","",'入力シート（ハ）②'!P40)</f>
        <v/>
      </c>
      <c r="R62" s="296"/>
      <c r="S62" s="296"/>
      <c r="T62" s="297"/>
      <c r="U62" s="339" t="str">
        <f>IF('入力シート（ハ）②'!S40="","",'入力シート（ハ）②'!S40)</f>
        <v/>
      </c>
      <c r="V62" s="340"/>
      <c r="W62" s="340"/>
      <c r="X62" s="340"/>
      <c r="Y62" s="340"/>
      <c r="Z62" s="340"/>
      <c r="AA62" s="340"/>
      <c r="AB62" s="29" t="s">
        <v>16</v>
      </c>
      <c r="AC62" s="288" t="str">
        <f>IF('入力シート（ハ）②'!X40="","",'入力シート（ハ）②'!X40)</f>
        <v/>
      </c>
      <c r="AD62" s="289"/>
      <c r="AE62" s="289"/>
      <c r="AF62" s="29" t="s">
        <v>11</v>
      </c>
      <c r="AG62" s="12"/>
    </row>
    <row r="63" spans="1:33" ht="18" customHeight="1" thickTop="1" x14ac:dyDescent="0.4">
      <c r="A63" s="12"/>
      <c r="B63" s="273" t="s">
        <v>29</v>
      </c>
      <c r="C63" s="274"/>
      <c r="D63" s="274"/>
      <c r="E63" s="274"/>
      <c r="F63" s="274"/>
      <c r="G63" s="274"/>
      <c r="H63" s="274"/>
      <c r="I63" s="274"/>
      <c r="J63" s="274"/>
      <c r="K63" s="274"/>
      <c r="L63" s="274"/>
      <c r="M63" s="274"/>
      <c r="N63" s="274"/>
      <c r="O63" s="274"/>
      <c r="P63" s="275"/>
      <c r="Q63" s="341" t="str">
        <f>IF('入力シート（ハ）②'!P41="","",'入力シート（ハ）②'!P41)</f>
        <v/>
      </c>
      <c r="R63" s="341"/>
      <c r="S63" s="341"/>
      <c r="T63" s="341"/>
      <c r="U63" s="341"/>
      <c r="V63" s="341"/>
      <c r="W63" s="341"/>
      <c r="X63" s="341"/>
      <c r="Y63" s="341"/>
      <c r="Z63" s="341"/>
      <c r="AA63" s="341"/>
      <c r="AB63" s="11" t="s">
        <v>16</v>
      </c>
      <c r="AC63" s="293">
        <v>100</v>
      </c>
      <c r="AD63" s="294"/>
      <c r="AE63" s="294"/>
      <c r="AF63" s="18" t="s">
        <v>11</v>
      </c>
      <c r="AG63" s="12"/>
    </row>
    <row r="64" spans="1:33" ht="6" customHeight="1" x14ac:dyDescent="0.4">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row>
    <row r="65" spans="1:33" s="12" customFormat="1" ht="15" customHeight="1" x14ac:dyDescent="0.4">
      <c r="B65" s="13" t="s">
        <v>2471</v>
      </c>
    </row>
    <row r="66" spans="1:33" s="12" customFormat="1" ht="15" customHeight="1" x14ac:dyDescent="0.4">
      <c r="B66" s="13" t="s">
        <v>2489</v>
      </c>
    </row>
    <row r="67" spans="1:33" s="12" customFormat="1" ht="15" customHeight="1" x14ac:dyDescent="0.4">
      <c r="B67" s="13" t="s">
        <v>2350</v>
      </c>
    </row>
    <row r="68" spans="1:33" ht="12" customHeight="1" x14ac:dyDescent="0.4">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row>
    <row r="69" spans="1:33" ht="15.75" customHeight="1" x14ac:dyDescent="0.4">
      <c r="A69" s="12"/>
      <c r="B69" s="13" t="s">
        <v>2318</v>
      </c>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row>
    <row r="70" spans="1:33" ht="18.75" customHeight="1" x14ac:dyDescent="0.4">
      <c r="A70" s="12"/>
      <c r="B70" s="257" t="s">
        <v>33</v>
      </c>
      <c r="C70" s="258"/>
      <c r="D70" s="258"/>
      <c r="E70" s="258"/>
      <c r="F70" s="258"/>
      <c r="G70" s="258"/>
      <c r="H70" s="258"/>
      <c r="I70" s="20" t="s">
        <v>13</v>
      </c>
      <c r="J70" s="276" t="str">
        <f>IF('入力シート（ハ）②'!G51="","",'入力シート（ハ）②'!G51)</f>
        <v/>
      </c>
      <c r="K70" s="276"/>
      <c r="L70" s="276"/>
      <c r="M70" s="276"/>
      <c r="N70" s="276"/>
      <c r="O70" s="276"/>
      <c r="P70" s="20" t="s">
        <v>14</v>
      </c>
      <c r="Q70" s="276" t="str">
        <f>IF('入力シート（ハ）②'!M51="","",'入力シート（ハ）②'!M51)</f>
        <v/>
      </c>
      <c r="R70" s="276"/>
      <c r="S70" s="276"/>
      <c r="T70" s="276"/>
      <c r="U70" s="276"/>
      <c r="V70" s="276"/>
      <c r="W70" s="19" t="s">
        <v>15</v>
      </c>
      <c r="X70" s="270" t="s">
        <v>36</v>
      </c>
      <c r="Y70" s="271"/>
      <c r="Z70" s="271"/>
      <c r="AA70" s="271"/>
      <c r="AB70" s="271"/>
      <c r="AC70" s="271"/>
      <c r="AD70" s="271"/>
      <c r="AE70" s="271"/>
      <c r="AF70" s="272"/>
      <c r="AG70" s="12"/>
    </row>
    <row r="71" spans="1:33" ht="15.75" customHeight="1" x14ac:dyDescent="0.4">
      <c r="A71" s="12"/>
      <c r="B71" s="257" t="s">
        <v>37</v>
      </c>
      <c r="C71" s="258"/>
      <c r="D71" s="258"/>
      <c r="E71" s="258"/>
      <c r="F71" s="258"/>
      <c r="G71" s="258"/>
      <c r="H71" s="258"/>
      <c r="I71" s="258"/>
      <c r="J71" s="258"/>
      <c r="K71" s="258"/>
      <c r="L71" s="258"/>
      <c r="M71" s="257" t="s">
        <v>38</v>
      </c>
      <c r="N71" s="258"/>
      <c r="O71" s="258"/>
      <c r="P71" s="258"/>
      <c r="Q71" s="258"/>
      <c r="R71" s="258"/>
      <c r="S71" s="258"/>
      <c r="T71" s="258"/>
      <c r="U71" s="258"/>
      <c r="V71" s="258"/>
      <c r="W71" s="190"/>
      <c r="X71" s="273" t="s">
        <v>39</v>
      </c>
      <c r="Y71" s="274"/>
      <c r="Z71" s="274"/>
      <c r="AA71" s="274"/>
      <c r="AB71" s="274"/>
      <c r="AC71" s="274"/>
      <c r="AD71" s="274"/>
      <c r="AE71" s="274"/>
      <c r="AF71" s="275"/>
      <c r="AG71" s="12"/>
    </row>
    <row r="72" spans="1:33" ht="27.75" customHeight="1" x14ac:dyDescent="0.4">
      <c r="A72" s="12"/>
      <c r="B72" s="257" t="s">
        <v>2355</v>
      </c>
      <c r="C72" s="258"/>
      <c r="D72" s="344" t="str">
        <f>IF('入力シート（ハ）②'!Q52="","",'入力シート（ハ）②'!Q52)</f>
        <v/>
      </c>
      <c r="E72" s="344"/>
      <c r="F72" s="344"/>
      <c r="G72" s="344"/>
      <c r="H72" s="344"/>
      <c r="I72" s="344"/>
      <c r="J72" s="344"/>
      <c r="K72" s="344"/>
      <c r="L72" s="19" t="s">
        <v>16</v>
      </c>
      <c r="M72" s="257" t="s">
        <v>2411</v>
      </c>
      <c r="N72" s="258"/>
      <c r="O72" s="344" t="str">
        <f>IF('入力シート（ハ）②'!Q53="","",'入力シート（ハ）②'!Q53)</f>
        <v/>
      </c>
      <c r="P72" s="344"/>
      <c r="Q72" s="344"/>
      <c r="R72" s="344"/>
      <c r="S72" s="344"/>
      <c r="T72" s="344"/>
      <c r="U72" s="344"/>
      <c r="V72" s="344"/>
      <c r="W72" s="19" t="s">
        <v>16</v>
      </c>
      <c r="X72" s="257" t="s">
        <v>2351</v>
      </c>
      <c r="Y72" s="258"/>
      <c r="Z72" s="332" t="str">
        <f>IF('入力シート（ハ）②'!W53="","",'入力シート（ハ）②'!W53)</f>
        <v/>
      </c>
      <c r="AA72" s="332"/>
      <c r="AB72" s="332"/>
      <c r="AC72" s="332"/>
      <c r="AD72" s="332"/>
      <c r="AE72" s="332"/>
      <c r="AF72" s="19" t="s">
        <v>11</v>
      </c>
      <c r="AG72" s="12"/>
    </row>
    <row r="73" spans="1:33" ht="6.75" customHeight="1" x14ac:dyDescent="0.4">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row>
    <row r="74" spans="1:33" ht="18.75" customHeight="1" x14ac:dyDescent="0.4">
      <c r="A74" s="12"/>
      <c r="B74" s="257" t="s">
        <v>34</v>
      </c>
      <c r="C74" s="258"/>
      <c r="D74" s="258"/>
      <c r="E74" s="258"/>
      <c r="F74" s="258"/>
      <c r="G74" s="258"/>
      <c r="H74" s="258"/>
      <c r="I74" s="20" t="s">
        <v>13</v>
      </c>
      <c r="J74" s="276" t="str">
        <f>IF('入力シート（ハ）②'!G56="","",'入力シート（ハ）②'!G56)</f>
        <v/>
      </c>
      <c r="K74" s="276"/>
      <c r="L74" s="276"/>
      <c r="M74" s="276"/>
      <c r="N74" s="276"/>
      <c r="O74" s="276"/>
      <c r="P74" s="20" t="s">
        <v>14</v>
      </c>
      <c r="Q74" s="276" t="str">
        <f>IF('入力シート（ハ）②'!M56="","",'入力シート（ハ）②'!M56)</f>
        <v/>
      </c>
      <c r="R74" s="276"/>
      <c r="S74" s="276"/>
      <c r="T74" s="276"/>
      <c r="U74" s="276"/>
      <c r="V74" s="276"/>
      <c r="W74" s="19" t="s">
        <v>15</v>
      </c>
      <c r="X74" s="270" t="s">
        <v>36</v>
      </c>
      <c r="Y74" s="271"/>
      <c r="Z74" s="271"/>
      <c r="AA74" s="271"/>
      <c r="AB74" s="271"/>
      <c r="AC74" s="271"/>
      <c r="AD74" s="271"/>
      <c r="AE74" s="271"/>
      <c r="AF74" s="272"/>
      <c r="AG74" s="12"/>
    </row>
    <row r="75" spans="1:33" ht="15.75" customHeight="1" x14ac:dyDescent="0.4">
      <c r="A75" s="12"/>
      <c r="B75" s="257" t="s">
        <v>37</v>
      </c>
      <c r="C75" s="258"/>
      <c r="D75" s="258"/>
      <c r="E75" s="258"/>
      <c r="F75" s="258"/>
      <c r="G75" s="258"/>
      <c r="H75" s="258"/>
      <c r="I75" s="258"/>
      <c r="J75" s="258"/>
      <c r="K75" s="258"/>
      <c r="L75" s="258"/>
      <c r="M75" s="257" t="s">
        <v>38</v>
      </c>
      <c r="N75" s="258"/>
      <c r="O75" s="258"/>
      <c r="P75" s="258"/>
      <c r="Q75" s="258"/>
      <c r="R75" s="258"/>
      <c r="S75" s="258"/>
      <c r="T75" s="258"/>
      <c r="U75" s="258"/>
      <c r="V75" s="258"/>
      <c r="W75" s="190"/>
      <c r="X75" s="273" t="s">
        <v>40</v>
      </c>
      <c r="Y75" s="274"/>
      <c r="Z75" s="274"/>
      <c r="AA75" s="274"/>
      <c r="AB75" s="274"/>
      <c r="AC75" s="274"/>
      <c r="AD75" s="274"/>
      <c r="AE75" s="274"/>
      <c r="AF75" s="275"/>
      <c r="AG75" s="12"/>
    </row>
    <row r="76" spans="1:33" ht="27.75" customHeight="1" x14ac:dyDescent="0.4">
      <c r="A76" s="12"/>
      <c r="B76" s="257" t="s">
        <v>2409</v>
      </c>
      <c r="C76" s="258"/>
      <c r="D76" s="344" t="str">
        <f>IF('入力シート（ハ）②'!Q57="","",'入力シート（ハ）②'!Q57)</f>
        <v/>
      </c>
      <c r="E76" s="344"/>
      <c r="F76" s="344"/>
      <c r="G76" s="344"/>
      <c r="H76" s="344"/>
      <c r="I76" s="344"/>
      <c r="J76" s="344"/>
      <c r="K76" s="344"/>
      <c r="L76" s="19" t="s">
        <v>16</v>
      </c>
      <c r="M76" s="257" t="s">
        <v>2410</v>
      </c>
      <c r="N76" s="258"/>
      <c r="O76" s="344" t="str">
        <f>IF('入力シート（ハ）②'!Q58="","",'入力シート（ハ）②'!Q58)</f>
        <v/>
      </c>
      <c r="P76" s="344"/>
      <c r="Q76" s="344"/>
      <c r="R76" s="344"/>
      <c r="S76" s="344"/>
      <c r="T76" s="344"/>
      <c r="U76" s="344"/>
      <c r="V76" s="344"/>
      <c r="W76" s="19" t="s">
        <v>16</v>
      </c>
      <c r="X76" s="257" t="s">
        <v>2352</v>
      </c>
      <c r="Y76" s="258"/>
      <c r="Z76" s="332" t="str">
        <f>IF('入力シート（ハ）②'!W58="","",'入力シート（ハ）②'!W58)</f>
        <v/>
      </c>
      <c r="AA76" s="332"/>
      <c r="AB76" s="332"/>
      <c r="AC76" s="332"/>
      <c r="AD76" s="332"/>
      <c r="AE76" s="332"/>
      <c r="AF76" s="19" t="s">
        <v>11</v>
      </c>
      <c r="AG76" s="12"/>
    </row>
    <row r="77" spans="1:33" ht="7.5" customHeight="1" x14ac:dyDescent="0.4">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row>
    <row r="78" spans="1:33" ht="22.5" customHeight="1" x14ac:dyDescent="0.4">
      <c r="A78" s="12"/>
      <c r="B78" s="12"/>
      <c r="C78" s="254" t="s">
        <v>8</v>
      </c>
      <c r="D78" s="254"/>
      <c r="E78" s="254"/>
      <c r="F78" s="12"/>
      <c r="G78" s="12" t="s">
        <v>9</v>
      </c>
      <c r="H78" s="12"/>
      <c r="I78" s="12"/>
      <c r="J78" s="12"/>
      <c r="K78" s="12"/>
      <c r="L78" s="12"/>
      <c r="M78" s="12"/>
      <c r="N78" s="12"/>
      <c r="O78" s="12"/>
      <c r="P78" s="12" t="s">
        <v>35</v>
      </c>
      <c r="Q78" s="342" t="str">
        <f>IF('入力シート（ハ）②'!N62="","",'入力シート（ハ）②'!N62)</f>
        <v/>
      </c>
      <c r="R78" s="332"/>
      <c r="S78" s="332"/>
      <c r="T78" s="343"/>
      <c r="U78" s="12" t="s">
        <v>11</v>
      </c>
      <c r="V78" s="12" t="s">
        <v>2452</v>
      </c>
      <c r="W78" s="12"/>
      <c r="X78" s="12"/>
      <c r="Y78" s="12"/>
      <c r="Z78" s="12"/>
      <c r="AA78" s="12"/>
      <c r="AB78" s="12"/>
      <c r="AC78" s="12"/>
      <c r="AD78" s="12"/>
      <c r="AE78" s="12"/>
      <c r="AF78" s="12"/>
      <c r="AG78" s="12"/>
    </row>
    <row r="79" spans="1:33" ht="9.75" customHeight="1" x14ac:dyDescent="0.4">
      <c r="A79" s="12"/>
      <c r="B79" s="12"/>
      <c r="C79" s="44"/>
      <c r="D79" s="44"/>
      <c r="E79" s="44"/>
      <c r="F79" s="12"/>
      <c r="G79" s="12"/>
      <c r="H79" s="12"/>
      <c r="I79" s="12"/>
      <c r="J79" s="12"/>
      <c r="K79" s="12"/>
      <c r="L79" s="12"/>
      <c r="M79" s="12"/>
      <c r="N79" s="12"/>
      <c r="O79" s="12"/>
      <c r="P79" s="12"/>
      <c r="Q79" s="44"/>
      <c r="R79" s="44"/>
      <c r="S79" s="44"/>
      <c r="T79" s="44"/>
      <c r="U79" s="12"/>
      <c r="V79" s="12"/>
      <c r="W79" s="12"/>
      <c r="X79" s="12"/>
      <c r="Y79" s="12"/>
      <c r="Z79" s="12"/>
      <c r="AA79" s="12"/>
      <c r="AB79" s="12"/>
      <c r="AC79" s="12"/>
      <c r="AD79" s="12"/>
      <c r="AE79" s="12"/>
      <c r="AF79" s="12"/>
      <c r="AG79" s="12"/>
    </row>
    <row r="80" spans="1:33" ht="15.75" customHeight="1" x14ac:dyDescent="0.4">
      <c r="A80" s="12"/>
      <c r="B80" s="13" t="s">
        <v>2319</v>
      </c>
      <c r="C80" s="44"/>
      <c r="D80" s="44"/>
      <c r="E80" s="44"/>
      <c r="F80" s="12"/>
      <c r="G80" s="12"/>
      <c r="H80" s="12"/>
      <c r="I80" s="12"/>
      <c r="J80" s="12"/>
      <c r="K80" s="12"/>
      <c r="L80" s="12"/>
      <c r="M80" s="12"/>
      <c r="N80" s="12"/>
      <c r="O80" s="12"/>
      <c r="P80" s="12"/>
      <c r="Q80" s="44"/>
      <c r="R80" s="44"/>
      <c r="S80" s="44"/>
      <c r="T80" s="44"/>
      <c r="U80" s="12"/>
      <c r="V80" s="12"/>
      <c r="W80" s="12"/>
      <c r="X80" s="12"/>
      <c r="Y80" s="12"/>
      <c r="Z80" s="12"/>
      <c r="AA80" s="12"/>
      <c r="AB80" s="12"/>
      <c r="AC80" s="12"/>
      <c r="AD80" s="12"/>
      <c r="AE80" s="12"/>
      <c r="AF80" s="12"/>
      <c r="AG80" s="12"/>
    </row>
    <row r="81" spans="1:33" ht="18.75" customHeight="1" x14ac:dyDescent="0.4">
      <c r="A81" s="12"/>
      <c r="B81" s="257" t="s">
        <v>33</v>
      </c>
      <c r="C81" s="258"/>
      <c r="D81" s="258"/>
      <c r="E81" s="258"/>
      <c r="F81" s="258"/>
      <c r="G81" s="258"/>
      <c r="H81" s="258"/>
      <c r="I81" s="20" t="s">
        <v>13</v>
      </c>
      <c r="J81" s="276" t="str">
        <f>IF('入力シート（ハ）②'!G66="","",'入力シート（ハ）②'!G66)</f>
        <v/>
      </c>
      <c r="K81" s="276"/>
      <c r="L81" s="276"/>
      <c r="M81" s="276"/>
      <c r="N81" s="276"/>
      <c r="O81" s="276"/>
      <c r="P81" s="20" t="s">
        <v>14</v>
      </c>
      <c r="Q81" s="276" t="str">
        <f>IF('入力シート（ハ）②'!M66="","",'入力シート（ハ）②'!M66)</f>
        <v/>
      </c>
      <c r="R81" s="276"/>
      <c r="S81" s="276"/>
      <c r="T81" s="276"/>
      <c r="U81" s="276"/>
      <c r="V81" s="276"/>
      <c r="W81" s="19" t="s">
        <v>15</v>
      </c>
      <c r="X81" s="270" t="s">
        <v>36</v>
      </c>
      <c r="Y81" s="271"/>
      <c r="Z81" s="271"/>
      <c r="AA81" s="271"/>
      <c r="AB81" s="271"/>
      <c r="AC81" s="271"/>
      <c r="AD81" s="271"/>
      <c r="AE81" s="271"/>
      <c r="AF81" s="272"/>
      <c r="AG81" s="12"/>
    </row>
    <row r="82" spans="1:33" ht="15.75" customHeight="1" x14ac:dyDescent="0.4">
      <c r="A82" s="12"/>
      <c r="B82" s="257" t="s">
        <v>37</v>
      </c>
      <c r="C82" s="258"/>
      <c r="D82" s="258"/>
      <c r="E82" s="258"/>
      <c r="F82" s="258"/>
      <c r="G82" s="258"/>
      <c r="H82" s="258"/>
      <c r="I82" s="258"/>
      <c r="J82" s="258"/>
      <c r="K82" s="258"/>
      <c r="L82" s="258"/>
      <c r="M82" s="257" t="s">
        <v>38</v>
      </c>
      <c r="N82" s="258"/>
      <c r="O82" s="258"/>
      <c r="P82" s="258"/>
      <c r="Q82" s="258"/>
      <c r="R82" s="258"/>
      <c r="S82" s="258"/>
      <c r="T82" s="258"/>
      <c r="U82" s="258"/>
      <c r="V82" s="258"/>
      <c r="W82" s="190"/>
      <c r="X82" s="273" t="s">
        <v>2448</v>
      </c>
      <c r="Y82" s="274"/>
      <c r="Z82" s="274"/>
      <c r="AA82" s="274"/>
      <c r="AB82" s="274"/>
      <c r="AC82" s="274"/>
      <c r="AD82" s="274"/>
      <c r="AE82" s="274"/>
      <c r="AF82" s="275"/>
      <c r="AG82" s="12"/>
    </row>
    <row r="83" spans="1:33" ht="27.75" customHeight="1" x14ac:dyDescent="0.4">
      <c r="A83" s="12"/>
      <c r="B83" s="257" t="s">
        <v>2442</v>
      </c>
      <c r="C83" s="258"/>
      <c r="D83" s="344" t="str">
        <f>IF('入力シート（ハ）②'!Q67="","",'入力シート（ハ）②'!Q67)</f>
        <v/>
      </c>
      <c r="E83" s="344"/>
      <c r="F83" s="344"/>
      <c r="G83" s="344"/>
      <c r="H83" s="344"/>
      <c r="I83" s="344"/>
      <c r="J83" s="344"/>
      <c r="K83" s="344"/>
      <c r="L83" s="19" t="s">
        <v>16</v>
      </c>
      <c r="M83" s="257" t="s">
        <v>2444</v>
      </c>
      <c r="N83" s="258"/>
      <c r="O83" s="344" t="str">
        <f>IF('入力シート（ハ）②'!Q68="","",'入力シート（ハ）②'!Q68)</f>
        <v/>
      </c>
      <c r="P83" s="344"/>
      <c r="Q83" s="344"/>
      <c r="R83" s="344"/>
      <c r="S83" s="344"/>
      <c r="T83" s="344"/>
      <c r="U83" s="344"/>
      <c r="V83" s="344"/>
      <c r="W83" s="19" t="s">
        <v>16</v>
      </c>
      <c r="X83" s="257" t="s">
        <v>2446</v>
      </c>
      <c r="Y83" s="258"/>
      <c r="Z83" s="332" t="str">
        <f>IF('入力シート（ハ）②'!W68="","",'入力シート（ハ）②'!W68)</f>
        <v/>
      </c>
      <c r="AA83" s="332"/>
      <c r="AB83" s="332"/>
      <c r="AC83" s="332"/>
      <c r="AD83" s="332"/>
      <c r="AE83" s="332"/>
      <c r="AF83" s="19" t="s">
        <v>11</v>
      </c>
      <c r="AG83" s="12"/>
    </row>
    <row r="84" spans="1:33" ht="7.5" customHeight="1" x14ac:dyDescent="0.4">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row>
    <row r="85" spans="1:33" ht="18.75" customHeight="1" x14ac:dyDescent="0.4">
      <c r="A85" s="12"/>
      <c r="B85" s="257" t="s">
        <v>34</v>
      </c>
      <c r="C85" s="258"/>
      <c r="D85" s="258"/>
      <c r="E85" s="258"/>
      <c r="F85" s="258"/>
      <c r="G85" s="258"/>
      <c r="H85" s="258"/>
      <c r="I85" s="20" t="s">
        <v>13</v>
      </c>
      <c r="J85" s="276" t="str">
        <f>IF('入力シート（ハ）②'!G71="","",'入力シート（ハ）②'!G71)</f>
        <v/>
      </c>
      <c r="K85" s="276"/>
      <c r="L85" s="276"/>
      <c r="M85" s="276"/>
      <c r="N85" s="276"/>
      <c r="O85" s="276"/>
      <c r="P85" s="20" t="s">
        <v>14</v>
      </c>
      <c r="Q85" s="276" t="str">
        <f>IF('入力シート（ハ）②'!M71="","",'入力シート（ハ）②'!M71)</f>
        <v/>
      </c>
      <c r="R85" s="276"/>
      <c r="S85" s="276"/>
      <c r="T85" s="276"/>
      <c r="U85" s="276"/>
      <c r="V85" s="276"/>
      <c r="W85" s="19" t="s">
        <v>15</v>
      </c>
      <c r="X85" s="270" t="s">
        <v>36</v>
      </c>
      <c r="Y85" s="271"/>
      <c r="Z85" s="271"/>
      <c r="AA85" s="271"/>
      <c r="AB85" s="271"/>
      <c r="AC85" s="271"/>
      <c r="AD85" s="271"/>
      <c r="AE85" s="271"/>
      <c r="AF85" s="272"/>
      <c r="AG85" s="12"/>
    </row>
    <row r="86" spans="1:33" ht="15.75" customHeight="1" x14ac:dyDescent="0.4">
      <c r="A86" s="12"/>
      <c r="B86" s="257" t="s">
        <v>37</v>
      </c>
      <c r="C86" s="258"/>
      <c r="D86" s="258"/>
      <c r="E86" s="258"/>
      <c r="F86" s="258"/>
      <c r="G86" s="258"/>
      <c r="H86" s="258"/>
      <c r="I86" s="258"/>
      <c r="J86" s="258"/>
      <c r="K86" s="258"/>
      <c r="L86" s="258"/>
      <c r="M86" s="257" t="s">
        <v>38</v>
      </c>
      <c r="N86" s="258"/>
      <c r="O86" s="258"/>
      <c r="P86" s="258"/>
      <c r="Q86" s="258"/>
      <c r="R86" s="258"/>
      <c r="S86" s="258"/>
      <c r="T86" s="258"/>
      <c r="U86" s="258"/>
      <c r="V86" s="258"/>
      <c r="W86" s="190"/>
      <c r="X86" s="273" t="s">
        <v>2449</v>
      </c>
      <c r="Y86" s="274"/>
      <c r="Z86" s="274"/>
      <c r="AA86" s="274"/>
      <c r="AB86" s="274"/>
      <c r="AC86" s="274"/>
      <c r="AD86" s="274"/>
      <c r="AE86" s="274"/>
      <c r="AF86" s="275"/>
      <c r="AG86" s="12"/>
    </row>
    <row r="87" spans="1:33" ht="27.75" customHeight="1" x14ac:dyDescent="0.4">
      <c r="A87" s="12"/>
      <c r="B87" s="257" t="s">
        <v>2443</v>
      </c>
      <c r="C87" s="258"/>
      <c r="D87" s="344" t="str">
        <f>IF('入力シート（ハ）②'!Q72="","",'入力シート（ハ）②'!Q72)</f>
        <v/>
      </c>
      <c r="E87" s="344"/>
      <c r="F87" s="344"/>
      <c r="G87" s="344"/>
      <c r="H87" s="344"/>
      <c r="I87" s="344"/>
      <c r="J87" s="344"/>
      <c r="K87" s="344"/>
      <c r="L87" s="19" t="s">
        <v>16</v>
      </c>
      <c r="M87" s="257" t="s">
        <v>2445</v>
      </c>
      <c r="N87" s="258"/>
      <c r="O87" s="344" t="str">
        <f>IF('入力シート（ハ）②'!Q73="","",'入力シート（ハ）②'!Q73)</f>
        <v/>
      </c>
      <c r="P87" s="344"/>
      <c r="Q87" s="344"/>
      <c r="R87" s="344"/>
      <c r="S87" s="344"/>
      <c r="T87" s="344"/>
      <c r="U87" s="344"/>
      <c r="V87" s="344"/>
      <c r="W87" s="19" t="s">
        <v>16</v>
      </c>
      <c r="X87" s="257" t="s">
        <v>2447</v>
      </c>
      <c r="Y87" s="258"/>
      <c r="Z87" s="332" t="str">
        <f>IF('入力シート（ハ）②'!W73="","",'入力シート（ハ）②'!W73)</f>
        <v/>
      </c>
      <c r="AA87" s="332"/>
      <c r="AB87" s="332"/>
      <c r="AC87" s="332"/>
      <c r="AD87" s="332"/>
      <c r="AE87" s="332"/>
      <c r="AF87" s="19" t="s">
        <v>11</v>
      </c>
      <c r="AG87" s="12"/>
    </row>
    <row r="88" spans="1:33" ht="8.25" customHeight="1" x14ac:dyDescent="0.4">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row>
    <row r="89" spans="1:33" ht="22.5" customHeight="1" x14ac:dyDescent="0.4">
      <c r="A89" s="12"/>
      <c r="B89" s="12"/>
      <c r="C89" s="254" t="s">
        <v>8</v>
      </c>
      <c r="D89" s="254"/>
      <c r="E89" s="254"/>
      <c r="F89" s="12"/>
      <c r="G89" s="12" t="s">
        <v>2450</v>
      </c>
      <c r="H89" s="12"/>
      <c r="I89" s="12"/>
      <c r="J89" s="12"/>
      <c r="K89" s="12"/>
      <c r="L89" s="12"/>
      <c r="M89" s="12"/>
      <c r="N89" s="12"/>
      <c r="O89" s="12"/>
      <c r="P89" s="12" t="s">
        <v>35</v>
      </c>
      <c r="Q89" s="342" t="str">
        <f>IF('入力シート（ハ）②'!N77="","",'入力シート（ハ）②'!N77)</f>
        <v/>
      </c>
      <c r="R89" s="332"/>
      <c r="S89" s="332"/>
      <c r="T89" s="343"/>
      <c r="U89" s="12" t="s">
        <v>11</v>
      </c>
      <c r="V89" s="12" t="s">
        <v>2353</v>
      </c>
      <c r="W89" s="12"/>
      <c r="X89" s="12"/>
      <c r="Y89" s="12"/>
      <c r="Z89" s="12"/>
      <c r="AA89" s="12"/>
      <c r="AB89" s="12"/>
      <c r="AC89" s="12"/>
      <c r="AD89" s="12"/>
      <c r="AE89" s="12"/>
      <c r="AF89" s="12"/>
      <c r="AG89" s="12"/>
    </row>
    <row r="90" spans="1:33" ht="13.5" customHeight="1" x14ac:dyDescent="0.4">
      <c r="A90" s="12"/>
      <c r="B90" s="12"/>
      <c r="C90" s="44"/>
      <c r="D90" s="44"/>
      <c r="E90" s="44"/>
      <c r="F90" s="12"/>
      <c r="G90" s="12"/>
      <c r="H90" s="12"/>
      <c r="I90" s="12"/>
      <c r="J90" s="12"/>
      <c r="K90" s="12"/>
      <c r="L90" s="12"/>
      <c r="M90" s="12"/>
      <c r="N90" s="12"/>
      <c r="O90" s="12"/>
      <c r="P90" s="12"/>
      <c r="Q90" s="34"/>
      <c r="R90" s="34"/>
      <c r="S90" s="34"/>
      <c r="T90" s="34"/>
      <c r="U90" s="12"/>
      <c r="V90" s="12"/>
      <c r="W90" s="12"/>
      <c r="X90" s="12"/>
      <c r="Y90" s="12"/>
      <c r="Z90" s="12"/>
      <c r="AA90" s="12"/>
      <c r="AB90" s="12"/>
      <c r="AC90" s="12"/>
      <c r="AD90" s="12"/>
      <c r="AE90" s="12"/>
      <c r="AF90" s="12"/>
      <c r="AG90" s="12"/>
    </row>
    <row r="91" spans="1:33" ht="15.75" customHeight="1" x14ac:dyDescent="0.4">
      <c r="A91" s="12"/>
      <c r="B91" s="13" t="s">
        <v>2465</v>
      </c>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row>
    <row r="92" spans="1:33" ht="15.75" customHeight="1" x14ac:dyDescent="0.4">
      <c r="A92" s="12"/>
      <c r="B92" s="13" t="s">
        <v>2462</v>
      </c>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row>
    <row r="93" spans="1:33" ht="22.5" customHeight="1" x14ac:dyDescent="0.4">
      <c r="A93" s="12"/>
      <c r="B93" s="12"/>
      <c r="C93" s="12"/>
      <c r="D93" s="12"/>
      <c r="E93" s="12"/>
      <c r="F93" s="12"/>
      <c r="G93" s="12" t="s">
        <v>2451</v>
      </c>
      <c r="H93" s="12"/>
      <c r="I93" s="12"/>
      <c r="J93" s="12"/>
      <c r="K93" s="12"/>
      <c r="L93" s="12"/>
      <c r="M93" s="12"/>
      <c r="N93" s="12"/>
      <c r="O93" s="12"/>
      <c r="P93" s="12" t="s">
        <v>35</v>
      </c>
      <c r="Q93" s="342" t="str">
        <f>IF('入力シート（ハ）②'!D81="","",'入力シート（ハ）②'!D81)</f>
        <v/>
      </c>
      <c r="R93" s="332"/>
      <c r="S93" s="332"/>
      <c r="T93" s="343"/>
      <c r="U93" s="12" t="s">
        <v>11</v>
      </c>
      <c r="V93" s="12" t="s">
        <v>2353</v>
      </c>
      <c r="W93" s="12"/>
      <c r="X93" s="12"/>
      <c r="Y93" s="12"/>
      <c r="Z93" s="12"/>
      <c r="AA93" s="12"/>
      <c r="AB93" s="12"/>
      <c r="AC93" s="12"/>
      <c r="AD93" s="12"/>
      <c r="AE93" s="12"/>
      <c r="AF93" s="12"/>
      <c r="AG93" s="12"/>
    </row>
    <row r="94" spans="1:33" ht="18.75" customHeight="1" x14ac:dyDescent="0.4">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row>
    <row r="95" spans="1:33" ht="20.100000000000001" customHeight="1" x14ac:dyDescent="0.4">
      <c r="A95" s="12"/>
      <c r="B95" s="12" t="s">
        <v>2414</v>
      </c>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row>
    <row r="96" spans="1:33" s="26" customFormat="1" ht="20.100000000000001" customHeight="1" x14ac:dyDescent="0.4">
      <c r="A96" s="62"/>
      <c r="B96" s="63" t="s">
        <v>2417</v>
      </c>
      <c r="C96" s="62" t="s">
        <v>2494</v>
      </c>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row>
    <row r="97" spans="1:33" s="26" customFormat="1" ht="20.100000000000001" customHeight="1" x14ac:dyDescent="0.4">
      <c r="A97" s="62"/>
      <c r="B97" s="62"/>
      <c r="C97" s="62" t="s">
        <v>2415</v>
      </c>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row>
    <row r="98" spans="1:33" s="26" customFormat="1" ht="20.100000000000001" customHeight="1" x14ac:dyDescent="0.4">
      <c r="A98" s="62"/>
      <c r="B98" s="63" t="s">
        <v>2417</v>
      </c>
      <c r="C98" s="62" t="s">
        <v>2495</v>
      </c>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row>
    <row r="99" spans="1:33" s="26" customFormat="1" ht="20.100000000000001" customHeight="1" x14ac:dyDescent="0.4">
      <c r="A99" s="62"/>
      <c r="B99" s="62"/>
      <c r="C99" s="62" t="s">
        <v>2415</v>
      </c>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row>
    <row r="100" spans="1:33" s="26" customFormat="1" ht="20.100000000000001" customHeight="1" x14ac:dyDescent="0.4">
      <c r="A100" s="62"/>
      <c r="B100" s="63" t="s">
        <v>2417</v>
      </c>
      <c r="C100" s="62" t="s">
        <v>2496</v>
      </c>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row>
    <row r="101" spans="1:33" s="26" customFormat="1" ht="20.100000000000001" customHeight="1" x14ac:dyDescent="0.4">
      <c r="A101" s="62"/>
      <c r="B101" s="62"/>
      <c r="C101" s="62" t="s">
        <v>2416</v>
      </c>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row>
  </sheetData>
  <sheetProtection algorithmName="SHA-512" hashValue="vGsVPIug6FihITwXgRRzvRssf8d/9dhjksrCH+GbKR5FB3f/uEsesOYliboqPOAtiBSexMZS4uI7aU0+4ydysw==" saltValue="mtOKHOmgPgx+R6BMw1Zk3g==" spinCount="100000" sheet="1" objects="1" scenarios="1"/>
  <mergeCells count="157">
    <mergeCell ref="X2:AG3"/>
    <mergeCell ref="N2:W3"/>
    <mergeCell ref="D2:M3"/>
    <mergeCell ref="K53:AF53"/>
    <mergeCell ref="K52:AF52"/>
    <mergeCell ref="K51:AF51"/>
    <mergeCell ref="B53:J53"/>
    <mergeCell ref="B52:J52"/>
    <mergeCell ref="B51:J51"/>
    <mergeCell ref="Y17:AF18"/>
    <mergeCell ref="O17:V18"/>
    <mergeCell ref="E17:L18"/>
    <mergeCell ref="Z24:AE24"/>
    <mergeCell ref="Z25:AE25"/>
    <mergeCell ref="Z27:AE27"/>
    <mergeCell ref="B19:AG19"/>
    <mergeCell ref="U21:W21"/>
    <mergeCell ref="X21:Y21"/>
    <mergeCell ref="AA21:AB21"/>
    <mergeCell ref="AD21:AE21"/>
    <mergeCell ref="W17:X18"/>
    <mergeCell ref="M17:N18"/>
    <mergeCell ref="X4:AG5"/>
    <mergeCell ref="C17:D18"/>
    <mergeCell ref="B57:C57"/>
    <mergeCell ref="B58:C58"/>
    <mergeCell ref="B59:C59"/>
    <mergeCell ref="B60:C60"/>
    <mergeCell ref="B61:C61"/>
    <mergeCell ref="B62:C62"/>
    <mergeCell ref="D57:P57"/>
    <mergeCell ref="J85:O85"/>
    <mergeCell ref="Q85:V85"/>
    <mergeCell ref="J70:O70"/>
    <mergeCell ref="Q70:V70"/>
    <mergeCell ref="B83:C83"/>
    <mergeCell ref="D83:K83"/>
    <mergeCell ref="M83:N83"/>
    <mergeCell ref="O83:V83"/>
    <mergeCell ref="C78:E78"/>
    <mergeCell ref="Q78:T78"/>
    <mergeCell ref="B81:H81"/>
    <mergeCell ref="X87:Y87"/>
    <mergeCell ref="Z87:AE87"/>
    <mergeCell ref="Q93:T93"/>
    <mergeCell ref="X85:AF85"/>
    <mergeCell ref="X86:AF86"/>
    <mergeCell ref="C89:E89"/>
    <mergeCell ref="Q89:T89"/>
    <mergeCell ref="B72:C72"/>
    <mergeCell ref="D72:K72"/>
    <mergeCell ref="M72:N72"/>
    <mergeCell ref="O72:V72"/>
    <mergeCell ref="B76:C76"/>
    <mergeCell ref="D76:K76"/>
    <mergeCell ref="M76:N76"/>
    <mergeCell ref="B85:H85"/>
    <mergeCell ref="B86:L86"/>
    <mergeCell ref="M86:W86"/>
    <mergeCell ref="B82:L82"/>
    <mergeCell ref="M82:W82"/>
    <mergeCell ref="O76:V76"/>
    <mergeCell ref="B87:C87"/>
    <mergeCell ref="D87:K87"/>
    <mergeCell ref="M87:N87"/>
    <mergeCell ref="O87:V87"/>
    <mergeCell ref="X81:AF81"/>
    <mergeCell ref="X83:Y83"/>
    <mergeCell ref="Z83:AE83"/>
    <mergeCell ref="J81:O81"/>
    <mergeCell ref="Q81:V81"/>
    <mergeCell ref="X76:Y76"/>
    <mergeCell ref="Z76:AE76"/>
    <mergeCell ref="B74:H74"/>
    <mergeCell ref="X74:AF74"/>
    <mergeCell ref="B75:L75"/>
    <mergeCell ref="M75:W75"/>
    <mergeCell ref="X75:AF75"/>
    <mergeCell ref="X82:AF82"/>
    <mergeCell ref="X72:Y72"/>
    <mergeCell ref="Z72:AE72"/>
    <mergeCell ref="J74:O74"/>
    <mergeCell ref="Q74:V74"/>
    <mergeCell ref="B63:P63"/>
    <mergeCell ref="Q63:AA63"/>
    <mergeCell ref="AC63:AE63"/>
    <mergeCell ref="B70:H70"/>
    <mergeCell ref="X70:AF70"/>
    <mergeCell ref="B71:L71"/>
    <mergeCell ref="M71:W71"/>
    <mergeCell ref="X71:AF71"/>
    <mergeCell ref="AC61:AE61"/>
    <mergeCell ref="AC62:AE62"/>
    <mergeCell ref="D61:P61"/>
    <mergeCell ref="D62:P62"/>
    <mergeCell ref="AC59:AE59"/>
    <mergeCell ref="AC60:AE60"/>
    <mergeCell ref="D59:P59"/>
    <mergeCell ref="D60:P60"/>
    <mergeCell ref="AC57:AE57"/>
    <mergeCell ref="AC58:AE58"/>
    <mergeCell ref="D58:P58"/>
    <mergeCell ref="Q57:T57"/>
    <mergeCell ref="Q58:T58"/>
    <mergeCell ref="Q59:T59"/>
    <mergeCell ref="Q60:T60"/>
    <mergeCell ref="Q61:T61"/>
    <mergeCell ref="Q62:T62"/>
    <mergeCell ref="U57:AA57"/>
    <mergeCell ref="U58:AA58"/>
    <mergeCell ref="U59:AA59"/>
    <mergeCell ref="U60:AA60"/>
    <mergeCell ref="U61:AA61"/>
    <mergeCell ref="U62:AA62"/>
    <mergeCell ref="AC56:AF56"/>
    <mergeCell ref="T29:Z29"/>
    <mergeCell ref="T30:Z30"/>
    <mergeCell ref="T32:Z32"/>
    <mergeCell ref="T33:Z33"/>
    <mergeCell ref="A49:AG49"/>
    <mergeCell ref="B38:AG38"/>
    <mergeCell ref="X40:Z40"/>
    <mergeCell ref="X42:Z42"/>
    <mergeCell ref="U56:AB56"/>
    <mergeCell ref="B56:P56"/>
    <mergeCell ref="E29:J29"/>
    <mergeCell ref="L29:Q29"/>
    <mergeCell ref="E32:J32"/>
    <mergeCell ref="L32:Q32"/>
    <mergeCell ref="AA29:AE29"/>
    <mergeCell ref="AA30:AE30"/>
    <mergeCell ref="AA32:AE32"/>
    <mergeCell ref="AA33:AE33"/>
    <mergeCell ref="Q56:T56"/>
    <mergeCell ref="C35:H35"/>
    <mergeCell ref="C36:H36"/>
    <mergeCell ref="I35:AF35"/>
    <mergeCell ref="I36:AF36"/>
    <mergeCell ref="N4:W5"/>
    <mergeCell ref="D4:M5"/>
    <mergeCell ref="B13:AG13"/>
    <mergeCell ref="C15:D16"/>
    <mergeCell ref="M15:N16"/>
    <mergeCell ref="W15:X16"/>
    <mergeCell ref="E15:L16"/>
    <mergeCell ref="O15:V16"/>
    <mergeCell ref="Y15:AF16"/>
    <mergeCell ref="B9:AG9"/>
    <mergeCell ref="V10:X10"/>
    <mergeCell ref="Z10:AB10"/>
    <mergeCell ref="AD10:AF10"/>
    <mergeCell ref="Q10:U10"/>
    <mergeCell ref="B10:P10"/>
    <mergeCell ref="Q11:AG11"/>
    <mergeCell ref="B12:P12"/>
    <mergeCell ref="Q12:AG12"/>
    <mergeCell ref="B11:P11"/>
  </mergeCells>
  <phoneticPr fontId="3"/>
  <printOptions horizontalCentered="1"/>
  <pageMargins left="0.11811023622047245" right="0.11811023622047245" top="0.11811023622047245" bottom="0.11811023622047245" header="0.31496062992125984" footer="0.31496062992125984"/>
  <pageSetup paperSize="9" scale="82" orientation="portrait" r:id="rId1"/>
  <rowBreaks count="1" manualBreakCount="1">
    <brk id="47" max="3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F5895-9A60-41AE-BABD-6BED50FE33A4}">
  <dimension ref="A1:F1171"/>
  <sheetViews>
    <sheetView workbookViewId="0"/>
  </sheetViews>
  <sheetFormatPr defaultColWidth="9" defaultRowHeight="15" customHeight="1" x14ac:dyDescent="0.4"/>
  <cols>
    <col min="1" max="1" width="9" style="349"/>
    <col min="2" max="2" width="9" style="352"/>
    <col min="3" max="3" width="203.5" style="352" customWidth="1"/>
    <col min="4" max="16384" width="9" style="352"/>
  </cols>
  <sheetData>
    <row r="1" spans="1:6" ht="15" customHeight="1" x14ac:dyDescent="0.4">
      <c r="B1" s="350" t="s">
        <v>2553</v>
      </c>
      <c r="C1" s="351"/>
      <c r="F1" s="352" t="s">
        <v>2333</v>
      </c>
    </row>
    <row r="2" spans="1:6" ht="15" customHeight="1" x14ac:dyDescent="0.4">
      <c r="A2" s="353" t="s">
        <v>2303</v>
      </c>
      <c r="B2" s="354" t="s">
        <v>41</v>
      </c>
      <c r="C2" s="355" t="s">
        <v>42</v>
      </c>
      <c r="F2" s="352" t="s">
        <v>2334</v>
      </c>
    </row>
    <row r="3" spans="1:6" ht="15" customHeight="1" x14ac:dyDescent="0.4">
      <c r="A3" s="349">
        <f t="shared" ref="A3:A66" si="0">VALUE(B3)</f>
        <v>113</v>
      </c>
      <c r="B3" s="356" t="s">
        <v>43</v>
      </c>
      <c r="C3" s="357" t="s">
        <v>44</v>
      </c>
      <c r="F3" s="352" t="s">
        <v>2335</v>
      </c>
    </row>
    <row r="4" spans="1:6" ht="15" customHeight="1" x14ac:dyDescent="0.4">
      <c r="A4" s="349">
        <f t="shared" si="0"/>
        <v>116</v>
      </c>
      <c r="B4" s="356" t="s">
        <v>45</v>
      </c>
      <c r="C4" s="357" t="s">
        <v>46</v>
      </c>
    </row>
    <row r="5" spans="1:6" ht="15" customHeight="1" x14ac:dyDescent="0.4">
      <c r="A5" s="349">
        <f t="shared" si="0"/>
        <v>124</v>
      </c>
      <c r="B5" s="356" t="s">
        <v>47</v>
      </c>
      <c r="C5" s="357" t="s">
        <v>48</v>
      </c>
    </row>
    <row r="6" spans="1:6" ht="15" customHeight="1" x14ac:dyDescent="0.4">
      <c r="A6" s="349">
        <f t="shared" si="0"/>
        <v>126</v>
      </c>
      <c r="B6" s="356" t="s">
        <v>49</v>
      </c>
      <c r="C6" s="357" t="s">
        <v>50</v>
      </c>
    </row>
    <row r="7" spans="1:6" ht="15" customHeight="1" x14ac:dyDescent="0.4">
      <c r="A7" s="349">
        <f t="shared" si="0"/>
        <v>134</v>
      </c>
      <c r="B7" s="356" t="s">
        <v>51</v>
      </c>
      <c r="C7" s="357" t="s">
        <v>52</v>
      </c>
    </row>
    <row r="8" spans="1:6" ht="15" customHeight="1" x14ac:dyDescent="0.4">
      <c r="A8" s="349">
        <f t="shared" si="0"/>
        <v>141</v>
      </c>
      <c r="B8" s="356" t="s">
        <v>53</v>
      </c>
      <c r="C8" s="357" t="s">
        <v>54</v>
      </c>
    </row>
    <row r="9" spans="1:6" ht="15" customHeight="1" x14ac:dyDescent="0.4">
      <c r="A9" s="349">
        <f t="shared" si="0"/>
        <v>221</v>
      </c>
      <c r="B9" s="356" t="s">
        <v>55</v>
      </c>
      <c r="C9" s="357" t="s">
        <v>56</v>
      </c>
    </row>
    <row r="10" spans="1:6" ht="15" customHeight="1" x14ac:dyDescent="0.4">
      <c r="A10" s="349">
        <f t="shared" si="0"/>
        <v>231</v>
      </c>
      <c r="B10" s="356" t="s">
        <v>57</v>
      </c>
      <c r="C10" s="357" t="s">
        <v>58</v>
      </c>
    </row>
    <row r="11" spans="1:6" ht="15" customHeight="1" x14ac:dyDescent="0.4">
      <c r="A11" s="349">
        <f t="shared" si="0"/>
        <v>242</v>
      </c>
      <c r="B11" s="356" t="s">
        <v>59</v>
      </c>
      <c r="C11" s="357" t="s">
        <v>60</v>
      </c>
    </row>
    <row r="12" spans="1:6" ht="15" customHeight="1" x14ac:dyDescent="0.4">
      <c r="A12" s="349">
        <f t="shared" si="0"/>
        <v>249</v>
      </c>
      <c r="B12" s="356" t="s">
        <v>61</v>
      </c>
      <c r="C12" s="357" t="s">
        <v>62</v>
      </c>
    </row>
    <row r="13" spans="1:6" ht="15" customHeight="1" x14ac:dyDescent="0.4">
      <c r="A13" s="349">
        <f t="shared" si="0"/>
        <v>414</v>
      </c>
      <c r="B13" s="356" t="s">
        <v>63</v>
      </c>
      <c r="C13" s="357" t="s">
        <v>64</v>
      </c>
    </row>
    <row r="14" spans="1:6" ht="15" customHeight="1" x14ac:dyDescent="0.4">
      <c r="A14" s="349">
        <f t="shared" si="0"/>
        <v>511</v>
      </c>
      <c r="B14" s="356" t="s">
        <v>65</v>
      </c>
      <c r="C14" s="357" t="s">
        <v>2498</v>
      </c>
    </row>
    <row r="15" spans="1:6" ht="15" customHeight="1" x14ac:dyDescent="0.4">
      <c r="A15" s="349">
        <f t="shared" si="0"/>
        <v>512</v>
      </c>
      <c r="B15" s="356" t="s">
        <v>66</v>
      </c>
      <c r="C15" s="357" t="s">
        <v>67</v>
      </c>
    </row>
    <row r="16" spans="1:6" ht="15" customHeight="1" x14ac:dyDescent="0.4">
      <c r="A16" s="349">
        <f t="shared" si="0"/>
        <v>513</v>
      </c>
      <c r="B16" s="356" t="s">
        <v>68</v>
      </c>
      <c r="C16" s="357" t="s">
        <v>69</v>
      </c>
    </row>
    <row r="17" spans="1:3" ht="15" customHeight="1" x14ac:dyDescent="0.4">
      <c r="A17" s="349">
        <f t="shared" si="0"/>
        <v>519</v>
      </c>
      <c r="B17" s="356" t="s">
        <v>70</v>
      </c>
      <c r="C17" s="357" t="s">
        <v>71</v>
      </c>
    </row>
    <row r="18" spans="1:3" ht="15" customHeight="1" x14ac:dyDescent="0.4">
      <c r="A18" s="349">
        <f t="shared" si="0"/>
        <v>521</v>
      </c>
      <c r="B18" s="356" t="s">
        <v>72</v>
      </c>
      <c r="C18" s="357" t="s">
        <v>73</v>
      </c>
    </row>
    <row r="19" spans="1:3" ht="15" customHeight="1" x14ac:dyDescent="0.4">
      <c r="A19" s="349">
        <f t="shared" si="0"/>
        <v>522</v>
      </c>
      <c r="B19" s="356" t="s">
        <v>74</v>
      </c>
      <c r="C19" s="357" t="s">
        <v>75</v>
      </c>
    </row>
    <row r="20" spans="1:3" ht="15" customHeight="1" x14ac:dyDescent="0.4">
      <c r="A20" s="349">
        <f t="shared" si="0"/>
        <v>531</v>
      </c>
      <c r="B20" s="356" t="s">
        <v>76</v>
      </c>
      <c r="C20" s="357" t="s">
        <v>77</v>
      </c>
    </row>
    <row r="21" spans="1:3" ht="15" customHeight="1" x14ac:dyDescent="0.4">
      <c r="A21" s="349">
        <f t="shared" si="0"/>
        <v>532</v>
      </c>
      <c r="B21" s="356" t="s">
        <v>78</v>
      </c>
      <c r="C21" s="357" t="s">
        <v>79</v>
      </c>
    </row>
    <row r="22" spans="1:3" ht="15" customHeight="1" x14ac:dyDescent="0.4">
      <c r="A22" s="349">
        <f t="shared" si="0"/>
        <v>541</v>
      </c>
      <c r="B22" s="356" t="s">
        <v>80</v>
      </c>
      <c r="C22" s="357" t="s">
        <v>81</v>
      </c>
    </row>
    <row r="23" spans="1:3" ht="15" customHeight="1" x14ac:dyDescent="0.4">
      <c r="A23" s="349">
        <f t="shared" si="0"/>
        <v>542</v>
      </c>
      <c r="B23" s="356" t="s">
        <v>82</v>
      </c>
      <c r="C23" s="357" t="s">
        <v>83</v>
      </c>
    </row>
    <row r="24" spans="1:3" ht="15" customHeight="1" x14ac:dyDescent="0.4">
      <c r="A24" s="349">
        <f t="shared" si="0"/>
        <v>543</v>
      </c>
      <c r="B24" s="356" t="s">
        <v>84</v>
      </c>
      <c r="C24" s="357" t="s">
        <v>85</v>
      </c>
    </row>
    <row r="25" spans="1:3" ht="15" customHeight="1" x14ac:dyDescent="0.4">
      <c r="A25" s="349">
        <f t="shared" si="0"/>
        <v>544</v>
      </c>
      <c r="B25" s="356" t="s">
        <v>86</v>
      </c>
      <c r="C25" s="357" t="s">
        <v>87</v>
      </c>
    </row>
    <row r="26" spans="1:3" ht="15" customHeight="1" x14ac:dyDescent="0.4">
      <c r="A26" s="349">
        <f t="shared" si="0"/>
        <v>545</v>
      </c>
      <c r="B26" s="356" t="s">
        <v>88</v>
      </c>
      <c r="C26" s="357" t="s">
        <v>89</v>
      </c>
    </row>
    <row r="27" spans="1:3" ht="15" customHeight="1" x14ac:dyDescent="0.4">
      <c r="A27" s="349">
        <f t="shared" si="0"/>
        <v>546</v>
      </c>
      <c r="B27" s="356" t="s">
        <v>90</v>
      </c>
      <c r="C27" s="357" t="s">
        <v>91</v>
      </c>
    </row>
    <row r="28" spans="1:3" ht="15" customHeight="1" x14ac:dyDescent="0.4">
      <c r="A28" s="349">
        <f t="shared" si="0"/>
        <v>547</v>
      </c>
      <c r="B28" s="356" t="s">
        <v>92</v>
      </c>
      <c r="C28" s="357" t="s">
        <v>93</v>
      </c>
    </row>
    <row r="29" spans="1:3" ht="15" customHeight="1" x14ac:dyDescent="0.4">
      <c r="A29" s="349">
        <f t="shared" si="0"/>
        <v>548</v>
      </c>
      <c r="B29" s="356" t="s">
        <v>94</v>
      </c>
      <c r="C29" s="357" t="s">
        <v>95</v>
      </c>
    </row>
    <row r="30" spans="1:3" ht="15" customHeight="1" x14ac:dyDescent="0.4">
      <c r="A30" s="349">
        <f t="shared" si="0"/>
        <v>549</v>
      </c>
      <c r="B30" s="356" t="s">
        <v>96</v>
      </c>
      <c r="C30" s="357" t="s">
        <v>97</v>
      </c>
    </row>
    <row r="31" spans="1:3" ht="15" customHeight="1" x14ac:dyDescent="0.4">
      <c r="A31" s="349">
        <f t="shared" si="0"/>
        <v>551</v>
      </c>
      <c r="B31" s="356" t="s">
        <v>98</v>
      </c>
      <c r="C31" s="357" t="s">
        <v>99</v>
      </c>
    </row>
    <row r="32" spans="1:3" ht="15" customHeight="1" x14ac:dyDescent="0.4">
      <c r="A32" s="349">
        <f t="shared" si="0"/>
        <v>552</v>
      </c>
      <c r="B32" s="356" t="s">
        <v>100</v>
      </c>
      <c r="C32" s="357" t="s">
        <v>101</v>
      </c>
    </row>
    <row r="33" spans="1:3" ht="15" customHeight="1" x14ac:dyDescent="0.4">
      <c r="A33" s="349">
        <f t="shared" si="0"/>
        <v>553</v>
      </c>
      <c r="B33" s="356" t="s">
        <v>102</v>
      </c>
      <c r="C33" s="357" t="s">
        <v>103</v>
      </c>
    </row>
    <row r="34" spans="1:3" ht="15" customHeight="1" x14ac:dyDescent="0.4">
      <c r="A34" s="349">
        <f t="shared" si="0"/>
        <v>554</v>
      </c>
      <c r="B34" s="356" t="s">
        <v>104</v>
      </c>
      <c r="C34" s="357" t="s">
        <v>105</v>
      </c>
    </row>
    <row r="35" spans="1:3" ht="15" customHeight="1" x14ac:dyDescent="0.4">
      <c r="A35" s="349">
        <f t="shared" si="0"/>
        <v>555</v>
      </c>
      <c r="B35" s="356" t="s">
        <v>106</v>
      </c>
      <c r="C35" s="357" t="s">
        <v>107</v>
      </c>
    </row>
    <row r="36" spans="1:3" ht="15" customHeight="1" x14ac:dyDescent="0.4">
      <c r="A36" s="349">
        <f t="shared" si="0"/>
        <v>556</v>
      </c>
      <c r="B36" s="356" t="s">
        <v>108</v>
      </c>
      <c r="C36" s="357" t="s">
        <v>109</v>
      </c>
    </row>
    <row r="37" spans="1:3" ht="15" customHeight="1" x14ac:dyDescent="0.4">
      <c r="A37" s="349">
        <f t="shared" si="0"/>
        <v>557</v>
      </c>
      <c r="B37" s="356" t="s">
        <v>110</v>
      </c>
      <c r="C37" s="357" t="s">
        <v>111</v>
      </c>
    </row>
    <row r="38" spans="1:3" ht="15" customHeight="1" x14ac:dyDescent="0.4">
      <c r="A38" s="349">
        <f t="shared" si="0"/>
        <v>559</v>
      </c>
      <c r="B38" s="356" t="s">
        <v>112</v>
      </c>
      <c r="C38" s="357" t="s">
        <v>113</v>
      </c>
    </row>
    <row r="39" spans="1:3" ht="15" customHeight="1" x14ac:dyDescent="0.4">
      <c r="A39" s="349">
        <f t="shared" si="0"/>
        <v>591</v>
      </c>
      <c r="B39" s="356" t="s">
        <v>114</v>
      </c>
      <c r="C39" s="357" t="s">
        <v>115</v>
      </c>
    </row>
    <row r="40" spans="1:3" ht="15" customHeight="1" x14ac:dyDescent="0.4">
      <c r="A40" s="349">
        <f t="shared" si="0"/>
        <v>592</v>
      </c>
      <c r="B40" s="356" t="s">
        <v>116</v>
      </c>
      <c r="C40" s="357" t="s">
        <v>117</v>
      </c>
    </row>
    <row r="41" spans="1:3" ht="15" customHeight="1" x14ac:dyDescent="0.4">
      <c r="A41" s="349">
        <f t="shared" si="0"/>
        <v>593</v>
      </c>
      <c r="B41" s="356" t="s">
        <v>118</v>
      </c>
      <c r="C41" s="357" t="s">
        <v>119</v>
      </c>
    </row>
    <row r="42" spans="1:3" ht="15" customHeight="1" x14ac:dyDescent="0.4">
      <c r="A42" s="349">
        <f t="shared" si="0"/>
        <v>594</v>
      </c>
      <c r="B42" s="356" t="s">
        <v>120</v>
      </c>
      <c r="C42" s="357" t="s">
        <v>121</v>
      </c>
    </row>
    <row r="43" spans="1:3" ht="15" customHeight="1" x14ac:dyDescent="0.4">
      <c r="A43" s="349">
        <f t="shared" si="0"/>
        <v>599</v>
      </c>
      <c r="B43" s="356" t="s">
        <v>122</v>
      </c>
      <c r="C43" s="357" t="s">
        <v>123</v>
      </c>
    </row>
    <row r="44" spans="1:3" ht="15" customHeight="1" x14ac:dyDescent="0.4">
      <c r="A44" s="349">
        <f t="shared" si="0"/>
        <v>611</v>
      </c>
      <c r="B44" s="356" t="s">
        <v>124</v>
      </c>
      <c r="C44" s="357" t="s">
        <v>125</v>
      </c>
    </row>
    <row r="45" spans="1:3" ht="15" customHeight="1" x14ac:dyDescent="0.4">
      <c r="A45" s="349">
        <f t="shared" si="0"/>
        <v>621</v>
      </c>
      <c r="B45" s="356" t="s">
        <v>126</v>
      </c>
      <c r="C45" s="357" t="s">
        <v>127</v>
      </c>
    </row>
    <row r="46" spans="1:3" ht="15" customHeight="1" x14ac:dyDescent="0.4">
      <c r="A46" s="349">
        <f t="shared" si="0"/>
        <v>622</v>
      </c>
      <c r="B46" s="356" t="s">
        <v>128</v>
      </c>
      <c r="C46" s="357" t="s">
        <v>129</v>
      </c>
    </row>
    <row r="47" spans="1:3" ht="15" customHeight="1" x14ac:dyDescent="0.4">
      <c r="A47" s="349">
        <f t="shared" si="0"/>
        <v>623</v>
      </c>
      <c r="B47" s="356" t="s">
        <v>130</v>
      </c>
      <c r="C47" s="357" t="s">
        <v>131</v>
      </c>
    </row>
    <row r="48" spans="1:3" ht="15" customHeight="1" x14ac:dyDescent="0.4">
      <c r="A48" s="349">
        <f t="shared" si="0"/>
        <v>631</v>
      </c>
      <c r="B48" s="356" t="s">
        <v>132</v>
      </c>
      <c r="C48" s="357" t="s">
        <v>133</v>
      </c>
    </row>
    <row r="49" spans="1:3" ht="15" customHeight="1" x14ac:dyDescent="0.4">
      <c r="A49" s="349">
        <f t="shared" si="0"/>
        <v>641</v>
      </c>
      <c r="B49" s="356" t="s">
        <v>134</v>
      </c>
      <c r="C49" s="357" t="s">
        <v>135</v>
      </c>
    </row>
    <row r="50" spans="1:3" ht="15" customHeight="1" x14ac:dyDescent="0.4">
      <c r="A50" s="349">
        <f t="shared" si="0"/>
        <v>651</v>
      </c>
      <c r="B50" s="356" t="s">
        <v>136</v>
      </c>
      <c r="C50" s="357" t="s">
        <v>137</v>
      </c>
    </row>
    <row r="51" spans="1:3" ht="15" customHeight="1" x14ac:dyDescent="0.4">
      <c r="A51" s="349">
        <f t="shared" si="0"/>
        <v>661</v>
      </c>
      <c r="B51" s="356" t="s">
        <v>138</v>
      </c>
      <c r="C51" s="357" t="s">
        <v>139</v>
      </c>
    </row>
    <row r="52" spans="1:3" ht="15" customHeight="1" x14ac:dyDescent="0.4">
      <c r="A52" s="349">
        <f t="shared" si="0"/>
        <v>711</v>
      </c>
      <c r="B52" s="356" t="s">
        <v>140</v>
      </c>
      <c r="C52" s="357" t="s">
        <v>141</v>
      </c>
    </row>
    <row r="53" spans="1:3" ht="15" customHeight="1" x14ac:dyDescent="0.4">
      <c r="A53" s="349">
        <f t="shared" si="0"/>
        <v>712</v>
      </c>
      <c r="B53" s="356" t="s">
        <v>142</v>
      </c>
      <c r="C53" s="357" t="s">
        <v>143</v>
      </c>
    </row>
    <row r="54" spans="1:3" ht="15" customHeight="1" x14ac:dyDescent="0.4">
      <c r="A54" s="349">
        <f t="shared" si="0"/>
        <v>721</v>
      </c>
      <c r="B54" s="356" t="s">
        <v>144</v>
      </c>
      <c r="C54" s="357" t="s">
        <v>145</v>
      </c>
    </row>
    <row r="55" spans="1:3" ht="15" customHeight="1" x14ac:dyDescent="0.4">
      <c r="A55" s="349">
        <f t="shared" si="0"/>
        <v>722</v>
      </c>
      <c r="B55" s="356" t="s">
        <v>146</v>
      </c>
      <c r="C55" s="357" t="s">
        <v>147</v>
      </c>
    </row>
    <row r="56" spans="1:3" ht="15" customHeight="1" x14ac:dyDescent="0.4">
      <c r="A56" s="349">
        <f t="shared" si="0"/>
        <v>723</v>
      </c>
      <c r="B56" s="356" t="s">
        <v>148</v>
      </c>
      <c r="C56" s="357" t="s">
        <v>149</v>
      </c>
    </row>
    <row r="57" spans="1:3" ht="15" customHeight="1" x14ac:dyDescent="0.4">
      <c r="A57" s="349">
        <f t="shared" si="0"/>
        <v>731</v>
      </c>
      <c r="B57" s="356" t="s">
        <v>150</v>
      </c>
      <c r="C57" s="357" t="s">
        <v>151</v>
      </c>
    </row>
    <row r="58" spans="1:3" ht="15" customHeight="1" x14ac:dyDescent="0.4">
      <c r="A58" s="349">
        <f t="shared" si="0"/>
        <v>732</v>
      </c>
      <c r="B58" s="356" t="s">
        <v>152</v>
      </c>
      <c r="C58" s="357" t="s">
        <v>153</v>
      </c>
    </row>
    <row r="59" spans="1:3" ht="15" customHeight="1" x14ac:dyDescent="0.4">
      <c r="A59" s="349">
        <f t="shared" si="0"/>
        <v>741</v>
      </c>
      <c r="B59" s="356" t="s">
        <v>154</v>
      </c>
      <c r="C59" s="357" t="s">
        <v>155</v>
      </c>
    </row>
    <row r="60" spans="1:3" ht="15" customHeight="1" x14ac:dyDescent="0.4">
      <c r="A60" s="349">
        <f t="shared" si="0"/>
        <v>742</v>
      </c>
      <c r="B60" s="356" t="s">
        <v>156</v>
      </c>
      <c r="C60" s="357" t="s">
        <v>157</v>
      </c>
    </row>
    <row r="61" spans="1:3" ht="15" customHeight="1" x14ac:dyDescent="0.4">
      <c r="A61" s="349">
        <f t="shared" si="0"/>
        <v>743</v>
      </c>
      <c r="B61" s="356" t="s">
        <v>158</v>
      </c>
      <c r="C61" s="357" t="s">
        <v>159</v>
      </c>
    </row>
    <row r="62" spans="1:3" ht="15" customHeight="1" x14ac:dyDescent="0.4">
      <c r="A62" s="349">
        <f t="shared" si="0"/>
        <v>744</v>
      </c>
      <c r="B62" s="356" t="s">
        <v>160</v>
      </c>
      <c r="C62" s="357" t="s">
        <v>161</v>
      </c>
    </row>
    <row r="63" spans="1:3" ht="15" customHeight="1" x14ac:dyDescent="0.4">
      <c r="A63" s="349">
        <f t="shared" si="0"/>
        <v>751</v>
      </c>
      <c r="B63" s="356" t="s">
        <v>162</v>
      </c>
      <c r="C63" s="357" t="s">
        <v>163</v>
      </c>
    </row>
    <row r="64" spans="1:3" ht="15" customHeight="1" x14ac:dyDescent="0.4">
      <c r="A64" s="349">
        <f t="shared" si="0"/>
        <v>761</v>
      </c>
      <c r="B64" s="356" t="s">
        <v>164</v>
      </c>
      <c r="C64" s="357" t="s">
        <v>165</v>
      </c>
    </row>
    <row r="65" spans="1:3" ht="15" customHeight="1" x14ac:dyDescent="0.4">
      <c r="A65" s="349">
        <f t="shared" si="0"/>
        <v>762</v>
      </c>
      <c r="B65" s="356" t="s">
        <v>166</v>
      </c>
      <c r="C65" s="357" t="s">
        <v>167</v>
      </c>
    </row>
    <row r="66" spans="1:3" ht="15" customHeight="1" x14ac:dyDescent="0.4">
      <c r="A66" s="349">
        <f t="shared" si="0"/>
        <v>763</v>
      </c>
      <c r="B66" s="356" t="s">
        <v>168</v>
      </c>
      <c r="C66" s="357" t="s">
        <v>169</v>
      </c>
    </row>
    <row r="67" spans="1:3" ht="15" customHeight="1" x14ac:dyDescent="0.4">
      <c r="A67" s="349">
        <f t="shared" ref="A67:A130" si="1">VALUE(B67)</f>
        <v>771</v>
      </c>
      <c r="B67" s="356" t="s">
        <v>170</v>
      </c>
      <c r="C67" s="357" t="s">
        <v>171</v>
      </c>
    </row>
    <row r="68" spans="1:3" ht="15" customHeight="1" x14ac:dyDescent="0.4">
      <c r="A68" s="349">
        <f t="shared" si="1"/>
        <v>772</v>
      </c>
      <c r="B68" s="356" t="s">
        <v>172</v>
      </c>
      <c r="C68" s="357" t="s">
        <v>173</v>
      </c>
    </row>
    <row r="69" spans="1:3" ht="15" customHeight="1" x14ac:dyDescent="0.4">
      <c r="A69" s="349">
        <f t="shared" si="1"/>
        <v>781</v>
      </c>
      <c r="B69" s="356" t="s">
        <v>174</v>
      </c>
      <c r="C69" s="357" t="s">
        <v>175</v>
      </c>
    </row>
    <row r="70" spans="1:3" ht="15" customHeight="1" x14ac:dyDescent="0.4">
      <c r="A70" s="349">
        <f t="shared" si="1"/>
        <v>782</v>
      </c>
      <c r="B70" s="356" t="s">
        <v>176</v>
      </c>
      <c r="C70" s="357" t="s">
        <v>177</v>
      </c>
    </row>
    <row r="71" spans="1:3" ht="15" customHeight="1" x14ac:dyDescent="0.4">
      <c r="A71" s="349">
        <f t="shared" si="1"/>
        <v>791</v>
      </c>
      <c r="B71" s="356" t="s">
        <v>178</v>
      </c>
      <c r="C71" s="357" t="s">
        <v>179</v>
      </c>
    </row>
    <row r="72" spans="1:3" ht="15" customHeight="1" x14ac:dyDescent="0.4">
      <c r="A72" s="349">
        <f t="shared" si="1"/>
        <v>792</v>
      </c>
      <c r="B72" s="356" t="s">
        <v>180</v>
      </c>
      <c r="C72" s="357" t="s">
        <v>181</v>
      </c>
    </row>
    <row r="73" spans="1:3" ht="15" customHeight="1" x14ac:dyDescent="0.4">
      <c r="A73" s="349">
        <f t="shared" si="1"/>
        <v>793</v>
      </c>
      <c r="B73" s="356" t="s">
        <v>182</v>
      </c>
      <c r="C73" s="357" t="s">
        <v>183</v>
      </c>
    </row>
    <row r="74" spans="1:3" ht="15" customHeight="1" x14ac:dyDescent="0.4">
      <c r="A74" s="349">
        <f t="shared" si="1"/>
        <v>794</v>
      </c>
      <c r="B74" s="356" t="s">
        <v>184</v>
      </c>
      <c r="C74" s="357" t="s">
        <v>185</v>
      </c>
    </row>
    <row r="75" spans="1:3" ht="15" customHeight="1" x14ac:dyDescent="0.4">
      <c r="A75" s="349">
        <f t="shared" si="1"/>
        <v>795</v>
      </c>
      <c r="B75" s="356" t="s">
        <v>186</v>
      </c>
      <c r="C75" s="357" t="s">
        <v>187</v>
      </c>
    </row>
    <row r="76" spans="1:3" ht="15" customHeight="1" x14ac:dyDescent="0.4">
      <c r="A76" s="349">
        <f t="shared" si="1"/>
        <v>796</v>
      </c>
      <c r="B76" s="356" t="s">
        <v>188</v>
      </c>
      <c r="C76" s="357" t="s">
        <v>2499</v>
      </c>
    </row>
    <row r="77" spans="1:3" ht="15" customHeight="1" x14ac:dyDescent="0.4">
      <c r="A77" s="349">
        <f t="shared" si="1"/>
        <v>799</v>
      </c>
      <c r="B77" s="356" t="s">
        <v>189</v>
      </c>
      <c r="C77" s="357" t="s">
        <v>190</v>
      </c>
    </row>
    <row r="78" spans="1:3" ht="15" customHeight="1" x14ac:dyDescent="0.4">
      <c r="A78" s="349">
        <f t="shared" si="1"/>
        <v>811</v>
      </c>
      <c r="B78" s="356" t="s">
        <v>191</v>
      </c>
      <c r="C78" s="357" t="s">
        <v>192</v>
      </c>
    </row>
    <row r="79" spans="1:3" ht="15" customHeight="1" x14ac:dyDescent="0.4">
      <c r="A79" s="349">
        <f t="shared" si="1"/>
        <v>812</v>
      </c>
      <c r="B79" s="356" t="s">
        <v>193</v>
      </c>
      <c r="C79" s="357" t="s">
        <v>194</v>
      </c>
    </row>
    <row r="80" spans="1:3" ht="15" customHeight="1" x14ac:dyDescent="0.4">
      <c r="A80" s="349">
        <f t="shared" si="1"/>
        <v>821</v>
      </c>
      <c r="B80" s="356" t="s">
        <v>195</v>
      </c>
      <c r="C80" s="357" t="s">
        <v>196</v>
      </c>
    </row>
    <row r="81" spans="1:3" ht="15" customHeight="1" x14ac:dyDescent="0.4">
      <c r="A81" s="349">
        <f t="shared" si="1"/>
        <v>822</v>
      </c>
      <c r="B81" s="356" t="s">
        <v>197</v>
      </c>
      <c r="C81" s="357" t="s">
        <v>198</v>
      </c>
    </row>
    <row r="82" spans="1:3" ht="15" customHeight="1" x14ac:dyDescent="0.4">
      <c r="A82" s="349">
        <f t="shared" si="1"/>
        <v>823</v>
      </c>
      <c r="B82" s="356" t="s">
        <v>199</v>
      </c>
      <c r="C82" s="357" t="s">
        <v>200</v>
      </c>
    </row>
    <row r="83" spans="1:3" ht="15" customHeight="1" x14ac:dyDescent="0.4">
      <c r="A83" s="349">
        <f t="shared" si="1"/>
        <v>831</v>
      </c>
      <c r="B83" s="356" t="s">
        <v>201</v>
      </c>
      <c r="C83" s="357" t="s">
        <v>202</v>
      </c>
    </row>
    <row r="84" spans="1:3" ht="15" customHeight="1" x14ac:dyDescent="0.4">
      <c r="A84" s="349">
        <f t="shared" si="1"/>
        <v>832</v>
      </c>
      <c r="B84" s="356" t="s">
        <v>203</v>
      </c>
      <c r="C84" s="357" t="s">
        <v>204</v>
      </c>
    </row>
    <row r="85" spans="1:3" ht="15" customHeight="1" x14ac:dyDescent="0.4">
      <c r="A85" s="349">
        <f t="shared" si="1"/>
        <v>833</v>
      </c>
      <c r="B85" s="356" t="s">
        <v>205</v>
      </c>
      <c r="C85" s="357" t="s">
        <v>206</v>
      </c>
    </row>
    <row r="86" spans="1:3" ht="15" customHeight="1" x14ac:dyDescent="0.4">
      <c r="A86" s="349">
        <f t="shared" si="1"/>
        <v>839</v>
      </c>
      <c r="B86" s="356" t="s">
        <v>207</v>
      </c>
      <c r="C86" s="357" t="s">
        <v>208</v>
      </c>
    </row>
    <row r="87" spans="1:3" ht="15" customHeight="1" x14ac:dyDescent="0.4">
      <c r="A87" s="349">
        <f t="shared" si="1"/>
        <v>841</v>
      </c>
      <c r="B87" s="356" t="s">
        <v>209</v>
      </c>
      <c r="C87" s="357" t="s">
        <v>210</v>
      </c>
    </row>
    <row r="88" spans="1:3" ht="15" customHeight="1" x14ac:dyDescent="0.4">
      <c r="A88" s="349">
        <f t="shared" si="1"/>
        <v>842</v>
      </c>
      <c r="B88" s="356" t="s">
        <v>211</v>
      </c>
      <c r="C88" s="357" t="s">
        <v>212</v>
      </c>
    </row>
    <row r="89" spans="1:3" ht="15" customHeight="1" x14ac:dyDescent="0.4">
      <c r="A89" s="349">
        <f t="shared" si="1"/>
        <v>891</v>
      </c>
      <c r="B89" s="356" t="s">
        <v>213</v>
      </c>
      <c r="C89" s="357" t="s">
        <v>214</v>
      </c>
    </row>
    <row r="90" spans="1:3" ht="15" customHeight="1" x14ac:dyDescent="0.4">
      <c r="A90" s="349">
        <f t="shared" si="1"/>
        <v>892</v>
      </c>
      <c r="B90" s="356" t="s">
        <v>215</v>
      </c>
      <c r="C90" s="357" t="s">
        <v>216</v>
      </c>
    </row>
    <row r="91" spans="1:3" ht="15" customHeight="1" x14ac:dyDescent="0.4">
      <c r="A91" s="349">
        <f t="shared" si="1"/>
        <v>893</v>
      </c>
      <c r="B91" s="356" t="s">
        <v>217</v>
      </c>
      <c r="C91" s="357" t="s">
        <v>218</v>
      </c>
    </row>
    <row r="92" spans="1:3" ht="15" customHeight="1" x14ac:dyDescent="0.4">
      <c r="A92" s="349">
        <f t="shared" si="1"/>
        <v>894</v>
      </c>
      <c r="B92" s="356" t="s">
        <v>219</v>
      </c>
      <c r="C92" s="357" t="s">
        <v>220</v>
      </c>
    </row>
    <row r="93" spans="1:3" ht="15" customHeight="1" x14ac:dyDescent="0.4">
      <c r="A93" s="349">
        <f t="shared" si="1"/>
        <v>911</v>
      </c>
      <c r="B93" s="356" t="s">
        <v>221</v>
      </c>
      <c r="C93" s="357" t="s">
        <v>222</v>
      </c>
    </row>
    <row r="94" spans="1:3" ht="15" customHeight="1" x14ac:dyDescent="0.4">
      <c r="A94" s="349">
        <f t="shared" si="1"/>
        <v>912</v>
      </c>
      <c r="B94" s="356" t="s">
        <v>223</v>
      </c>
      <c r="C94" s="357" t="s">
        <v>224</v>
      </c>
    </row>
    <row r="95" spans="1:3" ht="15" customHeight="1" x14ac:dyDescent="0.4">
      <c r="A95" s="349">
        <f t="shared" si="1"/>
        <v>913</v>
      </c>
      <c r="B95" s="356" t="s">
        <v>225</v>
      </c>
      <c r="C95" s="357" t="s">
        <v>226</v>
      </c>
    </row>
    <row r="96" spans="1:3" ht="15" customHeight="1" x14ac:dyDescent="0.4">
      <c r="A96" s="349">
        <f t="shared" si="1"/>
        <v>914</v>
      </c>
      <c r="B96" s="356" t="s">
        <v>227</v>
      </c>
      <c r="C96" s="357" t="s">
        <v>228</v>
      </c>
    </row>
    <row r="97" spans="1:3" ht="15" customHeight="1" x14ac:dyDescent="0.4">
      <c r="A97" s="349">
        <f t="shared" si="1"/>
        <v>919</v>
      </c>
      <c r="B97" s="356" t="s">
        <v>229</v>
      </c>
      <c r="C97" s="357" t="s">
        <v>230</v>
      </c>
    </row>
    <row r="98" spans="1:3" ht="15" customHeight="1" x14ac:dyDescent="0.4">
      <c r="A98" s="349">
        <f t="shared" si="1"/>
        <v>921</v>
      </c>
      <c r="B98" s="356" t="s">
        <v>231</v>
      </c>
      <c r="C98" s="357" t="s">
        <v>232</v>
      </c>
    </row>
    <row r="99" spans="1:3" ht="15" customHeight="1" x14ac:dyDescent="0.4">
      <c r="A99" s="349">
        <f t="shared" si="1"/>
        <v>922</v>
      </c>
      <c r="B99" s="356" t="s">
        <v>233</v>
      </c>
      <c r="C99" s="357" t="s">
        <v>234</v>
      </c>
    </row>
    <row r="100" spans="1:3" ht="15" customHeight="1" x14ac:dyDescent="0.4">
      <c r="A100" s="349">
        <f t="shared" si="1"/>
        <v>923</v>
      </c>
      <c r="B100" s="356" t="s">
        <v>235</v>
      </c>
      <c r="C100" s="357" t="s">
        <v>236</v>
      </c>
    </row>
    <row r="101" spans="1:3" ht="15" customHeight="1" x14ac:dyDescent="0.4">
      <c r="A101" s="349">
        <f t="shared" si="1"/>
        <v>924</v>
      </c>
      <c r="B101" s="356" t="s">
        <v>237</v>
      </c>
      <c r="C101" s="357" t="s">
        <v>238</v>
      </c>
    </row>
    <row r="102" spans="1:3" ht="15" customHeight="1" x14ac:dyDescent="0.4">
      <c r="A102" s="349">
        <f t="shared" si="1"/>
        <v>925</v>
      </c>
      <c r="B102" s="356" t="s">
        <v>239</v>
      </c>
      <c r="C102" s="357" t="s">
        <v>240</v>
      </c>
    </row>
    <row r="103" spans="1:3" ht="15" customHeight="1" x14ac:dyDescent="0.4">
      <c r="A103" s="349">
        <f t="shared" si="1"/>
        <v>926</v>
      </c>
      <c r="B103" s="356" t="s">
        <v>241</v>
      </c>
      <c r="C103" s="357" t="s">
        <v>242</v>
      </c>
    </row>
    <row r="104" spans="1:3" ht="15" customHeight="1" x14ac:dyDescent="0.4">
      <c r="A104" s="349">
        <f t="shared" si="1"/>
        <v>929</v>
      </c>
      <c r="B104" s="356" t="s">
        <v>243</v>
      </c>
      <c r="C104" s="357" t="s">
        <v>244</v>
      </c>
    </row>
    <row r="105" spans="1:3" ht="15" customHeight="1" x14ac:dyDescent="0.4">
      <c r="A105" s="349">
        <f t="shared" si="1"/>
        <v>931</v>
      </c>
      <c r="B105" s="356" t="s">
        <v>245</v>
      </c>
      <c r="C105" s="357" t="s">
        <v>246</v>
      </c>
    </row>
    <row r="106" spans="1:3" ht="15" customHeight="1" x14ac:dyDescent="0.4">
      <c r="A106" s="349">
        <f t="shared" si="1"/>
        <v>932</v>
      </c>
      <c r="B106" s="356" t="s">
        <v>247</v>
      </c>
      <c r="C106" s="357" t="s">
        <v>248</v>
      </c>
    </row>
    <row r="107" spans="1:3" ht="15" customHeight="1" x14ac:dyDescent="0.4">
      <c r="A107" s="349">
        <f t="shared" si="1"/>
        <v>941</v>
      </c>
      <c r="B107" s="356" t="s">
        <v>249</v>
      </c>
      <c r="C107" s="357" t="s">
        <v>250</v>
      </c>
    </row>
    <row r="108" spans="1:3" ht="15" customHeight="1" x14ac:dyDescent="0.4">
      <c r="A108" s="349">
        <f t="shared" si="1"/>
        <v>942</v>
      </c>
      <c r="B108" s="356" t="s">
        <v>251</v>
      </c>
      <c r="C108" s="357" t="s">
        <v>252</v>
      </c>
    </row>
    <row r="109" spans="1:3" ht="15" customHeight="1" x14ac:dyDescent="0.4">
      <c r="A109" s="349">
        <f t="shared" si="1"/>
        <v>943</v>
      </c>
      <c r="B109" s="356" t="s">
        <v>253</v>
      </c>
      <c r="C109" s="357" t="s">
        <v>254</v>
      </c>
    </row>
    <row r="110" spans="1:3" ht="15" customHeight="1" x14ac:dyDescent="0.4">
      <c r="A110" s="349">
        <f t="shared" si="1"/>
        <v>944</v>
      </c>
      <c r="B110" s="356" t="s">
        <v>255</v>
      </c>
      <c r="C110" s="357" t="s">
        <v>256</v>
      </c>
    </row>
    <row r="111" spans="1:3" ht="15" customHeight="1" x14ac:dyDescent="0.4">
      <c r="A111" s="349">
        <f t="shared" si="1"/>
        <v>949</v>
      </c>
      <c r="B111" s="356" t="s">
        <v>257</v>
      </c>
      <c r="C111" s="357" t="s">
        <v>258</v>
      </c>
    </row>
    <row r="112" spans="1:3" ht="15" customHeight="1" x14ac:dyDescent="0.4">
      <c r="A112" s="349">
        <f t="shared" si="1"/>
        <v>951</v>
      </c>
      <c r="B112" s="356" t="s">
        <v>259</v>
      </c>
      <c r="C112" s="357" t="s">
        <v>260</v>
      </c>
    </row>
    <row r="113" spans="1:3" ht="15" customHeight="1" x14ac:dyDescent="0.4">
      <c r="A113" s="349">
        <f t="shared" si="1"/>
        <v>952</v>
      </c>
      <c r="B113" s="356" t="s">
        <v>261</v>
      </c>
      <c r="C113" s="357" t="s">
        <v>262</v>
      </c>
    </row>
    <row r="114" spans="1:3" ht="15" customHeight="1" x14ac:dyDescent="0.4">
      <c r="A114" s="349">
        <f t="shared" si="1"/>
        <v>953</v>
      </c>
      <c r="B114" s="356" t="s">
        <v>263</v>
      </c>
      <c r="C114" s="357" t="s">
        <v>2500</v>
      </c>
    </row>
    <row r="115" spans="1:3" ht="15" customHeight="1" x14ac:dyDescent="0.4">
      <c r="A115" s="349">
        <f t="shared" si="1"/>
        <v>961</v>
      </c>
      <c r="B115" s="356" t="s">
        <v>264</v>
      </c>
      <c r="C115" s="357" t="s">
        <v>265</v>
      </c>
    </row>
    <row r="116" spans="1:3" ht="15" customHeight="1" x14ac:dyDescent="0.4">
      <c r="A116" s="349">
        <f t="shared" si="1"/>
        <v>962</v>
      </c>
      <c r="B116" s="356" t="s">
        <v>266</v>
      </c>
      <c r="C116" s="357" t="s">
        <v>267</v>
      </c>
    </row>
    <row r="117" spans="1:3" ht="15" customHeight="1" x14ac:dyDescent="0.4">
      <c r="A117" s="349">
        <f t="shared" si="1"/>
        <v>969</v>
      </c>
      <c r="B117" s="356" t="s">
        <v>268</v>
      </c>
      <c r="C117" s="357" t="s">
        <v>269</v>
      </c>
    </row>
    <row r="118" spans="1:3" ht="15" customHeight="1" x14ac:dyDescent="0.4">
      <c r="A118" s="349">
        <f t="shared" si="1"/>
        <v>971</v>
      </c>
      <c r="B118" s="356" t="s">
        <v>270</v>
      </c>
      <c r="C118" s="357" t="s">
        <v>271</v>
      </c>
    </row>
    <row r="119" spans="1:3" ht="15" customHeight="1" x14ac:dyDescent="0.4">
      <c r="A119" s="349">
        <f t="shared" si="1"/>
        <v>972</v>
      </c>
      <c r="B119" s="356" t="s">
        <v>272</v>
      </c>
      <c r="C119" s="357" t="s">
        <v>273</v>
      </c>
    </row>
    <row r="120" spans="1:3" ht="15" customHeight="1" x14ac:dyDescent="0.4">
      <c r="A120" s="349">
        <f t="shared" si="1"/>
        <v>973</v>
      </c>
      <c r="B120" s="356" t="s">
        <v>274</v>
      </c>
      <c r="C120" s="357" t="s">
        <v>275</v>
      </c>
    </row>
    <row r="121" spans="1:3" ht="15" customHeight="1" x14ac:dyDescent="0.4">
      <c r="A121" s="349">
        <f t="shared" si="1"/>
        <v>974</v>
      </c>
      <c r="B121" s="356" t="s">
        <v>276</v>
      </c>
      <c r="C121" s="357" t="s">
        <v>277</v>
      </c>
    </row>
    <row r="122" spans="1:3" ht="15" customHeight="1" x14ac:dyDescent="0.4">
      <c r="A122" s="349">
        <f t="shared" si="1"/>
        <v>979</v>
      </c>
      <c r="B122" s="356" t="s">
        <v>278</v>
      </c>
      <c r="C122" s="357" t="s">
        <v>279</v>
      </c>
    </row>
    <row r="123" spans="1:3" ht="15" customHeight="1" x14ac:dyDescent="0.4">
      <c r="A123" s="349">
        <f t="shared" si="1"/>
        <v>981</v>
      </c>
      <c r="B123" s="356" t="s">
        <v>280</v>
      </c>
      <c r="C123" s="357" t="s">
        <v>281</v>
      </c>
    </row>
    <row r="124" spans="1:3" ht="15" customHeight="1" x14ac:dyDescent="0.4">
      <c r="A124" s="349">
        <f t="shared" si="1"/>
        <v>982</v>
      </c>
      <c r="B124" s="356" t="s">
        <v>282</v>
      </c>
      <c r="C124" s="357" t="s">
        <v>283</v>
      </c>
    </row>
    <row r="125" spans="1:3" ht="15" customHeight="1" x14ac:dyDescent="0.4">
      <c r="A125" s="349">
        <f t="shared" si="1"/>
        <v>991</v>
      </c>
      <c r="B125" s="356" t="s">
        <v>284</v>
      </c>
      <c r="C125" s="357" t="s">
        <v>285</v>
      </c>
    </row>
    <row r="126" spans="1:3" ht="15" customHeight="1" x14ac:dyDescent="0.4">
      <c r="A126" s="349">
        <f t="shared" si="1"/>
        <v>992</v>
      </c>
      <c r="B126" s="356" t="s">
        <v>286</v>
      </c>
      <c r="C126" s="357" t="s">
        <v>287</v>
      </c>
    </row>
    <row r="127" spans="1:3" ht="15" customHeight="1" x14ac:dyDescent="0.4">
      <c r="A127" s="349">
        <f t="shared" si="1"/>
        <v>993</v>
      </c>
      <c r="B127" s="356" t="s">
        <v>288</v>
      </c>
      <c r="C127" s="357" t="s">
        <v>289</v>
      </c>
    </row>
    <row r="128" spans="1:3" ht="15" customHeight="1" x14ac:dyDescent="0.4">
      <c r="A128" s="349">
        <f t="shared" si="1"/>
        <v>994</v>
      </c>
      <c r="B128" s="356" t="s">
        <v>290</v>
      </c>
      <c r="C128" s="357" t="s">
        <v>291</v>
      </c>
    </row>
    <row r="129" spans="1:3" ht="15" customHeight="1" x14ac:dyDescent="0.4">
      <c r="A129" s="349">
        <f t="shared" si="1"/>
        <v>995</v>
      </c>
      <c r="B129" s="356" t="s">
        <v>292</v>
      </c>
      <c r="C129" s="357" t="s">
        <v>293</v>
      </c>
    </row>
    <row r="130" spans="1:3" ht="15" customHeight="1" x14ac:dyDescent="0.4">
      <c r="A130" s="349">
        <f t="shared" si="1"/>
        <v>996</v>
      </c>
      <c r="B130" s="356" t="s">
        <v>294</v>
      </c>
      <c r="C130" s="357" t="s">
        <v>295</v>
      </c>
    </row>
    <row r="131" spans="1:3" ht="15" customHeight="1" x14ac:dyDescent="0.4">
      <c r="A131" s="349">
        <f t="shared" ref="A131:A194" si="2">VALUE(B131)</f>
        <v>997</v>
      </c>
      <c r="B131" s="356" t="s">
        <v>296</v>
      </c>
      <c r="C131" s="357" t="s">
        <v>297</v>
      </c>
    </row>
    <row r="132" spans="1:3" ht="15" customHeight="1" x14ac:dyDescent="0.4">
      <c r="A132" s="349">
        <f t="shared" si="2"/>
        <v>998</v>
      </c>
      <c r="B132" s="356" t="s">
        <v>298</v>
      </c>
      <c r="C132" s="357" t="s">
        <v>299</v>
      </c>
    </row>
    <row r="133" spans="1:3" ht="15" customHeight="1" x14ac:dyDescent="0.4">
      <c r="A133" s="349">
        <f t="shared" si="2"/>
        <v>999</v>
      </c>
      <c r="B133" s="356" t="s">
        <v>300</v>
      </c>
      <c r="C133" s="357" t="s">
        <v>301</v>
      </c>
    </row>
    <row r="134" spans="1:3" ht="15" customHeight="1" x14ac:dyDescent="0.4">
      <c r="A134" s="349">
        <f t="shared" si="2"/>
        <v>1011</v>
      </c>
      <c r="B134" s="356" t="s">
        <v>302</v>
      </c>
      <c r="C134" s="357" t="s">
        <v>303</v>
      </c>
    </row>
    <row r="135" spans="1:3" ht="15" customHeight="1" x14ac:dyDescent="0.4">
      <c r="A135" s="349">
        <f t="shared" si="2"/>
        <v>1021</v>
      </c>
      <c r="B135" s="356" t="s">
        <v>304</v>
      </c>
      <c r="C135" s="357" t="s">
        <v>305</v>
      </c>
    </row>
    <row r="136" spans="1:3" ht="15" customHeight="1" x14ac:dyDescent="0.4">
      <c r="A136" s="349">
        <f t="shared" si="2"/>
        <v>1022</v>
      </c>
      <c r="B136" s="356" t="s">
        <v>306</v>
      </c>
      <c r="C136" s="357" t="s">
        <v>2501</v>
      </c>
    </row>
    <row r="137" spans="1:3" ht="15" customHeight="1" x14ac:dyDescent="0.4">
      <c r="A137" s="349">
        <f t="shared" si="2"/>
        <v>1023</v>
      </c>
      <c r="B137" s="356" t="s">
        <v>307</v>
      </c>
      <c r="C137" s="357" t="s">
        <v>308</v>
      </c>
    </row>
    <row r="138" spans="1:3" ht="15" customHeight="1" x14ac:dyDescent="0.4">
      <c r="A138" s="349">
        <f t="shared" si="2"/>
        <v>1024</v>
      </c>
      <c r="B138" s="356" t="s">
        <v>309</v>
      </c>
      <c r="C138" s="357" t="s">
        <v>2502</v>
      </c>
    </row>
    <row r="139" spans="1:3" ht="15" customHeight="1" x14ac:dyDescent="0.4">
      <c r="A139" s="349">
        <f t="shared" si="2"/>
        <v>1025</v>
      </c>
      <c r="B139" s="356">
        <v>1025</v>
      </c>
      <c r="C139" s="357" t="s">
        <v>2503</v>
      </c>
    </row>
    <row r="140" spans="1:3" ht="15" customHeight="1" x14ac:dyDescent="0.4">
      <c r="A140" s="349">
        <f t="shared" si="2"/>
        <v>1026</v>
      </c>
      <c r="B140" s="356">
        <v>1026</v>
      </c>
      <c r="C140" s="357" t="s">
        <v>2504</v>
      </c>
    </row>
    <row r="141" spans="1:3" ht="15" customHeight="1" x14ac:dyDescent="0.4">
      <c r="A141" s="349">
        <f t="shared" si="2"/>
        <v>1031</v>
      </c>
      <c r="B141" s="356" t="s">
        <v>310</v>
      </c>
      <c r="C141" s="357" t="s">
        <v>311</v>
      </c>
    </row>
    <row r="142" spans="1:3" ht="15" customHeight="1" x14ac:dyDescent="0.4">
      <c r="A142" s="349">
        <f t="shared" si="2"/>
        <v>1032</v>
      </c>
      <c r="B142" s="356" t="s">
        <v>312</v>
      </c>
      <c r="C142" s="357" t="s">
        <v>313</v>
      </c>
    </row>
    <row r="143" spans="1:3" ht="15" customHeight="1" x14ac:dyDescent="0.4">
      <c r="A143" s="349">
        <f t="shared" si="2"/>
        <v>1041</v>
      </c>
      <c r="B143" s="356" t="s">
        <v>314</v>
      </c>
      <c r="C143" s="357" t="s">
        <v>315</v>
      </c>
    </row>
    <row r="144" spans="1:3" ht="15" customHeight="1" x14ac:dyDescent="0.4">
      <c r="A144" s="349">
        <f t="shared" si="2"/>
        <v>1051</v>
      </c>
      <c r="B144" s="356" t="s">
        <v>316</v>
      </c>
      <c r="C144" s="357" t="s">
        <v>317</v>
      </c>
    </row>
    <row r="145" spans="1:3" ht="15" customHeight="1" x14ac:dyDescent="0.4">
      <c r="A145" s="349">
        <f t="shared" si="2"/>
        <v>1052</v>
      </c>
      <c r="B145" s="356" t="s">
        <v>318</v>
      </c>
      <c r="C145" s="357" t="s">
        <v>319</v>
      </c>
    </row>
    <row r="146" spans="1:3" ht="15" customHeight="1" x14ac:dyDescent="0.4">
      <c r="A146" s="349">
        <f t="shared" si="2"/>
        <v>1061</v>
      </c>
      <c r="B146" s="356" t="s">
        <v>320</v>
      </c>
      <c r="C146" s="357" t="s">
        <v>321</v>
      </c>
    </row>
    <row r="147" spans="1:3" ht="15" customHeight="1" x14ac:dyDescent="0.4">
      <c r="A147" s="349">
        <f t="shared" si="2"/>
        <v>1062</v>
      </c>
      <c r="B147" s="356" t="s">
        <v>322</v>
      </c>
      <c r="C147" s="357" t="s">
        <v>323</v>
      </c>
    </row>
    <row r="148" spans="1:3" ht="15" customHeight="1" x14ac:dyDescent="0.4">
      <c r="A148" s="349">
        <f t="shared" si="2"/>
        <v>1063</v>
      </c>
      <c r="B148" s="356" t="s">
        <v>324</v>
      </c>
      <c r="C148" s="357" t="s">
        <v>325</v>
      </c>
    </row>
    <row r="149" spans="1:3" ht="15" customHeight="1" x14ac:dyDescent="0.4">
      <c r="A149" s="349">
        <f t="shared" si="2"/>
        <v>1111</v>
      </c>
      <c r="B149" s="356" t="s">
        <v>326</v>
      </c>
      <c r="C149" s="357" t="s">
        <v>327</v>
      </c>
    </row>
    <row r="150" spans="1:3" ht="15" customHeight="1" x14ac:dyDescent="0.4">
      <c r="A150" s="349">
        <f t="shared" si="2"/>
        <v>1112</v>
      </c>
      <c r="B150" s="356" t="s">
        <v>328</v>
      </c>
      <c r="C150" s="357" t="s">
        <v>329</v>
      </c>
    </row>
    <row r="151" spans="1:3" ht="15" customHeight="1" x14ac:dyDescent="0.4">
      <c r="A151" s="349">
        <f t="shared" si="2"/>
        <v>1113</v>
      </c>
      <c r="B151" s="356" t="s">
        <v>330</v>
      </c>
      <c r="C151" s="357" t="s">
        <v>331</v>
      </c>
    </row>
    <row r="152" spans="1:3" ht="15" customHeight="1" x14ac:dyDescent="0.4">
      <c r="A152" s="349">
        <f t="shared" si="2"/>
        <v>1114</v>
      </c>
      <c r="B152" s="356" t="s">
        <v>332</v>
      </c>
      <c r="C152" s="357" t="s">
        <v>333</v>
      </c>
    </row>
    <row r="153" spans="1:3" ht="15" customHeight="1" x14ac:dyDescent="0.4">
      <c r="A153" s="349">
        <f t="shared" si="2"/>
        <v>1115</v>
      </c>
      <c r="B153" s="356" t="s">
        <v>334</v>
      </c>
      <c r="C153" s="357" t="s">
        <v>335</v>
      </c>
    </row>
    <row r="154" spans="1:3" ht="15" customHeight="1" x14ac:dyDescent="0.4">
      <c r="A154" s="349">
        <f t="shared" si="2"/>
        <v>1116</v>
      </c>
      <c r="B154" s="356" t="s">
        <v>336</v>
      </c>
      <c r="C154" s="357" t="s">
        <v>337</v>
      </c>
    </row>
    <row r="155" spans="1:3" ht="15" customHeight="1" x14ac:dyDescent="0.4">
      <c r="A155" s="349">
        <f t="shared" si="2"/>
        <v>1117</v>
      </c>
      <c r="B155" s="356" t="s">
        <v>338</v>
      </c>
      <c r="C155" s="357" t="s">
        <v>339</v>
      </c>
    </row>
    <row r="156" spans="1:3" ht="15" customHeight="1" x14ac:dyDescent="0.4">
      <c r="A156" s="349">
        <f t="shared" si="2"/>
        <v>1118</v>
      </c>
      <c r="B156" s="356" t="s">
        <v>340</v>
      </c>
      <c r="C156" s="357" t="s">
        <v>341</v>
      </c>
    </row>
    <row r="157" spans="1:3" ht="15" customHeight="1" x14ac:dyDescent="0.4">
      <c r="A157" s="349">
        <f t="shared" si="2"/>
        <v>1119</v>
      </c>
      <c r="B157" s="356" t="s">
        <v>342</v>
      </c>
      <c r="C157" s="357" t="s">
        <v>343</v>
      </c>
    </row>
    <row r="158" spans="1:3" ht="15" customHeight="1" x14ac:dyDescent="0.4">
      <c r="A158" s="349">
        <f t="shared" si="2"/>
        <v>1121</v>
      </c>
      <c r="B158" s="356" t="s">
        <v>344</v>
      </c>
      <c r="C158" s="357" t="s">
        <v>345</v>
      </c>
    </row>
    <row r="159" spans="1:3" ht="15" customHeight="1" x14ac:dyDescent="0.4">
      <c r="A159" s="349">
        <f t="shared" si="2"/>
        <v>1122</v>
      </c>
      <c r="B159" s="356" t="s">
        <v>346</v>
      </c>
      <c r="C159" s="357" t="s">
        <v>347</v>
      </c>
    </row>
    <row r="160" spans="1:3" ht="15" customHeight="1" x14ac:dyDescent="0.4">
      <c r="A160" s="349">
        <f t="shared" si="2"/>
        <v>1123</v>
      </c>
      <c r="B160" s="356" t="s">
        <v>348</v>
      </c>
      <c r="C160" s="357" t="s">
        <v>349</v>
      </c>
    </row>
    <row r="161" spans="1:3" ht="15" customHeight="1" x14ac:dyDescent="0.4">
      <c r="A161" s="349">
        <f t="shared" si="2"/>
        <v>1124</v>
      </c>
      <c r="B161" s="356" t="s">
        <v>350</v>
      </c>
      <c r="C161" s="357" t="s">
        <v>351</v>
      </c>
    </row>
    <row r="162" spans="1:3" ht="15" customHeight="1" x14ac:dyDescent="0.4">
      <c r="A162" s="349">
        <f t="shared" si="2"/>
        <v>1125</v>
      </c>
      <c r="B162" s="356" t="s">
        <v>352</v>
      </c>
      <c r="C162" s="357" t="s">
        <v>353</v>
      </c>
    </row>
    <row r="163" spans="1:3" ht="15" customHeight="1" x14ac:dyDescent="0.4">
      <c r="A163" s="349">
        <f t="shared" si="2"/>
        <v>1129</v>
      </c>
      <c r="B163" s="356" t="s">
        <v>354</v>
      </c>
      <c r="C163" s="357" t="s">
        <v>355</v>
      </c>
    </row>
    <row r="164" spans="1:3" ht="15" customHeight="1" x14ac:dyDescent="0.4">
      <c r="A164" s="349">
        <f t="shared" si="2"/>
        <v>1131</v>
      </c>
      <c r="B164" s="356" t="s">
        <v>356</v>
      </c>
      <c r="C164" s="357" t="s">
        <v>357</v>
      </c>
    </row>
    <row r="165" spans="1:3" ht="15" customHeight="1" x14ac:dyDescent="0.4">
      <c r="A165" s="349">
        <f t="shared" si="2"/>
        <v>1132</v>
      </c>
      <c r="B165" s="356" t="s">
        <v>358</v>
      </c>
      <c r="C165" s="357" t="s">
        <v>359</v>
      </c>
    </row>
    <row r="166" spans="1:3" ht="15" customHeight="1" x14ac:dyDescent="0.4">
      <c r="A166" s="349">
        <f t="shared" si="2"/>
        <v>1133</v>
      </c>
      <c r="B166" s="356" t="s">
        <v>360</v>
      </c>
      <c r="C166" s="357" t="s">
        <v>361</v>
      </c>
    </row>
    <row r="167" spans="1:3" ht="15" customHeight="1" x14ac:dyDescent="0.4">
      <c r="A167" s="349">
        <f t="shared" si="2"/>
        <v>1141</v>
      </c>
      <c r="B167" s="356" t="s">
        <v>362</v>
      </c>
      <c r="C167" s="357" t="s">
        <v>363</v>
      </c>
    </row>
    <row r="168" spans="1:3" ht="15" customHeight="1" x14ac:dyDescent="0.4">
      <c r="A168" s="349">
        <f t="shared" si="2"/>
        <v>1142</v>
      </c>
      <c r="B168" s="356" t="s">
        <v>364</v>
      </c>
      <c r="C168" s="357" t="s">
        <v>365</v>
      </c>
    </row>
    <row r="169" spans="1:3" ht="15" customHeight="1" x14ac:dyDescent="0.4">
      <c r="A169" s="349">
        <f t="shared" si="2"/>
        <v>1143</v>
      </c>
      <c r="B169" s="356" t="s">
        <v>366</v>
      </c>
      <c r="C169" s="357" t="s">
        <v>367</v>
      </c>
    </row>
    <row r="170" spans="1:3" ht="15" customHeight="1" x14ac:dyDescent="0.4">
      <c r="A170" s="349">
        <f t="shared" si="2"/>
        <v>1144</v>
      </c>
      <c r="B170" s="356" t="s">
        <v>368</v>
      </c>
      <c r="C170" s="357" t="s">
        <v>369</v>
      </c>
    </row>
    <row r="171" spans="1:3" ht="15" customHeight="1" x14ac:dyDescent="0.4">
      <c r="A171" s="349">
        <f t="shared" si="2"/>
        <v>1145</v>
      </c>
      <c r="B171" s="356" t="s">
        <v>370</v>
      </c>
      <c r="C171" s="357" t="s">
        <v>371</v>
      </c>
    </row>
    <row r="172" spans="1:3" ht="15" customHeight="1" x14ac:dyDescent="0.4">
      <c r="A172" s="349">
        <f t="shared" si="2"/>
        <v>1146</v>
      </c>
      <c r="B172" s="356" t="s">
        <v>372</v>
      </c>
      <c r="C172" s="357" t="s">
        <v>373</v>
      </c>
    </row>
    <row r="173" spans="1:3" ht="15" customHeight="1" x14ac:dyDescent="0.4">
      <c r="A173" s="349">
        <f t="shared" si="2"/>
        <v>1147</v>
      </c>
      <c r="B173" s="356" t="s">
        <v>374</v>
      </c>
      <c r="C173" s="357" t="s">
        <v>375</v>
      </c>
    </row>
    <row r="174" spans="1:3" ht="15" customHeight="1" x14ac:dyDescent="0.4">
      <c r="A174" s="349">
        <f t="shared" si="2"/>
        <v>1148</v>
      </c>
      <c r="B174" s="356" t="s">
        <v>376</v>
      </c>
      <c r="C174" s="357" t="s">
        <v>377</v>
      </c>
    </row>
    <row r="175" spans="1:3" ht="15" customHeight="1" x14ac:dyDescent="0.4">
      <c r="A175" s="349">
        <f t="shared" si="2"/>
        <v>1151</v>
      </c>
      <c r="B175" s="356" t="s">
        <v>378</v>
      </c>
      <c r="C175" s="357" t="s">
        <v>379</v>
      </c>
    </row>
    <row r="176" spans="1:3" ht="15" customHeight="1" x14ac:dyDescent="0.4">
      <c r="A176" s="349">
        <f t="shared" si="2"/>
        <v>1152</v>
      </c>
      <c r="B176" s="356" t="s">
        <v>380</v>
      </c>
      <c r="C176" s="357" t="s">
        <v>381</v>
      </c>
    </row>
    <row r="177" spans="1:3" ht="15" customHeight="1" x14ac:dyDescent="0.4">
      <c r="A177" s="349">
        <f t="shared" si="2"/>
        <v>1153</v>
      </c>
      <c r="B177" s="356" t="s">
        <v>382</v>
      </c>
      <c r="C177" s="357" t="s">
        <v>383</v>
      </c>
    </row>
    <row r="178" spans="1:3" ht="15" customHeight="1" x14ac:dyDescent="0.4">
      <c r="A178" s="349">
        <f t="shared" si="2"/>
        <v>1154</v>
      </c>
      <c r="B178" s="356" t="s">
        <v>384</v>
      </c>
      <c r="C178" s="357" t="s">
        <v>385</v>
      </c>
    </row>
    <row r="179" spans="1:3" ht="15" customHeight="1" x14ac:dyDescent="0.4">
      <c r="A179" s="349">
        <f t="shared" si="2"/>
        <v>1155</v>
      </c>
      <c r="B179" s="356" t="s">
        <v>386</v>
      </c>
      <c r="C179" s="357" t="s">
        <v>387</v>
      </c>
    </row>
    <row r="180" spans="1:3" ht="15" customHeight="1" x14ac:dyDescent="0.4">
      <c r="A180" s="349">
        <f t="shared" si="2"/>
        <v>1156</v>
      </c>
      <c r="B180" s="356" t="s">
        <v>388</v>
      </c>
      <c r="C180" s="357" t="s">
        <v>389</v>
      </c>
    </row>
    <row r="181" spans="1:3" ht="15" customHeight="1" x14ac:dyDescent="0.4">
      <c r="A181" s="349">
        <f t="shared" si="2"/>
        <v>1157</v>
      </c>
      <c r="B181" s="356" t="s">
        <v>390</v>
      </c>
      <c r="C181" s="357" t="s">
        <v>391</v>
      </c>
    </row>
    <row r="182" spans="1:3" ht="15" customHeight="1" x14ac:dyDescent="0.4">
      <c r="A182" s="349">
        <f t="shared" si="2"/>
        <v>1158</v>
      </c>
      <c r="B182" s="356" t="s">
        <v>392</v>
      </c>
      <c r="C182" s="357" t="s">
        <v>393</v>
      </c>
    </row>
    <row r="183" spans="1:3" ht="15" customHeight="1" x14ac:dyDescent="0.4">
      <c r="A183" s="349">
        <f t="shared" si="2"/>
        <v>1159</v>
      </c>
      <c r="B183" s="356" t="s">
        <v>394</v>
      </c>
      <c r="C183" s="357" t="s">
        <v>395</v>
      </c>
    </row>
    <row r="184" spans="1:3" ht="15" customHeight="1" x14ac:dyDescent="0.4">
      <c r="A184" s="349">
        <f t="shared" si="2"/>
        <v>1161</v>
      </c>
      <c r="B184" s="356" t="s">
        <v>396</v>
      </c>
      <c r="C184" s="357" t="s">
        <v>397</v>
      </c>
    </row>
    <row r="185" spans="1:3" ht="15" customHeight="1" x14ac:dyDescent="0.4">
      <c r="A185" s="349">
        <f t="shared" si="2"/>
        <v>1162</v>
      </c>
      <c r="B185" s="356" t="s">
        <v>398</v>
      </c>
      <c r="C185" s="357" t="s">
        <v>399</v>
      </c>
    </row>
    <row r="186" spans="1:3" ht="15" customHeight="1" x14ac:dyDescent="0.4">
      <c r="A186" s="349">
        <f t="shared" si="2"/>
        <v>1163</v>
      </c>
      <c r="B186" s="356" t="s">
        <v>400</v>
      </c>
      <c r="C186" s="357" t="s">
        <v>401</v>
      </c>
    </row>
    <row r="187" spans="1:3" ht="15" customHeight="1" x14ac:dyDescent="0.4">
      <c r="A187" s="349">
        <f t="shared" si="2"/>
        <v>1164</v>
      </c>
      <c r="B187" s="356" t="s">
        <v>402</v>
      </c>
      <c r="C187" s="357" t="s">
        <v>403</v>
      </c>
    </row>
    <row r="188" spans="1:3" ht="15" customHeight="1" x14ac:dyDescent="0.4">
      <c r="A188" s="349">
        <f t="shared" si="2"/>
        <v>1165</v>
      </c>
      <c r="B188" s="356" t="s">
        <v>404</v>
      </c>
      <c r="C188" s="357" t="s">
        <v>405</v>
      </c>
    </row>
    <row r="189" spans="1:3" ht="15" customHeight="1" x14ac:dyDescent="0.4">
      <c r="A189" s="349">
        <f t="shared" si="2"/>
        <v>1166</v>
      </c>
      <c r="B189" s="356" t="s">
        <v>406</v>
      </c>
      <c r="C189" s="357" t="s">
        <v>2505</v>
      </c>
    </row>
    <row r="190" spans="1:3" ht="15" customHeight="1" x14ac:dyDescent="0.4">
      <c r="A190" s="349">
        <f t="shared" si="2"/>
        <v>1167</v>
      </c>
      <c r="B190" s="356" t="s">
        <v>407</v>
      </c>
      <c r="C190" s="357" t="s">
        <v>408</v>
      </c>
    </row>
    <row r="191" spans="1:3" ht="15" customHeight="1" x14ac:dyDescent="0.4">
      <c r="A191" s="349">
        <f t="shared" si="2"/>
        <v>1168</v>
      </c>
      <c r="B191" s="356" t="s">
        <v>409</v>
      </c>
      <c r="C191" s="357" t="s">
        <v>410</v>
      </c>
    </row>
    <row r="192" spans="1:3" ht="15" customHeight="1" x14ac:dyDescent="0.4">
      <c r="A192" s="349">
        <f t="shared" si="2"/>
        <v>1169</v>
      </c>
      <c r="B192" s="356" t="s">
        <v>411</v>
      </c>
      <c r="C192" s="357" t="s">
        <v>412</v>
      </c>
    </row>
    <row r="193" spans="1:3" ht="15" customHeight="1" x14ac:dyDescent="0.4">
      <c r="A193" s="349">
        <f t="shared" si="2"/>
        <v>1171</v>
      </c>
      <c r="B193" s="356" t="s">
        <v>413</v>
      </c>
      <c r="C193" s="357" t="s">
        <v>414</v>
      </c>
    </row>
    <row r="194" spans="1:3" ht="15" customHeight="1" x14ac:dyDescent="0.4">
      <c r="A194" s="349">
        <f t="shared" si="2"/>
        <v>1172</v>
      </c>
      <c r="B194" s="356" t="s">
        <v>415</v>
      </c>
      <c r="C194" s="357" t="s">
        <v>416</v>
      </c>
    </row>
    <row r="195" spans="1:3" ht="15" customHeight="1" x14ac:dyDescent="0.4">
      <c r="A195" s="349">
        <f t="shared" ref="A195:A258" si="3">VALUE(B195)</f>
        <v>1173</v>
      </c>
      <c r="B195" s="356" t="s">
        <v>417</v>
      </c>
      <c r="C195" s="357" t="s">
        <v>418</v>
      </c>
    </row>
    <row r="196" spans="1:3" ht="15" customHeight="1" x14ac:dyDescent="0.4">
      <c r="A196" s="349">
        <f t="shared" si="3"/>
        <v>1174</v>
      </c>
      <c r="B196" s="356" t="s">
        <v>419</v>
      </c>
      <c r="C196" s="357" t="s">
        <v>420</v>
      </c>
    </row>
    <row r="197" spans="1:3" ht="15" customHeight="1" x14ac:dyDescent="0.4">
      <c r="A197" s="349">
        <f t="shared" si="3"/>
        <v>1181</v>
      </c>
      <c r="B197" s="356" t="s">
        <v>421</v>
      </c>
      <c r="C197" s="357" t="s">
        <v>422</v>
      </c>
    </row>
    <row r="198" spans="1:3" ht="15" customHeight="1" x14ac:dyDescent="0.4">
      <c r="A198" s="349">
        <f t="shared" si="3"/>
        <v>1182</v>
      </c>
      <c r="B198" s="356" t="s">
        <v>423</v>
      </c>
      <c r="C198" s="357" t="s">
        <v>424</v>
      </c>
    </row>
    <row r="199" spans="1:3" ht="15" customHeight="1" x14ac:dyDescent="0.4">
      <c r="A199" s="349">
        <f t="shared" si="3"/>
        <v>1183</v>
      </c>
      <c r="B199" s="356" t="s">
        <v>425</v>
      </c>
      <c r="C199" s="357" t="s">
        <v>426</v>
      </c>
    </row>
    <row r="200" spans="1:3" ht="15" customHeight="1" x14ac:dyDescent="0.4">
      <c r="A200" s="349">
        <f t="shared" si="3"/>
        <v>1184</v>
      </c>
      <c r="B200" s="356" t="s">
        <v>427</v>
      </c>
      <c r="C200" s="357" t="s">
        <v>428</v>
      </c>
    </row>
    <row r="201" spans="1:3" ht="15" customHeight="1" x14ac:dyDescent="0.4">
      <c r="A201" s="349">
        <f t="shared" si="3"/>
        <v>1185</v>
      </c>
      <c r="B201" s="356" t="s">
        <v>429</v>
      </c>
      <c r="C201" s="357" t="s">
        <v>430</v>
      </c>
    </row>
    <row r="202" spans="1:3" ht="15" customHeight="1" x14ac:dyDescent="0.4">
      <c r="A202" s="349">
        <f t="shared" si="3"/>
        <v>1186</v>
      </c>
      <c r="B202" s="356" t="s">
        <v>431</v>
      </c>
      <c r="C202" s="357" t="s">
        <v>432</v>
      </c>
    </row>
    <row r="203" spans="1:3" ht="15" customHeight="1" x14ac:dyDescent="0.4">
      <c r="A203" s="349">
        <f t="shared" si="3"/>
        <v>1189</v>
      </c>
      <c r="B203" s="356" t="s">
        <v>433</v>
      </c>
      <c r="C203" s="357" t="s">
        <v>434</v>
      </c>
    </row>
    <row r="204" spans="1:3" ht="15" customHeight="1" x14ac:dyDescent="0.4">
      <c r="A204" s="349">
        <f t="shared" si="3"/>
        <v>1191</v>
      </c>
      <c r="B204" s="356" t="s">
        <v>435</v>
      </c>
      <c r="C204" s="357" t="s">
        <v>436</v>
      </c>
    </row>
    <row r="205" spans="1:3" ht="15" customHeight="1" x14ac:dyDescent="0.4">
      <c r="A205" s="349">
        <f t="shared" si="3"/>
        <v>1192</v>
      </c>
      <c r="B205" s="356" t="s">
        <v>437</v>
      </c>
      <c r="C205" s="357" t="s">
        <v>438</v>
      </c>
    </row>
    <row r="206" spans="1:3" ht="15" customHeight="1" x14ac:dyDescent="0.4">
      <c r="A206" s="349">
        <f t="shared" si="3"/>
        <v>1193</v>
      </c>
      <c r="B206" s="356" t="s">
        <v>439</v>
      </c>
      <c r="C206" s="357" t="s">
        <v>440</v>
      </c>
    </row>
    <row r="207" spans="1:3" ht="15" customHeight="1" x14ac:dyDescent="0.4">
      <c r="A207" s="349">
        <f t="shared" si="3"/>
        <v>1194</v>
      </c>
      <c r="B207" s="356" t="s">
        <v>441</v>
      </c>
      <c r="C207" s="357" t="s">
        <v>442</v>
      </c>
    </row>
    <row r="208" spans="1:3" ht="15" customHeight="1" x14ac:dyDescent="0.4">
      <c r="A208" s="349">
        <f t="shared" si="3"/>
        <v>1195</v>
      </c>
      <c r="B208" s="356" t="s">
        <v>443</v>
      </c>
      <c r="C208" s="357" t="s">
        <v>444</v>
      </c>
    </row>
    <row r="209" spans="1:3" ht="15" customHeight="1" x14ac:dyDescent="0.4">
      <c r="A209" s="349">
        <f t="shared" si="3"/>
        <v>1196</v>
      </c>
      <c r="B209" s="356" t="s">
        <v>445</v>
      </c>
      <c r="C209" s="357" t="s">
        <v>446</v>
      </c>
    </row>
    <row r="210" spans="1:3" ht="15" customHeight="1" x14ac:dyDescent="0.4">
      <c r="A210" s="349">
        <f t="shared" si="3"/>
        <v>1197</v>
      </c>
      <c r="B210" s="356" t="s">
        <v>447</v>
      </c>
      <c r="C210" s="357" t="s">
        <v>448</v>
      </c>
    </row>
    <row r="211" spans="1:3" ht="15" customHeight="1" x14ac:dyDescent="0.4">
      <c r="A211" s="349">
        <f t="shared" si="3"/>
        <v>1198</v>
      </c>
      <c r="B211" s="356" t="s">
        <v>449</v>
      </c>
      <c r="C211" s="357" t="s">
        <v>450</v>
      </c>
    </row>
    <row r="212" spans="1:3" ht="15" customHeight="1" x14ac:dyDescent="0.4">
      <c r="A212" s="349">
        <f t="shared" si="3"/>
        <v>1199</v>
      </c>
      <c r="B212" s="356" t="s">
        <v>451</v>
      </c>
      <c r="C212" s="357" t="s">
        <v>452</v>
      </c>
    </row>
    <row r="213" spans="1:3" ht="15" customHeight="1" x14ac:dyDescent="0.4">
      <c r="A213" s="349">
        <f t="shared" si="3"/>
        <v>1211</v>
      </c>
      <c r="B213" s="356" t="s">
        <v>453</v>
      </c>
      <c r="C213" s="357" t="s">
        <v>454</v>
      </c>
    </row>
    <row r="214" spans="1:3" ht="15" customHeight="1" x14ac:dyDescent="0.4">
      <c r="A214" s="349">
        <f t="shared" si="3"/>
        <v>1212</v>
      </c>
      <c r="B214" s="356" t="s">
        <v>455</v>
      </c>
      <c r="C214" s="357" t="s">
        <v>456</v>
      </c>
    </row>
    <row r="215" spans="1:3" ht="15" customHeight="1" x14ac:dyDescent="0.4">
      <c r="A215" s="349">
        <f t="shared" si="3"/>
        <v>1213</v>
      </c>
      <c r="B215" s="356" t="s">
        <v>457</v>
      </c>
      <c r="C215" s="357" t="s">
        <v>458</v>
      </c>
    </row>
    <row r="216" spans="1:3" ht="15" customHeight="1" x14ac:dyDescent="0.4">
      <c r="A216" s="349">
        <f t="shared" si="3"/>
        <v>1219</v>
      </c>
      <c r="B216" s="356" t="s">
        <v>459</v>
      </c>
      <c r="C216" s="357" t="s">
        <v>460</v>
      </c>
    </row>
    <row r="217" spans="1:3" ht="15" customHeight="1" x14ac:dyDescent="0.4">
      <c r="A217" s="349">
        <f t="shared" si="3"/>
        <v>1221</v>
      </c>
      <c r="B217" s="356" t="s">
        <v>461</v>
      </c>
      <c r="C217" s="357" t="s">
        <v>462</v>
      </c>
    </row>
    <row r="218" spans="1:3" ht="15" customHeight="1" x14ac:dyDescent="0.4">
      <c r="A218" s="349">
        <f t="shared" si="3"/>
        <v>1222</v>
      </c>
      <c r="B218" s="356" t="s">
        <v>463</v>
      </c>
      <c r="C218" s="357" t="s">
        <v>464</v>
      </c>
    </row>
    <row r="219" spans="1:3" ht="15" customHeight="1" x14ac:dyDescent="0.4">
      <c r="A219" s="349">
        <f t="shared" si="3"/>
        <v>1223</v>
      </c>
      <c r="B219" s="356" t="s">
        <v>465</v>
      </c>
      <c r="C219" s="357" t="s">
        <v>466</v>
      </c>
    </row>
    <row r="220" spans="1:3" ht="15" customHeight="1" x14ac:dyDescent="0.4">
      <c r="A220" s="349">
        <f t="shared" si="3"/>
        <v>1224</v>
      </c>
      <c r="B220" s="356" t="s">
        <v>467</v>
      </c>
      <c r="C220" s="357" t="s">
        <v>468</v>
      </c>
    </row>
    <row r="221" spans="1:3" ht="15" customHeight="1" x14ac:dyDescent="0.4">
      <c r="A221" s="349">
        <f t="shared" si="3"/>
        <v>1225</v>
      </c>
      <c r="B221" s="356" t="s">
        <v>469</v>
      </c>
      <c r="C221" s="357" t="s">
        <v>470</v>
      </c>
    </row>
    <row r="222" spans="1:3" ht="15" customHeight="1" x14ac:dyDescent="0.4">
      <c r="A222" s="349">
        <f t="shared" si="3"/>
        <v>1226</v>
      </c>
      <c r="B222" s="356" t="s">
        <v>471</v>
      </c>
      <c r="C222" s="357" t="s">
        <v>472</v>
      </c>
    </row>
    <row r="223" spans="1:3" ht="15" customHeight="1" x14ac:dyDescent="0.4">
      <c r="A223" s="349">
        <f t="shared" si="3"/>
        <v>1227</v>
      </c>
      <c r="B223" s="356" t="s">
        <v>473</v>
      </c>
      <c r="C223" s="357" t="s">
        <v>474</v>
      </c>
    </row>
    <row r="224" spans="1:3" ht="15" customHeight="1" x14ac:dyDescent="0.4">
      <c r="A224" s="349">
        <f t="shared" si="3"/>
        <v>1228</v>
      </c>
      <c r="B224" s="356" t="s">
        <v>475</v>
      </c>
      <c r="C224" s="357" t="s">
        <v>476</v>
      </c>
    </row>
    <row r="225" spans="1:3" ht="15" customHeight="1" x14ac:dyDescent="0.4">
      <c r="A225" s="349">
        <f t="shared" si="3"/>
        <v>1231</v>
      </c>
      <c r="B225" s="356" t="s">
        <v>477</v>
      </c>
      <c r="C225" s="357" t="s">
        <v>478</v>
      </c>
    </row>
    <row r="226" spans="1:3" ht="15" customHeight="1" x14ac:dyDescent="0.4">
      <c r="A226" s="349">
        <f t="shared" si="3"/>
        <v>1232</v>
      </c>
      <c r="B226" s="356" t="s">
        <v>479</v>
      </c>
      <c r="C226" s="357" t="s">
        <v>480</v>
      </c>
    </row>
    <row r="227" spans="1:3" ht="15" customHeight="1" x14ac:dyDescent="0.4">
      <c r="A227" s="349">
        <f t="shared" si="3"/>
        <v>1233</v>
      </c>
      <c r="B227" s="356" t="s">
        <v>481</v>
      </c>
      <c r="C227" s="357" t="s">
        <v>482</v>
      </c>
    </row>
    <row r="228" spans="1:3" ht="15" customHeight="1" x14ac:dyDescent="0.4">
      <c r="A228" s="349">
        <f t="shared" si="3"/>
        <v>1291</v>
      </c>
      <c r="B228" s="356" t="s">
        <v>483</v>
      </c>
      <c r="C228" s="357" t="s">
        <v>484</v>
      </c>
    </row>
    <row r="229" spans="1:3" ht="15" customHeight="1" x14ac:dyDescent="0.4">
      <c r="A229" s="349">
        <f t="shared" si="3"/>
        <v>1292</v>
      </c>
      <c r="B229" s="356" t="s">
        <v>485</v>
      </c>
      <c r="C229" s="357" t="s">
        <v>486</v>
      </c>
    </row>
    <row r="230" spans="1:3" ht="15" customHeight="1" x14ac:dyDescent="0.4">
      <c r="A230" s="349">
        <f t="shared" si="3"/>
        <v>1299</v>
      </c>
      <c r="B230" s="356" t="s">
        <v>487</v>
      </c>
      <c r="C230" s="357" t="s">
        <v>488</v>
      </c>
    </row>
    <row r="231" spans="1:3" ht="15" customHeight="1" x14ac:dyDescent="0.4">
      <c r="A231" s="349">
        <f t="shared" si="3"/>
        <v>1311</v>
      </c>
      <c r="B231" s="356" t="s">
        <v>489</v>
      </c>
      <c r="C231" s="357" t="s">
        <v>490</v>
      </c>
    </row>
    <row r="232" spans="1:3" ht="15" customHeight="1" x14ac:dyDescent="0.4">
      <c r="A232" s="349">
        <f t="shared" si="3"/>
        <v>1312</v>
      </c>
      <c r="B232" s="356" t="s">
        <v>491</v>
      </c>
      <c r="C232" s="357" t="s">
        <v>492</v>
      </c>
    </row>
    <row r="233" spans="1:3" ht="15" customHeight="1" x14ac:dyDescent="0.4">
      <c r="A233" s="349">
        <f t="shared" si="3"/>
        <v>1313</v>
      </c>
      <c r="B233" s="356" t="s">
        <v>493</v>
      </c>
      <c r="C233" s="357" t="s">
        <v>494</v>
      </c>
    </row>
    <row r="234" spans="1:3" ht="15" customHeight="1" x14ac:dyDescent="0.4">
      <c r="A234" s="349">
        <f t="shared" si="3"/>
        <v>1321</v>
      </c>
      <c r="B234" s="356" t="s">
        <v>495</v>
      </c>
      <c r="C234" s="357" t="s">
        <v>496</v>
      </c>
    </row>
    <row r="235" spans="1:3" ht="15" customHeight="1" x14ac:dyDescent="0.4">
      <c r="A235" s="349">
        <f t="shared" si="3"/>
        <v>1331</v>
      </c>
      <c r="B235" s="356" t="s">
        <v>497</v>
      </c>
      <c r="C235" s="357" t="s">
        <v>498</v>
      </c>
    </row>
    <row r="236" spans="1:3" ht="15" customHeight="1" x14ac:dyDescent="0.4">
      <c r="A236" s="349">
        <f t="shared" si="3"/>
        <v>1391</v>
      </c>
      <c r="B236" s="356" t="s">
        <v>499</v>
      </c>
      <c r="C236" s="357" t="s">
        <v>500</v>
      </c>
    </row>
    <row r="237" spans="1:3" ht="15" customHeight="1" x14ac:dyDescent="0.4">
      <c r="A237" s="349">
        <f t="shared" si="3"/>
        <v>1392</v>
      </c>
      <c r="B237" s="356" t="s">
        <v>501</v>
      </c>
      <c r="C237" s="357" t="s">
        <v>502</v>
      </c>
    </row>
    <row r="238" spans="1:3" ht="15" customHeight="1" x14ac:dyDescent="0.4">
      <c r="A238" s="349">
        <f t="shared" si="3"/>
        <v>1393</v>
      </c>
      <c r="B238" s="356" t="s">
        <v>503</v>
      </c>
      <c r="C238" s="357" t="s">
        <v>504</v>
      </c>
    </row>
    <row r="239" spans="1:3" ht="15" customHeight="1" x14ac:dyDescent="0.4">
      <c r="A239" s="349">
        <f t="shared" si="3"/>
        <v>1399</v>
      </c>
      <c r="B239" s="356" t="s">
        <v>505</v>
      </c>
      <c r="C239" s="357" t="s">
        <v>506</v>
      </c>
    </row>
    <row r="240" spans="1:3" ht="15" customHeight="1" x14ac:dyDescent="0.4">
      <c r="A240" s="349">
        <f t="shared" si="3"/>
        <v>1411</v>
      </c>
      <c r="B240" s="356" t="s">
        <v>507</v>
      </c>
      <c r="C240" s="357" t="s">
        <v>508</v>
      </c>
    </row>
    <row r="241" spans="1:3" ht="15" customHeight="1" x14ac:dyDescent="0.4">
      <c r="A241" s="349">
        <f t="shared" si="3"/>
        <v>1421</v>
      </c>
      <c r="B241" s="356" t="s">
        <v>509</v>
      </c>
      <c r="C241" s="357" t="s">
        <v>510</v>
      </c>
    </row>
    <row r="242" spans="1:3" ht="15" customHeight="1" x14ac:dyDescent="0.4">
      <c r="A242" s="349">
        <f t="shared" si="3"/>
        <v>1422</v>
      </c>
      <c r="B242" s="356" t="s">
        <v>511</v>
      </c>
      <c r="C242" s="357" t="s">
        <v>512</v>
      </c>
    </row>
    <row r="243" spans="1:3" ht="15" customHeight="1" x14ac:dyDescent="0.4">
      <c r="A243" s="349">
        <f t="shared" si="3"/>
        <v>1423</v>
      </c>
      <c r="B243" s="356" t="s">
        <v>513</v>
      </c>
      <c r="C243" s="357" t="s">
        <v>514</v>
      </c>
    </row>
    <row r="244" spans="1:3" ht="15" customHeight="1" x14ac:dyDescent="0.4">
      <c r="A244" s="349">
        <f t="shared" si="3"/>
        <v>1424</v>
      </c>
      <c r="B244" s="356" t="s">
        <v>515</v>
      </c>
      <c r="C244" s="357" t="s">
        <v>516</v>
      </c>
    </row>
    <row r="245" spans="1:3" ht="15" customHeight="1" x14ac:dyDescent="0.4">
      <c r="A245" s="349">
        <f t="shared" si="3"/>
        <v>1431</v>
      </c>
      <c r="B245" s="356" t="s">
        <v>517</v>
      </c>
      <c r="C245" s="357" t="s">
        <v>518</v>
      </c>
    </row>
    <row r="246" spans="1:3" ht="15" customHeight="1" x14ac:dyDescent="0.4">
      <c r="A246" s="349">
        <f t="shared" si="3"/>
        <v>1432</v>
      </c>
      <c r="B246" s="356" t="s">
        <v>519</v>
      </c>
      <c r="C246" s="357" t="s">
        <v>520</v>
      </c>
    </row>
    <row r="247" spans="1:3" ht="15" customHeight="1" x14ac:dyDescent="0.4">
      <c r="A247" s="349">
        <f t="shared" si="3"/>
        <v>1433</v>
      </c>
      <c r="B247" s="356" t="s">
        <v>521</v>
      </c>
      <c r="C247" s="357" t="s">
        <v>522</v>
      </c>
    </row>
    <row r="248" spans="1:3" ht="15" customHeight="1" x14ac:dyDescent="0.4">
      <c r="A248" s="349">
        <f t="shared" si="3"/>
        <v>1441</v>
      </c>
      <c r="B248" s="356" t="s">
        <v>523</v>
      </c>
      <c r="C248" s="357" t="s">
        <v>524</v>
      </c>
    </row>
    <row r="249" spans="1:3" ht="15" customHeight="1" x14ac:dyDescent="0.4">
      <c r="A249" s="349">
        <f t="shared" si="3"/>
        <v>1442</v>
      </c>
      <c r="B249" s="356" t="s">
        <v>525</v>
      </c>
      <c r="C249" s="357" t="s">
        <v>526</v>
      </c>
    </row>
    <row r="250" spans="1:3" ht="15" customHeight="1" x14ac:dyDescent="0.4">
      <c r="A250" s="349">
        <f t="shared" si="3"/>
        <v>1449</v>
      </c>
      <c r="B250" s="356" t="s">
        <v>527</v>
      </c>
      <c r="C250" s="357" t="s">
        <v>528</v>
      </c>
    </row>
    <row r="251" spans="1:3" ht="15" customHeight="1" x14ac:dyDescent="0.4">
      <c r="A251" s="349">
        <f t="shared" si="3"/>
        <v>1451</v>
      </c>
      <c r="B251" s="356" t="s">
        <v>529</v>
      </c>
      <c r="C251" s="357" t="s">
        <v>530</v>
      </c>
    </row>
    <row r="252" spans="1:3" ht="15" customHeight="1" x14ac:dyDescent="0.4">
      <c r="A252" s="349">
        <f t="shared" si="3"/>
        <v>1452</v>
      </c>
      <c r="B252" s="356" t="s">
        <v>531</v>
      </c>
      <c r="C252" s="357" t="s">
        <v>532</v>
      </c>
    </row>
    <row r="253" spans="1:3" ht="15" customHeight="1" x14ac:dyDescent="0.4">
      <c r="A253" s="349">
        <f t="shared" si="3"/>
        <v>1453</v>
      </c>
      <c r="B253" s="356" t="s">
        <v>533</v>
      </c>
      <c r="C253" s="357" t="s">
        <v>534</v>
      </c>
    </row>
    <row r="254" spans="1:3" ht="15" customHeight="1" x14ac:dyDescent="0.4">
      <c r="A254" s="349">
        <f t="shared" si="3"/>
        <v>1454</v>
      </c>
      <c r="B254" s="356" t="s">
        <v>535</v>
      </c>
      <c r="C254" s="357" t="s">
        <v>536</v>
      </c>
    </row>
    <row r="255" spans="1:3" ht="15" customHeight="1" x14ac:dyDescent="0.4">
      <c r="A255" s="349">
        <f t="shared" si="3"/>
        <v>1499</v>
      </c>
      <c r="B255" s="356" t="s">
        <v>537</v>
      </c>
      <c r="C255" s="357" t="s">
        <v>538</v>
      </c>
    </row>
    <row r="256" spans="1:3" ht="15" customHeight="1" x14ac:dyDescent="0.4">
      <c r="A256" s="349">
        <f t="shared" si="3"/>
        <v>1511</v>
      </c>
      <c r="B256" s="356" t="s">
        <v>539</v>
      </c>
      <c r="C256" s="357" t="s">
        <v>540</v>
      </c>
    </row>
    <row r="257" spans="1:3" ht="15" customHeight="1" x14ac:dyDescent="0.4">
      <c r="A257" s="349">
        <f t="shared" si="3"/>
        <v>1512</v>
      </c>
      <c r="B257" s="356" t="s">
        <v>541</v>
      </c>
      <c r="C257" s="357" t="s">
        <v>542</v>
      </c>
    </row>
    <row r="258" spans="1:3" ht="15" customHeight="1" x14ac:dyDescent="0.4">
      <c r="A258" s="349">
        <f t="shared" si="3"/>
        <v>1513</v>
      </c>
      <c r="B258" s="356" t="s">
        <v>543</v>
      </c>
      <c r="C258" s="357" t="s">
        <v>544</v>
      </c>
    </row>
    <row r="259" spans="1:3" ht="15" customHeight="1" x14ac:dyDescent="0.4">
      <c r="A259" s="349">
        <f t="shared" ref="A259:A322" si="4">VALUE(B259)</f>
        <v>1521</v>
      </c>
      <c r="B259" s="356" t="s">
        <v>545</v>
      </c>
      <c r="C259" s="357" t="s">
        <v>546</v>
      </c>
    </row>
    <row r="260" spans="1:3" ht="15" customHeight="1" x14ac:dyDescent="0.4">
      <c r="A260" s="349">
        <f t="shared" si="4"/>
        <v>1531</v>
      </c>
      <c r="B260" s="356" t="s">
        <v>547</v>
      </c>
      <c r="C260" s="357" t="s">
        <v>548</v>
      </c>
    </row>
    <row r="261" spans="1:3" ht="15" customHeight="1" x14ac:dyDescent="0.4">
      <c r="A261" s="349">
        <f t="shared" si="4"/>
        <v>1532</v>
      </c>
      <c r="B261" s="356" t="s">
        <v>549</v>
      </c>
      <c r="C261" s="357" t="s">
        <v>550</v>
      </c>
    </row>
    <row r="262" spans="1:3" ht="15" customHeight="1" x14ac:dyDescent="0.4">
      <c r="A262" s="349">
        <f t="shared" si="4"/>
        <v>1591</v>
      </c>
      <c r="B262" s="356" t="s">
        <v>551</v>
      </c>
      <c r="C262" s="357" t="s">
        <v>552</v>
      </c>
    </row>
    <row r="263" spans="1:3" ht="15" customHeight="1" x14ac:dyDescent="0.4">
      <c r="A263" s="349">
        <f t="shared" si="4"/>
        <v>1611</v>
      </c>
      <c r="B263" s="356" t="s">
        <v>553</v>
      </c>
      <c r="C263" s="357" t="s">
        <v>554</v>
      </c>
    </row>
    <row r="264" spans="1:3" ht="15" customHeight="1" x14ac:dyDescent="0.4">
      <c r="A264" s="349">
        <f t="shared" si="4"/>
        <v>1612</v>
      </c>
      <c r="B264" s="356" t="s">
        <v>555</v>
      </c>
      <c r="C264" s="357" t="s">
        <v>556</v>
      </c>
    </row>
    <row r="265" spans="1:3" ht="15" customHeight="1" x14ac:dyDescent="0.4">
      <c r="A265" s="349">
        <f t="shared" si="4"/>
        <v>1619</v>
      </c>
      <c r="B265" s="356" t="s">
        <v>557</v>
      </c>
      <c r="C265" s="357" t="s">
        <v>558</v>
      </c>
    </row>
    <row r="266" spans="1:3" ht="15" customHeight="1" x14ac:dyDescent="0.4">
      <c r="A266" s="349">
        <f t="shared" si="4"/>
        <v>1621</v>
      </c>
      <c r="B266" s="356" t="s">
        <v>559</v>
      </c>
      <c r="C266" s="357" t="s">
        <v>560</v>
      </c>
    </row>
    <row r="267" spans="1:3" ht="15" customHeight="1" x14ac:dyDescent="0.4">
      <c r="A267" s="349">
        <f t="shared" si="4"/>
        <v>1622</v>
      </c>
      <c r="B267" s="356" t="s">
        <v>561</v>
      </c>
      <c r="C267" s="357" t="s">
        <v>562</v>
      </c>
    </row>
    <row r="268" spans="1:3" ht="15" customHeight="1" x14ac:dyDescent="0.4">
      <c r="A268" s="349">
        <f t="shared" si="4"/>
        <v>1623</v>
      </c>
      <c r="B268" s="356" t="s">
        <v>563</v>
      </c>
      <c r="C268" s="357" t="s">
        <v>564</v>
      </c>
    </row>
    <row r="269" spans="1:3" ht="15" customHeight="1" x14ac:dyDescent="0.4">
      <c r="A269" s="349">
        <f t="shared" si="4"/>
        <v>1624</v>
      </c>
      <c r="B269" s="356" t="s">
        <v>565</v>
      </c>
      <c r="C269" s="357" t="s">
        <v>566</v>
      </c>
    </row>
    <row r="270" spans="1:3" ht="15" customHeight="1" x14ac:dyDescent="0.4">
      <c r="A270" s="349">
        <f t="shared" si="4"/>
        <v>1629</v>
      </c>
      <c r="B270" s="356" t="s">
        <v>567</v>
      </c>
      <c r="C270" s="357" t="s">
        <v>568</v>
      </c>
    </row>
    <row r="271" spans="1:3" ht="15" customHeight="1" x14ac:dyDescent="0.4">
      <c r="A271" s="349">
        <f t="shared" si="4"/>
        <v>1631</v>
      </c>
      <c r="B271" s="356" t="s">
        <v>569</v>
      </c>
      <c r="C271" s="357" t="s">
        <v>570</v>
      </c>
    </row>
    <row r="272" spans="1:3" ht="15" customHeight="1" x14ac:dyDescent="0.4">
      <c r="A272" s="349">
        <f t="shared" si="4"/>
        <v>1632</v>
      </c>
      <c r="B272" s="356" t="s">
        <v>571</v>
      </c>
      <c r="C272" s="357" t="s">
        <v>572</v>
      </c>
    </row>
    <row r="273" spans="1:3" ht="15" customHeight="1" x14ac:dyDescent="0.4">
      <c r="A273" s="349">
        <f t="shared" si="4"/>
        <v>1633</v>
      </c>
      <c r="B273" s="356" t="s">
        <v>573</v>
      </c>
      <c r="C273" s="357" t="s">
        <v>574</v>
      </c>
    </row>
    <row r="274" spans="1:3" ht="15" customHeight="1" x14ac:dyDescent="0.4">
      <c r="A274" s="349">
        <f t="shared" si="4"/>
        <v>1634</v>
      </c>
      <c r="B274" s="356" t="s">
        <v>575</v>
      </c>
      <c r="C274" s="357" t="s">
        <v>576</v>
      </c>
    </row>
    <row r="275" spans="1:3" ht="15" customHeight="1" x14ac:dyDescent="0.4">
      <c r="A275" s="349">
        <f t="shared" si="4"/>
        <v>1635</v>
      </c>
      <c r="B275" s="356" t="s">
        <v>577</v>
      </c>
      <c r="C275" s="357" t="s">
        <v>578</v>
      </c>
    </row>
    <row r="276" spans="1:3" ht="15" customHeight="1" x14ac:dyDescent="0.4">
      <c r="A276" s="349">
        <f t="shared" si="4"/>
        <v>1636</v>
      </c>
      <c r="B276" s="356" t="s">
        <v>579</v>
      </c>
      <c r="C276" s="357" t="s">
        <v>580</v>
      </c>
    </row>
    <row r="277" spans="1:3" ht="15" customHeight="1" x14ac:dyDescent="0.4">
      <c r="A277" s="349">
        <f t="shared" si="4"/>
        <v>1639</v>
      </c>
      <c r="B277" s="356" t="s">
        <v>581</v>
      </c>
      <c r="C277" s="357" t="s">
        <v>582</v>
      </c>
    </row>
    <row r="278" spans="1:3" ht="15" customHeight="1" x14ac:dyDescent="0.4">
      <c r="A278" s="349">
        <f t="shared" si="4"/>
        <v>1641</v>
      </c>
      <c r="B278" s="356" t="s">
        <v>583</v>
      </c>
      <c r="C278" s="357" t="s">
        <v>584</v>
      </c>
    </row>
    <row r="279" spans="1:3" ht="15" customHeight="1" x14ac:dyDescent="0.4">
      <c r="A279" s="349">
        <f t="shared" si="4"/>
        <v>1642</v>
      </c>
      <c r="B279" s="356" t="s">
        <v>585</v>
      </c>
      <c r="C279" s="357" t="s">
        <v>586</v>
      </c>
    </row>
    <row r="280" spans="1:3" ht="15" customHeight="1" x14ac:dyDescent="0.4">
      <c r="A280" s="349">
        <f t="shared" si="4"/>
        <v>1643</v>
      </c>
      <c r="B280" s="356" t="s">
        <v>587</v>
      </c>
      <c r="C280" s="357" t="s">
        <v>588</v>
      </c>
    </row>
    <row r="281" spans="1:3" ht="15" customHeight="1" x14ac:dyDescent="0.4">
      <c r="A281" s="349">
        <f t="shared" si="4"/>
        <v>1644</v>
      </c>
      <c r="B281" s="356" t="s">
        <v>589</v>
      </c>
      <c r="C281" s="357" t="s">
        <v>590</v>
      </c>
    </row>
    <row r="282" spans="1:3" ht="15" customHeight="1" x14ac:dyDescent="0.4">
      <c r="A282" s="349">
        <f t="shared" si="4"/>
        <v>1645</v>
      </c>
      <c r="B282" s="356" t="s">
        <v>591</v>
      </c>
      <c r="C282" s="357" t="s">
        <v>592</v>
      </c>
    </row>
    <row r="283" spans="1:3" ht="15" customHeight="1" x14ac:dyDescent="0.4">
      <c r="A283" s="349">
        <f t="shared" si="4"/>
        <v>1646</v>
      </c>
      <c r="B283" s="356" t="s">
        <v>593</v>
      </c>
      <c r="C283" s="357" t="s">
        <v>594</v>
      </c>
    </row>
    <row r="284" spans="1:3" ht="15" customHeight="1" x14ac:dyDescent="0.4">
      <c r="A284" s="349">
        <f t="shared" si="4"/>
        <v>1647</v>
      </c>
      <c r="B284" s="356" t="s">
        <v>595</v>
      </c>
      <c r="C284" s="357" t="s">
        <v>596</v>
      </c>
    </row>
    <row r="285" spans="1:3" ht="15" customHeight="1" x14ac:dyDescent="0.4">
      <c r="A285" s="349">
        <f t="shared" si="4"/>
        <v>1651</v>
      </c>
      <c r="B285" s="356" t="s">
        <v>597</v>
      </c>
      <c r="C285" s="357" t="s">
        <v>598</v>
      </c>
    </row>
    <row r="286" spans="1:3" ht="15" customHeight="1" x14ac:dyDescent="0.4">
      <c r="A286" s="349">
        <f t="shared" si="4"/>
        <v>1652</v>
      </c>
      <c r="B286" s="356" t="s">
        <v>599</v>
      </c>
      <c r="C286" s="357" t="s">
        <v>600</v>
      </c>
    </row>
    <row r="287" spans="1:3" ht="15" customHeight="1" x14ac:dyDescent="0.4">
      <c r="A287" s="349">
        <f t="shared" si="4"/>
        <v>1653</v>
      </c>
      <c r="B287" s="356" t="s">
        <v>601</v>
      </c>
      <c r="C287" s="357" t="s">
        <v>602</v>
      </c>
    </row>
    <row r="288" spans="1:3" ht="15" customHeight="1" x14ac:dyDescent="0.4">
      <c r="A288" s="349">
        <f t="shared" si="4"/>
        <v>1654</v>
      </c>
      <c r="B288" s="356" t="s">
        <v>603</v>
      </c>
      <c r="C288" s="357" t="s">
        <v>604</v>
      </c>
    </row>
    <row r="289" spans="1:3" ht="15" customHeight="1" x14ac:dyDescent="0.4">
      <c r="A289" s="349">
        <f t="shared" si="4"/>
        <v>1655</v>
      </c>
      <c r="B289" s="356" t="s">
        <v>605</v>
      </c>
      <c r="C289" s="357" t="s">
        <v>606</v>
      </c>
    </row>
    <row r="290" spans="1:3" ht="15" customHeight="1" x14ac:dyDescent="0.4">
      <c r="A290" s="349">
        <f t="shared" si="4"/>
        <v>1661</v>
      </c>
      <c r="B290" s="356" t="s">
        <v>607</v>
      </c>
      <c r="C290" s="357" t="s">
        <v>608</v>
      </c>
    </row>
    <row r="291" spans="1:3" ht="15" customHeight="1" x14ac:dyDescent="0.4">
      <c r="A291" s="349">
        <f t="shared" si="4"/>
        <v>1662</v>
      </c>
      <c r="B291" s="356" t="s">
        <v>609</v>
      </c>
      <c r="C291" s="357" t="s">
        <v>610</v>
      </c>
    </row>
    <row r="292" spans="1:3" ht="15" customHeight="1" x14ac:dyDescent="0.4">
      <c r="A292" s="349">
        <f t="shared" si="4"/>
        <v>1669</v>
      </c>
      <c r="B292" s="356" t="s">
        <v>611</v>
      </c>
      <c r="C292" s="357" t="s">
        <v>612</v>
      </c>
    </row>
    <row r="293" spans="1:3" ht="15" customHeight="1" x14ac:dyDescent="0.4">
      <c r="A293" s="349">
        <f t="shared" si="4"/>
        <v>1691</v>
      </c>
      <c r="B293" s="356" t="s">
        <v>613</v>
      </c>
      <c r="C293" s="357" t="s">
        <v>614</v>
      </c>
    </row>
    <row r="294" spans="1:3" ht="15" customHeight="1" x14ac:dyDescent="0.4">
      <c r="A294" s="349">
        <f t="shared" si="4"/>
        <v>1692</v>
      </c>
      <c r="B294" s="356" t="s">
        <v>615</v>
      </c>
      <c r="C294" s="357" t="s">
        <v>616</v>
      </c>
    </row>
    <row r="295" spans="1:3" ht="15" customHeight="1" x14ac:dyDescent="0.4">
      <c r="A295" s="349">
        <f t="shared" si="4"/>
        <v>1693</v>
      </c>
      <c r="B295" s="356" t="s">
        <v>617</v>
      </c>
      <c r="C295" s="357" t="s">
        <v>618</v>
      </c>
    </row>
    <row r="296" spans="1:3" ht="15" customHeight="1" x14ac:dyDescent="0.4">
      <c r="A296" s="349">
        <f t="shared" si="4"/>
        <v>1694</v>
      </c>
      <c r="B296" s="356" t="s">
        <v>619</v>
      </c>
      <c r="C296" s="357" t="s">
        <v>620</v>
      </c>
    </row>
    <row r="297" spans="1:3" ht="15" customHeight="1" x14ac:dyDescent="0.4">
      <c r="A297" s="349">
        <f t="shared" si="4"/>
        <v>1695</v>
      </c>
      <c r="B297" s="356" t="s">
        <v>621</v>
      </c>
      <c r="C297" s="357" t="s">
        <v>622</v>
      </c>
    </row>
    <row r="298" spans="1:3" ht="15" customHeight="1" x14ac:dyDescent="0.4">
      <c r="A298" s="349">
        <f t="shared" si="4"/>
        <v>1696</v>
      </c>
      <c r="B298" s="356" t="s">
        <v>623</v>
      </c>
      <c r="C298" s="357" t="s">
        <v>624</v>
      </c>
    </row>
    <row r="299" spans="1:3" ht="15" customHeight="1" x14ac:dyDescent="0.4">
      <c r="A299" s="349">
        <f t="shared" si="4"/>
        <v>1697</v>
      </c>
      <c r="B299" s="356" t="s">
        <v>625</v>
      </c>
      <c r="C299" s="357" t="s">
        <v>626</v>
      </c>
    </row>
    <row r="300" spans="1:3" ht="15" customHeight="1" x14ac:dyDescent="0.4">
      <c r="A300" s="349">
        <f t="shared" si="4"/>
        <v>1699</v>
      </c>
      <c r="B300" s="356" t="s">
        <v>627</v>
      </c>
      <c r="C300" s="357" t="s">
        <v>628</v>
      </c>
    </row>
    <row r="301" spans="1:3" ht="15" customHeight="1" x14ac:dyDescent="0.4">
      <c r="A301" s="349">
        <f t="shared" si="4"/>
        <v>1711</v>
      </c>
      <c r="B301" s="356" t="s">
        <v>629</v>
      </c>
      <c r="C301" s="357" t="s">
        <v>630</v>
      </c>
    </row>
    <row r="302" spans="1:3" ht="15" customHeight="1" x14ac:dyDescent="0.4">
      <c r="A302" s="349">
        <f t="shared" si="4"/>
        <v>1721</v>
      </c>
      <c r="B302" s="356" t="s">
        <v>631</v>
      </c>
      <c r="C302" s="357" t="s">
        <v>2506</v>
      </c>
    </row>
    <row r="303" spans="1:3" ht="15" customHeight="1" x14ac:dyDescent="0.4">
      <c r="A303" s="349">
        <f t="shared" si="4"/>
        <v>1731</v>
      </c>
      <c r="B303" s="356" t="s">
        <v>632</v>
      </c>
      <c r="C303" s="357" t="s">
        <v>633</v>
      </c>
    </row>
    <row r="304" spans="1:3" ht="15" customHeight="1" x14ac:dyDescent="0.4">
      <c r="A304" s="349">
        <f t="shared" si="4"/>
        <v>1741</v>
      </c>
      <c r="B304" s="356" t="s">
        <v>634</v>
      </c>
      <c r="C304" s="357" t="s">
        <v>635</v>
      </c>
    </row>
    <row r="305" spans="1:3" ht="15" customHeight="1" x14ac:dyDescent="0.4">
      <c r="A305" s="349">
        <f t="shared" si="4"/>
        <v>1799</v>
      </c>
      <c r="B305" s="356" t="s">
        <v>636</v>
      </c>
      <c r="C305" s="357" t="s">
        <v>637</v>
      </c>
    </row>
    <row r="306" spans="1:3" ht="15" customHeight="1" x14ac:dyDescent="0.4">
      <c r="A306" s="349">
        <f t="shared" si="4"/>
        <v>1811</v>
      </c>
      <c r="B306" s="356" t="s">
        <v>638</v>
      </c>
      <c r="C306" s="357" t="s">
        <v>639</v>
      </c>
    </row>
    <row r="307" spans="1:3" ht="15" customHeight="1" x14ac:dyDescent="0.4">
      <c r="A307" s="349">
        <f t="shared" si="4"/>
        <v>1812</v>
      </c>
      <c r="B307" s="356" t="s">
        <v>640</v>
      </c>
      <c r="C307" s="357" t="s">
        <v>641</v>
      </c>
    </row>
    <row r="308" spans="1:3" ht="15" customHeight="1" x14ac:dyDescent="0.4">
      <c r="A308" s="349">
        <f t="shared" si="4"/>
        <v>1813</v>
      </c>
      <c r="B308" s="356" t="s">
        <v>642</v>
      </c>
      <c r="C308" s="357" t="s">
        <v>643</v>
      </c>
    </row>
    <row r="309" spans="1:3" ht="15" customHeight="1" x14ac:dyDescent="0.4">
      <c r="A309" s="349">
        <f t="shared" si="4"/>
        <v>1814</v>
      </c>
      <c r="B309" s="356" t="s">
        <v>644</v>
      </c>
      <c r="C309" s="357" t="s">
        <v>645</v>
      </c>
    </row>
    <row r="310" spans="1:3" ht="15" customHeight="1" x14ac:dyDescent="0.4">
      <c r="A310" s="349">
        <f t="shared" si="4"/>
        <v>1815</v>
      </c>
      <c r="B310" s="356" t="s">
        <v>646</v>
      </c>
      <c r="C310" s="357" t="s">
        <v>647</v>
      </c>
    </row>
    <row r="311" spans="1:3" ht="15" customHeight="1" x14ac:dyDescent="0.4">
      <c r="A311" s="349">
        <f t="shared" si="4"/>
        <v>1821</v>
      </c>
      <c r="B311" s="356" t="s">
        <v>648</v>
      </c>
      <c r="C311" s="357" t="s">
        <v>649</v>
      </c>
    </row>
    <row r="312" spans="1:3" ht="15" customHeight="1" x14ac:dyDescent="0.4">
      <c r="A312" s="349">
        <f t="shared" si="4"/>
        <v>1822</v>
      </c>
      <c r="B312" s="356" t="s">
        <v>650</v>
      </c>
      <c r="C312" s="357" t="s">
        <v>651</v>
      </c>
    </row>
    <row r="313" spans="1:3" ht="15" customHeight="1" x14ac:dyDescent="0.4">
      <c r="A313" s="349">
        <f t="shared" si="4"/>
        <v>1823</v>
      </c>
      <c r="B313" s="356" t="s">
        <v>652</v>
      </c>
      <c r="C313" s="357" t="s">
        <v>653</v>
      </c>
    </row>
    <row r="314" spans="1:3" ht="15" customHeight="1" x14ac:dyDescent="0.4">
      <c r="A314" s="349">
        <f t="shared" si="4"/>
        <v>1824</v>
      </c>
      <c r="B314" s="356" t="s">
        <v>654</v>
      </c>
      <c r="C314" s="357" t="s">
        <v>655</v>
      </c>
    </row>
    <row r="315" spans="1:3" ht="15" customHeight="1" x14ac:dyDescent="0.4">
      <c r="A315" s="349">
        <f t="shared" si="4"/>
        <v>1825</v>
      </c>
      <c r="B315" s="356" t="s">
        <v>656</v>
      </c>
      <c r="C315" s="357" t="s">
        <v>657</v>
      </c>
    </row>
    <row r="316" spans="1:3" ht="15" customHeight="1" x14ac:dyDescent="0.4">
      <c r="A316" s="349">
        <f t="shared" si="4"/>
        <v>1831</v>
      </c>
      <c r="B316" s="356" t="s">
        <v>658</v>
      </c>
      <c r="C316" s="357" t="s">
        <v>659</v>
      </c>
    </row>
    <row r="317" spans="1:3" ht="15" customHeight="1" x14ac:dyDescent="0.4">
      <c r="A317" s="349">
        <f t="shared" si="4"/>
        <v>1832</v>
      </c>
      <c r="B317" s="356" t="s">
        <v>660</v>
      </c>
      <c r="C317" s="357" t="s">
        <v>661</v>
      </c>
    </row>
    <row r="318" spans="1:3" ht="15" customHeight="1" x14ac:dyDescent="0.4">
      <c r="A318" s="349">
        <f t="shared" si="4"/>
        <v>1833</v>
      </c>
      <c r="B318" s="356" t="s">
        <v>662</v>
      </c>
      <c r="C318" s="357" t="s">
        <v>663</v>
      </c>
    </row>
    <row r="319" spans="1:3" ht="15" customHeight="1" x14ac:dyDescent="0.4">
      <c r="A319" s="349">
        <f t="shared" si="4"/>
        <v>1834</v>
      </c>
      <c r="B319" s="356" t="s">
        <v>664</v>
      </c>
      <c r="C319" s="357" t="s">
        <v>665</v>
      </c>
    </row>
    <row r="320" spans="1:3" ht="15" customHeight="1" x14ac:dyDescent="0.4">
      <c r="A320" s="349">
        <f t="shared" si="4"/>
        <v>1841</v>
      </c>
      <c r="B320" s="356" t="s">
        <v>666</v>
      </c>
      <c r="C320" s="357" t="s">
        <v>667</v>
      </c>
    </row>
    <row r="321" spans="1:3" ht="15" customHeight="1" x14ac:dyDescent="0.4">
      <c r="A321" s="349">
        <f t="shared" si="4"/>
        <v>1842</v>
      </c>
      <c r="B321" s="356" t="s">
        <v>668</v>
      </c>
      <c r="C321" s="357" t="s">
        <v>669</v>
      </c>
    </row>
    <row r="322" spans="1:3" ht="15" customHeight="1" x14ac:dyDescent="0.4">
      <c r="A322" s="349">
        <f t="shared" si="4"/>
        <v>1843</v>
      </c>
      <c r="B322" s="356" t="s">
        <v>670</v>
      </c>
      <c r="C322" s="357" t="s">
        <v>671</v>
      </c>
    </row>
    <row r="323" spans="1:3" ht="15" customHeight="1" x14ac:dyDescent="0.4">
      <c r="A323" s="349">
        <f t="shared" ref="A323:A386" si="5">VALUE(B323)</f>
        <v>1844</v>
      </c>
      <c r="B323" s="356" t="s">
        <v>672</v>
      </c>
      <c r="C323" s="357" t="s">
        <v>673</v>
      </c>
    </row>
    <row r="324" spans="1:3" ht="15" customHeight="1" x14ac:dyDescent="0.4">
      <c r="A324" s="349">
        <f t="shared" si="5"/>
        <v>1845</v>
      </c>
      <c r="B324" s="356" t="s">
        <v>674</v>
      </c>
      <c r="C324" s="357" t="s">
        <v>675</v>
      </c>
    </row>
    <row r="325" spans="1:3" ht="15" customHeight="1" x14ac:dyDescent="0.4">
      <c r="A325" s="349">
        <f t="shared" si="5"/>
        <v>1851</v>
      </c>
      <c r="B325" s="356" t="s">
        <v>676</v>
      </c>
      <c r="C325" s="357" t="s">
        <v>677</v>
      </c>
    </row>
    <row r="326" spans="1:3" ht="15" customHeight="1" x14ac:dyDescent="0.4">
      <c r="A326" s="349">
        <f t="shared" si="5"/>
        <v>1852</v>
      </c>
      <c r="B326" s="356" t="s">
        <v>678</v>
      </c>
      <c r="C326" s="357" t="s">
        <v>679</v>
      </c>
    </row>
    <row r="327" spans="1:3" ht="15" customHeight="1" x14ac:dyDescent="0.4">
      <c r="A327" s="349">
        <f t="shared" si="5"/>
        <v>1891</v>
      </c>
      <c r="B327" s="356" t="s">
        <v>680</v>
      </c>
      <c r="C327" s="357" t="s">
        <v>681</v>
      </c>
    </row>
    <row r="328" spans="1:3" ht="15" customHeight="1" x14ac:dyDescent="0.4">
      <c r="A328" s="349">
        <f t="shared" si="5"/>
        <v>1892</v>
      </c>
      <c r="B328" s="356" t="s">
        <v>682</v>
      </c>
      <c r="C328" s="357" t="s">
        <v>683</v>
      </c>
    </row>
    <row r="329" spans="1:3" ht="15" customHeight="1" x14ac:dyDescent="0.4">
      <c r="A329" s="349">
        <f t="shared" si="5"/>
        <v>1897</v>
      </c>
      <c r="B329" s="356" t="s">
        <v>684</v>
      </c>
      <c r="C329" s="357" t="s">
        <v>685</v>
      </c>
    </row>
    <row r="330" spans="1:3" ht="15" customHeight="1" x14ac:dyDescent="0.4">
      <c r="A330" s="349">
        <f t="shared" si="5"/>
        <v>1898</v>
      </c>
      <c r="B330" s="356" t="s">
        <v>686</v>
      </c>
      <c r="C330" s="357" t="s">
        <v>687</v>
      </c>
    </row>
    <row r="331" spans="1:3" ht="15" customHeight="1" x14ac:dyDescent="0.4">
      <c r="A331" s="349">
        <f t="shared" si="5"/>
        <v>1911</v>
      </c>
      <c r="B331" s="356" t="s">
        <v>688</v>
      </c>
      <c r="C331" s="357" t="s">
        <v>689</v>
      </c>
    </row>
    <row r="332" spans="1:3" ht="15" customHeight="1" x14ac:dyDescent="0.4">
      <c r="A332" s="349">
        <f t="shared" si="5"/>
        <v>1919</v>
      </c>
      <c r="B332" s="356" t="s">
        <v>690</v>
      </c>
      <c r="C332" s="357" t="s">
        <v>691</v>
      </c>
    </row>
    <row r="333" spans="1:3" ht="15" customHeight="1" x14ac:dyDescent="0.4">
      <c r="A333" s="349">
        <f t="shared" si="5"/>
        <v>1921</v>
      </c>
      <c r="B333" s="356" t="s">
        <v>692</v>
      </c>
      <c r="C333" s="357" t="s">
        <v>693</v>
      </c>
    </row>
    <row r="334" spans="1:3" ht="15" customHeight="1" x14ac:dyDescent="0.4">
      <c r="A334" s="349">
        <f t="shared" si="5"/>
        <v>1922</v>
      </c>
      <c r="B334" s="356" t="s">
        <v>694</v>
      </c>
      <c r="C334" s="357" t="s">
        <v>695</v>
      </c>
    </row>
    <row r="335" spans="1:3" ht="15" customHeight="1" x14ac:dyDescent="0.4">
      <c r="A335" s="349">
        <f t="shared" si="5"/>
        <v>1931</v>
      </c>
      <c r="B335" s="356" t="s">
        <v>696</v>
      </c>
      <c r="C335" s="357" t="s">
        <v>697</v>
      </c>
    </row>
    <row r="336" spans="1:3" ht="15" customHeight="1" x14ac:dyDescent="0.4">
      <c r="A336" s="349">
        <f t="shared" si="5"/>
        <v>1932</v>
      </c>
      <c r="B336" s="356" t="s">
        <v>698</v>
      </c>
      <c r="C336" s="357" t="s">
        <v>699</v>
      </c>
    </row>
    <row r="337" spans="1:3" ht="15" customHeight="1" x14ac:dyDescent="0.4">
      <c r="A337" s="349">
        <f t="shared" si="5"/>
        <v>1933</v>
      </c>
      <c r="B337" s="356" t="s">
        <v>700</v>
      </c>
      <c r="C337" s="357" t="s">
        <v>701</v>
      </c>
    </row>
    <row r="338" spans="1:3" ht="15" customHeight="1" x14ac:dyDescent="0.4">
      <c r="A338" s="349">
        <f t="shared" si="5"/>
        <v>1991</v>
      </c>
      <c r="B338" s="356" t="s">
        <v>702</v>
      </c>
      <c r="C338" s="357" t="s">
        <v>703</v>
      </c>
    </row>
    <row r="339" spans="1:3" ht="15" customHeight="1" x14ac:dyDescent="0.4">
      <c r="A339" s="349">
        <f t="shared" si="5"/>
        <v>1992</v>
      </c>
      <c r="B339" s="356" t="s">
        <v>704</v>
      </c>
      <c r="C339" s="357" t="s">
        <v>705</v>
      </c>
    </row>
    <row r="340" spans="1:3" ht="15" customHeight="1" x14ac:dyDescent="0.4">
      <c r="A340" s="349">
        <f t="shared" si="5"/>
        <v>1993</v>
      </c>
      <c r="B340" s="356" t="s">
        <v>706</v>
      </c>
      <c r="C340" s="357" t="s">
        <v>707</v>
      </c>
    </row>
    <row r="341" spans="1:3" ht="15" customHeight="1" x14ac:dyDescent="0.4">
      <c r="A341" s="349">
        <f t="shared" si="5"/>
        <v>1994</v>
      </c>
      <c r="B341" s="356" t="s">
        <v>708</v>
      </c>
      <c r="C341" s="357" t="s">
        <v>709</v>
      </c>
    </row>
    <row r="342" spans="1:3" ht="15" customHeight="1" x14ac:dyDescent="0.4">
      <c r="A342" s="349">
        <f t="shared" si="5"/>
        <v>1995</v>
      </c>
      <c r="B342" s="356" t="s">
        <v>710</v>
      </c>
      <c r="C342" s="357" t="s">
        <v>711</v>
      </c>
    </row>
    <row r="343" spans="1:3" ht="15" customHeight="1" x14ac:dyDescent="0.4">
      <c r="A343" s="349">
        <f t="shared" si="5"/>
        <v>1999</v>
      </c>
      <c r="B343" s="356" t="s">
        <v>712</v>
      </c>
      <c r="C343" s="357" t="s">
        <v>713</v>
      </c>
    </row>
    <row r="344" spans="1:3" ht="15" customHeight="1" x14ac:dyDescent="0.4">
      <c r="A344" s="349">
        <f t="shared" si="5"/>
        <v>2011</v>
      </c>
      <c r="B344" s="356" t="s">
        <v>714</v>
      </c>
      <c r="C344" s="357" t="s">
        <v>715</v>
      </c>
    </row>
    <row r="345" spans="1:3" ht="15" customHeight="1" x14ac:dyDescent="0.4">
      <c r="A345" s="349">
        <f t="shared" si="5"/>
        <v>2021</v>
      </c>
      <c r="B345" s="356" t="s">
        <v>716</v>
      </c>
      <c r="C345" s="357" t="s">
        <v>717</v>
      </c>
    </row>
    <row r="346" spans="1:3" ht="15" customHeight="1" x14ac:dyDescent="0.4">
      <c r="A346" s="349">
        <f t="shared" si="5"/>
        <v>2031</v>
      </c>
      <c r="B346" s="356" t="s">
        <v>718</v>
      </c>
      <c r="C346" s="357" t="s">
        <v>719</v>
      </c>
    </row>
    <row r="347" spans="1:3" ht="15" customHeight="1" x14ac:dyDescent="0.4">
      <c r="A347" s="349">
        <f t="shared" si="5"/>
        <v>2041</v>
      </c>
      <c r="B347" s="356" t="s">
        <v>720</v>
      </c>
      <c r="C347" s="357" t="s">
        <v>721</v>
      </c>
    </row>
    <row r="348" spans="1:3" ht="15" customHeight="1" x14ac:dyDescent="0.4">
      <c r="A348" s="349">
        <f t="shared" si="5"/>
        <v>2051</v>
      </c>
      <c r="B348" s="356" t="s">
        <v>722</v>
      </c>
      <c r="C348" s="357" t="s">
        <v>723</v>
      </c>
    </row>
    <row r="349" spans="1:3" ht="15" customHeight="1" x14ac:dyDescent="0.4">
      <c r="A349" s="349">
        <f t="shared" si="5"/>
        <v>2061</v>
      </c>
      <c r="B349" s="356" t="s">
        <v>724</v>
      </c>
      <c r="C349" s="357" t="s">
        <v>725</v>
      </c>
    </row>
    <row r="350" spans="1:3" ht="15" customHeight="1" x14ac:dyDescent="0.4">
      <c r="A350" s="349">
        <f t="shared" si="5"/>
        <v>2071</v>
      </c>
      <c r="B350" s="356" t="s">
        <v>726</v>
      </c>
      <c r="C350" s="357" t="s">
        <v>727</v>
      </c>
    </row>
    <row r="351" spans="1:3" ht="15" customHeight="1" x14ac:dyDescent="0.4">
      <c r="A351" s="349">
        <f t="shared" si="5"/>
        <v>2072</v>
      </c>
      <c r="B351" s="356" t="s">
        <v>728</v>
      </c>
      <c r="C351" s="357" t="s">
        <v>729</v>
      </c>
    </row>
    <row r="352" spans="1:3" ht="15" customHeight="1" x14ac:dyDescent="0.4">
      <c r="A352" s="349">
        <f t="shared" si="5"/>
        <v>2081</v>
      </c>
      <c r="B352" s="356" t="s">
        <v>730</v>
      </c>
      <c r="C352" s="357" t="s">
        <v>731</v>
      </c>
    </row>
    <row r="353" spans="1:3" ht="15" customHeight="1" x14ac:dyDescent="0.4">
      <c r="A353" s="349">
        <f t="shared" si="5"/>
        <v>2099</v>
      </c>
      <c r="B353" s="356" t="s">
        <v>732</v>
      </c>
      <c r="C353" s="357" t="s">
        <v>733</v>
      </c>
    </row>
    <row r="354" spans="1:3" ht="15" customHeight="1" x14ac:dyDescent="0.4">
      <c r="A354" s="349">
        <f t="shared" si="5"/>
        <v>2111</v>
      </c>
      <c r="B354" s="356" t="s">
        <v>734</v>
      </c>
      <c r="C354" s="357" t="s">
        <v>735</v>
      </c>
    </row>
    <row r="355" spans="1:3" ht="15" customHeight="1" x14ac:dyDescent="0.4">
      <c r="A355" s="349">
        <f t="shared" si="5"/>
        <v>2112</v>
      </c>
      <c r="B355" s="356" t="s">
        <v>736</v>
      </c>
      <c r="C355" s="357" t="s">
        <v>737</v>
      </c>
    </row>
    <row r="356" spans="1:3" ht="15" customHeight="1" x14ac:dyDescent="0.4">
      <c r="A356" s="349">
        <f t="shared" si="5"/>
        <v>2113</v>
      </c>
      <c r="B356" s="356" t="s">
        <v>738</v>
      </c>
      <c r="C356" s="357" t="s">
        <v>739</v>
      </c>
    </row>
    <row r="357" spans="1:3" ht="15" customHeight="1" x14ac:dyDescent="0.4">
      <c r="A357" s="349">
        <f t="shared" si="5"/>
        <v>2114</v>
      </c>
      <c r="B357" s="356" t="s">
        <v>740</v>
      </c>
      <c r="C357" s="357" t="s">
        <v>741</v>
      </c>
    </row>
    <row r="358" spans="1:3" ht="15" customHeight="1" x14ac:dyDescent="0.4">
      <c r="A358" s="349">
        <f t="shared" si="5"/>
        <v>2115</v>
      </c>
      <c r="B358" s="356" t="s">
        <v>742</v>
      </c>
      <c r="C358" s="357" t="s">
        <v>743</v>
      </c>
    </row>
    <row r="359" spans="1:3" ht="15" customHeight="1" x14ac:dyDescent="0.4">
      <c r="A359" s="349">
        <f t="shared" si="5"/>
        <v>2116</v>
      </c>
      <c r="B359" s="356" t="s">
        <v>744</v>
      </c>
      <c r="C359" s="357" t="s">
        <v>745</v>
      </c>
    </row>
    <row r="360" spans="1:3" ht="15" customHeight="1" x14ac:dyDescent="0.4">
      <c r="A360" s="349">
        <f t="shared" si="5"/>
        <v>2117</v>
      </c>
      <c r="B360" s="356" t="s">
        <v>746</v>
      </c>
      <c r="C360" s="357" t="s">
        <v>747</v>
      </c>
    </row>
    <row r="361" spans="1:3" ht="15" customHeight="1" x14ac:dyDescent="0.4">
      <c r="A361" s="349">
        <f t="shared" si="5"/>
        <v>2119</v>
      </c>
      <c r="B361" s="356" t="s">
        <v>748</v>
      </c>
      <c r="C361" s="357" t="s">
        <v>749</v>
      </c>
    </row>
    <row r="362" spans="1:3" ht="15" customHeight="1" x14ac:dyDescent="0.4">
      <c r="A362" s="349">
        <f t="shared" si="5"/>
        <v>2121</v>
      </c>
      <c r="B362" s="356" t="s">
        <v>750</v>
      </c>
      <c r="C362" s="357" t="s">
        <v>751</v>
      </c>
    </row>
    <row r="363" spans="1:3" ht="15" customHeight="1" x14ac:dyDescent="0.4">
      <c r="A363" s="349">
        <f t="shared" si="5"/>
        <v>2122</v>
      </c>
      <c r="B363" s="356" t="s">
        <v>752</v>
      </c>
      <c r="C363" s="357" t="s">
        <v>753</v>
      </c>
    </row>
    <row r="364" spans="1:3" ht="15" customHeight="1" x14ac:dyDescent="0.4">
      <c r="A364" s="349">
        <f t="shared" si="5"/>
        <v>2123</v>
      </c>
      <c r="B364" s="356" t="s">
        <v>754</v>
      </c>
      <c r="C364" s="357" t="s">
        <v>755</v>
      </c>
    </row>
    <row r="365" spans="1:3" ht="15" customHeight="1" x14ac:dyDescent="0.4">
      <c r="A365" s="349">
        <f t="shared" si="5"/>
        <v>2129</v>
      </c>
      <c r="B365" s="356" t="s">
        <v>756</v>
      </c>
      <c r="C365" s="357" t="s">
        <v>757</v>
      </c>
    </row>
    <row r="366" spans="1:3" ht="15" customHeight="1" x14ac:dyDescent="0.4">
      <c r="A366" s="349">
        <f t="shared" si="5"/>
        <v>2131</v>
      </c>
      <c r="B366" s="356" t="s">
        <v>758</v>
      </c>
      <c r="C366" s="357" t="s">
        <v>2507</v>
      </c>
    </row>
    <row r="367" spans="1:3" ht="15" customHeight="1" x14ac:dyDescent="0.4">
      <c r="A367" s="349">
        <f t="shared" si="5"/>
        <v>2132</v>
      </c>
      <c r="B367" s="356" t="s">
        <v>759</v>
      </c>
      <c r="C367" s="357" t="s">
        <v>760</v>
      </c>
    </row>
    <row r="368" spans="1:3" ht="15" customHeight="1" x14ac:dyDescent="0.4">
      <c r="A368" s="349">
        <f t="shared" si="5"/>
        <v>2139</v>
      </c>
      <c r="B368" s="356" t="s">
        <v>761</v>
      </c>
      <c r="C368" s="357" t="s">
        <v>762</v>
      </c>
    </row>
    <row r="369" spans="1:3" ht="15" customHeight="1" x14ac:dyDescent="0.4">
      <c r="A369" s="349">
        <f t="shared" si="5"/>
        <v>2141</v>
      </c>
      <c r="B369" s="356" t="s">
        <v>763</v>
      </c>
      <c r="C369" s="357" t="s">
        <v>764</v>
      </c>
    </row>
    <row r="370" spans="1:3" ht="15" customHeight="1" x14ac:dyDescent="0.4">
      <c r="A370" s="349">
        <f t="shared" si="5"/>
        <v>2142</v>
      </c>
      <c r="B370" s="356" t="s">
        <v>765</v>
      </c>
      <c r="C370" s="357" t="s">
        <v>766</v>
      </c>
    </row>
    <row r="371" spans="1:3" ht="15" customHeight="1" x14ac:dyDescent="0.4">
      <c r="A371" s="349">
        <f t="shared" si="5"/>
        <v>2143</v>
      </c>
      <c r="B371" s="356" t="s">
        <v>767</v>
      </c>
      <c r="C371" s="357" t="s">
        <v>768</v>
      </c>
    </row>
    <row r="372" spans="1:3" ht="15" customHeight="1" x14ac:dyDescent="0.4">
      <c r="A372" s="349">
        <f t="shared" si="5"/>
        <v>2144</v>
      </c>
      <c r="B372" s="356" t="s">
        <v>769</v>
      </c>
      <c r="C372" s="357" t="s">
        <v>770</v>
      </c>
    </row>
    <row r="373" spans="1:3" ht="15" customHeight="1" x14ac:dyDescent="0.4">
      <c r="A373" s="349">
        <f t="shared" si="5"/>
        <v>2145</v>
      </c>
      <c r="B373" s="356" t="s">
        <v>771</v>
      </c>
      <c r="C373" s="357" t="s">
        <v>772</v>
      </c>
    </row>
    <row r="374" spans="1:3" ht="15" customHeight="1" x14ac:dyDescent="0.4">
      <c r="A374" s="349">
        <f t="shared" si="5"/>
        <v>2146</v>
      </c>
      <c r="B374" s="356" t="s">
        <v>773</v>
      </c>
      <c r="C374" s="357" t="s">
        <v>774</v>
      </c>
    </row>
    <row r="375" spans="1:3" ht="15" customHeight="1" x14ac:dyDescent="0.4">
      <c r="A375" s="349">
        <f t="shared" si="5"/>
        <v>2147</v>
      </c>
      <c r="B375" s="356" t="s">
        <v>775</v>
      </c>
      <c r="C375" s="357" t="s">
        <v>776</v>
      </c>
    </row>
    <row r="376" spans="1:3" ht="15" customHeight="1" x14ac:dyDescent="0.4">
      <c r="A376" s="349">
        <f t="shared" si="5"/>
        <v>2148</v>
      </c>
      <c r="B376" s="356" t="s">
        <v>777</v>
      </c>
      <c r="C376" s="357" t="s">
        <v>778</v>
      </c>
    </row>
    <row r="377" spans="1:3" ht="15" customHeight="1" x14ac:dyDescent="0.4">
      <c r="A377" s="349">
        <f t="shared" si="5"/>
        <v>2149</v>
      </c>
      <c r="B377" s="356" t="s">
        <v>779</v>
      </c>
      <c r="C377" s="357" t="s">
        <v>780</v>
      </c>
    </row>
    <row r="378" spans="1:3" ht="15" customHeight="1" x14ac:dyDescent="0.4">
      <c r="A378" s="349">
        <f t="shared" si="5"/>
        <v>2151</v>
      </c>
      <c r="B378" s="356" t="s">
        <v>781</v>
      </c>
      <c r="C378" s="357" t="s">
        <v>782</v>
      </c>
    </row>
    <row r="379" spans="1:3" ht="15" customHeight="1" x14ac:dyDescent="0.4">
      <c r="A379" s="349">
        <f t="shared" si="5"/>
        <v>2152</v>
      </c>
      <c r="B379" s="356" t="s">
        <v>783</v>
      </c>
      <c r="C379" s="357" t="s">
        <v>784</v>
      </c>
    </row>
    <row r="380" spans="1:3" ht="15" customHeight="1" x14ac:dyDescent="0.4">
      <c r="A380" s="349">
        <f t="shared" si="5"/>
        <v>2159</v>
      </c>
      <c r="B380" s="356" t="s">
        <v>785</v>
      </c>
      <c r="C380" s="357" t="s">
        <v>786</v>
      </c>
    </row>
    <row r="381" spans="1:3" ht="15" customHeight="1" x14ac:dyDescent="0.4">
      <c r="A381" s="349">
        <f t="shared" si="5"/>
        <v>2161</v>
      </c>
      <c r="B381" s="356" t="s">
        <v>787</v>
      </c>
      <c r="C381" s="357" t="s">
        <v>788</v>
      </c>
    </row>
    <row r="382" spans="1:3" ht="15" customHeight="1" x14ac:dyDescent="0.4">
      <c r="A382" s="349">
        <f t="shared" si="5"/>
        <v>2169</v>
      </c>
      <c r="B382" s="356" t="s">
        <v>789</v>
      </c>
      <c r="C382" s="357" t="s">
        <v>790</v>
      </c>
    </row>
    <row r="383" spans="1:3" ht="15" customHeight="1" x14ac:dyDescent="0.4">
      <c r="A383" s="349">
        <f t="shared" si="5"/>
        <v>2171</v>
      </c>
      <c r="B383" s="356" t="s">
        <v>791</v>
      </c>
      <c r="C383" s="357" t="s">
        <v>792</v>
      </c>
    </row>
    <row r="384" spans="1:3" ht="15" customHeight="1" x14ac:dyDescent="0.4">
      <c r="A384" s="349">
        <f t="shared" si="5"/>
        <v>2172</v>
      </c>
      <c r="B384" s="356" t="s">
        <v>793</v>
      </c>
      <c r="C384" s="357" t="s">
        <v>794</v>
      </c>
    </row>
    <row r="385" spans="1:3" ht="15" customHeight="1" x14ac:dyDescent="0.4">
      <c r="A385" s="349">
        <f t="shared" si="5"/>
        <v>2173</v>
      </c>
      <c r="B385" s="356" t="s">
        <v>795</v>
      </c>
      <c r="C385" s="357" t="s">
        <v>796</v>
      </c>
    </row>
    <row r="386" spans="1:3" ht="15" customHeight="1" x14ac:dyDescent="0.4">
      <c r="A386" s="349">
        <f t="shared" si="5"/>
        <v>2179</v>
      </c>
      <c r="B386" s="356" t="s">
        <v>797</v>
      </c>
      <c r="C386" s="357" t="s">
        <v>798</v>
      </c>
    </row>
    <row r="387" spans="1:3" ht="15" customHeight="1" x14ac:dyDescent="0.4">
      <c r="A387" s="349">
        <f t="shared" ref="A387:A450" si="6">VALUE(B387)</f>
        <v>2181</v>
      </c>
      <c r="B387" s="356" t="s">
        <v>799</v>
      </c>
      <c r="C387" s="357" t="s">
        <v>800</v>
      </c>
    </row>
    <row r="388" spans="1:3" ht="15" customHeight="1" x14ac:dyDescent="0.4">
      <c r="A388" s="349">
        <f t="shared" si="6"/>
        <v>2182</v>
      </c>
      <c r="B388" s="356" t="s">
        <v>801</v>
      </c>
      <c r="C388" s="357" t="s">
        <v>802</v>
      </c>
    </row>
    <row r="389" spans="1:3" ht="15" customHeight="1" x14ac:dyDescent="0.4">
      <c r="A389" s="349">
        <f t="shared" si="6"/>
        <v>2183</v>
      </c>
      <c r="B389" s="356" t="s">
        <v>803</v>
      </c>
      <c r="C389" s="357" t="s">
        <v>804</v>
      </c>
    </row>
    <row r="390" spans="1:3" ht="15" customHeight="1" x14ac:dyDescent="0.4">
      <c r="A390" s="349">
        <f t="shared" si="6"/>
        <v>2184</v>
      </c>
      <c r="B390" s="356" t="s">
        <v>805</v>
      </c>
      <c r="C390" s="357" t="s">
        <v>806</v>
      </c>
    </row>
    <row r="391" spans="1:3" ht="15" customHeight="1" x14ac:dyDescent="0.4">
      <c r="A391" s="349">
        <f t="shared" si="6"/>
        <v>2185</v>
      </c>
      <c r="B391" s="356" t="s">
        <v>807</v>
      </c>
      <c r="C391" s="357" t="s">
        <v>808</v>
      </c>
    </row>
    <row r="392" spans="1:3" ht="15" customHeight="1" x14ac:dyDescent="0.4">
      <c r="A392" s="349">
        <f t="shared" si="6"/>
        <v>2186</v>
      </c>
      <c r="B392" s="356" t="s">
        <v>809</v>
      </c>
      <c r="C392" s="357" t="s">
        <v>810</v>
      </c>
    </row>
    <row r="393" spans="1:3" ht="15" customHeight="1" x14ac:dyDescent="0.4">
      <c r="A393" s="349">
        <f t="shared" si="6"/>
        <v>2191</v>
      </c>
      <c r="B393" s="356" t="s">
        <v>811</v>
      </c>
      <c r="C393" s="357" t="s">
        <v>812</v>
      </c>
    </row>
    <row r="394" spans="1:3" ht="15" customHeight="1" x14ac:dyDescent="0.4">
      <c r="A394" s="349">
        <f t="shared" si="6"/>
        <v>2192</v>
      </c>
      <c r="B394" s="356" t="s">
        <v>813</v>
      </c>
      <c r="C394" s="357" t="s">
        <v>2508</v>
      </c>
    </row>
    <row r="395" spans="1:3" ht="15" customHeight="1" x14ac:dyDescent="0.4">
      <c r="A395" s="349">
        <f t="shared" si="6"/>
        <v>2193</v>
      </c>
      <c r="B395" s="356" t="s">
        <v>814</v>
      </c>
      <c r="C395" s="357" t="s">
        <v>815</v>
      </c>
    </row>
    <row r="396" spans="1:3" ht="15" customHeight="1" x14ac:dyDescent="0.4">
      <c r="A396" s="349">
        <f t="shared" si="6"/>
        <v>2194</v>
      </c>
      <c r="B396" s="356" t="s">
        <v>816</v>
      </c>
      <c r="C396" s="357" t="s">
        <v>817</v>
      </c>
    </row>
    <row r="397" spans="1:3" ht="15" customHeight="1" x14ac:dyDescent="0.4">
      <c r="A397" s="349">
        <f t="shared" si="6"/>
        <v>2199</v>
      </c>
      <c r="B397" s="356" t="s">
        <v>818</v>
      </c>
      <c r="C397" s="357" t="s">
        <v>819</v>
      </c>
    </row>
    <row r="398" spans="1:3" ht="15" customHeight="1" x14ac:dyDescent="0.4">
      <c r="A398" s="349">
        <f t="shared" si="6"/>
        <v>2211</v>
      </c>
      <c r="B398" s="356" t="s">
        <v>820</v>
      </c>
      <c r="C398" s="357" t="s">
        <v>821</v>
      </c>
    </row>
    <row r="399" spans="1:3" ht="15" customHeight="1" x14ac:dyDescent="0.4">
      <c r="A399" s="349">
        <f t="shared" si="6"/>
        <v>2212</v>
      </c>
      <c r="B399" s="356" t="s">
        <v>822</v>
      </c>
      <c r="C399" s="357" t="s">
        <v>823</v>
      </c>
    </row>
    <row r="400" spans="1:3" ht="15" customHeight="1" x14ac:dyDescent="0.4">
      <c r="A400" s="349">
        <f t="shared" si="6"/>
        <v>2213</v>
      </c>
      <c r="B400" s="356" t="s">
        <v>824</v>
      </c>
      <c r="C400" s="357" t="s">
        <v>825</v>
      </c>
    </row>
    <row r="401" spans="1:3" ht="15" customHeight="1" x14ac:dyDescent="0.4">
      <c r="A401" s="349">
        <f t="shared" si="6"/>
        <v>2221</v>
      </c>
      <c r="B401" s="356" t="s">
        <v>826</v>
      </c>
      <c r="C401" s="357" t="s">
        <v>827</v>
      </c>
    </row>
    <row r="402" spans="1:3" ht="15" customHeight="1" x14ac:dyDescent="0.4">
      <c r="A402" s="349">
        <f t="shared" si="6"/>
        <v>2231</v>
      </c>
      <c r="B402" s="356" t="s">
        <v>828</v>
      </c>
      <c r="C402" s="357" t="s">
        <v>829</v>
      </c>
    </row>
    <row r="403" spans="1:3" ht="15" customHeight="1" x14ac:dyDescent="0.4">
      <c r="A403" s="349">
        <f t="shared" si="6"/>
        <v>2232</v>
      </c>
      <c r="B403" s="356" t="s">
        <v>830</v>
      </c>
      <c r="C403" s="357" t="s">
        <v>831</v>
      </c>
    </row>
    <row r="404" spans="1:3" ht="15" customHeight="1" x14ac:dyDescent="0.4">
      <c r="A404" s="349">
        <f t="shared" si="6"/>
        <v>2233</v>
      </c>
      <c r="B404" s="356" t="s">
        <v>832</v>
      </c>
      <c r="C404" s="357" t="s">
        <v>833</v>
      </c>
    </row>
    <row r="405" spans="1:3" ht="15" customHeight="1" x14ac:dyDescent="0.4">
      <c r="A405" s="349">
        <f t="shared" si="6"/>
        <v>2234</v>
      </c>
      <c r="B405" s="356" t="s">
        <v>834</v>
      </c>
      <c r="C405" s="357" t="s">
        <v>835</v>
      </c>
    </row>
    <row r="406" spans="1:3" ht="15" customHeight="1" x14ac:dyDescent="0.4">
      <c r="A406" s="349">
        <f t="shared" si="6"/>
        <v>2235</v>
      </c>
      <c r="B406" s="356" t="s">
        <v>836</v>
      </c>
      <c r="C406" s="357" t="s">
        <v>837</v>
      </c>
    </row>
    <row r="407" spans="1:3" ht="15" customHeight="1" x14ac:dyDescent="0.4">
      <c r="A407" s="349">
        <f t="shared" si="6"/>
        <v>2236</v>
      </c>
      <c r="B407" s="356" t="s">
        <v>838</v>
      </c>
      <c r="C407" s="357" t="s">
        <v>839</v>
      </c>
    </row>
    <row r="408" spans="1:3" ht="15" customHeight="1" x14ac:dyDescent="0.4">
      <c r="A408" s="349">
        <f t="shared" si="6"/>
        <v>2237</v>
      </c>
      <c r="B408" s="356" t="s">
        <v>840</v>
      </c>
      <c r="C408" s="357" t="s">
        <v>841</v>
      </c>
    </row>
    <row r="409" spans="1:3" ht="15" customHeight="1" x14ac:dyDescent="0.4">
      <c r="A409" s="349">
        <f t="shared" si="6"/>
        <v>2238</v>
      </c>
      <c r="B409" s="356" t="s">
        <v>842</v>
      </c>
      <c r="C409" s="357" t="s">
        <v>843</v>
      </c>
    </row>
    <row r="410" spans="1:3" ht="15" customHeight="1" x14ac:dyDescent="0.4">
      <c r="A410" s="349">
        <f t="shared" si="6"/>
        <v>2239</v>
      </c>
      <c r="B410" s="356" t="s">
        <v>844</v>
      </c>
      <c r="C410" s="357" t="s">
        <v>845</v>
      </c>
    </row>
    <row r="411" spans="1:3" ht="15" customHeight="1" x14ac:dyDescent="0.4">
      <c r="A411" s="349">
        <f t="shared" si="6"/>
        <v>2241</v>
      </c>
      <c r="B411" s="356" t="s">
        <v>846</v>
      </c>
      <c r="C411" s="357" t="s">
        <v>847</v>
      </c>
    </row>
    <row r="412" spans="1:3" ht="15" customHeight="1" x14ac:dyDescent="0.4">
      <c r="A412" s="349">
        <f t="shared" si="6"/>
        <v>2249</v>
      </c>
      <c r="B412" s="356" t="s">
        <v>848</v>
      </c>
      <c r="C412" s="357" t="s">
        <v>849</v>
      </c>
    </row>
    <row r="413" spans="1:3" ht="15" customHeight="1" x14ac:dyDescent="0.4">
      <c r="A413" s="349">
        <f t="shared" si="6"/>
        <v>2251</v>
      </c>
      <c r="B413" s="356" t="s">
        <v>850</v>
      </c>
      <c r="C413" s="357" t="s">
        <v>2509</v>
      </c>
    </row>
    <row r="414" spans="1:3" ht="15" customHeight="1" x14ac:dyDescent="0.4">
      <c r="A414" s="349">
        <f t="shared" si="6"/>
        <v>2252</v>
      </c>
      <c r="B414" s="356" t="s">
        <v>851</v>
      </c>
      <c r="C414" s="357" t="s">
        <v>852</v>
      </c>
    </row>
    <row r="415" spans="1:3" ht="15" customHeight="1" x14ac:dyDescent="0.4">
      <c r="A415" s="349">
        <f t="shared" si="6"/>
        <v>2253</v>
      </c>
      <c r="B415" s="356" t="s">
        <v>853</v>
      </c>
      <c r="C415" s="357" t="s">
        <v>854</v>
      </c>
    </row>
    <row r="416" spans="1:3" ht="15" customHeight="1" x14ac:dyDescent="0.4">
      <c r="A416" s="349">
        <f t="shared" si="6"/>
        <v>2254</v>
      </c>
      <c r="B416" s="356" t="s">
        <v>855</v>
      </c>
      <c r="C416" s="357" t="s">
        <v>856</v>
      </c>
    </row>
    <row r="417" spans="1:3" ht="15" customHeight="1" x14ac:dyDescent="0.4">
      <c r="A417" s="349">
        <f t="shared" si="6"/>
        <v>2255</v>
      </c>
      <c r="B417" s="356" t="s">
        <v>857</v>
      </c>
      <c r="C417" s="357" t="s">
        <v>858</v>
      </c>
    </row>
    <row r="418" spans="1:3" ht="15" customHeight="1" x14ac:dyDescent="0.4">
      <c r="A418" s="349">
        <f t="shared" si="6"/>
        <v>2291</v>
      </c>
      <c r="B418" s="356" t="s">
        <v>859</v>
      </c>
      <c r="C418" s="357" t="s">
        <v>860</v>
      </c>
    </row>
    <row r="419" spans="1:3" ht="15" customHeight="1" x14ac:dyDescent="0.4">
      <c r="A419" s="349">
        <f t="shared" si="6"/>
        <v>2292</v>
      </c>
      <c r="B419" s="356" t="s">
        <v>861</v>
      </c>
      <c r="C419" s="357" t="s">
        <v>862</v>
      </c>
    </row>
    <row r="420" spans="1:3" ht="15" customHeight="1" x14ac:dyDescent="0.4">
      <c r="A420" s="349">
        <f t="shared" si="6"/>
        <v>2293</v>
      </c>
      <c r="B420" s="356" t="s">
        <v>863</v>
      </c>
      <c r="C420" s="357" t="s">
        <v>864</v>
      </c>
    </row>
    <row r="421" spans="1:3" ht="15" customHeight="1" x14ac:dyDescent="0.4">
      <c r="A421" s="349">
        <f t="shared" si="6"/>
        <v>2299</v>
      </c>
      <c r="B421" s="356" t="s">
        <v>865</v>
      </c>
      <c r="C421" s="357" t="s">
        <v>866</v>
      </c>
    </row>
    <row r="422" spans="1:3" ht="15" customHeight="1" x14ac:dyDescent="0.4">
      <c r="A422" s="349">
        <f t="shared" si="6"/>
        <v>2311</v>
      </c>
      <c r="B422" s="356" t="s">
        <v>867</v>
      </c>
      <c r="C422" s="357" t="s">
        <v>868</v>
      </c>
    </row>
    <row r="423" spans="1:3" ht="15" customHeight="1" x14ac:dyDescent="0.4">
      <c r="A423" s="349">
        <f t="shared" si="6"/>
        <v>2312</v>
      </c>
      <c r="B423" s="356" t="s">
        <v>869</v>
      </c>
      <c r="C423" s="357" t="s">
        <v>870</v>
      </c>
    </row>
    <row r="424" spans="1:3" ht="15" customHeight="1" x14ac:dyDescent="0.4">
      <c r="A424" s="349">
        <f t="shared" si="6"/>
        <v>2319</v>
      </c>
      <c r="B424" s="356" t="s">
        <v>871</v>
      </c>
      <c r="C424" s="357" t="s">
        <v>872</v>
      </c>
    </row>
    <row r="425" spans="1:3" ht="15" customHeight="1" x14ac:dyDescent="0.4">
      <c r="A425" s="349">
        <f t="shared" si="6"/>
        <v>2321</v>
      </c>
      <c r="B425" s="356" t="s">
        <v>873</v>
      </c>
      <c r="C425" s="357" t="s">
        <v>874</v>
      </c>
    </row>
    <row r="426" spans="1:3" ht="15" customHeight="1" x14ac:dyDescent="0.4">
      <c r="A426" s="349">
        <f t="shared" si="6"/>
        <v>2322</v>
      </c>
      <c r="B426" s="356" t="s">
        <v>875</v>
      </c>
      <c r="C426" s="357" t="s">
        <v>876</v>
      </c>
    </row>
    <row r="427" spans="1:3" ht="15" customHeight="1" x14ac:dyDescent="0.4">
      <c r="A427" s="349">
        <f t="shared" si="6"/>
        <v>2329</v>
      </c>
      <c r="B427" s="356" t="s">
        <v>877</v>
      </c>
      <c r="C427" s="357" t="s">
        <v>878</v>
      </c>
    </row>
    <row r="428" spans="1:3" ht="15" customHeight="1" x14ac:dyDescent="0.4">
      <c r="A428" s="349">
        <f t="shared" si="6"/>
        <v>2331</v>
      </c>
      <c r="B428" s="356" t="s">
        <v>879</v>
      </c>
      <c r="C428" s="357" t="s">
        <v>880</v>
      </c>
    </row>
    <row r="429" spans="1:3" ht="15" customHeight="1" x14ac:dyDescent="0.4">
      <c r="A429" s="349">
        <f t="shared" si="6"/>
        <v>2332</v>
      </c>
      <c r="B429" s="356" t="s">
        <v>881</v>
      </c>
      <c r="C429" s="357" t="s">
        <v>882</v>
      </c>
    </row>
    <row r="430" spans="1:3" ht="15" customHeight="1" x14ac:dyDescent="0.4">
      <c r="A430" s="349">
        <f t="shared" si="6"/>
        <v>2339</v>
      </c>
      <c r="B430" s="356" t="s">
        <v>883</v>
      </c>
      <c r="C430" s="357" t="s">
        <v>884</v>
      </c>
    </row>
    <row r="431" spans="1:3" ht="15" customHeight="1" x14ac:dyDescent="0.4">
      <c r="A431" s="349">
        <f t="shared" si="6"/>
        <v>2341</v>
      </c>
      <c r="B431" s="356" t="s">
        <v>885</v>
      </c>
      <c r="C431" s="357" t="s">
        <v>886</v>
      </c>
    </row>
    <row r="432" spans="1:3" ht="15" customHeight="1" x14ac:dyDescent="0.4">
      <c r="A432" s="349">
        <f t="shared" si="6"/>
        <v>2342</v>
      </c>
      <c r="B432" s="356" t="s">
        <v>887</v>
      </c>
      <c r="C432" s="357" t="s">
        <v>888</v>
      </c>
    </row>
    <row r="433" spans="1:3" ht="15" customHeight="1" x14ac:dyDescent="0.4">
      <c r="A433" s="349">
        <f t="shared" si="6"/>
        <v>2351</v>
      </c>
      <c r="B433" s="356" t="s">
        <v>889</v>
      </c>
      <c r="C433" s="357" t="s">
        <v>890</v>
      </c>
    </row>
    <row r="434" spans="1:3" ht="15" customHeight="1" x14ac:dyDescent="0.4">
      <c r="A434" s="349">
        <f t="shared" si="6"/>
        <v>2352</v>
      </c>
      <c r="B434" s="356" t="s">
        <v>891</v>
      </c>
      <c r="C434" s="357" t="s">
        <v>892</v>
      </c>
    </row>
    <row r="435" spans="1:3" ht="15" customHeight="1" x14ac:dyDescent="0.4">
      <c r="A435" s="349">
        <f t="shared" si="6"/>
        <v>2353</v>
      </c>
      <c r="B435" s="356" t="s">
        <v>893</v>
      </c>
      <c r="C435" s="357" t="s">
        <v>894</v>
      </c>
    </row>
    <row r="436" spans="1:3" ht="15" customHeight="1" x14ac:dyDescent="0.4">
      <c r="A436" s="349">
        <f t="shared" si="6"/>
        <v>2354</v>
      </c>
      <c r="B436" s="356" t="s">
        <v>895</v>
      </c>
      <c r="C436" s="357" t="s">
        <v>896</v>
      </c>
    </row>
    <row r="437" spans="1:3" ht="15" customHeight="1" x14ac:dyDescent="0.4">
      <c r="A437" s="349">
        <f t="shared" si="6"/>
        <v>2355</v>
      </c>
      <c r="B437" s="356" t="s">
        <v>897</v>
      </c>
      <c r="C437" s="357" t="s">
        <v>898</v>
      </c>
    </row>
    <row r="438" spans="1:3" ht="15" customHeight="1" x14ac:dyDescent="0.4">
      <c r="A438" s="349">
        <f t="shared" si="6"/>
        <v>2391</v>
      </c>
      <c r="B438" s="356" t="s">
        <v>899</v>
      </c>
      <c r="C438" s="357" t="s">
        <v>900</v>
      </c>
    </row>
    <row r="439" spans="1:3" ht="15" customHeight="1" x14ac:dyDescent="0.4">
      <c r="A439" s="349">
        <f t="shared" si="6"/>
        <v>2399</v>
      </c>
      <c r="B439" s="356" t="s">
        <v>901</v>
      </c>
      <c r="C439" s="357" t="s">
        <v>902</v>
      </c>
    </row>
    <row r="440" spans="1:3" ht="15" customHeight="1" x14ac:dyDescent="0.4">
      <c r="A440" s="349">
        <f t="shared" si="6"/>
        <v>2411</v>
      </c>
      <c r="B440" s="356" t="s">
        <v>903</v>
      </c>
      <c r="C440" s="357" t="s">
        <v>904</v>
      </c>
    </row>
    <row r="441" spans="1:3" ht="15" customHeight="1" x14ac:dyDescent="0.4">
      <c r="A441" s="349">
        <f t="shared" si="6"/>
        <v>2421</v>
      </c>
      <c r="B441" s="356" t="s">
        <v>905</v>
      </c>
      <c r="C441" s="357" t="s">
        <v>906</v>
      </c>
    </row>
    <row r="442" spans="1:3" ht="15" customHeight="1" x14ac:dyDescent="0.4">
      <c r="A442" s="349">
        <f t="shared" si="6"/>
        <v>2422</v>
      </c>
      <c r="B442" s="356" t="s">
        <v>907</v>
      </c>
      <c r="C442" s="357" t="s">
        <v>908</v>
      </c>
    </row>
    <row r="443" spans="1:3" ht="15" customHeight="1" x14ac:dyDescent="0.4">
      <c r="A443" s="349">
        <f t="shared" si="6"/>
        <v>2423</v>
      </c>
      <c r="B443" s="356" t="s">
        <v>909</v>
      </c>
      <c r="C443" s="357" t="s">
        <v>910</v>
      </c>
    </row>
    <row r="444" spans="1:3" ht="15" customHeight="1" x14ac:dyDescent="0.4">
      <c r="A444" s="349">
        <f t="shared" si="6"/>
        <v>2424</v>
      </c>
      <c r="B444" s="356" t="s">
        <v>911</v>
      </c>
      <c r="C444" s="357" t="s">
        <v>912</v>
      </c>
    </row>
    <row r="445" spans="1:3" ht="15" customHeight="1" x14ac:dyDescent="0.4">
      <c r="A445" s="349">
        <f t="shared" si="6"/>
        <v>2425</v>
      </c>
      <c r="B445" s="356" t="s">
        <v>913</v>
      </c>
      <c r="C445" s="357" t="s">
        <v>914</v>
      </c>
    </row>
    <row r="446" spans="1:3" ht="15" customHeight="1" x14ac:dyDescent="0.4">
      <c r="A446" s="349">
        <f t="shared" si="6"/>
        <v>2426</v>
      </c>
      <c r="B446" s="356" t="s">
        <v>915</v>
      </c>
      <c r="C446" s="357" t="s">
        <v>916</v>
      </c>
    </row>
    <row r="447" spans="1:3" ht="15" customHeight="1" x14ac:dyDescent="0.4">
      <c r="A447" s="349">
        <f t="shared" si="6"/>
        <v>2429</v>
      </c>
      <c r="B447" s="356" t="s">
        <v>917</v>
      </c>
      <c r="C447" s="357" t="s">
        <v>918</v>
      </c>
    </row>
    <row r="448" spans="1:3" ht="15" customHeight="1" x14ac:dyDescent="0.4">
      <c r="A448" s="349">
        <f t="shared" si="6"/>
        <v>2431</v>
      </c>
      <c r="B448" s="356" t="s">
        <v>919</v>
      </c>
      <c r="C448" s="357" t="s">
        <v>920</v>
      </c>
    </row>
    <row r="449" spans="1:3" ht="15" customHeight="1" x14ac:dyDescent="0.4">
      <c r="A449" s="349">
        <f t="shared" si="6"/>
        <v>2432</v>
      </c>
      <c r="B449" s="356" t="s">
        <v>921</v>
      </c>
      <c r="C449" s="357" t="s">
        <v>922</v>
      </c>
    </row>
    <row r="450" spans="1:3" ht="15" customHeight="1" x14ac:dyDescent="0.4">
      <c r="A450" s="349">
        <f t="shared" si="6"/>
        <v>2433</v>
      </c>
      <c r="B450" s="356" t="s">
        <v>923</v>
      </c>
      <c r="C450" s="357" t="s">
        <v>924</v>
      </c>
    </row>
    <row r="451" spans="1:3" ht="15" customHeight="1" x14ac:dyDescent="0.4">
      <c r="A451" s="349">
        <f t="shared" ref="A451:A514" si="7">VALUE(B451)</f>
        <v>2439</v>
      </c>
      <c r="B451" s="356" t="s">
        <v>925</v>
      </c>
      <c r="C451" s="357" t="s">
        <v>926</v>
      </c>
    </row>
    <row r="452" spans="1:3" ht="15" customHeight="1" x14ac:dyDescent="0.4">
      <c r="A452" s="349">
        <f t="shared" si="7"/>
        <v>2441</v>
      </c>
      <c r="B452" s="356" t="s">
        <v>927</v>
      </c>
      <c r="C452" s="357" t="s">
        <v>928</v>
      </c>
    </row>
    <row r="453" spans="1:3" ht="15" customHeight="1" x14ac:dyDescent="0.4">
      <c r="A453" s="349">
        <f t="shared" si="7"/>
        <v>2442</v>
      </c>
      <c r="B453" s="356" t="s">
        <v>929</v>
      </c>
      <c r="C453" s="357" t="s">
        <v>930</v>
      </c>
    </row>
    <row r="454" spans="1:3" ht="15" customHeight="1" x14ac:dyDescent="0.4">
      <c r="A454" s="349">
        <f t="shared" si="7"/>
        <v>2443</v>
      </c>
      <c r="B454" s="356" t="s">
        <v>931</v>
      </c>
      <c r="C454" s="357" t="s">
        <v>932</v>
      </c>
    </row>
    <row r="455" spans="1:3" ht="15" customHeight="1" x14ac:dyDescent="0.4">
      <c r="A455" s="349">
        <f t="shared" si="7"/>
        <v>2444</v>
      </c>
      <c r="B455" s="356" t="s">
        <v>933</v>
      </c>
      <c r="C455" s="357" t="s">
        <v>934</v>
      </c>
    </row>
    <row r="456" spans="1:3" ht="15" customHeight="1" x14ac:dyDescent="0.4">
      <c r="A456" s="349">
        <f t="shared" si="7"/>
        <v>2445</v>
      </c>
      <c r="B456" s="356" t="s">
        <v>935</v>
      </c>
      <c r="C456" s="357" t="s">
        <v>936</v>
      </c>
    </row>
    <row r="457" spans="1:3" ht="15" customHeight="1" x14ac:dyDescent="0.4">
      <c r="A457" s="349">
        <f t="shared" si="7"/>
        <v>2446</v>
      </c>
      <c r="B457" s="356" t="s">
        <v>937</v>
      </c>
      <c r="C457" s="357" t="s">
        <v>938</v>
      </c>
    </row>
    <row r="458" spans="1:3" ht="15" customHeight="1" x14ac:dyDescent="0.4">
      <c r="A458" s="349">
        <f t="shared" si="7"/>
        <v>2451</v>
      </c>
      <c r="B458" s="356" t="s">
        <v>939</v>
      </c>
      <c r="C458" s="357" t="s">
        <v>940</v>
      </c>
    </row>
    <row r="459" spans="1:3" ht="15" customHeight="1" x14ac:dyDescent="0.4">
      <c r="A459" s="349">
        <f t="shared" si="7"/>
        <v>2452</v>
      </c>
      <c r="B459" s="356" t="s">
        <v>941</v>
      </c>
      <c r="C459" s="357" t="s">
        <v>942</v>
      </c>
    </row>
    <row r="460" spans="1:3" ht="15" customHeight="1" x14ac:dyDescent="0.4">
      <c r="A460" s="349">
        <f t="shared" si="7"/>
        <v>2453</v>
      </c>
      <c r="B460" s="356" t="s">
        <v>943</v>
      </c>
      <c r="C460" s="357" t="s">
        <v>944</v>
      </c>
    </row>
    <row r="461" spans="1:3" ht="15" customHeight="1" x14ac:dyDescent="0.4">
      <c r="A461" s="349">
        <f t="shared" si="7"/>
        <v>2461</v>
      </c>
      <c r="B461" s="356" t="s">
        <v>945</v>
      </c>
      <c r="C461" s="357" t="s">
        <v>946</v>
      </c>
    </row>
    <row r="462" spans="1:3" ht="15" customHeight="1" x14ac:dyDescent="0.4">
      <c r="A462" s="349">
        <f t="shared" si="7"/>
        <v>2462</v>
      </c>
      <c r="B462" s="356" t="s">
        <v>947</v>
      </c>
      <c r="C462" s="357" t="s">
        <v>948</v>
      </c>
    </row>
    <row r="463" spans="1:3" ht="15" customHeight="1" x14ac:dyDescent="0.4">
      <c r="A463" s="349">
        <f t="shared" si="7"/>
        <v>2463</v>
      </c>
      <c r="B463" s="356" t="s">
        <v>949</v>
      </c>
      <c r="C463" s="357" t="s">
        <v>950</v>
      </c>
    </row>
    <row r="464" spans="1:3" ht="15" customHeight="1" x14ac:dyDescent="0.4">
      <c r="A464" s="349">
        <f t="shared" si="7"/>
        <v>2464</v>
      </c>
      <c r="B464" s="356" t="s">
        <v>951</v>
      </c>
      <c r="C464" s="357" t="s">
        <v>952</v>
      </c>
    </row>
    <row r="465" spans="1:3" ht="15" customHeight="1" x14ac:dyDescent="0.4">
      <c r="A465" s="349">
        <f t="shared" si="7"/>
        <v>2465</v>
      </c>
      <c r="B465" s="356" t="s">
        <v>953</v>
      </c>
      <c r="C465" s="357" t="s">
        <v>954</v>
      </c>
    </row>
    <row r="466" spans="1:3" ht="15" customHeight="1" x14ac:dyDescent="0.4">
      <c r="A466" s="349">
        <f t="shared" si="7"/>
        <v>2469</v>
      </c>
      <c r="B466" s="356" t="s">
        <v>955</v>
      </c>
      <c r="C466" s="357" t="s">
        <v>956</v>
      </c>
    </row>
    <row r="467" spans="1:3" ht="15" customHeight="1" x14ac:dyDescent="0.4">
      <c r="A467" s="349">
        <f t="shared" si="7"/>
        <v>2471</v>
      </c>
      <c r="B467" s="356" t="s">
        <v>957</v>
      </c>
      <c r="C467" s="357" t="s">
        <v>958</v>
      </c>
    </row>
    <row r="468" spans="1:3" ht="15" customHeight="1" x14ac:dyDescent="0.4">
      <c r="A468" s="349">
        <f t="shared" si="7"/>
        <v>2479</v>
      </c>
      <c r="B468" s="356" t="s">
        <v>959</v>
      </c>
      <c r="C468" s="357" t="s">
        <v>960</v>
      </c>
    </row>
    <row r="469" spans="1:3" ht="15" customHeight="1" x14ac:dyDescent="0.4">
      <c r="A469" s="349">
        <f t="shared" si="7"/>
        <v>2481</v>
      </c>
      <c r="B469" s="356" t="s">
        <v>961</v>
      </c>
      <c r="C469" s="357" t="s">
        <v>962</v>
      </c>
    </row>
    <row r="470" spans="1:3" ht="15" customHeight="1" x14ac:dyDescent="0.4">
      <c r="A470" s="349">
        <f t="shared" si="7"/>
        <v>2491</v>
      </c>
      <c r="B470" s="356" t="s">
        <v>963</v>
      </c>
      <c r="C470" s="357" t="s">
        <v>964</v>
      </c>
    </row>
    <row r="471" spans="1:3" ht="15" customHeight="1" x14ac:dyDescent="0.4">
      <c r="A471" s="349">
        <f t="shared" si="7"/>
        <v>2492</v>
      </c>
      <c r="B471" s="356" t="s">
        <v>965</v>
      </c>
      <c r="C471" s="357" t="s">
        <v>966</v>
      </c>
    </row>
    <row r="472" spans="1:3" ht="15" customHeight="1" x14ac:dyDescent="0.4">
      <c r="A472" s="349">
        <f t="shared" si="7"/>
        <v>2499</v>
      </c>
      <c r="B472" s="356" t="s">
        <v>967</v>
      </c>
      <c r="C472" s="357" t="s">
        <v>968</v>
      </c>
    </row>
    <row r="473" spans="1:3" ht="15" customHeight="1" x14ac:dyDescent="0.4">
      <c r="A473" s="349">
        <f t="shared" si="7"/>
        <v>2511</v>
      </c>
      <c r="B473" s="356" t="s">
        <v>969</v>
      </c>
      <c r="C473" s="357" t="s">
        <v>970</v>
      </c>
    </row>
    <row r="474" spans="1:3" ht="15" customHeight="1" x14ac:dyDescent="0.4">
      <c r="A474" s="349">
        <f t="shared" si="7"/>
        <v>2512</v>
      </c>
      <c r="B474" s="356" t="s">
        <v>971</v>
      </c>
      <c r="C474" s="357" t="s">
        <v>972</v>
      </c>
    </row>
    <row r="475" spans="1:3" ht="15" customHeight="1" x14ac:dyDescent="0.4">
      <c r="A475" s="349">
        <f t="shared" si="7"/>
        <v>2513</v>
      </c>
      <c r="B475" s="356" t="s">
        <v>973</v>
      </c>
      <c r="C475" s="357" t="s">
        <v>974</v>
      </c>
    </row>
    <row r="476" spans="1:3" ht="15" customHeight="1" x14ac:dyDescent="0.4">
      <c r="A476" s="349">
        <f t="shared" si="7"/>
        <v>2519</v>
      </c>
      <c r="B476" s="356" t="s">
        <v>975</v>
      </c>
      <c r="C476" s="357" t="s">
        <v>976</v>
      </c>
    </row>
    <row r="477" spans="1:3" ht="15" customHeight="1" x14ac:dyDescent="0.4">
      <c r="A477" s="349">
        <f t="shared" si="7"/>
        <v>2521</v>
      </c>
      <c r="B477" s="356" t="s">
        <v>977</v>
      </c>
      <c r="C477" s="357" t="s">
        <v>978</v>
      </c>
    </row>
    <row r="478" spans="1:3" ht="15" customHeight="1" x14ac:dyDescent="0.4">
      <c r="A478" s="349">
        <f t="shared" si="7"/>
        <v>2522</v>
      </c>
      <c r="B478" s="356" t="s">
        <v>979</v>
      </c>
      <c r="C478" s="357" t="s">
        <v>980</v>
      </c>
    </row>
    <row r="479" spans="1:3" ht="15" customHeight="1" x14ac:dyDescent="0.4">
      <c r="A479" s="349">
        <f t="shared" si="7"/>
        <v>2523</v>
      </c>
      <c r="B479" s="356" t="s">
        <v>981</v>
      </c>
      <c r="C479" s="357" t="s">
        <v>982</v>
      </c>
    </row>
    <row r="480" spans="1:3" ht="15" customHeight="1" x14ac:dyDescent="0.4">
      <c r="A480" s="349">
        <f t="shared" si="7"/>
        <v>2531</v>
      </c>
      <c r="B480" s="356" t="s">
        <v>983</v>
      </c>
      <c r="C480" s="357" t="s">
        <v>984</v>
      </c>
    </row>
    <row r="481" spans="1:3" ht="15" customHeight="1" x14ac:dyDescent="0.4">
      <c r="A481" s="349">
        <f t="shared" si="7"/>
        <v>2532</v>
      </c>
      <c r="B481" s="356" t="s">
        <v>985</v>
      </c>
      <c r="C481" s="357" t="s">
        <v>986</v>
      </c>
    </row>
    <row r="482" spans="1:3" ht="15" customHeight="1" x14ac:dyDescent="0.4">
      <c r="A482" s="349">
        <f t="shared" si="7"/>
        <v>2533</v>
      </c>
      <c r="B482" s="356" t="s">
        <v>987</v>
      </c>
      <c r="C482" s="357" t="s">
        <v>988</v>
      </c>
    </row>
    <row r="483" spans="1:3" ht="15" customHeight="1" x14ac:dyDescent="0.4">
      <c r="A483" s="349">
        <f t="shared" si="7"/>
        <v>2534</v>
      </c>
      <c r="B483" s="356" t="s">
        <v>989</v>
      </c>
      <c r="C483" s="357" t="s">
        <v>2510</v>
      </c>
    </row>
    <row r="484" spans="1:3" ht="15" customHeight="1" x14ac:dyDescent="0.4">
      <c r="A484" s="349">
        <f t="shared" si="7"/>
        <v>2535</v>
      </c>
      <c r="B484" s="356" t="s">
        <v>990</v>
      </c>
      <c r="C484" s="357" t="s">
        <v>991</v>
      </c>
    </row>
    <row r="485" spans="1:3" ht="15" customHeight="1" x14ac:dyDescent="0.4">
      <c r="A485" s="349">
        <f t="shared" si="7"/>
        <v>2591</v>
      </c>
      <c r="B485" s="356" t="s">
        <v>992</v>
      </c>
      <c r="C485" s="357" t="s">
        <v>993</v>
      </c>
    </row>
    <row r="486" spans="1:3" ht="15" customHeight="1" x14ac:dyDescent="0.4">
      <c r="A486" s="349">
        <f t="shared" si="7"/>
        <v>2592</v>
      </c>
      <c r="B486" s="356" t="s">
        <v>994</v>
      </c>
      <c r="C486" s="357" t="s">
        <v>995</v>
      </c>
    </row>
    <row r="487" spans="1:3" ht="15" customHeight="1" x14ac:dyDescent="0.4">
      <c r="A487" s="349">
        <f t="shared" si="7"/>
        <v>2593</v>
      </c>
      <c r="B487" s="356" t="s">
        <v>996</v>
      </c>
      <c r="C487" s="357" t="s">
        <v>997</v>
      </c>
    </row>
    <row r="488" spans="1:3" ht="15" customHeight="1" x14ac:dyDescent="0.4">
      <c r="A488" s="349">
        <f t="shared" si="7"/>
        <v>2594</v>
      </c>
      <c r="B488" s="356" t="s">
        <v>998</v>
      </c>
      <c r="C488" s="357" t="s">
        <v>999</v>
      </c>
    </row>
    <row r="489" spans="1:3" ht="15" customHeight="1" x14ac:dyDescent="0.4">
      <c r="A489" s="349">
        <f t="shared" si="7"/>
        <v>2595</v>
      </c>
      <c r="B489" s="356" t="s">
        <v>1000</v>
      </c>
      <c r="C489" s="357" t="s">
        <v>1001</v>
      </c>
    </row>
    <row r="490" spans="1:3" ht="15" customHeight="1" x14ac:dyDescent="0.4">
      <c r="A490" s="349">
        <f t="shared" si="7"/>
        <v>2596</v>
      </c>
      <c r="B490" s="356" t="s">
        <v>1002</v>
      </c>
      <c r="C490" s="357" t="s">
        <v>1003</v>
      </c>
    </row>
    <row r="491" spans="1:3" ht="15" customHeight="1" x14ac:dyDescent="0.4">
      <c r="A491" s="349">
        <f t="shared" si="7"/>
        <v>2599</v>
      </c>
      <c r="B491" s="356" t="s">
        <v>1004</v>
      </c>
      <c r="C491" s="357" t="s">
        <v>1005</v>
      </c>
    </row>
    <row r="492" spans="1:3" ht="15" customHeight="1" x14ac:dyDescent="0.4">
      <c r="A492" s="349">
        <f t="shared" si="7"/>
        <v>2611</v>
      </c>
      <c r="B492" s="356" t="s">
        <v>1006</v>
      </c>
      <c r="C492" s="357" t="s">
        <v>1007</v>
      </c>
    </row>
    <row r="493" spans="1:3" ht="15" customHeight="1" x14ac:dyDescent="0.4">
      <c r="A493" s="349">
        <f t="shared" si="7"/>
        <v>2621</v>
      </c>
      <c r="B493" s="356" t="s">
        <v>1008</v>
      </c>
      <c r="C493" s="357" t="s">
        <v>1009</v>
      </c>
    </row>
    <row r="494" spans="1:3" ht="15" customHeight="1" x14ac:dyDescent="0.4">
      <c r="A494" s="349">
        <f t="shared" si="7"/>
        <v>2631</v>
      </c>
      <c r="B494" s="356" t="s">
        <v>1010</v>
      </c>
      <c r="C494" s="357" t="s">
        <v>1011</v>
      </c>
    </row>
    <row r="495" spans="1:3" ht="15" customHeight="1" x14ac:dyDescent="0.4">
      <c r="A495" s="349">
        <f t="shared" si="7"/>
        <v>2632</v>
      </c>
      <c r="B495" s="356" t="s">
        <v>1012</v>
      </c>
      <c r="C495" s="357" t="s">
        <v>1013</v>
      </c>
    </row>
    <row r="496" spans="1:3" ht="15" customHeight="1" x14ac:dyDescent="0.4">
      <c r="A496" s="349">
        <f t="shared" si="7"/>
        <v>2633</v>
      </c>
      <c r="B496" s="356" t="s">
        <v>1014</v>
      </c>
      <c r="C496" s="357" t="s">
        <v>1015</v>
      </c>
    </row>
    <row r="497" spans="1:3" ht="15" customHeight="1" x14ac:dyDescent="0.4">
      <c r="A497" s="349">
        <f t="shared" si="7"/>
        <v>2634</v>
      </c>
      <c r="B497" s="356" t="s">
        <v>1016</v>
      </c>
      <c r="C497" s="357" t="s">
        <v>1017</v>
      </c>
    </row>
    <row r="498" spans="1:3" ht="15" customHeight="1" x14ac:dyDescent="0.4">
      <c r="A498" s="349">
        <f t="shared" si="7"/>
        <v>2635</v>
      </c>
      <c r="B498" s="356" t="s">
        <v>1018</v>
      </c>
      <c r="C498" s="357" t="s">
        <v>1019</v>
      </c>
    </row>
    <row r="499" spans="1:3" ht="15" customHeight="1" x14ac:dyDescent="0.4">
      <c r="A499" s="349">
        <f t="shared" si="7"/>
        <v>2641</v>
      </c>
      <c r="B499" s="356" t="s">
        <v>1020</v>
      </c>
      <c r="C499" s="357" t="s">
        <v>1021</v>
      </c>
    </row>
    <row r="500" spans="1:3" ht="15" customHeight="1" x14ac:dyDescent="0.4">
      <c r="A500" s="349">
        <f t="shared" si="7"/>
        <v>2642</v>
      </c>
      <c r="B500" s="356" t="s">
        <v>1022</v>
      </c>
      <c r="C500" s="357" t="s">
        <v>1023</v>
      </c>
    </row>
    <row r="501" spans="1:3" ht="15" customHeight="1" x14ac:dyDescent="0.4">
      <c r="A501" s="349">
        <f t="shared" si="7"/>
        <v>2643</v>
      </c>
      <c r="B501" s="356" t="s">
        <v>1024</v>
      </c>
      <c r="C501" s="357" t="s">
        <v>1025</v>
      </c>
    </row>
    <row r="502" spans="1:3" ht="15" customHeight="1" x14ac:dyDescent="0.4">
      <c r="A502" s="349">
        <f t="shared" si="7"/>
        <v>2644</v>
      </c>
      <c r="B502" s="356" t="s">
        <v>1026</v>
      </c>
      <c r="C502" s="357" t="s">
        <v>1027</v>
      </c>
    </row>
    <row r="503" spans="1:3" ht="15" customHeight="1" x14ac:dyDescent="0.4">
      <c r="A503" s="349">
        <f t="shared" si="7"/>
        <v>2645</v>
      </c>
      <c r="B503" s="356" t="s">
        <v>1028</v>
      </c>
      <c r="C503" s="357" t="s">
        <v>1029</v>
      </c>
    </row>
    <row r="504" spans="1:3" ht="15" customHeight="1" x14ac:dyDescent="0.4">
      <c r="A504" s="349">
        <f t="shared" si="7"/>
        <v>2651</v>
      </c>
      <c r="B504" s="356" t="s">
        <v>1030</v>
      </c>
      <c r="C504" s="357" t="s">
        <v>1031</v>
      </c>
    </row>
    <row r="505" spans="1:3" ht="15" customHeight="1" x14ac:dyDescent="0.4">
      <c r="A505" s="349">
        <f t="shared" si="7"/>
        <v>2652</v>
      </c>
      <c r="B505" s="356" t="s">
        <v>1032</v>
      </c>
      <c r="C505" s="357" t="s">
        <v>1033</v>
      </c>
    </row>
    <row r="506" spans="1:3" ht="15" customHeight="1" x14ac:dyDescent="0.4">
      <c r="A506" s="349">
        <f t="shared" si="7"/>
        <v>2653</v>
      </c>
      <c r="B506" s="356" t="s">
        <v>1034</v>
      </c>
      <c r="C506" s="357" t="s">
        <v>1035</v>
      </c>
    </row>
    <row r="507" spans="1:3" ht="15" customHeight="1" x14ac:dyDescent="0.4">
      <c r="A507" s="349">
        <f t="shared" si="7"/>
        <v>2661</v>
      </c>
      <c r="B507" s="356" t="s">
        <v>1036</v>
      </c>
      <c r="C507" s="357" t="s">
        <v>1037</v>
      </c>
    </row>
    <row r="508" spans="1:3" ht="15" customHeight="1" x14ac:dyDescent="0.4">
      <c r="A508" s="349">
        <f t="shared" si="7"/>
        <v>2662</v>
      </c>
      <c r="B508" s="356" t="s">
        <v>1038</v>
      </c>
      <c r="C508" s="357" t="s">
        <v>1039</v>
      </c>
    </row>
    <row r="509" spans="1:3" ht="15" customHeight="1" x14ac:dyDescent="0.4">
      <c r="A509" s="349">
        <f t="shared" si="7"/>
        <v>2663</v>
      </c>
      <c r="B509" s="356" t="s">
        <v>1040</v>
      </c>
      <c r="C509" s="357" t="s">
        <v>1041</v>
      </c>
    </row>
    <row r="510" spans="1:3" ht="15" customHeight="1" x14ac:dyDescent="0.4">
      <c r="A510" s="349">
        <f t="shared" si="7"/>
        <v>2664</v>
      </c>
      <c r="B510" s="356" t="s">
        <v>1042</v>
      </c>
      <c r="C510" s="357" t="s">
        <v>1043</v>
      </c>
    </row>
    <row r="511" spans="1:3" ht="15" customHeight="1" x14ac:dyDescent="0.4">
      <c r="A511" s="349">
        <f t="shared" si="7"/>
        <v>2671</v>
      </c>
      <c r="B511" s="356" t="s">
        <v>1044</v>
      </c>
      <c r="C511" s="357" t="s">
        <v>1045</v>
      </c>
    </row>
    <row r="512" spans="1:3" ht="15" customHeight="1" x14ac:dyDescent="0.4">
      <c r="A512" s="349">
        <f t="shared" si="7"/>
        <v>2672</v>
      </c>
      <c r="B512" s="356" t="s">
        <v>1046</v>
      </c>
      <c r="C512" s="357" t="s">
        <v>1047</v>
      </c>
    </row>
    <row r="513" spans="1:3" ht="15" customHeight="1" x14ac:dyDescent="0.4">
      <c r="A513" s="349">
        <f t="shared" si="7"/>
        <v>2691</v>
      </c>
      <c r="B513" s="356" t="s">
        <v>1048</v>
      </c>
      <c r="C513" s="357" t="s">
        <v>1049</v>
      </c>
    </row>
    <row r="514" spans="1:3" ht="15" customHeight="1" x14ac:dyDescent="0.4">
      <c r="A514" s="349">
        <f t="shared" si="7"/>
        <v>2692</v>
      </c>
      <c r="B514" s="356" t="s">
        <v>1050</v>
      </c>
      <c r="C514" s="357" t="s">
        <v>1051</v>
      </c>
    </row>
    <row r="515" spans="1:3" ht="15" customHeight="1" x14ac:dyDescent="0.4">
      <c r="A515" s="349">
        <f t="shared" ref="A515:A578" si="8">VALUE(B515)</f>
        <v>2693</v>
      </c>
      <c r="B515" s="356" t="s">
        <v>1052</v>
      </c>
      <c r="C515" s="357" t="s">
        <v>1053</v>
      </c>
    </row>
    <row r="516" spans="1:3" ht="15" customHeight="1" x14ac:dyDescent="0.4">
      <c r="A516" s="349">
        <f t="shared" si="8"/>
        <v>2694</v>
      </c>
      <c r="B516" s="356" t="s">
        <v>1054</v>
      </c>
      <c r="C516" s="357" t="s">
        <v>1055</v>
      </c>
    </row>
    <row r="517" spans="1:3" ht="15" customHeight="1" x14ac:dyDescent="0.4">
      <c r="A517" s="349">
        <f t="shared" si="8"/>
        <v>2699</v>
      </c>
      <c r="B517" s="356" t="s">
        <v>1056</v>
      </c>
      <c r="C517" s="357" t="s">
        <v>1057</v>
      </c>
    </row>
    <row r="518" spans="1:3" ht="15" customHeight="1" x14ac:dyDescent="0.4">
      <c r="A518" s="349">
        <f t="shared" si="8"/>
        <v>2711</v>
      </c>
      <c r="B518" s="356" t="s">
        <v>1058</v>
      </c>
      <c r="C518" s="357" t="s">
        <v>1059</v>
      </c>
    </row>
    <row r="519" spans="1:3" ht="15" customHeight="1" x14ac:dyDescent="0.4">
      <c r="A519" s="349">
        <f t="shared" si="8"/>
        <v>2719</v>
      </c>
      <c r="B519" s="356" t="s">
        <v>1060</v>
      </c>
      <c r="C519" s="357" t="s">
        <v>1061</v>
      </c>
    </row>
    <row r="520" spans="1:3" ht="15" customHeight="1" x14ac:dyDescent="0.4">
      <c r="A520" s="349">
        <f t="shared" si="8"/>
        <v>2721</v>
      </c>
      <c r="B520" s="356" t="s">
        <v>1062</v>
      </c>
      <c r="C520" s="357" t="s">
        <v>1063</v>
      </c>
    </row>
    <row r="521" spans="1:3" ht="15" customHeight="1" x14ac:dyDescent="0.4">
      <c r="A521" s="349">
        <f t="shared" si="8"/>
        <v>2722</v>
      </c>
      <c r="B521" s="356" t="s">
        <v>1064</v>
      </c>
      <c r="C521" s="357" t="s">
        <v>1065</v>
      </c>
    </row>
    <row r="522" spans="1:3" ht="15" customHeight="1" x14ac:dyDescent="0.4">
      <c r="A522" s="349">
        <f t="shared" si="8"/>
        <v>2723</v>
      </c>
      <c r="B522" s="356" t="s">
        <v>1066</v>
      </c>
      <c r="C522" s="357" t="s">
        <v>1067</v>
      </c>
    </row>
    <row r="523" spans="1:3" ht="15" customHeight="1" x14ac:dyDescent="0.4">
      <c r="A523" s="349">
        <f t="shared" si="8"/>
        <v>2729</v>
      </c>
      <c r="B523" s="356" t="s">
        <v>1068</v>
      </c>
      <c r="C523" s="357" t="s">
        <v>1069</v>
      </c>
    </row>
    <row r="524" spans="1:3" ht="15" customHeight="1" x14ac:dyDescent="0.4">
      <c r="A524" s="349">
        <f t="shared" si="8"/>
        <v>2731</v>
      </c>
      <c r="B524" s="356" t="s">
        <v>1070</v>
      </c>
      <c r="C524" s="357" t="s">
        <v>1071</v>
      </c>
    </row>
    <row r="525" spans="1:3" ht="15" customHeight="1" x14ac:dyDescent="0.4">
      <c r="A525" s="349">
        <f t="shared" si="8"/>
        <v>2732</v>
      </c>
      <c r="B525" s="356" t="s">
        <v>1072</v>
      </c>
      <c r="C525" s="357" t="s">
        <v>1073</v>
      </c>
    </row>
    <row r="526" spans="1:3" ht="15" customHeight="1" x14ac:dyDescent="0.4">
      <c r="A526" s="349">
        <f t="shared" si="8"/>
        <v>2733</v>
      </c>
      <c r="B526" s="356" t="s">
        <v>1074</v>
      </c>
      <c r="C526" s="357" t="s">
        <v>1075</v>
      </c>
    </row>
    <row r="527" spans="1:3" ht="15" customHeight="1" x14ac:dyDescent="0.4">
      <c r="A527" s="349">
        <f t="shared" si="8"/>
        <v>2734</v>
      </c>
      <c r="B527" s="356" t="s">
        <v>1076</v>
      </c>
      <c r="C527" s="357" t="s">
        <v>1077</v>
      </c>
    </row>
    <row r="528" spans="1:3" ht="15" customHeight="1" x14ac:dyDescent="0.4">
      <c r="A528" s="349">
        <f t="shared" si="8"/>
        <v>2735</v>
      </c>
      <c r="B528" s="356" t="s">
        <v>1078</v>
      </c>
      <c r="C528" s="357" t="s">
        <v>1079</v>
      </c>
    </row>
    <row r="529" spans="1:3" ht="15" customHeight="1" x14ac:dyDescent="0.4">
      <c r="A529" s="349">
        <f t="shared" si="8"/>
        <v>2736</v>
      </c>
      <c r="B529" s="356" t="s">
        <v>1080</v>
      </c>
      <c r="C529" s="357" t="s">
        <v>1081</v>
      </c>
    </row>
    <row r="530" spans="1:3" ht="15" customHeight="1" x14ac:dyDescent="0.4">
      <c r="A530" s="349">
        <f t="shared" si="8"/>
        <v>2737</v>
      </c>
      <c r="B530" s="356" t="s">
        <v>1082</v>
      </c>
      <c r="C530" s="357" t="s">
        <v>1083</v>
      </c>
    </row>
    <row r="531" spans="1:3" ht="15" customHeight="1" x14ac:dyDescent="0.4">
      <c r="A531" s="349">
        <f t="shared" si="8"/>
        <v>2738</v>
      </c>
      <c r="B531" s="356" t="s">
        <v>1084</v>
      </c>
      <c r="C531" s="357" t="s">
        <v>1085</v>
      </c>
    </row>
    <row r="532" spans="1:3" ht="15" customHeight="1" x14ac:dyDescent="0.4">
      <c r="A532" s="349">
        <f t="shared" si="8"/>
        <v>2739</v>
      </c>
      <c r="B532" s="356" t="s">
        <v>1086</v>
      </c>
      <c r="C532" s="357" t="s">
        <v>1087</v>
      </c>
    </row>
    <row r="533" spans="1:3" ht="15" customHeight="1" x14ac:dyDescent="0.4">
      <c r="A533" s="349">
        <f t="shared" si="8"/>
        <v>2741</v>
      </c>
      <c r="B533" s="356" t="s">
        <v>1088</v>
      </c>
      <c r="C533" s="357" t="s">
        <v>1089</v>
      </c>
    </row>
    <row r="534" spans="1:3" ht="15" customHeight="1" x14ac:dyDescent="0.4">
      <c r="A534" s="349">
        <f t="shared" si="8"/>
        <v>2742</v>
      </c>
      <c r="B534" s="356" t="s">
        <v>1090</v>
      </c>
      <c r="C534" s="357" t="s">
        <v>1091</v>
      </c>
    </row>
    <row r="535" spans="1:3" ht="15" customHeight="1" x14ac:dyDescent="0.4">
      <c r="A535" s="349">
        <f t="shared" si="8"/>
        <v>2743</v>
      </c>
      <c r="B535" s="356" t="s">
        <v>1092</v>
      </c>
      <c r="C535" s="357" t="s">
        <v>1093</v>
      </c>
    </row>
    <row r="536" spans="1:3" ht="15" customHeight="1" x14ac:dyDescent="0.4">
      <c r="A536" s="349">
        <f t="shared" si="8"/>
        <v>2744</v>
      </c>
      <c r="B536" s="356" t="s">
        <v>1094</v>
      </c>
      <c r="C536" s="357" t="s">
        <v>1095</v>
      </c>
    </row>
    <row r="537" spans="1:3" ht="15" customHeight="1" x14ac:dyDescent="0.4">
      <c r="A537" s="349">
        <f t="shared" si="8"/>
        <v>2751</v>
      </c>
      <c r="B537" s="356" t="s">
        <v>1096</v>
      </c>
      <c r="C537" s="357" t="s">
        <v>1097</v>
      </c>
    </row>
    <row r="538" spans="1:3" ht="15" customHeight="1" x14ac:dyDescent="0.4">
      <c r="A538" s="349">
        <f t="shared" si="8"/>
        <v>2752</v>
      </c>
      <c r="B538" s="356" t="s">
        <v>1098</v>
      </c>
      <c r="C538" s="357" t="s">
        <v>1099</v>
      </c>
    </row>
    <row r="539" spans="1:3" ht="15" customHeight="1" x14ac:dyDescent="0.4">
      <c r="A539" s="349">
        <f t="shared" si="8"/>
        <v>2753</v>
      </c>
      <c r="B539" s="356" t="s">
        <v>1100</v>
      </c>
      <c r="C539" s="357" t="s">
        <v>1101</v>
      </c>
    </row>
    <row r="540" spans="1:3" ht="15" customHeight="1" x14ac:dyDescent="0.4">
      <c r="A540" s="349">
        <f t="shared" si="8"/>
        <v>2761</v>
      </c>
      <c r="B540" s="356" t="s">
        <v>1102</v>
      </c>
      <c r="C540" s="357" t="s">
        <v>1103</v>
      </c>
    </row>
    <row r="541" spans="1:3" ht="15" customHeight="1" x14ac:dyDescent="0.4">
      <c r="A541" s="349">
        <f t="shared" si="8"/>
        <v>2811</v>
      </c>
      <c r="B541" s="356" t="s">
        <v>1104</v>
      </c>
      <c r="C541" s="357" t="s">
        <v>1105</v>
      </c>
    </row>
    <row r="542" spans="1:3" ht="15" customHeight="1" x14ac:dyDescent="0.4">
      <c r="A542" s="349">
        <f t="shared" si="8"/>
        <v>2812</v>
      </c>
      <c r="B542" s="356" t="s">
        <v>1106</v>
      </c>
      <c r="C542" s="357" t="s">
        <v>1107</v>
      </c>
    </row>
    <row r="543" spans="1:3" ht="15" customHeight="1" x14ac:dyDescent="0.4">
      <c r="A543" s="349">
        <f t="shared" si="8"/>
        <v>2813</v>
      </c>
      <c r="B543" s="356" t="s">
        <v>1108</v>
      </c>
      <c r="C543" s="357" t="s">
        <v>1109</v>
      </c>
    </row>
    <row r="544" spans="1:3" ht="15" customHeight="1" x14ac:dyDescent="0.4">
      <c r="A544" s="349">
        <f t="shared" si="8"/>
        <v>2814</v>
      </c>
      <c r="B544" s="356" t="s">
        <v>1110</v>
      </c>
      <c r="C544" s="357" t="s">
        <v>1111</v>
      </c>
    </row>
    <row r="545" spans="1:3" ht="15" customHeight="1" x14ac:dyDescent="0.4">
      <c r="A545" s="349">
        <f t="shared" si="8"/>
        <v>2815</v>
      </c>
      <c r="B545" s="356" t="s">
        <v>1112</v>
      </c>
      <c r="C545" s="357" t="s">
        <v>1113</v>
      </c>
    </row>
    <row r="546" spans="1:3" ht="15" customHeight="1" x14ac:dyDescent="0.4">
      <c r="A546" s="349">
        <f t="shared" si="8"/>
        <v>2821</v>
      </c>
      <c r="B546" s="356" t="s">
        <v>1114</v>
      </c>
      <c r="C546" s="357" t="s">
        <v>1115</v>
      </c>
    </row>
    <row r="547" spans="1:3" ht="15" customHeight="1" x14ac:dyDescent="0.4">
      <c r="A547" s="349">
        <f t="shared" si="8"/>
        <v>2822</v>
      </c>
      <c r="B547" s="356" t="s">
        <v>1116</v>
      </c>
      <c r="C547" s="357" t="s">
        <v>2511</v>
      </c>
    </row>
    <row r="548" spans="1:3" ht="15" customHeight="1" x14ac:dyDescent="0.4">
      <c r="A548" s="349">
        <f t="shared" si="8"/>
        <v>2823</v>
      </c>
      <c r="B548" s="356" t="s">
        <v>1117</v>
      </c>
      <c r="C548" s="357" t="s">
        <v>1118</v>
      </c>
    </row>
    <row r="549" spans="1:3" ht="15" customHeight="1" x14ac:dyDescent="0.4">
      <c r="A549" s="349">
        <f t="shared" si="8"/>
        <v>2831</v>
      </c>
      <c r="B549" s="356" t="s">
        <v>1119</v>
      </c>
      <c r="C549" s="357" t="s">
        <v>1120</v>
      </c>
    </row>
    <row r="550" spans="1:3" ht="15" customHeight="1" x14ac:dyDescent="0.4">
      <c r="A550" s="349">
        <f t="shared" si="8"/>
        <v>2832</v>
      </c>
      <c r="B550" s="356" t="s">
        <v>1121</v>
      </c>
      <c r="C550" s="357" t="s">
        <v>1122</v>
      </c>
    </row>
    <row r="551" spans="1:3" ht="15" customHeight="1" x14ac:dyDescent="0.4">
      <c r="A551" s="349">
        <f t="shared" si="8"/>
        <v>2841</v>
      </c>
      <c r="B551" s="356" t="s">
        <v>1123</v>
      </c>
      <c r="C551" s="357" t="s">
        <v>1124</v>
      </c>
    </row>
    <row r="552" spans="1:3" ht="15" customHeight="1" x14ac:dyDescent="0.4">
      <c r="A552" s="349">
        <f t="shared" si="8"/>
        <v>2842</v>
      </c>
      <c r="B552" s="356" t="s">
        <v>1125</v>
      </c>
      <c r="C552" s="357" t="s">
        <v>1126</v>
      </c>
    </row>
    <row r="553" spans="1:3" ht="15" customHeight="1" x14ac:dyDescent="0.4">
      <c r="A553" s="349">
        <f t="shared" si="8"/>
        <v>2851</v>
      </c>
      <c r="B553" s="356" t="s">
        <v>1127</v>
      </c>
      <c r="C553" s="357" t="s">
        <v>1128</v>
      </c>
    </row>
    <row r="554" spans="1:3" ht="15" customHeight="1" x14ac:dyDescent="0.4">
      <c r="A554" s="349">
        <f t="shared" si="8"/>
        <v>2859</v>
      </c>
      <c r="B554" s="356" t="s">
        <v>1129</v>
      </c>
      <c r="C554" s="357" t="s">
        <v>1130</v>
      </c>
    </row>
    <row r="555" spans="1:3" ht="15" customHeight="1" x14ac:dyDescent="0.4">
      <c r="A555" s="349">
        <f t="shared" si="8"/>
        <v>2899</v>
      </c>
      <c r="B555" s="356" t="s">
        <v>1131</v>
      </c>
      <c r="C555" s="357" t="s">
        <v>1132</v>
      </c>
    </row>
    <row r="556" spans="1:3" ht="15" customHeight="1" x14ac:dyDescent="0.4">
      <c r="A556" s="349">
        <f t="shared" si="8"/>
        <v>2911</v>
      </c>
      <c r="B556" s="356" t="s">
        <v>1133</v>
      </c>
      <c r="C556" s="357" t="s">
        <v>1134</v>
      </c>
    </row>
    <row r="557" spans="1:3" ht="15" customHeight="1" x14ac:dyDescent="0.4">
      <c r="A557" s="349">
        <f t="shared" si="8"/>
        <v>2912</v>
      </c>
      <c r="B557" s="356" t="s">
        <v>1135</v>
      </c>
      <c r="C557" s="357" t="s">
        <v>1136</v>
      </c>
    </row>
    <row r="558" spans="1:3" ht="15" customHeight="1" x14ac:dyDescent="0.4">
      <c r="A558" s="349">
        <f t="shared" si="8"/>
        <v>2913</v>
      </c>
      <c r="B558" s="356" t="s">
        <v>1137</v>
      </c>
      <c r="C558" s="357" t="s">
        <v>1138</v>
      </c>
    </row>
    <row r="559" spans="1:3" ht="15" customHeight="1" x14ac:dyDescent="0.4">
      <c r="A559" s="349">
        <f t="shared" si="8"/>
        <v>2914</v>
      </c>
      <c r="B559" s="356" t="s">
        <v>1139</v>
      </c>
      <c r="C559" s="357" t="s">
        <v>1140</v>
      </c>
    </row>
    <row r="560" spans="1:3" ht="15" customHeight="1" x14ac:dyDescent="0.4">
      <c r="A560" s="349">
        <f t="shared" si="8"/>
        <v>2915</v>
      </c>
      <c r="B560" s="356" t="s">
        <v>1141</v>
      </c>
      <c r="C560" s="357" t="s">
        <v>1142</v>
      </c>
    </row>
    <row r="561" spans="1:3" ht="15" customHeight="1" x14ac:dyDescent="0.4">
      <c r="A561" s="349">
        <f t="shared" si="8"/>
        <v>2921</v>
      </c>
      <c r="B561" s="356" t="s">
        <v>1143</v>
      </c>
      <c r="C561" s="357" t="s">
        <v>1144</v>
      </c>
    </row>
    <row r="562" spans="1:3" ht="15" customHeight="1" x14ac:dyDescent="0.4">
      <c r="A562" s="349">
        <f t="shared" si="8"/>
        <v>2922</v>
      </c>
      <c r="B562" s="356" t="s">
        <v>1145</v>
      </c>
      <c r="C562" s="357" t="s">
        <v>1146</v>
      </c>
    </row>
    <row r="563" spans="1:3" ht="15" customHeight="1" x14ac:dyDescent="0.4">
      <c r="A563" s="349">
        <f t="shared" si="8"/>
        <v>2923</v>
      </c>
      <c r="B563" s="356">
        <v>2923</v>
      </c>
      <c r="C563" s="357" t="s">
        <v>2512</v>
      </c>
    </row>
    <row r="564" spans="1:3" ht="15" customHeight="1" x14ac:dyDescent="0.4">
      <c r="A564" s="349">
        <f t="shared" si="8"/>
        <v>2929</v>
      </c>
      <c r="B564" s="356" t="s">
        <v>1147</v>
      </c>
      <c r="C564" s="357" t="s">
        <v>1148</v>
      </c>
    </row>
    <row r="565" spans="1:3" ht="15" customHeight="1" x14ac:dyDescent="0.4">
      <c r="A565" s="349">
        <f t="shared" si="8"/>
        <v>2931</v>
      </c>
      <c r="B565" s="356" t="s">
        <v>1149</v>
      </c>
      <c r="C565" s="357" t="s">
        <v>1150</v>
      </c>
    </row>
    <row r="566" spans="1:3" ht="15" customHeight="1" x14ac:dyDescent="0.4">
      <c r="A566" s="349">
        <f t="shared" si="8"/>
        <v>2932</v>
      </c>
      <c r="B566" s="356" t="s">
        <v>1151</v>
      </c>
      <c r="C566" s="357" t="s">
        <v>1152</v>
      </c>
    </row>
    <row r="567" spans="1:3" ht="15" customHeight="1" x14ac:dyDescent="0.4">
      <c r="A567" s="349">
        <f t="shared" si="8"/>
        <v>2933</v>
      </c>
      <c r="B567" s="356" t="s">
        <v>1153</v>
      </c>
      <c r="C567" s="357" t="s">
        <v>1154</v>
      </c>
    </row>
    <row r="568" spans="1:3" ht="15" customHeight="1" x14ac:dyDescent="0.4">
      <c r="A568" s="349">
        <f t="shared" si="8"/>
        <v>2939</v>
      </c>
      <c r="B568" s="356" t="s">
        <v>1155</v>
      </c>
      <c r="C568" s="357" t="s">
        <v>1156</v>
      </c>
    </row>
    <row r="569" spans="1:3" ht="15" customHeight="1" x14ac:dyDescent="0.4">
      <c r="A569" s="349">
        <f t="shared" si="8"/>
        <v>2941</v>
      </c>
      <c r="B569" s="356" t="s">
        <v>1157</v>
      </c>
      <c r="C569" s="357" t="s">
        <v>1158</v>
      </c>
    </row>
    <row r="570" spans="1:3" ht="15" customHeight="1" x14ac:dyDescent="0.4">
      <c r="A570" s="349">
        <f t="shared" si="8"/>
        <v>2942</v>
      </c>
      <c r="B570" s="356" t="s">
        <v>1159</v>
      </c>
      <c r="C570" s="357" t="s">
        <v>1160</v>
      </c>
    </row>
    <row r="571" spans="1:3" ht="15" customHeight="1" x14ac:dyDescent="0.4">
      <c r="A571" s="349">
        <f t="shared" si="8"/>
        <v>2951</v>
      </c>
      <c r="B571" s="356" t="s">
        <v>1161</v>
      </c>
      <c r="C571" s="357" t="s">
        <v>1162</v>
      </c>
    </row>
    <row r="572" spans="1:3" ht="15" customHeight="1" x14ac:dyDescent="0.4">
      <c r="A572" s="349">
        <f t="shared" si="8"/>
        <v>2952</v>
      </c>
      <c r="B572" s="356" t="s">
        <v>1163</v>
      </c>
      <c r="C572" s="357" t="s">
        <v>1164</v>
      </c>
    </row>
    <row r="573" spans="1:3" ht="15" customHeight="1" x14ac:dyDescent="0.4">
      <c r="A573" s="349">
        <f t="shared" si="8"/>
        <v>2961</v>
      </c>
      <c r="B573" s="356" t="s">
        <v>1165</v>
      </c>
      <c r="C573" s="357" t="s">
        <v>1166</v>
      </c>
    </row>
    <row r="574" spans="1:3" ht="15" customHeight="1" x14ac:dyDescent="0.4">
      <c r="A574" s="349">
        <f t="shared" si="8"/>
        <v>2962</v>
      </c>
      <c r="B574" s="356" t="s">
        <v>1167</v>
      </c>
      <c r="C574" s="357" t="s">
        <v>1168</v>
      </c>
    </row>
    <row r="575" spans="1:3" ht="15" customHeight="1" x14ac:dyDescent="0.4">
      <c r="A575" s="349">
        <f t="shared" si="8"/>
        <v>2969</v>
      </c>
      <c r="B575" s="356" t="s">
        <v>1169</v>
      </c>
      <c r="C575" s="357" t="s">
        <v>1170</v>
      </c>
    </row>
    <row r="576" spans="1:3" ht="15" customHeight="1" x14ac:dyDescent="0.4">
      <c r="A576" s="349">
        <f t="shared" si="8"/>
        <v>2971</v>
      </c>
      <c r="B576" s="356" t="s">
        <v>1171</v>
      </c>
      <c r="C576" s="357" t="s">
        <v>1172</v>
      </c>
    </row>
    <row r="577" spans="1:3" ht="15" customHeight="1" x14ac:dyDescent="0.4">
      <c r="A577" s="349">
        <f t="shared" si="8"/>
        <v>2972</v>
      </c>
      <c r="B577" s="356" t="s">
        <v>1173</v>
      </c>
      <c r="C577" s="357" t="s">
        <v>1174</v>
      </c>
    </row>
    <row r="578" spans="1:3" ht="15" customHeight="1" x14ac:dyDescent="0.4">
      <c r="A578" s="349">
        <f t="shared" si="8"/>
        <v>2973</v>
      </c>
      <c r="B578" s="356" t="s">
        <v>1175</v>
      </c>
      <c r="C578" s="357" t="s">
        <v>1176</v>
      </c>
    </row>
    <row r="579" spans="1:3" ht="15" customHeight="1" x14ac:dyDescent="0.4">
      <c r="A579" s="349">
        <f t="shared" ref="A579:A642" si="9">VALUE(B579)</f>
        <v>2999</v>
      </c>
      <c r="B579" s="356" t="s">
        <v>1177</v>
      </c>
      <c r="C579" s="357" t="s">
        <v>1178</v>
      </c>
    </row>
    <row r="580" spans="1:3" ht="15" customHeight="1" x14ac:dyDescent="0.4">
      <c r="A580" s="349">
        <f t="shared" si="9"/>
        <v>3011</v>
      </c>
      <c r="B580" s="356" t="s">
        <v>1179</v>
      </c>
      <c r="C580" s="357" t="s">
        <v>1180</v>
      </c>
    </row>
    <row r="581" spans="1:3" ht="15" customHeight="1" x14ac:dyDescent="0.4">
      <c r="A581" s="349">
        <f t="shared" si="9"/>
        <v>3012</v>
      </c>
      <c r="B581" s="356" t="s">
        <v>1181</v>
      </c>
      <c r="C581" s="357" t="s">
        <v>2513</v>
      </c>
    </row>
    <row r="582" spans="1:3" ht="15" customHeight="1" x14ac:dyDescent="0.4">
      <c r="A582" s="349">
        <f t="shared" si="9"/>
        <v>3013</v>
      </c>
      <c r="B582" s="356" t="s">
        <v>1182</v>
      </c>
      <c r="C582" s="357" t="s">
        <v>1183</v>
      </c>
    </row>
    <row r="583" spans="1:3" ht="15" customHeight="1" x14ac:dyDescent="0.4">
      <c r="A583" s="349">
        <f t="shared" si="9"/>
        <v>3014</v>
      </c>
      <c r="B583" s="356" t="s">
        <v>1184</v>
      </c>
      <c r="C583" s="357" t="s">
        <v>1185</v>
      </c>
    </row>
    <row r="584" spans="1:3" ht="15" customHeight="1" x14ac:dyDescent="0.4">
      <c r="A584" s="349">
        <f t="shared" si="9"/>
        <v>3015</v>
      </c>
      <c r="B584" s="356" t="s">
        <v>1186</v>
      </c>
      <c r="C584" s="357" t="s">
        <v>1187</v>
      </c>
    </row>
    <row r="585" spans="1:3" ht="15" customHeight="1" x14ac:dyDescent="0.4">
      <c r="A585" s="349">
        <f t="shared" si="9"/>
        <v>3019</v>
      </c>
      <c r="B585" s="356" t="s">
        <v>1188</v>
      </c>
      <c r="C585" s="357" t="s">
        <v>1189</v>
      </c>
    </row>
    <row r="586" spans="1:3" ht="15" customHeight="1" x14ac:dyDescent="0.4">
      <c r="A586" s="349">
        <f t="shared" si="9"/>
        <v>3021</v>
      </c>
      <c r="B586" s="356" t="s">
        <v>1190</v>
      </c>
      <c r="C586" s="357" t="s">
        <v>1191</v>
      </c>
    </row>
    <row r="587" spans="1:3" ht="15" customHeight="1" x14ac:dyDescent="0.4">
      <c r="A587" s="349">
        <f t="shared" si="9"/>
        <v>3022</v>
      </c>
      <c r="B587" s="356" t="s">
        <v>1192</v>
      </c>
      <c r="C587" s="357" t="s">
        <v>1193</v>
      </c>
    </row>
    <row r="588" spans="1:3" ht="15" customHeight="1" x14ac:dyDescent="0.4">
      <c r="A588" s="349">
        <f t="shared" si="9"/>
        <v>3023</v>
      </c>
      <c r="B588" s="356" t="s">
        <v>1194</v>
      </c>
      <c r="C588" s="357" t="s">
        <v>1195</v>
      </c>
    </row>
    <row r="589" spans="1:3" ht="15" customHeight="1" x14ac:dyDescent="0.4">
      <c r="A589" s="349">
        <f t="shared" si="9"/>
        <v>3031</v>
      </c>
      <c r="B589" s="356" t="s">
        <v>1196</v>
      </c>
      <c r="C589" s="357" t="s">
        <v>1197</v>
      </c>
    </row>
    <row r="590" spans="1:3" ht="15" customHeight="1" x14ac:dyDescent="0.4">
      <c r="A590" s="349">
        <f t="shared" si="9"/>
        <v>3032</v>
      </c>
      <c r="B590" s="356" t="s">
        <v>1198</v>
      </c>
      <c r="C590" s="357" t="s">
        <v>1199</v>
      </c>
    </row>
    <row r="591" spans="1:3" ht="15" customHeight="1" x14ac:dyDescent="0.4">
      <c r="A591" s="349">
        <f t="shared" si="9"/>
        <v>3033</v>
      </c>
      <c r="B591" s="356" t="s">
        <v>1200</v>
      </c>
      <c r="C591" s="357" t="s">
        <v>1201</v>
      </c>
    </row>
    <row r="592" spans="1:3" ht="15" customHeight="1" x14ac:dyDescent="0.4">
      <c r="A592" s="349">
        <f t="shared" si="9"/>
        <v>3034</v>
      </c>
      <c r="B592" s="356" t="s">
        <v>1202</v>
      </c>
      <c r="C592" s="357" t="s">
        <v>1203</v>
      </c>
    </row>
    <row r="593" spans="1:3" ht="15" customHeight="1" x14ac:dyDescent="0.4">
      <c r="A593" s="349">
        <f t="shared" si="9"/>
        <v>3035</v>
      </c>
      <c r="B593" s="356" t="s">
        <v>1204</v>
      </c>
      <c r="C593" s="357" t="s">
        <v>1205</v>
      </c>
    </row>
    <row r="594" spans="1:3" ht="15" customHeight="1" x14ac:dyDescent="0.4">
      <c r="A594" s="349">
        <f t="shared" si="9"/>
        <v>3039</v>
      </c>
      <c r="B594" s="356" t="s">
        <v>1206</v>
      </c>
      <c r="C594" s="357" t="s">
        <v>1207</v>
      </c>
    </row>
    <row r="595" spans="1:3" ht="15" customHeight="1" x14ac:dyDescent="0.4">
      <c r="A595" s="349">
        <f t="shared" si="9"/>
        <v>3111</v>
      </c>
      <c r="B595" s="356" t="s">
        <v>1208</v>
      </c>
      <c r="C595" s="357" t="s">
        <v>1209</v>
      </c>
    </row>
    <row r="596" spans="1:3" ht="15" customHeight="1" x14ac:dyDescent="0.4">
      <c r="A596" s="349">
        <f t="shared" si="9"/>
        <v>3112</v>
      </c>
      <c r="B596" s="356" t="s">
        <v>1210</v>
      </c>
      <c r="C596" s="357" t="s">
        <v>1211</v>
      </c>
    </row>
    <row r="597" spans="1:3" ht="15" customHeight="1" x14ac:dyDescent="0.4">
      <c r="A597" s="349">
        <f t="shared" si="9"/>
        <v>3113</v>
      </c>
      <c r="B597" s="356" t="s">
        <v>1212</v>
      </c>
      <c r="C597" s="357" t="s">
        <v>1213</v>
      </c>
    </row>
    <row r="598" spans="1:3" ht="15" customHeight="1" x14ac:dyDescent="0.4">
      <c r="A598" s="349">
        <f t="shared" si="9"/>
        <v>3121</v>
      </c>
      <c r="B598" s="356" t="s">
        <v>1214</v>
      </c>
      <c r="C598" s="357" t="s">
        <v>1215</v>
      </c>
    </row>
    <row r="599" spans="1:3" ht="15" customHeight="1" x14ac:dyDescent="0.4">
      <c r="A599" s="349">
        <f t="shared" si="9"/>
        <v>3122</v>
      </c>
      <c r="B599" s="356" t="s">
        <v>1216</v>
      </c>
      <c r="C599" s="357" t="s">
        <v>1217</v>
      </c>
    </row>
    <row r="600" spans="1:3" ht="15" customHeight="1" x14ac:dyDescent="0.4">
      <c r="A600" s="349">
        <f t="shared" si="9"/>
        <v>3131</v>
      </c>
      <c r="B600" s="356" t="s">
        <v>1218</v>
      </c>
      <c r="C600" s="357" t="s">
        <v>1219</v>
      </c>
    </row>
    <row r="601" spans="1:3" ht="15" customHeight="1" x14ac:dyDescent="0.4">
      <c r="A601" s="349">
        <f t="shared" si="9"/>
        <v>3132</v>
      </c>
      <c r="B601" s="356" t="s">
        <v>1220</v>
      </c>
      <c r="C601" s="357" t="s">
        <v>1221</v>
      </c>
    </row>
    <row r="602" spans="1:3" ht="15" customHeight="1" x14ac:dyDescent="0.4">
      <c r="A602" s="349">
        <f t="shared" si="9"/>
        <v>3133</v>
      </c>
      <c r="B602" s="356" t="s">
        <v>1222</v>
      </c>
      <c r="C602" s="357" t="s">
        <v>1223</v>
      </c>
    </row>
    <row r="603" spans="1:3" ht="15" customHeight="1" x14ac:dyDescent="0.4">
      <c r="A603" s="349">
        <f t="shared" si="9"/>
        <v>3134</v>
      </c>
      <c r="B603" s="356" t="s">
        <v>1224</v>
      </c>
      <c r="C603" s="357" t="s">
        <v>1225</v>
      </c>
    </row>
    <row r="604" spans="1:3" ht="15" customHeight="1" x14ac:dyDescent="0.4">
      <c r="A604" s="349">
        <f t="shared" si="9"/>
        <v>3141</v>
      </c>
      <c r="B604" s="356" t="s">
        <v>1226</v>
      </c>
      <c r="C604" s="357" t="s">
        <v>1227</v>
      </c>
    </row>
    <row r="605" spans="1:3" ht="15" customHeight="1" x14ac:dyDescent="0.4">
      <c r="A605" s="349">
        <f t="shared" si="9"/>
        <v>3142</v>
      </c>
      <c r="B605" s="356" t="s">
        <v>1228</v>
      </c>
      <c r="C605" s="357" t="s">
        <v>1229</v>
      </c>
    </row>
    <row r="606" spans="1:3" ht="15" customHeight="1" x14ac:dyDescent="0.4">
      <c r="A606" s="349">
        <f t="shared" si="9"/>
        <v>3149</v>
      </c>
      <c r="B606" s="356" t="s">
        <v>1230</v>
      </c>
      <c r="C606" s="357" t="s">
        <v>1231</v>
      </c>
    </row>
    <row r="607" spans="1:3" ht="15" customHeight="1" x14ac:dyDescent="0.4">
      <c r="A607" s="349">
        <f t="shared" si="9"/>
        <v>3151</v>
      </c>
      <c r="B607" s="356" t="s">
        <v>1232</v>
      </c>
      <c r="C607" s="357" t="s">
        <v>1233</v>
      </c>
    </row>
    <row r="608" spans="1:3" ht="15" customHeight="1" x14ac:dyDescent="0.4">
      <c r="A608" s="349">
        <f t="shared" si="9"/>
        <v>3159</v>
      </c>
      <c r="B608" s="356" t="s">
        <v>1234</v>
      </c>
      <c r="C608" s="357" t="s">
        <v>1235</v>
      </c>
    </row>
    <row r="609" spans="1:3" ht="15" customHeight="1" x14ac:dyDescent="0.4">
      <c r="A609" s="349">
        <f t="shared" si="9"/>
        <v>3191</v>
      </c>
      <c r="B609" s="356" t="s">
        <v>1236</v>
      </c>
      <c r="C609" s="357" t="s">
        <v>1237</v>
      </c>
    </row>
    <row r="610" spans="1:3" ht="15" customHeight="1" x14ac:dyDescent="0.4">
      <c r="A610" s="349">
        <f t="shared" si="9"/>
        <v>3199</v>
      </c>
      <c r="B610" s="356" t="s">
        <v>1238</v>
      </c>
      <c r="C610" s="357" t="s">
        <v>1239</v>
      </c>
    </row>
    <row r="611" spans="1:3" ht="15" customHeight="1" x14ac:dyDescent="0.4">
      <c r="A611" s="349">
        <f t="shared" si="9"/>
        <v>3211</v>
      </c>
      <c r="B611" s="356" t="s">
        <v>1240</v>
      </c>
      <c r="C611" s="357" t="s">
        <v>1241</v>
      </c>
    </row>
    <row r="612" spans="1:3" ht="15" customHeight="1" x14ac:dyDescent="0.4">
      <c r="A612" s="349">
        <f t="shared" si="9"/>
        <v>3212</v>
      </c>
      <c r="B612" s="356" t="s">
        <v>1242</v>
      </c>
      <c r="C612" s="357" t="s">
        <v>1243</v>
      </c>
    </row>
    <row r="613" spans="1:3" ht="15" customHeight="1" x14ac:dyDescent="0.4">
      <c r="A613" s="349">
        <f t="shared" si="9"/>
        <v>3219</v>
      </c>
      <c r="B613" s="356" t="s">
        <v>1244</v>
      </c>
      <c r="C613" s="357" t="s">
        <v>1245</v>
      </c>
    </row>
    <row r="614" spans="1:3" ht="15" customHeight="1" x14ac:dyDescent="0.4">
      <c r="A614" s="349">
        <f t="shared" si="9"/>
        <v>3221</v>
      </c>
      <c r="B614" s="356" t="s">
        <v>1246</v>
      </c>
      <c r="C614" s="357" t="s">
        <v>1247</v>
      </c>
    </row>
    <row r="615" spans="1:3" ht="15" customHeight="1" x14ac:dyDescent="0.4">
      <c r="A615" s="349">
        <f t="shared" si="9"/>
        <v>3222</v>
      </c>
      <c r="B615" s="356" t="s">
        <v>1248</v>
      </c>
      <c r="C615" s="357" t="s">
        <v>1249</v>
      </c>
    </row>
    <row r="616" spans="1:3" ht="15" customHeight="1" x14ac:dyDescent="0.4">
      <c r="A616" s="349">
        <f t="shared" si="9"/>
        <v>3223</v>
      </c>
      <c r="B616" s="356" t="s">
        <v>1250</v>
      </c>
      <c r="C616" s="357" t="s">
        <v>1251</v>
      </c>
    </row>
    <row r="617" spans="1:3" ht="15" customHeight="1" x14ac:dyDescent="0.4">
      <c r="A617" s="349">
        <f t="shared" si="9"/>
        <v>3224</v>
      </c>
      <c r="B617" s="356" t="s">
        <v>1252</v>
      </c>
      <c r="C617" s="357" t="s">
        <v>1253</v>
      </c>
    </row>
    <row r="618" spans="1:3" ht="15" customHeight="1" x14ac:dyDescent="0.4">
      <c r="A618" s="349">
        <f t="shared" si="9"/>
        <v>3229</v>
      </c>
      <c r="B618" s="356" t="s">
        <v>1254</v>
      </c>
      <c r="C618" s="357" t="s">
        <v>1255</v>
      </c>
    </row>
    <row r="619" spans="1:3" ht="15" customHeight="1" x14ac:dyDescent="0.4">
      <c r="A619" s="349">
        <f t="shared" si="9"/>
        <v>3231</v>
      </c>
      <c r="B619" s="356" t="s">
        <v>1256</v>
      </c>
      <c r="C619" s="357" t="s">
        <v>1257</v>
      </c>
    </row>
    <row r="620" spans="1:3" ht="15" customHeight="1" x14ac:dyDescent="0.4">
      <c r="A620" s="349">
        <f t="shared" si="9"/>
        <v>3241</v>
      </c>
      <c r="B620" s="356" t="s">
        <v>1258</v>
      </c>
      <c r="C620" s="357" t="s">
        <v>1259</v>
      </c>
    </row>
    <row r="621" spans="1:3" ht="15" customHeight="1" x14ac:dyDescent="0.4">
      <c r="A621" s="349">
        <f t="shared" si="9"/>
        <v>3249</v>
      </c>
      <c r="B621" s="356" t="s">
        <v>1260</v>
      </c>
      <c r="C621" s="357" t="s">
        <v>1261</v>
      </c>
    </row>
    <row r="622" spans="1:3" ht="15" customHeight="1" x14ac:dyDescent="0.4">
      <c r="A622" s="349">
        <f t="shared" si="9"/>
        <v>3251</v>
      </c>
      <c r="B622" s="356" t="s">
        <v>1262</v>
      </c>
      <c r="C622" s="357" t="s">
        <v>1263</v>
      </c>
    </row>
    <row r="623" spans="1:3" ht="15" customHeight="1" x14ac:dyDescent="0.4">
      <c r="A623" s="349">
        <f t="shared" si="9"/>
        <v>3252</v>
      </c>
      <c r="B623" s="356" t="s">
        <v>1264</v>
      </c>
      <c r="C623" s="357" t="s">
        <v>1265</v>
      </c>
    </row>
    <row r="624" spans="1:3" ht="15" customHeight="1" x14ac:dyDescent="0.4">
      <c r="A624" s="349">
        <f t="shared" si="9"/>
        <v>3253</v>
      </c>
      <c r="B624" s="356" t="s">
        <v>1266</v>
      </c>
      <c r="C624" s="357" t="s">
        <v>1267</v>
      </c>
    </row>
    <row r="625" spans="1:3" ht="15" customHeight="1" x14ac:dyDescent="0.4">
      <c r="A625" s="349">
        <f t="shared" si="9"/>
        <v>3261</v>
      </c>
      <c r="B625" s="356" t="s">
        <v>1268</v>
      </c>
      <c r="C625" s="357" t="s">
        <v>1269</v>
      </c>
    </row>
    <row r="626" spans="1:3" ht="15" customHeight="1" x14ac:dyDescent="0.4">
      <c r="A626" s="349">
        <f t="shared" si="9"/>
        <v>3262</v>
      </c>
      <c r="B626" s="356" t="s">
        <v>1270</v>
      </c>
      <c r="C626" s="357" t="s">
        <v>1271</v>
      </c>
    </row>
    <row r="627" spans="1:3" ht="15" customHeight="1" x14ac:dyDescent="0.4">
      <c r="A627" s="349">
        <f t="shared" si="9"/>
        <v>3269</v>
      </c>
      <c r="B627" s="356" t="s">
        <v>1272</v>
      </c>
      <c r="C627" s="357" t="s">
        <v>1273</v>
      </c>
    </row>
    <row r="628" spans="1:3" ht="15" customHeight="1" x14ac:dyDescent="0.4">
      <c r="A628" s="349">
        <f t="shared" si="9"/>
        <v>3271</v>
      </c>
      <c r="B628" s="356" t="s">
        <v>1274</v>
      </c>
      <c r="C628" s="357" t="s">
        <v>1275</v>
      </c>
    </row>
    <row r="629" spans="1:3" ht="15" customHeight="1" x14ac:dyDescent="0.4">
      <c r="A629" s="349">
        <f t="shared" si="9"/>
        <v>3281</v>
      </c>
      <c r="B629" s="356" t="s">
        <v>1276</v>
      </c>
      <c r="C629" s="357" t="s">
        <v>1277</v>
      </c>
    </row>
    <row r="630" spans="1:3" ht="15" customHeight="1" x14ac:dyDescent="0.4">
      <c r="A630" s="349">
        <f t="shared" si="9"/>
        <v>3282</v>
      </c>
      <c r="B630" s="356" t="s">
        <v>1278</v>
      </c>
      <c r="C630" s="357" t="s">
        <v>1279</v>
      </c>
    </row>
    <row r="631" spans="1:3" ht="15" customHeight="1" x14ac:dyDescent="0.4">
      <c r="A631" s="349">
        <f t="shared" si="9"/>
        <v>3283</v>
      </c>
      <c r="B631" s="356" t="s">
        <v>1280</v>
      </c>
      <c r="C631" s="357" t="s">
        <v>1281</v>
      </c>
    </row>
    <row r="632" spans="1:3" ht="15" customHeight="1" x14ac:dyDescent="0.4">
      <c r="A632" s="349">
        <f t="shared" si="9"/>
        <v>3284</v>
      </c>
      <c r="B632" s="356" t="s">
        <v>1282</v>
      </c>
      <c r="C632" s="357" t="s">
        <v>1283</v>
      </c>
    </row>
    <row r="633" spans="1:3" ht="15" customHeight="1" x14ac:dyDescent="0.4">
      <c r="A633" s="349">
        <f t="shared" si="9"/>
        <v>3285</v>
      </c>
      <c r="B633" s="356" t="s">
        <v>1284</v>
      </c>
      <c r="C633" s="357" t="s">
        <v>1285</v>
      </c>
    </row>
    <row r="634" spans="1:3" ht="15" customHeight="1" x14ac:dyDescent="0.4">
      <c r="A634" s="349">
        <f t="shared" si="9"/>
        <v>3289</v>
      </c>
      <c r="B634" s="356" t="s">
        <v>1286</v>
      </c>
      <c r="C634" s="357" t="s">
        <v>1287</v>
      </c>
    </row>
    <row r="635" spans="1:3" ht="15" customHeight="1" x14ac:dyDescent="0.4">
      <c r="A635" s="349">
        <f t="shared" si="9"/>
        <v>3291</v>
      </c>
      <c r="B635" s="356" t="s">
        <v>1288</v>
      </c>
      <c r="C635" s="357" t="s">
        <v>1289</v>
      </c>
    </row>
    <row r="636" spans="1:3" ht="15" customHeight="1" x14ac:dyDescent="0.4">
      <c r="A636" s="349">
        <f t="shared" si="9"/>
        <v>3292</v>
      </c>
      <c r="B636" s="356" t="s">
        <v>1290</v>
      </c>
      <c r="C636" s="357" t="s">
        <v>1291</v>
      </c>
    </row>
    <row r="637" spans="1:3" ht="15" customHeight="1" x14ac:dyDescent="0.4">
      <c r="A637" s="349">
        <f t="shared" si="9"/>
        <v>3293</v>
      </c>
      <c r="B637" s="358" t="s">
        <v>1292</v>
      </c>
      <c r="C637" s="357" t="s">
        <v>1293</v>
      </c>
    </row>
    <row r="638" spans="1:3" ht="15" customHeight="1" x14ac:dyDescent="0.4">
      <c r="A638" s="349">
        <f t="shared" si="9"/>
        <v>3294</v>
      </c>
      <c r="B638" s="356" t="s">
        <v>1294</v>
      </c>
      <c r="C638" s="357" t="s">
        <v>1295</v>
      </c>
    </row>
    <row r="639" spans="1:3" ht="15" customHeight="1" x14ac:dyDescent="0.4">
      <c r="A639" s="349">
        <f t="shared" si="9"/>
        <v>3295</v>
      </c>
      <c r="B639" s="356" t="s">
        <v>1296</v>
      </c>
      <c r="C639" s="357" t="s">
        <v>1297</v>
      </c>
    </row>
    <row r="640" spans="1:3" ht="15" customHeight="1" x14ac:dyDescent="0.4">
      <c r="A640" s="349">
        <f t="shared" si="9"/>
        <v>3296</v>
      </c>
      <c r="B640" s="356" t="s">
        <v>1298</v>
      </c>
      <c r="C640" s="357" t="s">
        <v>1299</v>
      </c>
    </row>
    <row r="641" spans="1:3" ht="15" customHeight="1" x14ac:dyDescent="0.4">
      <c r="A641" s="349">
        <f t="shared" si="9"/>
        <v>3297</v>
      </c>
      <c r="B641" s="356" t="s">
        <v>1300</v>
      </c>
      <c r="C641" s="357" t="s">
        <v>1301</v>
      </c>
    </row>
    <row r="642" spans="1:3" ht="15" customHeight="1" x14ac:dyDescent="0.4">
      <c r="A642" s="349">
        <f t="shared" si="9"/>
        <v>3299</v>
      </c>
      <c r="B642" s="356" t="s">
        <v>1302</v>
      </c>
      <c r="C642" s="357" t="s">
        <v>1303</v>
      </c>
    </row>
    <row r="643" spans="1:3" ht="15" customHeight="1" x14ac:dyDescent="0.4">
      <c r="A643" s="349">
        <f t="shared" ref="A643:A706" si="10">VALUE(B643)</f>
        <v>3311</v>
      </c>
      <c r="B643" s="356" t="s">
        <v>1304</v>
      </c>
      <c r="C643" s="357" t="s">
        <v>2514</v>
      </c>
    </row>
    <row r="644" spans="1:3" ht="15" customHeight="1" x14ac:dyDescent="0.4">
      <c r="A644" s="349">
        <f t="shared" si="10"/>
        <v>3312</v>
      </c>
      <c r="B644" s="356" t="s">
        <v>1305</v>
      </c>
      <c r="C644" s="357" t="s">
        <v>2515</v>
      </c>
    </row>
    <row r="645" spans="1:3" ht="15" customHeight="1" x14ac:dyDescent="0.4">
      <c r="A645" s="349">
        <f t="shared" si="10"/>
        <v>3313</v>
      </c>
      <c r="B645" s="356">
        <v>3313</v>
      </c>
      <c r="C645" s="357" t="s">
        <v>2516</v>
      </c>
    </row>
    <row r="646" spans="1:3" ht="15" customHeight="1" x14ac:dyDescent="0.4">
      <c r="A646" s="349">
        <f t="shared" si="10"/>
        <v>3314</v>
      </c>
      <c r="B646" s="356">
        <v>3314</v>
      </c>
      <c r="C646" s="357" t="s">
        <v>2517</v>
      </c>
    </row>
    <row r="647" spans="1:3" ht="15" customHeight="1" x14ac:dyDescent="0.4">
      <c r="A647" s="349">
        <f t="shared" si="10"/>
        <v>3411</v>
      </c>
      <c r="B647" s="356" t="s">
        <v>1306</v>
      </c>
      <c r="C647" s="357" t="s">
        <v>2518</v>
      </c>
    </row>
    <row r="648" spans="1:3" ht="15" customHeight="1" x14ac:dyDescent="0.4">
      <c r="A648" s="349">
        <f t="shared" si="10"/>
        <v>3412</v>
      </c>
      <c r="B648" s="356" t="s">
        <v>1307</v>
      </c>
      <c r="C648" s="357" t="s">
        <v>2519</v>
      </c>
    </row>
    <row r="649" spans="1:3" ht="15" customHeight="1" x14ac:dyDescent="0.4">
      <c r="A649" s="349">
        <f t="shared" si="10"/>
        <v>3413</v>
      </c>
      <c r="B649" s="356">
        <v>3413</v>
      </c>
      <c r="C649" s="357" t="s">
        <v>2520</v>
      </c>
    </row>
    <row r="650" spans="1:3" ht="15" customHeight="1" x14ac:dyDescent="0.4">
      <c r="A650" s="349">
        <f t="shared" si="10"/>
        <v>3511</v>
      </c>
      <c r="B650" s="356" t="s">
        <v>1308</v>
      </c>
      <c r="C650" s="357" t="s">
        <v>1309</v>
      </c>
    </row>
    <row r="651" spans="1:3" ht="15" customHeight="1" x14ac:dyDescent="0.4">
      <c r="A651" s="349">
        <f t="shared" si="10"/>
        <v>3611</v>
      </c>
      <c r="B651" s="356" t="s">
        <v>1310</v>
      </c>
      <c r="C651" s="357" t="s">
        <v>1311</v>
      </c>
    </row>
    <row r="652" spans="1:3" ht="15" customHeight="1" x14ac:dyDescent="0.4">
      <c r="A652" s="349">
        <f t="shared" si="10"/>
        <v>3621</v>
      </c>
      <c r="B652" s="356" t="s">
        <v>1312</v>
      </c>
      <c r="C652" s="357" t="s">
        <v>1313</v>
      </c>
    </row>
    <row r="653" spans="1:3" ht="15" customHeight="1" x14ac:dyDescent="0.4">
      <c r="A653" s="349">
        <f t="shared" si="10"/>
        <v>3631</v>
      </c>
      <c r="B653" s="356" t="s">
        <v>1314</v>
      </c>
      <c r="C653" s="357" t="s">
        <v>1315</v>
      </c>
    </row>
    <row r="654" spans="1:3" ht="15" customHeight="1" x14ac:dyDescent="0.4">
      <c r="A654" s="349">
        <f t="shared" si="10"/>
        <v>3632</v>
      </c>
      <c r="B654" s="356" t="s">
        <v>1316</v>
      </c>
      <c r="C654" s="357" t="s">
        <v>1317</v>
      </c>
    </row>
    <row r="655" spans="1:3" ht="15" customHeight="1" x14ac:dyDescent="0.4">
      <c r="A655" s="349">
        <f t="shared" si="10"/>
        <v>3711</v>
      </c>
      <c r="B655" s="356" t="s">
        <v>1318</v>
      </c>
      <c r="C655" s="357" t="s">
        <v>1319</v>
      </c>
    </row>
    <row r="656" spans="1:3" ht="15" customHeight="1" x14ac:dyDescent="0.4">
      <c r="A656" s="349">
        <f t="shared" si="10"/>
        <v>3712</v>
      </c>
      <c r="B656" s="356" t="s">
        <v>1320</v>
      </c>
      <c r="C656" s="357" t="s">
        <v>1321</v>
      </c>
    </row>
    <row r="657" spans="1:3" ht="15" customHeight="1" x14ac:dyDescent="0.4">
      <c r="A657" s="349">
        <f t="shared" si="10"/>
        <v>3713</v>
      </c>
      <c r="B657" s="356" t="s">
        <v>1322</v>
      </c>
      <c r="C657" s="357" t="s">
        <v>1323</v>
      </c>
    </row>
    <row r="658" spans="1:3" ht="15" customHeight="1" x14ac:dyDescent="0.4">
      <c r="A658" s="349">
        <f t="shared" si="10"/>
        <v>3719</v>
      </c>
      <c r="B658" s="356" t="s">
        <v>1324</v>
      </c>
      <c r="C658" s="357" t="s">
        <v>1325</v>
      </c>
    </row>
    <row r="659" spans="1:3" ht="15" customHeight="1" x14ac:dyDescent="0.4">
      <c r="A659" s="349">
        <f t="shared" si="10"/>
        <v>3721</v>
      </c>
      <c r="B659" s="356" t="s">
        <v>1326</v>
      </c>
      <c r="C659" s="357" t="s">
        <v>1327</v>
      </c>
    </row>
    <row r="660" spans="1:3" ht="15" customHeight="1" x14ac:dyDescent="0.4">
      <c r="A660" s="349">
        <f t="shared" si="10"/>
        <v>3731</v>
      </c>
      <c r="B660" s="356" t="s">
        <v>1328</v>
      </c>
      <c r="C660" s="357" t="s">
        <v>1329</v>
      </c>
    </row>
    <row r="661" spans="1:3" ht="15" customHeight="1" x14ac:dyDescent="0.4">
      <c r="A661" s="349">
        <f t="shared" si="10"/>
        <v>3821</v>
      </c>
      <c r="B661" s="356" t="s">
        <v>1330</v>
      </c>
      <c r="C661" s="357" t="s">
        <v>1331</v>
      </c>
    </row>
    <row r="662" spans="1:3" ht="15" customHeight="1" x14ac:dyDescent="0.4">
      <c r="A662" s="349">
        <f t="shared" si="10"/>
        <v>3822</v>
      </c>
      <c r="B662" s="356" t="s">
        <v>1332</v>
      </c>
      <c r="C662" s="357" t="s">
        <v>1333</v>
      </c>
    </row>
    <row r="663" spans="1:3" ht="15" customHeight="1" x14ac:dyDescent="0.4">
      <c r="A663" s="349">
        <f t="shared" si="10"/>
        <v>3823</v>
      </c>
      <c r="B663" s="356" t="s">
        <v>1334</v>
      </c>
      <c r="C663" s="357" t="s">
        <v>1335</v>
      </c>
    </row>
    <row r="664" spans="1:3" ht="15" customHeight="1" x14ac:dyDescent="0.4">
      <c r="A664" s="349">
        <f t="shared" si="10"/>
        <v>3829</v>
      </c>
      <c r="B664" s="356" t="s">
        <v>1336</v>
      </c>
      <c r="C664" s="357" t="s">
        <v>1337</v>
      </c>
    </row>
    <row r="665" spans="1:3" ht="15" customHeight="1" x14ac:dyDescent="0.4">
      <c r="A665" s="349">
        <f t="shared" si="10"/>
        <v>3831</v>
      </c>
      <c r="B665" s="356" t="s">
        <v>1338</v>
      </c>
      <c r="C665" s="357" t="s">
        <v>1339</v>
      </c>
    </row>
    <row r="666" spans="1:3" ht="15" customHeight="1" x14ac:dyDescent="0.4">
      <c r="A666" s="349">
        <f t="shared" si="10"/>
        <v>3832</v>
      </c>
      <c r="B666" s="356" t="s">
        <v>1340</v>
      </c>
      <c r="C666" s="357" t="s">
        <v>1341</v>
      </c>
    </row>
    <row r="667" spans="1:3" ht="15" customHeight="1" x14ac:dyDescent="0.4">
      <c r="A667" s="349">
        <f t="shared" si="10"/>
        <v>3911</v>
      </c>
      <c r="B667" s="356" t="s">
        <v>1342</v>
      </c>
      <c r="C667" s="357" t="s">
        <v>1343</v>
      </c>
    </row>
    <row r="668" spans="1:3" ht="15" customHeight="1" x14ac:dyDescent="0.4">
      <c r="A668" s="349">
        <f t="shared" si="10"/>
        <v>3912</v>
      </c>
      <c r="B668" s="356" t="s">
        <v>1344</v>
      </c>
      <c r="C668" s="357" t="s">
        <v>1345</v>
      </c>
    </row>
    <row r="669" spans="1:3" ht="15" customHeight="1" x14ac:dyDescent="0.4">
      <c r="A669" s="349">
        <f t="shared" si="10"/>
        <v>3913</v>
      </c>
      <c r="B669" s="356" t="s">
        <v>1346</v>
      </c>
      <c r="C669" s="357" t="s">
        <v>1347</v>
      </c>
    </row>
    <row r="670" spans="1:3" ht="15" customHeight="1" x14ac:dyDescent="0.4">
      <c r="A670" s="349">
        <f t="shared" si="10"/>
        <v>3914</v>
      </c>
      <c r="B670" s="356" t="s">
        <v>1348</v>
      </c>
      <c r="C670" s="357" t="s">
        <v>1349</v>
      </c>
    </row>
    <row r="671" spans="1:3" ht="15" customHeight="1" x14ac:dyDescent="0.4">
      <c r="A671" s="349">
        <f t="shared" si="10"/>
        <v>3921</v>
      </c>
      <c r="B671" s="356" t="s">
        <v>1350</v>
      </c>
      <c r="C671" s="357" t="s">
        <v>1351</v>
      </c>
    </row>
    <row r="672" spans="1:3" ht="15" customHeight="1" x14ac:dyDescent="0.4">
      <c r="A672" s="349">
        <f t="shared" si="10"/>
        <v>3922</v>
      </c>
      <c r="B672" s="356" t="s">
        <v>1352</v>
      </c>
      <c r="C672" s="357" t="s">
        <v>1353</v>
      </c>
    </row>
    <row r="673" spans="1:3" ht="15" customHeight="1" x14ac:dyDescent="0.4">
      <c r="A673" s="349">
        <f t="shared" si="10"/>
        <v>3923</v>
      </c>
      <c r="B673" s="356" t="s">
        <v>1354</v>
      </c>
      <c r="C673" s="357" t="s">
        <v>1355</v>
      </c>
    </row>
    <row r="674" spans="1:3" ht="15" customHeight="1" x14ac:dyDescent="0.4">
      <c r="A674" s="349">
        <f t="shared" si="10"/>
        <v>3929</v>
      </c>
      <c r="B674" s="356" t="s">
        <v>1356</v>
      </c>
      <c r="C674" s="357" t="s">
        <v>1357</v>
      </c>
    </row>
    <row r="675" spans="1:3" ht="15" customHeight="1" x14ac:dyDescent="0.4">
      <c r="A675" s="349">
        <f t="shared" si="10"/>
        <v>4011</v>
      </c>
      <c r="B675" s="356" t="s">
        <v>1358</v>
      </c>
      <c r="C675" s="357" t="s">
        <v>1359</v>
      </c>
    </row>
    <row r="676" spans="1:3" ht="15" customHeight="1" x14ac:dyDescent="0.4">
      <c r="A676" s="349">
        <f t="shared" si="10"/>
        <v>4012</v>
      </c>
      <c r="B676" s="356" t="s">
        <v>1360</v>
      </c>
      <c r="C676" s="357" t="s">
        <v>1361</v>
      </c>
    </row>
    <row r="677" spans="1:3" ht="15" customHeight="1" x14ac:dyDescent="0.4">
      <c r="A677" s="349">
        <f t="shared" si="10"/>
        <v>4013</v>
      </c>
      <c r="B677" s="356" t="s">
        <v>1362</v>
      </c>
      <c r="C677" s="357" t="s">
        <v>1363</v>
      </c>
    </row>
    <row r="678" spans="1:3" ht="15" customHeight="1" x14ac:dyDescent="0.4">
      <c r="A678" s="349">
        <f t="shared" si="10"/>
        <v>4111</v>
      </c>
      <c r="B678" s="356" t="s">
        <v>1364</v>
      </c>
      <c r="C678" s="357" t="s">
        <v>1365</v>
      </c>
    </row>
    <row r="679" spans="1:3" ht="15" customHeight="1" x14ac:dyDescent="0.4">
      <c r="A679" s="349">
        <f t="shared" si="10"/>
        <v>4112</v>
      </c>
      <c r="B679" s="356" t="s">
        <v>1366</v>
      </c>
      <c r="C679" s="357" t="s">
        <v>1367</v>
      </c>
    </row>
    <row r="680" spans="1:3" ht="15" customHeight="1" x14ac:dyDescent="0.4">
      <c r="A680" s="349">
        <f t="shared" si="10"/>
        <v>4113</v>
      </c>
      <c r="B680" s="356" t="s">
        <v>1368</v>
      </c>
      <c r="C680" s="357" t="s">
        <v>1369</v>
      </c>
    </row>
    <row r="681" spans="1:3" ht="15" customHeight="1" x14ac:dyDescent="0.4">
      <c r="A681" s="349">
        <f t="shared" si="10"/>
        <v>4114</v>
      </c>
      <c r="B681" s="356" t="s">
        <v>1370</v>
      </c>
      <c r="C681" s="357" t="s">
        <v>1371</v>
      </c>
    </row>
    <row r="682" spans="1:3" ht="15" customHeight="1" x14ac:dyDescent="0.4">
      <c r="A682" s="349">
        <f t="shared" si="10"/>
        <v>4121</v>
      </c>
      <c r="B682" s="356" t="s">
        <v>1372</v>
      </c>
      <c r="C682" s="357" t="s">
        <v>1373</v>
      </c>
    </row>
    <row r="683" spans="1:3" ht="15" customHeight="1" x14ac:dyDescent="0.4">
      <c r="A683" s="349">
        <f t="shared" si="10"/>
        <v>4122</v>
      </c>
      <c r="B683" s="356" t="s">
        <v>1374</v>
      </c>
      <c r="C683" s="357" t="s">
        <v>1375</v>
      </c>
    </row>
    <row r="684" spans="1:3" ht="15" customHeight="1" x14ac:dyDescent="0.4">
      <c r="A684" s="349">
        <f t="shared" si="10"/>
        <v>4131</v>
      </c>
      <c r="B684" s="356" t="s">
        <v>1376</v>
      </c>
      <c r="C684" s="357" t="s">
        <v>1377</v>
      </c>
    </row>
    <row r="685" spans="1:3" ht="15" customHeight="1" x14ac:dyDescent="0.4">
      <c r="A685" s="349">
        <f t="shared" si="10"/>
        <v>4141</v>
      </c>
      <c r="B685" s="356" t="s">
        <v>1378</v>
      </c>
      <c r="C685" s="357" t="s">
        <v>1379</v>
      </c>
    </row>
    <row r="686" spans="1:3" ht="15" customHeight="1" x14ac:dyDescent="0.4">
      <c r="A686" s="349">
        <f t="shared" si="10"/>
        <v>4151</v>
      </c>
      <c r="B686" s="356" t="s">
        <v>1380</v>
      </c>
      <c r="C686" s="357" t="s">
        <v>1381</v>
      </c>
    </row>
    <row r="687" spans="1:3" ht="15" customHeight="1" x14ac:dyDescent="0.4">
      <c r="A687" s="349">
        <f t="shared" si="10"/>
        <v>4161</v>
      </c>
      <c r="B687" s="356" t="s">
        <v>1382</v>
      </c>
      <c r="C687" s="357" t="s">
        <v>1383</v>
      </c>
    </row>
    <row r="688" spans="1:3" ht="15" customHeight="1" x14ac:dyDescent="0.4">
      <c r="A688" s="349">
        <f t="shared" si="10"/>
        <v>4169</v>
      </c>
      <c r="B688" s="356" t="s">
        <v>1384</v>
      </c>
      <c r="C688" s="357" t="s">
        <v>1385</v>
      </c>
    </row>
    <row r="689" spans="1:3" ht="15" customHeight="1" x14ac:dyDescent="0.4">
      <c r="A689" s="349">
        <f t="shared" si="10"/>
        <v>4211</v>
      </c>
      <c r="B689" s="356" t="s">
        <v>1386</v>
      </c>
      <c r="C689" s="357" t="s">
        <v>1387</v>
      </c>
    </row>
    <row r="690" spans="1:3" ht="15" customHeight="1" x14ac:dyDescent="0.4">
      <c r="A690" s="349">
        <f t="shared" si="10"/>
        <v>4212</v>
      </c>
      <c r="B690" s="356" t="s">
        <v>1388</v>
      </c>
      <c r="C690" s="357" t="s">
        <v>1389</v>
      </c>
    </row>
    <row r="691" spans="1:3" ht="15" customHeight="1" x14ac:dyDescent="0.4">
      <c r="A691" s="349">
        <f t="shared" si="10"/>
        <v>4213</v>
      </c>
      <c r="B691" s="356" t="s">
        <v>1390</v>
      </c>
      <c r="C691" s="357" t="s">
        <v>1391</v>
      </c>
    </row>
    <row r="692" spans="1:3" ht="15" customHeight="1" x14ac:dyDescent="0.4">
      <c r="A692" s="349">
        <f t="shared" si="10"/>
        <v>4214</v>
      </c>
      <c r="B692" s="356" t="s">
        <v>1392</v>
      </c>
      <c r="C692" s="357" t="s">
        <v>1393</v>
      </c>
    </row>
    <row r="693" spans="1:3" ht="15" customHeight="1" x14ac:dyDescent="0.4">
      <c r="A693" s="349">
        <f t="shared" si="10"/>
        <v>4215</v>
      </c>
      <c r="B693" s="356" t="s">
        <v>1394</v>
      </c>
      <c r="C693" s="357" t="s">
        <v>1395</v>
      </c>
    </row>
    <row r="694" spans="1:3" ht="15" customHeight="1" x14ac:dyDescent="0.4">
      <c r="A694" s="349">
        <f t="shared" si="10"/>
        <v>4216</v>
      </c>
      <c r="B694" s="356" t="s">
        <v>1396</v>
      </c>
      <c r="C694" s="357" t="s">
        <v>1397</v>
      </c>
    </row>
    <row r="695" spans="1:3" ht="15" customHeight="1" x14ac:dyDescent="0.4">
      <c r="A695" s="349">
        <f t="shared" si="10"/>
        <v>4217</v>
      </c>
      <c r="B695" s="356" t="s">
        <v>1398</v>
      </c>
      <c r="C695" s="357" t="s">
        <v>1399</v>
      </c>
    </row>
    <row r="696" spans="1:3" ht="15" customHeight="1" x14ac:dyDescent="0.4">
      <c r="A696" s="349">
        <f t="shared" si="10"/>
        <v>4219</v>
      </c>
      <c r="B696" s="356" t="s">
        <v>1400</v>
      </c>
      <c r="C696" s="357" t="s">
        <v>1401</v>
      </c>
    </row>
    <row r="697" spans="1:3" ht="15" customHeight="1" x14ac:dyDescent="0.4">
      <c r="A697" s="349">
        <f t="shared" si="10"/>
        <v>4311</v>
      </c>
      <c r="B697" s="356" t="s">
        <v>1402</v>
      </c>
      <c r="C697" s="357" t="s">
        <v>1403</v>
      </c>
    </row>
    <row r="698" spans="1:3" ht="15" customHeight="1" x14ac:dyDescent="0.4">
      <c r="A698" s="349">
        <f t="shared" si="10"/>
        <v>4321</v>
      </c>
      <c r="B698" s="356" t="s">
        <v>1404</v>
      </c>
      <c r="C698" s="357" t="s">
        <v>1405</v>
      </c>
    </row>
    <row r="699" spans="1:3" ht="15" customHeight="1" x14ac:dyDescent="0.4">
      <c r="A699" s="349">
        <f t="shared" si="10"/>
        <v>4331</v>
      </c>
      <c r="B699" s="356" t="s">
        <v>1406</v>
      </c>
      <c r="C699" s="357" t="s">
        <v>1407</v>
      </c>
    </row>
    <row r="700" spans="1:3" ht="15" customHeight="1" x14ac:dyDescent="0.4">
      <c r="A700" s="349">
        <f t="shared" si="10"/>
        <v>4391</v>
      </c>
      <c r="B700" s="356" t="s">
        <v>1408</v>
      </c>
      <c r="C700" s="357" t="s">
        <v>1409</v>
      </c>
    </row>
    <row r="701" spans="1:3" ht="15" customHeight="1" x14ac:dyDescent="0.4">
      <c r="A701" s="349">
        <f t="shared" si="10"/>
        <v>4399</v>
      </c>
      <c r="B701" s="356" t="s">
        <v>1410</v>
      </c>
      <c r="C701" s="357" t="s">
        <v>1411</v>
      </c>
    </row>
    <row r="702" spans="1:3" ht="15" customHeight="1" x14ac:dyDescent="0.4">
      <c r="A702" s="349">
        <f t="shared" si="10"/>
        <v>4411</v>
      </c>
      <c r="B702" s="356" t="s">
        <v>1412</v>
      </c>
      <c r="C702" s="357" t="s">
        <v>1413</v>
      </c>
    </row>
    <row r="703" spans="1:3" ht="15" customHeight="1" x14ac:dyDescent="0.4">
      <c r="A703" s="349">
        <f t="shared" si="10"/>
        <v>4412</v>
      </c>
      <c r="B703" s="356" t="s">
        <v>1414</v>
      </c>
      <c r="C703" s="357" t="s">
        <v>1415</v>
      </c>
    </row>
    <row r="704" spans="1:3" ht="15" customHeight="1" x14ac:dyDescent="0.4">
      <c r="A704" s="349">
        <f t="shared" si="10"/>
        <v>4421</v>
      </c>
      <c r="B704" s="356" t="s">
        <v>1416</v>
      </c>
      <c r="C704" s="357" t="s">
        <v>1417</v>
      </c>
    </row>
    <row r="705" spans="1:3" ht="15" customHeight="1" x14ac:dyDescent="0.4">
      <c r="A705" s="349">
        <f t="shared" si="10"/>
        <v>4431</v>
      </c>
      <c r="B705" s="356" t="s">
        <v>1418</v>
      </c>
      <c r="C705" s="357" t="s">
        <v>1419</v>
      </c>
    </row>
    <row r="706" spans="1:3" ht="15" customHeight="1" x14ac:dyDescent="0.4">
      <c r="A706" s="349">
        <f t="shared" si="10"/>
        <v>4441</v>
      </c>
      <c r="B706" s="356" t="s">
        <v>1420</v>
      </c>
      <c r="C706" s="357" t="s">
        <v>1421</v>
      </c>
    </row>
    <row r="707" spans="1:3" ht="15" customHeight="1" x14ac:dyDescent="0.4">
      <c r="A707" s="349">
        <f t="shared" ref="A707:A770" si="11">VALUE(B707)</f>
        <v>4499</v>
      </c>
      <c r="B707" s="356" t="s">
        <v>1422</v>
      </c>
      <c r="C707" s="357" t="s">
        <v>1423</v>
      </c>
    </row>
    <row r="708" spans="1:3" ht="15" customHeight="1" x14ac:dyDescent="0.4">
      <c r="A708" s="349">
        <f t="shared" si="11"/>
        <v>4511</v>
      </c>
      <c r="B708" s="356" t="s">
        <v>1424</v>
      </c>
      <c r="C708" s="357" t="s">
        <v>1425</v>
      </c>
    </row>
    <row r="709" spans="1:3" ht="15" customHeight="1" x14ac:dyDescent="0.4">
      <c r="A709" s="349">
        <f t="shared" si="11"/>
        <v>4512</v>
      </c>
      <c r="B709" s="356" t="s">
        <v>1426</v>
      </c>
      <c r="C709" s="357" t="s">
        <v>1427</v>
      </c>
    </row>
    <row r="710" spans="1:3" ht="15" customHeight="1" x14ac:dyDescent="0.4">
      <c r="A710" s="349">
        <f t="shared" si="11"/>
        <v>4521</v>
      </c>
      <c r="B710" s="356" t="s">
        <v>1428</v>
      </c>
      <c r="C710" s="357" t="s">
        <v>1429</v>
      </c>
    </row>
    <row r="711" spans="1:3" ht="15" customHeight="1" x14ac:dyDescent="0.4">
      <c r="A711" s="349">
        <f t="shared" si="11"/>
        <v>4522</v>
      </c>
      <c r="B711" s="356" t="s">
        <v>1430</v>
      </c>
      <c r="C711" s="357" t="s">
        <v>1431</v>
      </c>
    </row>
    <row r="712" spans="1:3" ht="15" customHeight="1" x14ac:dyDescent="0.4">
      <c r="A712" s="349">
        <f t="shared" si="11"/>
        <v>4531</v>
      </c>
      <c r="B712" s="356" t="s">
        <v>1432</v>
      </c>
      <c r="C712" s="357" t="s">
        <v>1433</v>
      </c>
    </row>
    <row r="713" spans="1:3" ht="15" customHeight="1" x14ac:dyDescent="0.4">
      <c r="A713" s="349">
        <f t="shared" si="11"/>
        <v>4532</v>
      </c>
      <c r="B713" s="356" t="s">
        <v>1434</v>
      </c>
      <c r="C713" s="357" t="s">
        <v>1435</v>
      </c>
    </row>
    <row r="714" spans="1:3" ht="15" customHeight="1" x14ac:dyDescent="0.4">
      <c r="A714" s="349">
        <f t="shared" si="11"/>
        <v>4533</v>
      </c>
      <c r="B714" s="356" t="s">
        <v>1436</v>
      </c>
      <c r="C714" s="357" t="s">
        <v>1437</v>
      </c>
    </row>
    <row r="715" spans="1:3" ht="15" customHeight="1" x14ac:dyDescent="0.4">
      <c r="A715" s="349">
        <f t="shared" si="11"/>
        <v>4541</v>
      </c>
      <c r="B715" s="356" t="s">
        <v>1438</v>
      </c>
      <c r="C715" s="357" t="s">
        <v>1439</v>
      </c>
    </row>
    <row r="716" spans="1:3" ht="15" customHeight="1" x14ac:dyDescent="0.4">
      <c r="A716" s="349">
        <f t="shared" si="11"/>
        <v>4542</v>
      </c>
      <c r="B716" s="356" t="s">
        <v>1440</v>
      </c>
      <c r="C716" s="357" t="s">
        <v>1441</v>
      </c>
    </row>
    <row r="717" spans="1:3" ht="15" customHeight="1" x14ac:dyDescent="0.4">
      <c r="A717" s="349">
        <f t="shared" si="11"/>
        <v>4611</v>
      </c>
      <c r="B717" s="356" t="s">
        <v>1442</v>
      </c>
      <c r="C717" s="357" t="s">
        <v>1443</v>
      </c>
    </row>
    <row r="718" spans="1:3" ht="15" customHeight="1" x14ac:dyDescent="0.4">
      <c r="A718" s="349">
        <f t="shared" si="11"/>
        <v>4621</v>
      </c>
      <c r="B718" s="356" t="s">
        <v>1444</v>
      </c>
      <c r="C718" s="357" t="s">
        <v>1445</v>
      </c>
    </row>
    <row r="719" spans="1:3" ht="15" customHeight="1" x14ac:dyDescent="0.4">
      <c r="A719" s="349">
        <f t="shared" si="11"/>
        <v>4711</v>
      </c>
      <c r="B719" s="356" t="s">
        <v>1446</v>
      </c>
      <c r="C719" s="357" t="s">
        <v>1447</v>
      </c>
    </row>
    <row r="720" spans="1:3" ht="15" customHeight="1" x14ac:dyDescent="0.4">
      <c r="A720" s="349">
        <f t="shared" si="11"/>
        <v>4721</v>
      </c>
      <c r="B720" s="356" t="s">
        <v>1448</v>
      </c>
      <c r="C720" s="357" t="s">
        <v>1449</v>
      </c>
    </row>
    <row r="721" spans="1:3" ht="15" customHeight="1" x14ac:dyDescent="0.4">
      <c r="A721" s="349">
        <f t="shared" si="11"/>
        <v>4811</v>
      </c>
      <c r="B721" s="356" t="s">
        <v>1450</v>
      </c>
      <c r="C721" s="357" t="s">
        <v>1451</v>
      </c>
    </row>
    <row r="722" spans="1:3" ht="15" customHeight="1" x14ac:dyDescent="0.4">
      <c r="A722" s="349">
        <f t="shared" si="11"/>
        <v>4821</v>
      </c>
      <c r="B722" s="356" t="s">
        <v>1452</v>
      </c>
      <c r="C722" s="357" t="s">
        <v>1453</v>
      </c>
    </row>
    <row r="723" spans="1:3" ht="15" customHeight="1" x14ac:dyDescent="0.4">
      <c r="A723" s="349">
        <f t="shared" si="11"/>
        <v>4822</v>
      </c>
      <c r="B723" s="356" t="s">
        <v>1454</v>
      </c>
      <c r="C723" s="357" t="s">
        <v>1455</v>
      </c>
    </row>
    <row r="724" spans="1:3" ht="15" customHeight="1" x14ac:dyDescent="0.4">
      <c r="A724" s="349">
        <f t="shared" si="11"/>
        <v>4831</v>
      </c>
      <c r="B724" s="356" t="s">
        <v>1456</v>
      </c>
      <c r="C724" s="357" t="s">
        <v>1457</v>
      </c>
    </row>
    <row r="725" spans="1:3" ht="15" customHeight="1" x14ac:dyDescent="0.4">
      <c r="A725" s="349">
        <f t="shared" si="11"/>
        <v>4841</v>
      </c>
      <c r="B725" s="356" t="s">
        <v>1458</v>
      </c>
      <c r="C725" s="357" t="s">
        <v>1459</v>
      </c>
    </row>
    <row r="726" spans="1:3" ht="15" customHeight="1" x14ac:dyDescent="0.4">
      <c r="A726" s="349">
        <f t="shared" si="11"/>
        <v>4842</v>
      </c>
      <c r="B726" s="356" t="s">
        <v>1460</v>
      </c>
      <c r="C726" s="357" t="s">
        <v>1461</v>
      </c>
    </row>
    <row r="727" spans="1:3" ht="15" customHeight="1" x14ac:dyDescent="0.4">
      <c r="A727" s="349">
        <f t="shared" si="11"/>
        <v>4851</v>
      </c>
      <c r="B727" s="356" t="s">
        <v>1462</v>
      </c>
      <c r="C727" s="357" t="s">
        <v>1463</v>
      </c>
    </row>
    <row r="728" spans="1:3" ht="15" customHeight="1" x14ac:dyDescent="0.4">
      <c r="A728" s="349">
        <f t="shared" si="11"/>
        <v>4852</v>
      </c>
      <c r="B728" s="356" t="s">
        <v>1464</v>
      </c>
      <c r="C728" s="357" t="s">
        <v>1465</v>
      </c>
    </row>
    <row r="729" spans="1:3" ht="15" customHeight="1" x14ac:dyDescent="0.4">
      <c r="A729" s="349">
        <f t="shared" si="11"/>
        <v>4853</v>
      </c>
      <c r="B729" s="356" t="s">
        <v>1466</v>
      </c>
      <c r="C729" s="357" t="s">
        <v>1467</v>
      </c>
    </row>
    <row r="730" spans="1:3" ht="15" customHeight="1" x14ac:dyDescent="0.4">
      <c r="A730" s="349">
        <f t="shared" si="11"/>
        <v>4854</v>
      </c>
      <c r="B730" s="356" t="s">
        <v>1468</v>
      </c>
      <c r="C730" s="357" t="s">
        <v>1469</v>
      </c>
    </row>
    <row r="731" spans="1:3" ht="15" customHeight="1" x14ac:dyDescent="0.4">
      <c r="A731" s="349">
        <f t="shared" si="11"/>
        <v>4855</v>
      </c>
      <c r="B731" s="356" t="s">
        <v>1470</v>
      </c>
      <c r="C731" s="357" t="s">
        <v>1471</v>
      </c>
    </row>
    <row r="732" spans="1:3" ht="15" customHeight="1" x14ac:dyDescent="0.4">
      <c r="A732" s="349">
        <f t="shared" si="11"/>
        <v>4856</v>
      </c>
      <c r="B732" s="356" t="s">
        <v>1472</v>
      </c>
      <c r="C732" s="357" t="s">
        <v>1473</v>
      </c>
    </row>
    <row r="733" spans="1:3" ht="15" customHeight="1" x14ac:dyDescent="0.4">
      <c r="A733" s="349">
        <f t="shared" si="11"/>
        <v>4891</v>
      </c>
      <c r="B733" s="356" t="s">
        <v>1474</v>
      </c>
      <c r="C733" s="357" t="s">
        <v>1475</v>
      </c>
    </row>
    <row r="734" spans="1:3" ht="15" customHeight="1" x14ac:dyDescent="0.4">
      <c r="A734" s="349">
        <f t="shared" si="11"/>
        <v>4892</v>
      </c>
      <c r="B734" s="356">
        <v>4892</v>
      </c>
      <c r="C734" s="357" t="s">
        <v>2521</v>
      </c>
    </row>
    <row r="735" spans="1:3" ht="15" customHeight="1" x14ac:dyDescent="0.4">
      <c r="A735" s="349">
        <f t="shared" si="11"/>
        <v>4899</v>
      </c>
      <c r="B735" s="356" t="s">
        <v>1476</v>
      </c>
      <c r="C735" s="357" t="s">
        <v>1477</v>
      </c>
    </row>
    <row r="736" spans="1:3" ht="15" customHeight="1" x14ac:dyDescent="0.4">
      <c r="A736" s="349">
        <f t="shared" si="11"/>
        <v>4911</v>
      </c>
      <c r="B736" s="356" t="s">
        <v>1478</v>
      </c>
      <c r="C736" s="357" t="s">
        <v>1479</v>
      </c>
    </row>
    <row r="737" spans="1:3" ht="15" customHeight="1" x14ac:dyDescent="0.4">
      <c r="A737" s="349">
        <f t="shared" si="11"/>
        <v>5011</v>
      </c>
      <c r="B737" s="356" t="s">
        <v>1480</v>
      </c>
      <c r="C737" s="357" t="s">
        <v>1481</v>
      </c>
    </row>
    <row r="738" spans="1:3" ht="15" customHeight="1" x14ac:dyDescent="0.4">
      <c r="A738" s="349">
        <f t="shared" si="11"/>
        <v>5019</v>
      </c>
      <c r="B738" s="356" t="s">
        <v>1482</v>
      </c>
      <c r="C738" s="357" t="s">
        <v>1483</v>
      </c>
    </row>
    <row r="739" spans="1:3" ht="15" customHeight="1" x14ac:dyDescent="0.4">
      <c r="A739" s="349">
        <f t="shared" si="11"/>
        <v>5111</v>
      </c>
      <c r="B739" s="356" t="s">
        <v>1484</v>
      </c>
      <c r="C739" s="357" t="s">
        <v>1485</v>
      </c>
    </row>
    <row r="740" spans="1:3" ht="15" customHeight="1" x14ac:dyDescent="0.4">
      <c r="A740" s="349">
        <f t="shared" si="11"/>
        <v>5112</v>
      </c>
      <c r="B740" s="356" t="s">
        <v>1486</v>
      </c>
      <c r="C740" s="357" t="s">
        <v>1487</v>
      </c>
    </row>
    <row r="741" spans="1:3" ht="15" customHeight="1" x14ac:dyDescent="0.4">
      <c r="A741" s="349">
        <f t="shared" si="11"/>
        <v>5113</v>
      </c>
      <c r="B741" s="356" t="s">
        <v>1488</v>
      </c>
      <c r="C741" s="357" t="s">
        <v>1489</v>
      </c>
    </row>
    <row r="742" spans="1:3" ht="15" customHeight="1" x14ac:dyDescent="0.4">
      <c r="A742" s="349">
        <f t="shared" si="11"/>
        <v>5121</v>
      </c>
      <c r="B742" s="356" t="s">
        <v>1490</v>
      </c>
      <c r="C742" s="357" t="s">
        <v>1491</v>
      </c>
    </row>
    <row r="743" spans="1:3" ht="15" customHeight="1" x14ac:dyDescent="0.4">
      <c r="A743" s="349">
        <f t="shared" si="11"/>
        <v>5122</v>
      </c>
      <c r="B743" s="356" t="s">
        <v>1492</v>
      </c>
      <c r="C743" s="357" t="s">
        <v>1493</v>
      </c>
    </row>
    <row r="744" spans="1:3" ht="15" customHeight="1" x14ac:dyDescent="0.4">
      <c r="A744" s="349">
        <f t="shared" si="11"/>
        <v>5123</v>
      </c>
      <c r="B744" s="356" t="s">
        <v>1494</v>
      </c>
      <c r="C744" s="357" t="s">
        <v>1495</v>
      </c>
    </row>
    <row r="745" spans="1:3" ht="15" customHeight="1" x14ac:dyDescent="0.4">
      <c r="A745" s="349">
        <f t="shared" si="11"/>
        <v>5129</v>
      </c>
      <c r="B745" s="356" t="s">
        <v>1496</v>
      </c>
      <c r="C745" s="357" t="s">
        <v>1497</v>
      </c>
    </row>
    <row r="746" spans="1:3" ht="15" customHeight="1" x14ac:dyDescent="0.4">
      <c r="A746" s="349">
        <f t="shared" si="11"/>
        <v>5131</v>
      </c>
      <c r="B746" s="356" t="s">
        <v>1498</v>
      </c>
      <c r="C746" s="357" t="s">
        <v>1499</v>
      </c>
    </row>
    <row r="747" spans="1:3" ht="15" customHeight="1" x14ac:dyDescent="0.4">
      <c r="A747" s="349">
        <f t="shared" si="11"/>
        <v>5132</v>
      </c>
      <c r="B747" s="356" t="s">
        <v>1500</v>
      </c>
      <c r="C747" s="357" t="s">
        <v>1501</v>
      </c>
    </row>
    <row r="748" spans="1:3" ht="15" customHeight="1" x14ac:dyDescent="0.4">
      <c r="A748" s="349">
        <f t="shared" si="11"/>
        <v>5133</v>
      </c>
      <c r="B748" s="356" t="s">
        <v>1502</v>
      </c>
      <c r="C748" s="357" t="s">
        <v>1503</v>
      </c>
    </row>
    <row r="749" spans="1:3" ht="15" customHeight="1" x14ac:dyDescent="0.4">
      <c r="A749" s="349">
        <f t="shared" si="11"/>
        <v>5139</v>
      </c>
      <c r="B749" s="356" t="s">
        <v>1504</v>
      </c>
      <c r="C749" s="357" t="s">
        <v>1505</v>
      </c>
    </row>
    <row r="750" spans="1:3" ht="15" customHeight="1" x14ac:dyDescent="0.4">
      <c r="A750" s="349">
        <f t="shared" si="11"/>
        <v>5211</v>
      </c>
      <c r="B750" s="356" t="s">
        <v>1506</v>
      </c>
      <c r="C750" s="357" t="s">
        <v>1507</v>
      </c>
    </row>
    <row r="751" spans="1:3" ht="15" customHeight="1" x14ac:dyDescent="0.4">
      <c r="A751" s="349">
        <f t="shared" si="11"/>
        <v>5212</v>
      </c>
      <c r="B751" s="356" t="s">
        <v>1508</v>
      </c>
      <c r="C751" s="357" t="s">
        <v>1509</v>
      </c>
    </row>
    <row r="752" spans="1:3" ht="15" customHeight="1" x14ac:dyDescent="0.4">
      <c r="A752" s="349">
        <f t="shared" si="11"/>
        <v>5213</v>
      </c>
      <c r="B752" s="356" t="s">
        <v>1510</v>
      </c>
      <c r="C752" s="357" t="s">
        <v>1511</v>
      </c>
    </row>
    <row r="753" spans="1:3" ht="15" customHeight="1" x14ac:dyDescent="0.4">
      <c r="A753" s="349">
        <f t="shared" si="11"/>
        <v>5214</v>
      </c>
      <c r="B753" s="356" t="s">
        <v>1512</v>
      </c>
      <c r="C753" s="357" t="s">
        <v>1513</v>
      </c>
    </row>
    <row r="754" spans="1:3" ht="15" customHeight="1" x14ac:dyDescent="0.4">
      <c r="A754" s="349">
        <f t="shared" si="11"/>
        <v>5215</v>
      </c>
      <c r="B754" s="356" t="s">
        <v>1514</v>
      </c>
      <c r="C754" s="357" t="s">
        <v>1515</v>
      </c>
    </row>
    <row r="755" spans="1:3" ht="15" customHeight="1" x14ac:dyDescent="0.4">
      <c r="A755" s="349">
        <f t="shared" si="11"/>
        <v>5216</v>
      </c>
      <c r="B755" s="356" t="s">
        <v>1516</v>
      </c>
      <c r="C755" s="357" t="s">
        <v>1517</v>
      </c>
    </row>
    <row r="756" spans="1:3" ht="15" customHeight="1" x14ac:dyDescent="0.4">
      <c r="A756" s="349">
        <f t="shared" si="11"/>
        <v>5219</v>
      </c>
      <c r="B756" s="356" t="s">
        <v>1518</v>
      </c>
      <c r="C756" s="357" t="s">
        <v>1519</v>
      </c>
    </row>
    <row r="757" spans="1:3" ht="15" customHeight="1" x14ac:dyDescent="0.4">
      <c r="A757" s="349">
        <f t="shared" si="11"/>
        <v>5221</v>
      </c>
      <c r="B757" s="356" t="s">
        <v>1520</v>
      </c>
      <c r="C757" s="357" t="s">
        <v>1521</v>
      </c>
    </row>
    <row r="758" spans="1:3" ht="15" customHeight="1" x14ac:dyDescent="0.4">
      <c r="A758" s="349">
        <f t="shared" si="11"/>
        <v>5222</v>
      </c>
      <c r="B758" s="356" t="s">
        <v>1522</v>
      </c>
      <c r="C758" s="357" t="s">
        <v>1523</v>
      </c>
    </row>
    <row r="759" spans="1:3" ht="15" customHeight="1" x14ac:dyDescent="0.4">
      <c r="A759" s="349">
        <f t="shared" si="11"/>
        <v>5223</v>
      </c>
      <c r="B759" s="356" t="s">
        <v>1524</v>
      </c>
      <c r="C759" s="357" t="s">
        <v>1525</v>
      </c>
    </row>
    <row r="760" spans="1:3" ht="15" customHeight="1" x14ac:dyDescent="0.4">
      <c r="A760" s="349">
        <f t="shared" si="11"/>
        <v>5224</v>
      </c>
      <c r="B760" s="356" t="s">
        <v>1526</v>
      </c>
      <c r="C760" s="357" t="s">
        <v>1527</v>
      </c>
    </row>
    <row r="761" spans="1:3" ht="15" customHeight="1" x14ac:dyDescent="0.4">
      <c r="A761" s="349">
        <f t="shared" si="11"/>
        <v>5225</v>
      </c>
      <c r="B761" s="356" t="s">
        <v>1528</v>
      </c>
      <c r="C761" s="357" t="s">
        <v>1529</v>
      </c>
    </row>
    <row r="762" spans="1:3" ht="15" customHeight="1" x14ac:dyDescent="0.4">
      <c r="A762" s="349">
        <f t="shared" si="11"/>
        <v>5226</v>
      </c>
      <c r="B762" s="356" t="s">
        <v>1530</v>
      </c>
      <c r="C762" s="357" t="s">
        <v>1531</v>
      </c>
    </row>
    <row r="763" spans="1:3" ht="15" customHeight="1" x14ac:dyDescent="0.4">
      <c r="A763" s="349">
        <f t="shared" si="11"/>
        <v>5227</v>
      </c>
      <c r="B763" s="356" t="s">
        <v>1532</v>
      </c>
      <c r="C763" s="357" t="s">
        <v>1533</v>
      </c>
    </row>
    <row r="764" spans="1:3" ht="15" customHeight="1" x14ac:dyDescent="0.4">
      <c r="A764" s="349">
        <f t="shared" si="11"/>
        <v>5229</v>
      </c>
      <c r="B764" s="356" t="s">
        <v>1534</v>
      </c>
      <c r="C764" s="357" t="s">
        <v>1535</v>
      </c>
    </row>
    <row r="765" spans="1:3" ht="15" customHeight="1" x14ac:dyDescent="0.4">
      <c r="A765" s="349">
        <f t="shared" si="11"/>
        <v>5311</v>
      </c>
      <c r="B765" s="356" t="s">
        <v>1536</v>
      </c>
      <c r="C765" s="357" t="s">
        <v>1537</v>
      </c>
    </row>
    <row r="766" spans="1:3" ht="15" customHeight="1" x14ac:dyDescent="0.4">
      <c r="A766" s="349">
        <f t="shared" si="11"/>
        <v>5312</v>
      </c>
      <c r="B766" s="356" t="s">
        <v>1538</v>
      </c>
      <c r="C766" s="357" t="s">
        <v>1539</v>
      </c>
    </row>
    <row r="767" spans="1:3" ht="15" customHeight="1" x14ac:dyDescent="0.4">
      <c r="A767" s="349">
        <f t="shared" si="11"/>
        <v>5313</v>
      </c>
      <c r="B767" s="356" t="s">
        <v>1540</v>
      </c>
      <c r="C767" s="357" t="s">
        <v>1541</v>
      </c>
    </row>
    <row r="768" spans="1:3" ht="15" customHeight="1" x14ac:dyDescent="0.4">
      <c r="A768" s="349">
        <f t="shared" si="11"/>
        <v>5314</v>
      </c>
      <c r="B768" s="356" t="s">
        <v>1542</v>
      </c>
      <c r="C768" s="357" t="s">
        <v>1543</v>
      </c>
    </row>
    <row r="769" spans="1:3" ht="15" customHeight="1" x14ac:dyDescent="0.4">
      <c r="A769" s="349">
        <f t="shared" si="11"/>
        <v>5319</v>
      </c>
      <c r="B769" s="356" t="s">
        <v>1544</v>
      </c>
      <c r="C769" s="357" t="s">
        <v>1545</v>
      </c>
    </row>
    <row r="770" spans="1:3" ht="15" customHeight="1" x14ac:dyDescent="0.4">
      <c r="A770" s="349">
        <f t="shared" si="11"/>
        <v>5321</v>
      </c>
      <c r="B770" s="356" t="s">
        <v>1546</v>
      </c>
      <c r="C770" s="357" t="s">
        <v>1547</v>
      </c>
    </row>
    <row r="771" spans="1:3" ht="15" customHeight="1" x14ac:dyDescent="0.4">
      <c r="A771" s="349">
        <f t="shared" ref="A771:A834" si="12">VALUE(B771)</f>
        <v>5322</v>
      </c>
      <c r="B771" s="356" t="s">
        <v>1548</v>
      </c>
      <c r="C771" s="357" t="s">
        <v>1549</v>
      </c>
    </row>
    <row r="772" spans="1:3" ht="15" customHeight="1" x14ac:dyDescent="0.4">
      <c r="A772" s="349">
        <f t="shared" si="12"/>
        <v>5329</v>
      </c>
      <c r="B772" s="356" t="s">
        <v>1550</v>
      </c>
      <c r="C772" s="357" t="s">
        <v>1551</v>
      </c>
    </row>
    <row r="773" spans="1:3" ht="15" customHeight="1" x14ac:dyDescent="0.4">
      <c r="A773" s="349">
        <f t="shared" si="12"/>
        <v>5331</v>
      </c>
      <c r="B773" s="356" t="s">
        <v>1552</v>
      </c>
      <c r="C773" s="357" t="s">
        <v>1553</v>
      </c>
    </row>
    <row r="774" spans="1:3" ht="15" customHeight="1" x14ac:dyDescent="0.4">
      <c r="A774" s="349">
        <f t="shared" si="12"/>
        <v>5332</v>
      </c>
      <c r="B774" s="356" t="s">
        <v>1554</v>
      </c>
      <c r="C774" s="357" t="s">
        <v>1555</v>
      </c>
    </row>
    <row r="775" spans="1:3" ht="15" customHeight="1" x14ac:dyDescent="0.4">
      <c r="A775" s="349">
        <f t="shared" si="12"/>
        <v>5341</v>
      </c>
      <c r="B775" s="356" t="s">
        <v>1556</v>
      </c>
      <c r="C775" s="357" t="s">
        <v>1557</v>
      </c>
    </row>
    <row r="776" spans="1:3" ht="15" customHeight="1" x14ac:dyDescent="0.4">
      <c r="A776" s="349">
        <f t="shared" si="12"/>
        <v>5342</v>
      </c>
      <c r="B776" s="356" t="s">
        <v>1558</v>
      </c>
      <c r="C776" s="357" t="s">
        <v>1559</v>
      </c>
    </row>
    <row r="777" spans="1:3" ht="15" customHeight="1" x14ac:dyDescent="0.4">
      <c r="A777" s="349">
        <f t="shared" si="12"/>
        <v>5349</v>
      </c>
      <c r="B777" s="356" t="s">
        <v>1560</v>
      </c>
      <c r="C777" s="357" t="s">
        <v>1561</v>
      </c>
    </row>
    <row r="778" spans="1:3" ht="15" customHeight="1" x14ac:dyDescent="0.4">
      <c r="A778" s="349">
        <f t="shared" si="12"/>
        <v>5351</v>
      </c>
      <c r="B778" s="356" t="s">
        <v>1562</v>
      </c>
      <c r="C778" s="357" t="s">
        <v>1563</v>
      </c>
    </row>
    <row r="779" spans="1:3" ht="15" customHeight="1" x14ac:dyDescent="0.4">
      <c r="A779" s="349">
        <f t="shared" si="12"/>
        <v>5352</v>
      </c>
      <c r="B779" s="356" t="s">
        <v>1564</v>
      </c>
      <c r="C779" s="357" t="s">
        <v>1565</v>
      </c>
    </row>
    <row r="780" spans="1:3" ht="15" customHeight="1" x14ac:dyDescent="0.4">
      <c r="A780" s="349">
        <f t="shared" si="12"/>
        <v>5361</v>
      </c>
      <c r="B780" s="356" t="s">
        <v>1566</v>
      </c>
      <c r="C780" s="357" t="s">
        <v>1567</v>
      </c>
    </row>
    <row r="781" spans="1:3" ht="15" customHeight="1" x14ac:dyDescent="0.4">
      <c r="A781" s="349">
        <f t="shared" si="12"/>
        <v>5362</v>
      </c>
      <c r="B781" s="356" t="s">
        <v>1568</v>
      </c>
      <c r="C781" s="357" t="s">
        <v>1569</v>
      </c>
    </row>
    <row r="782" spans="1:3" ht="15" customHeight="1" x14ac:dyDescent="0.4">
      <c r="A782" s="349">
        <f t="shared" si="12"/>
        <v>5363</v>
      </c>
      <c r="B782" s="356" t="s">
        <v>1570</v>
      </c>
      <c r="C782" s="357" t="s">
        <v>1571</v>
      </c>
    </row>
    <row r="783" spans="1:3" ht="15" customHeight="1" x14ac:dyDescent="0.4">
      <c r="A783" s="349">
        <f t="shared" si="12"/>
        <v>5364</v>
      </c>
      <c r="B783" s="356" t="s">
        <v>1572</v>
      </c>
      <c r="C783" s="357" t="s">
        <v>1573</v>
      </c>
    </row>
    <row r="784" spans="1:3" ht="15" customHeight="1" x14ac:dyDescent="0.4">
      <c r="A784" s="349">
        <f t="shared" si="12"/>
        <v>5369</v>
      </c>
      <c r="B784" s="356" t="s">
        <v>1574</v>
      </c>
      <c r="C784" s="357" t="s">
        <v>1575</v>
      </c>
    </row>
    <row r="785" spans="1:3" ht="15" customHeight="1" x14ac:dyDescent="0.4">
      <c r="A785" s="349">
        <f t="shared" si="12"/>
        <v>5411</v>
      </c>
      <c r="B785" s="356" t="s">
        <v>1576</v>
      </c>
      <c r="C785" s="357" t="s">
        <v>1577</v>
      </c>
    </row>
    <row r="786" spans="1:3" ht="15" customHeight="1" x14ac:dyDescent="0.4">
      <c r="A786" s="349">
        <f t="shared" si="12"/>
        <v>5412</v>
      </c>
      <c r="B786" s="356" t="s">
        <v>1578</v>
      </c>
      <c r="C786" s="357" t="s">
        <v>1579</v>
      </c>
    </row>
    <row r="787" spans="1:3" ht="15" customHeight="1" x14ac:dyDescent="0.4">
      <c r="A787" s="349">
        <f t="shared" si="12"/>
        <v>5413</v>
      </c>
      <c r="B787" s="356" t="s">
        <v>1580</v>
      </c>
      <c r="C787" s="357" t="s">
        <v>1581</v>
      </c>
    </row>
    <row r="788" spans="1:3" ht="15" customHeight="1" x14ac:dyDescent="0.4">
      <c r="A788" s="349">
        <f t="shared" si="12"/>
        <v>5414</v>
      </c>
      <c r="B788" s="356" t="s">
        <v>1582</v>
      </c>
      <c r="C788" s="357" t="s">
        <v>1583</v>
      </c>
    </row>
    <row r="789" spans="1:3" ht="15" customHeight="1" x14ac:dyDescent="0.4">
      <c r="A789" s="349">
        <f t="shared" si="12"/>
        <v>5419</v>
      </c>
      <c r="B789" s="356" t="s">
        <v>1584</v>
      </c>
      <c r="C789" s="357" t="s">
        <v>1585</v>
      </c>
    </row>
    <row r="790" spans="1:3" ht="15" customHeight="1" x14ac:dyDescent="0.4">
      <c r="A790" s="349">
        <f t="shared" si="12"/>
        <v>5421</v>
      </c>
      <c r="B790" s="356" t="s">
        <v>1586</v>
      </c>
      <c r="C790" s="357" t="s">
        <v>1587</v>
      </c>
    </row>
    <row r="791" spans="1:3" ht="15" customHeight="1" x14ac:dyDescent="0.4">
      <c r="A791" s="349">
        <f t="shared" si="12"/>
        <v>5422</v>
      </c>
      <c r="B791" s="356" t="s">
        <v>1588</v>
      </c>
      <c r="C791" s="357" t="s">
        <v>1589</v>
      </c>
    </row>
    <row r="792" spans="1:3" ht="15" customHeight="1" x14ac:dyDescent="0.4">
      <c r="A792" s="349">
        <f t="shared" si="12"/>
        <v>5423</v>
      </c>
      <c r="B792" s="356" t="s">
        <v>1590</v>
      </c>
      <c r="C792" s="357" t="s">
        <v>1591</v>
      </c>
    </row>
    <row r="793" spans="1:3" ht="15" customHeight="1" x14ac:dyDescent="0.4">
      <c r="A793" s="349">
        <f t="shared" si="12"/>
        <v>5431</v>
      </c>
      <c r="B793" s="356" t="s">
        <v>1592</v>
      </c>
      <c r="C793" s="357" t="s">
        <v>1593</v>
      </c>
    </row>
    <row r="794" spans="1:3" ht="15" customHeight="1" x14ac:dyDescent="0.4">
      <c r="A794" s="349">
        <f t="shared" si="12"/>
        <v>5432</v>
      </c>
      <c r="B794" s="356" t="s">
        <v>1594</v>
      </c>
      <c r="C794" s="357" t="s">
        <v>1595</v>
      </c>
    </row>
    <row r="795" spans="1:3" ht="15" customHeight="1" x14ac:dyDescent="0.4">
      <c r="A795" s="349">
        <f t="shared" si="12"/>
        <v>5491</v>
      </c>
      <c r="B795" s="356" t="s">
        <v>1596</v>
      </c>
      <c r="C795" s="357" t="s">
        <v>1597</v>
      </c>
    </row>
    <row r="796" spans="1:3" ht="15" customHeight="1" x14ac:dyDescent="0.4">
      <c r="A796" s="349">
        <f t="shared" si="12"/>
        <v>5492</v>
      </c>
      <c r="B796" s="356" t="s">
        <v>1598</v>
      </c>
      <c r="C796" s="357" t="s">
        <v>1599</v>
      </c>
    </row>
    <row r="797" spans="1:3" ht="15" customHeight="1" x14ac:dyDescent="0.4">
      <c r="A797" s="349">
        <f t="shared" si="12"/>
        <v>5493</v>
      </c>
      <c r="B797" s="356" t="s">
        <v>1600</v>
      </c>
      <c r="C797" s="357" t="s">
        <v>1601</v>
      </c>
    </row>
    <row r="798" spans="1:3" ht="15" customHeight="1" x14ac:dyDescent="0.4">
      <c r="A798" s="349">
        <f t="shared" si="12"/>
        <v>5511</v>
      </c>
      <c r="B798" s="356" t="s">
        <v>1602</v>
      </c>
      <c r="C798" s="357" t="s">
        <v>1603</v>
      </c>
    </row>
    <row r="799" spans="1:3" ht="15" customHeight="1" x14ac:dyDescent="0.4">
      <c r="A799" s="349">
        <f t="shared" si="12"/>
        <v>5512</v>
      </c>
      <c r="B799" s="356" t="s">
        <v>1604</v>
      </c>
      <c r="C799" s="357" t="s">
        <v>1605</v>
      </c>
    </row>
    <row r="800" spans="1:3" ht="15" customHeight="1" x14ac:dyDescent="0.4">
      <c r="A800" s="349">
        <f t="shared" si="12"/>
        <v>5513</v>
      </c>
      <c r="B800" s="356" t="s">
        <v>1606</v>
      </c>
      <c r="C800" s="357" t="s">
        <v>1607</v>
      </c>
    </row>
    <row r="801" spans="1:3" ht="15" customHeight="1" x14ac:dyDescent="0.4">
      <c r="A801" s="349">
        <f t="shared" si="12"/>
        <v>5514</v>
      </c>
      <c r="B801" s="356" t="s">
        <v>1608</v>
      </c>
      <c r="C801" s="357" t="s">
        <v>1609</v>
      </c>
    </row>
    <row r="802" spans="1:3" ht="15" customHeight="1" x14ac:dyDescent="0.4">
      <c r="A802" s="349">
        <f t="shared" si="12"/>
        <v>5515</v>
      </c>
      <c r="B802" s="356" t="s">
        <v>1610</v>
      </c>
      <c r="C802" s="357" t="s">
        <v>1611</v>
      </c>
    </row>
    <row r="803" spans="1:3" ht="15" customHeight="1" x14ac:dyDescent="0.4">
      <c r="A803" s="349">
        <f t="shared" si="12"/>
        <v>5519</v>
      </c>
      <c r="B803" s="356" t="s">
        <v>1612</v>
      </c>
      <c r="C803" s="357" t="s">
        <v>1613</v>
      </c>
    </row>
    <row r="804" spans="1:3" ht="15" customHeight="1" x14ac:dyDescent="0.4">
      <c r="A804" s="349">
        <f t="shared" si="12"/>
        <v>5521</v>
      </c>
      <c r="B804" s="356" t="s">
        <v>1614</v>
      </c>
      <c r="C804" s="357" t="s">
        <v>1615</v>
      </c>
    </row>
    <row r="805" spans="1:3" ht="15" customHeight="1" x14ac:dyDescent="0.4">
      <c r="A805" s="349">
        <f t="shared" si="12"/>
        <v>5522</v>
      </c>
      <c r="B805" s="356" t="s">
        <v>1616</v>
      </c>
      <c r="C805" s="357" t="s">
        <v>1617</v>
      </c>
    </row>
    <row r="806" spans="1:3" ht="15" customHeight="1" x14ac:dyDescent="0.4">
      <c r="A806" s="349">
        <f t="shared" si="12"/>
        <v>5523</v>
      </c>
      <c r="B806" s="356" t="s">
        <v>1618</v>
      </c>
      <c r="C806" s="357" t="s">
        <v>1619</v>
      </c>
    </row>
    <row r="807" spans="1:3" ht="15" customHeight="1" x14ac:dyDescent="0.4">
      <c r="A807" s="349">
        <f t="shared" si="12"/>
        <v>5524</v>
      </c>
      <c r="B807" s="356" t="s">
        <v>1620</v>
      </c>
      <c r="C807" s="357" t="s">
        <v>1621</v>
      </c>
    </row>
    <row r="808" spans="1:3" ht="15" customHeight="1" x14ac:dyDescent="0.4">
      <c r="A808" s="349">
        <f t="shared" si="12"/>
        <v>5531</v>
      </c>
      <c r="B808" s="356" t="s">
        <v>1622</v>
      </c>
      <c r="C808" s="357" t="s">
        <v>1623</v>
      </c>
    </row>
    <row r="809" spans="1:3" ht="15" customHeight="1" x14ac:dyDescent="0.4">
      <c r="A809" s="349">
        <f t="shared" si="12"/>
        <v>5532</v>
      </c>
      <c r="B809" s="356" t="s">
        <v>1624</v>
      </c>
      <c r="C809" s="357" t="s">
        <v>1625</v>
      </c>
    </row>
    <row r="810" spans="1:3" ht="15" customHeight="1" x14ac:dyDescent="0.4">
      <c r="A810" s="349">
        <f t="shared" si="12"/>
        <v>5591</v>
      </c>
      <c r="B810" s="356" t="s">
        <v>1626</v>
      </c>
      <c r="C810" s="357" t="s">
        <v>1627</v>
      </c>
    </row>
    <row r="811" spans="1:3" ht="15" customHeight="1" x14ac:dyDescent="0.4">
      <c r="A811" s="349">
        <f t="shared" si="12"/>
        <v>5592</v>
      </c>
      <c r="B811" s="356" t="s">
        <v>1628</v>
      </c>
      <c r="C811" s="357" t="s">
        <v>1629</v>
      </c>
    </row>
    <row r="812" spans="1:3" ht="15" customHeight="1" x14ac:dyDescent="0.4">
      <c r="A812" s="349">
        <f t="shared" si="12"/>
        <v>5593</v>
      </c>
      <c r="B812" s="356" t="s">
        <v>1630</v>
      </c>
      <c r="C812" s="357" t="s">
        <v>1631</v>
      </c>
    </row>
    <row r="813" spans="1:3" ht="15" customHeight="1" x14ac:dyDescent="0.4">
      <c r="A813" s="349">
        <f t="shared" si="12"/>
        <v>5594</v>
      </c>
      <c r="B813" s="356" t="s">
        <v>1632</v>
      </c>
      <c r="C813" s="357" t="s">
        <v>1633</v>
      </c>
    </row>
    <row r="814" spans="1:3" ht="15" customHeight="1" x14ac:dyDescent="0.4">
      <c r="A814" s="349">
        <f t="shared" si="12"/>
        <v>5595</v>
      </c>
      <c r="B814" s="356" t="s">
        <v>1634</v>
      </c>
      <c r="C814" s="357" t="s">
        <v>1635</v>
      </c>
    </row>
    <row r="815" spans="1:3" ht="15" customHeight="1" x14ac:dyDescent="0.4">
      <c r="A815" s="349">
        <f t="shared" si="12"/>
        <v>5596</v>
      </c>
      <c r="B815" s="356" t="s">
        <v>1636</v>
      </c>
      <c r="C815" s="357" t="s">
        <v>1637</v>
      </c>
    </row>
    <row r="816" spans="1:3" ht="15" customHeight="1" x14ac:dyDescent="0.4">
      <c r="A816" s="349">
        <f t="shared" si="12"/>
        <v>5597</v>
      </c>
      <c r="B816" s="356" t="s">
        <v>1638</v>
      </c>
      <c r="C816" s="357" t="s">
        <v>1639</v>
      </c>
    </row>
    <row r="817" spans="1:3" ht="15" customHeight="1" x14ac:dyDescent="0.4">
      <c r="A817" s="349">
        <f t="shared" si="12"/>
        <v>5598</v>
      </c>
      <c r="B817" s="356" t="s">
        <v>1640</v>
      </c>
      <c r="C817" s="357" t="s">
        <v>1641</v>
      </c>
    </row>
    <row r="818" spans="1:3" ht="15" customHeight="1" x14ac:dyDescent="0.4">
      <c r="A818" s="349">
        <f t="shared" si="12"/>
        <v>5599</v>
      </c>
      <c r="B818" s="356" t="s">
        <v>1642</v>
      </c>
      <c r="C818" s="357" t="s">
        <v>1643</v>
      </c>
    </row>
    <row r="819" spans="1:3" ht="15" customHeight="1" x14ac:dyDescent="0.4">
      <c r="A819" s="349">
        <f t="shared" si="12"/>
        <v>5611</v>
      </c>
      <c r="B819" s="356" t="s">
        <v>1644</v>
      </c>
      <c r="C819" s="357" t="s">
        <v>2522</v>
      </c>
    </row>
    <row r="820" spans="1:3" ht="15" customHeight="1" x14ac:dyDescent="0.4">
      <c r="A820" s="349">
        <f t="shared" si="12"/>
        <v>5621</v>
      </c>
      <c r="B820" s="356">
        <v>5621</v>
      </c>
      <c r="C820" s="357" t="s">
        <v>2523</v>
      </c>
    </row>
    <row r="821" spans="1:3" ht="15" customHeight="1" x14ac:dyDescent="0.4">
      <c r="A821" s="349">
        <f t="shared" si="12"/>
        <v>5631</v>
      </c>
      <c r="B821" s="356">
        <v>5631</v>
      </c>
      <c r="C821" s="357" t="s">
        <v>2524</v>
      </c>
    </row>
    <row r="822" spans="1:3" ht="15" customHeight="1" x14ac:dyDescent="0.4">
      <c r="A822" s="349">
        <f t="shared" si="12"/>
        <v>5641</v>
      </c>
      <c r="B822" s="356">
        <v>5641</v>
      </c>
      <c r="C822" s="357" t="s">
        <v>2525</v>
      </c>
    </row>
    <row r="823" spans="1:3" ht="15" customHeight="1" x14ac:dyDescent="0.4">
      <c r="A823" s="349">
        <f t="shared" si="12"/>
        <v>5651</v>
      </c>
      <c r="B823" s="356">
        <v>5651</v>
      </c>
      <c r="C823" s="357" t="s">
        <v>2526</v>
      </c>
    </row>
    <row r="824" spans="1:3" ht="15" customHeight="1" x14ac:dyDescent="0.4">
      <c r="A824" s="349">
        <f t="shared" si="12"/>
        <v>5661</v>
      </c>
      <c r="B824" s="356">
        <v>5661</v>
      </c>
      <c r="C824" s="357" t="s">
        <v>2527</v>
      </c>
    </row>
    <row r="825" spans="1:3" ht="15" customHeight="1" x14ac:dyDescent="0.4">
      <c r="A825" s="349">
        <f t="shared" si="12"/>
        <v>5699</v>
      </c>
      <c r="B825" s="356" t="s">
        <v>1645</v>
      </c>
      <c r="C825" s="357" t="s">
        <v>2528</v>
      </c>
    </row>
    <row r="826" spans="1:3" ht="15" customHeight="1" x14ac:dyDescent="0.4">
      <c r="A826" s="349">
        <f t="shared" si="12"/>
        <v>5711</v>
      </c>
      <c r="B826" s="356" t="s">
        <v>1646</v>
      </c>
      <c r="C826" s="357" t="s">
        <v>1647</v>
      </c>
    </row>
    <row r="827" spans="1:3" ht="15" customHeight="1" x14ac:dyDescent="0.4">
      <c r="A827" s="349">
        <f t="shared" si="12"/>
        <v>5712</v>
      </c>
      <c r="B827" s="356" t="s">
        <v>1648</v>
      </c>
      <c r="C827" s="357" t="s">
        <v>1649</v>
      </c>
    </row>
    <row r="828" spans="1:3" ht="15" customHeight="1" x14ac:dyDescent="0.4">
      <c r="A828" s="349">
        <f t="shared" si="12"/>
        <v>5721</v>
      </c>
      <c r="B828" s="356" t="s">
        <v>1650</v>
      </c>
      <c r="C828" s="357" t="s">
        <v>1651</v>
      </c>
    </row>
    <row r="829" spans="1:3" ht="15" customHeight="1" x14ac:dyDescent="0.4">
      <c r="A829" s="349">
        <f t="shared" si="12"/>
        <v>5731</v>
      </c>
      <c r="B829" s="356" t="s">
        <v>1652</v>
      </c>
      <c r="C829" s="357" t="s">
        <v>1653</v>
      </c>
    </row>
    <row r="830" spans="1:3" ht="15" customHeight="1" x14ac:dyDescent="0.4">
      <c r="A830" s="349">
        <f t="shared" si="12"/>
        <v>5732</v>
      </c>
      <c r="B830" s="356" t="s">
        <v>1654</v>
      </c>
      <c r="C830" s="357" t="s">
        <v>1655</v>
      </c>
    </row>
    <row r="831" spans="1:3" ht="15" customHeight="1" x14ac:dyDescent="0.4">
      <c r="A831" s="349">
        <f t="shared" si="12"/>
        <v>5741</v>
      </c>
      <c r="B831" s="356" t="s">
        <v>1656</v>
      </c>
      <c r="C831" s="357" t="s">
        <v>1657</v>
      </c>
    </row>
    <row r="832" spans="1:3" ht="15" customHeight="1" x14ac:dyDescent="0.4">
      <c r="A832" s="349">
        <f t="shared" si="12"/>
        <v>5742</v>
      </c>
      <c r="B832" s="356" t="s">
        <v>1658</v>
      </c>
      <c r="C832" s="357" t="s">
        <v>1659</v>
      </c>
    </row>
    <row r="833" spans="1:3" ht="15" customHeight="1" x14ac:dyDescent="0.4">
      <c r="A833" s="349">
        <f t="shared" si="12"/>
        <v>5791</v>
      </c>
      <c r="B833" s="356" t="s">
        <v>1660</v>
      </c>
      <c r="C833" s="357" t="s">
        <v>1661</v>
      </c>
    </row>
    <row r="834" spans="1:3" ht="15" customHeight="1" x14ac:dyDescent="0.4">
      <c r="A834" s="349">
        <f t="shared" si="12"/>
        <v>5792</v>
      </c>
      <c r="B834" s="356" t="s">
        <v>1662</v>
      </c>
      <c r="C834" s="357" t="s">
        <v>1663</v>
      </c>
    </row>
    <row r="835" spans="1:3" ht="15" customHeight="1" x14ac:dyDescent="0.4">
      <c r="A835" s="349">
        <f t="shared" ref="A835:A898" si="13">VALUE(B835)</f>
        <v>5793</v>
      </c>
      <c r="B835" s="356" t="s">
        <v>1664</v>
      </c>
      <c r="C835" s="357" t="s">
        <v>1665</v>
      </c>
    </row>
    <row r="836" spans="1:3" ht="15" customHeight="1" x14ac:dyDescent="0.4">
      <c r="A836" s="349">
        <f t="shared" si="13"/>
        <v>5799</v>
      </c>
      <c r="B836" s="356" t="s">
        <v>1666</v>
      </c>
      <c r="C836" s="357" t="s">
        <v>1667</v>
      </c>
    </row>
    <row r="837" spans="1:3" ht="15" customHeight="1" x14ac:dyDescent="0.4">
      <c r="A837" s="349">
        <f t="shared" si="13"/>
        <v>5811</v>
      </c>
      <c r="B837" s="356" t="s">
        <v>1668</v>
      </c>
      <c r="C837" s="357" t="s">
        <v>2529</v>
      </c>
    </row>
    <row r="838" spans="1:3" ht="15" customHeight="1" x14ac:dyDescent="0.4">
      <c r="A838" s="349">
        <f t="shared" si="13"/>
        <v>5819</v>
      </c>
      <c r="B838" s="356">
        <v>5819</v>
      </c>
      <c r="C838" s="357" t="s">
        <v>2530</v>
      </c>
    </row>
    <row r="839" spans="1:3" ht="15" customHeight="1" x14ac:dyDescent="0.4">
      <c r="A839" s="349">
        <f t="shared" si="13"/>
        <v>5821</v>
      </c>
      <c r="B839" s="356" t="s">
        <v>1669</v>
      </c>
      <c r="C839" s="357" t="s">
        <v>1670</v>
      </c>
    </row>
    <row r="840" spans="1:3" ht="15" customHeight="1" x14ac:dyDescent="0.4">
      <c r="A840" s="349">
        <f t="shared" si="13"/>
        <v>5822</v>
      </c>
      <c r="B840" s="356" t="s">
        <v>1671</v>
      </c>
      <c r="C840" s="357" t="s">
        <v>1672</v>
      </c>
    </row>
    <row r="841" spans="1:3" ht="15" customHeight="1" x14ac:dyDescent="0.4">
      <c r="A841" s="349">
        <f t="shared" si="13"/>
        <v>5831</v>
      </c>
      <c r="B841" s="356" t="s">
        <v>1673</v>
      </c>
      <c r="C841" s="357" t="s">
        <v>1674</v>
      </c>
    </row>
    <row r="842" spans="1:3" ht="15" customHeight="1" x14ac:dyDescent="0.4">
      <c r="A842" s="349">
        <f t="shared" si="13"/>
        <v>5832</v>
      </c>
      <c r="B842" s="356" t="s">
        <v>1675</v>
      </c>
      <c r="C842" s="357" t="s">
        <v>1676</v>
      </c>
    </row>
    <row r="843" spans="1:3" ht="15" customHeight="1" x14ac:dyDescent="0.4">
      <c r="A843" s="349">
        <f t="shared" si="13"/>
        <v>5841</v>
      </c>
      <c r="B843" s="356" t="s">
        <v>1677</v>
      </c>
      <c r="C843" s="357" t="s">
        <v>1678</v>
      </c>
    </row>
    <row r="844" spans="1:3" ht="15" customHeight="1" x14ac:dyDescent="0.4">
      <c r="A844" s="349">
        <f t="shared" si="13"/>
        <v>5851</v>
      </c>
      <c r="B844" s="356" t="s">
        <v>1679</v>
      </c>
      <c r="C844" s="357" t="s">
        <v>1680</v>
      </c>
    </row>
    <row r="845" spans="1:3" ht="15" customHeight="1" x14ac:dyDescent="0.4">
      <c r="A845" s="349">
        <f t="shared" si="13"/>
        <v>5861</v>
      </c>
      <c r="B845" s="356" t="s">
        <v>1681</v>
      </c>
      <c r="C845" s="357" t="s">
        <v>1682</v>
      </c>
    </row>
    <row r="846" spans="1:3" ht="15" customHeight="1" x14ac:dyDescent="0.4">
      <c r="A846" s="349">
        <f t="shared" si="13"/>
        <v>5862</v>
      </c>
      <c r="B846" s="356" t="s">
        <v>1683</v>
      </c>
      <c r="C846" s="357" t="s">
        <v>1684</v>
      </c>
    </row>
    <row r="847" spans="1:3" ht="15" customHeight="1" x14ac:dyDescent="0.4">
      <c r="A847" s="349">
        <f t="shared" si="13"/>
        <v>5863</v>
      </c>
      <c r="B847" s="356" t="s">
        <v>1685</v>
      </c>
      <c r="C847" s="357" t="s">
        <v>1686</v>
      </c>
    </row>
    <row r="848" spans="1:3" ht="15" customHeight="1" x14ac:dyDescent="0.4">
      <c r="A848" s="349">
        <f t="shared" si="13"/>
        <v>5864</v>
      </c>
      <c r="B848" s="356" t="s">
        <v>1687</v>
      </c>
      <c r="C848" s="357" t="s">
        <v>1688</v>
      </c>
    </row>
    <row r="849" spans="1:3" ht="15" customHeight="1" x14ac:dyDescent="0.4">
      <c r="A849" s="349">
        <f t="shared" si="13"/>
        <v>5891</v>
      </c>
      <c r="B849" s="356">
        <v>5891</v>
      </c>
      <c r="C849" s="357" t="s">
        <v>2531</v>
      </c>
    </row>
    <row r="850" spans="1:3" ht="15" customHeight="1" x14ac:dyDescent="0.4">
      <c r="A850" s="349">
        <f t="shared" si="13"/>
        <v>5892</v>
      </c>
      <c r="B850" s="356">
        <v>5892</v>
      </c>
      <c r="C850" s="357" t="s">
        <v>1689</v>
      </c>
    </row>
    <row r="851" spans="1:3" ht="15" customHeight="1" x14ac:dyDescent="0.4">
      <c r="A851" s="349">
        <f t="shared" si="13"/>
        <v>5893</v>
      </c>
      <c r="B851" s="356">
        <v>5893</v>
      </c>
      <c r="C851" s="357" t="s">
        <v>1690</v>
      </c>
    </row>
    <row r="852" spans="1:3" ht="15" customHeight="1" x14ac:dyDescent="0.4">
      <c r="A852" s="349">
        <f t="shared" si="13"/>
        <v>5894</v>
      </c>
      <c r="B852" s="356">
        <v>5894</v>
      </c>
      <c r="C852" s="357" t="s">
        <v>1691</v>
      </c>
    </row>
    <row r="853" spans="1:3" ht="15" customHeight="1" x14ac:dyDescent="0.4">
      <c r="A853" s="349">
        <f t="shared" si="13"/>
        <v>5895</v>
      </c>
      <c r="B853" s="356">
        <v>5895</v>
      </c>
      <c r="C853" s="357" t="s">
        <v>1692</v>
      </c>
    </row>
    <row r="854" spans="1:3" ht="15" customHeight="1" x14ac:dyDescent="0.4">
      <c r="A854" s="349">
        <f t="shared" si="13"/>
        <v>5896</v>
      </c>
      <c r="B854" s="356">
        <v>5896</v>
      </c>
      <c r="C854" s="357" t="s">
        <v>1693</v>
      </c>
    </row>
    <row r="855" spans="1:3" ht="15" customHeight="1" x14ac:dyDescent="0.4">
      <c r="A855" s="349">
        <f t="shared" si="13"/>
        <v>5897</v>
      </c>
      <c r="B855" s="356">
        <v>5897</v>
      </c>
      <c r="C855" s="357" t="s">
        <v>1694</v>
      </c>
    </row>
    <row r="856" spans="1:3" ht="15" customHeight="1" x14ac:dyDescent="0.4">
      <c r="A856" s="349">
        <f t="shared" si="13"/>
        <v>5899</v>
      </c>
      <c r="B856" s="356" t="s">
        <v>1695</v>
      </c>
      <c r="C856" s="357" t="s">
        <v>1696</v>
      </c>
    </row>
    <row r="857" spans="1:3" ht="15" customHeight="1" x14ac:dyDescent="0.4">
      <c r="A857" s="349">
        <f t="shared" si="13"/>
        <v>5911</v>
      </c>
      <c r="B857" s="356" t="s">
        <v>1697</v>
      </c>
      <c r="C857" s="357" t="s">
        <v>1698</v>
      </c>
    </row>
    <row r="858" spans="1:3" ht="15" customHeight="1" x14ac:dyDescent="0.4">
      <c r="A858" s="349">
        <f t="shared" si="13"/>
        <v>5912</v>
      </c>
      <c r="B858" s="356" t="s">
        <v>1699</v>
      </c>
      <c r="C858" s="357" t="s">
        <v>1700</v>
      </c>
    </row>
    <row r="859" spans="1:3" ht="15" customHeight="1" x14ac:dyDescent="0.4">
      <c r="A859" s="349">
        <f t="shared" si="13"/>
        <v>5913</v>
      </c>
      <c r="B859" s="356" t="s">
        <v>1701</v>
      </c>
      <c r="C859" s="357" t="s">
        <v>1702</v>
      </c>
    </row>
    <row r="860" spans="1:3" ht="15" customHeight="1" x14ac:dyDescent="0.4">
      <c r="A860" s="349">
        <f t="shared" si="13"/>
        <v>5914</v>
      </c>
      <c r="B860" s="356" t="s">
        <v>1703</v>
      </c>
      <c r="C860" s="357" t="s">
        <v>1704</v>
      </c>
    </row>
    <row r="861" spans="1:3" ht="15" customHeight="1" x14ac:dyDescent="0.4">
      <c r="A861" s="349">
        <f t="shared" si="13"/>
        <v>5921</v>
      </c>
      <c r="B861" s="356" t="s">
        <v>1705</v>
      </c>
      <c r="C861" s="357" t="s">
        <v>1706</v>
      </c>
    </row>
    <row r="862" spans="1:3" ht="15" customHeight="1" x14ac:dyDescent="0.4">
      <c r="A862" s="349">
        <f t="shared" si="13"/>
        <v>5931</v>
      </c>
      <c r="B862" s="356" t="s">
        <v>1707</v>
      </c>
      <c r="C862" s="357" t="s">
        <v>1708</v>
      </c>
    </row>
    <row r="863" spans="1:3" ht="15" customHeight="1" x14ac:dyDescent="0.4">
      <c r="A863" s="349">
        <f t="shared" si="13"/>
        <v>5932</v>
      </c>
      <c r="B863" s="356" t="s">
        <v>1709</v>
      </c>
      <c r="C863" s="357" t="s">
        <v>1710</v>
      </c>
    </row>
    <row r="864" spans="1:3" ht="15" customHeight="1" x14ac:dyDescent="0.4">
      <c r="A864" s="349">
        <f t="shared" si="13"/>
        <v>5933</v>
      </c>
      <c r="B864" s="356" t="s">
        <v>1711</v>
      </c>
      <c r="C864" s="357" t="s">
        <v>1712</v>
      </c>
    </row>
    <row r="865" spans="1:3" ht="15" customHeight="1" x14ac:dyDescent="0.4">
      <c r="A865" s="349">
        <f t="shared" si="13"/>
        <v>5939</v>
      </c>
      <c r="B865" s="356" t="s">
        <v>1713</v>
      </c>
      <c r="C865" s="357" t="s">
        <v>1714</v>
      </c>
    </row>
    <row r="866" spans="1:3" ht="15" customHeight="1" x14ac:dyDescent="0.4">
      <c r="A866" s="349">
        <f t="shared" si="13"/>
        <v>6011</v>
      </c>
      <c r="B866" s="356" t="s">
        <v>1715</v>
      </c>
      <c r="C866" s="357" t="s">
        <v>1716</v>
      </c>
    </row>
    <row r="867" spans="1:3" ht="15" customHeight="1" x14ac:dyDescent="0.4">
      <c r="A867" s="349">
        <f t="shared" si="13"/>
        <v>6012</v>
      </c>
      <c r="B867" s="356" t="s">
        <v>1717</v>
      </c>
      <c r="C867" s="357" t="s">
        <v>1718</v>
      </c>
    </row>
    <row r="868" spans="1:3" ht="15" customHeight="1" x14ac:dyDescent="0.4">
      <c r="A868" s="349">
        <f t="shared" si="13"/>
        <v>6013</v>
      </c>
      <c r="B868" s="356" t="s">
        <v>1719</v>
      </c>
      <c r="C868" s="357" t="s">
        <v>1720</v>
      </c>
    </row>
    <row r="869" spans="1:3" ht="15" customHeight="1" x14ac:dyDescent="0.4">
      <c r="A869" s="349">
        <f t="shared" si="13"/>
        <v>6014</v>
      </c>
      <c r="B869" s="356" t="s">
        <v>1721</v>
      </c>
      <c r="C869" s="357" t="s">
        <v>1722</v>
      </c>
    </row>
    <row r="870" spans="1:3" ht="15" customHeight="1" x14ac:dyDescent="0.4">
      <c r="A870" s="349">
        <f t="shared" si="13"/>
        <v>6021</v>
      </c>
      <c r="B870" s="356" t="s">
        <v>1723</v>
      </c>
      <c r="C870" s="357" t="s">
        <v>1724</v>
      </c>
    </row>
    <row r="871" spans="1:3" ht="15" customHeight="1" x14ac:dyDescent="0.4">
      <c r="A871" s="349">
        <f t="shared" si="13"/>
        <v>6022</v>
      </c>
      <c r="B871" s="356" t="s">
        <v>1725</v>
      </c>
      <c r="C871" s="357" t="s">
        <v>1726</v>
      </c>
    </row>
    <row r="872" spans="1:3" ht="15" customHeight="1" x14ac:dyDescent="0.4">
      <c r="A872" s="349">
        <f t="shared" si="13"/>
        <v>6023</v>
      </c>
      <c r="B872" s="356" t="s">
        <v>1727</v>
      </c>
      <c r="C872" s="357" t="s">
        <v>1728</v>
      </c>
    </row>
    <row r="873" spans="1:3" ht="15" customHeight="1" x14ac:dyDescent="0.4">
      <c r="A873" s="349">
        <f t="shared" si="13"/>
        <v>6029</v>
      </c>
      <c r="B873" s="356" t="s">
        <v>1729</v>
      </c>
      <c r="C873" s="357" t="s">
        <v>1730</v>
      </c>
    </row>
    <row r="874" spans="1:3" ht="15" customHeight="1" x14ac:dyDescent="0.4">
      <c r="A874" s="349">
        <f t="shared" si="13"/>
        <v>6031</v>
      </c>
      <c r="B874" s="356">
        <v>6031</v>
      </c>
      <c r="C874" s="357" t="s">
        <v>2532</v>
      </c>
    </row>
    <row r="875" spans="1:3" ht="15" customHeight="1" x14ac:dyDescent="0.4">
      <c r="A875" s="349">
        <f t="shared" si="13"/>
        <v>6032</v>
      </c>
      <c r="B875" s="356">
        <v>6032</v>
      </c>
      <c r="C875" s="357" t="s">
        <v>2533</v>
      </c>
    </row>
    <row r="876" spans="1:3" ht="15" customHeight="1" x14ac:dyDescent="0.4">
      <c r="A876" s="349">
        <f t="shared" si="13"/>
        <v>6033</v>
      </c>
      <c r="B876" s="356">
        <v>6033</v>
      </c>
      <c r="C876" s="357" t="s">
        <v>1731</v>
      </c>
    </row>
    <row r="877" spans="1:3" ht="15" customHeight="1" x14ac:dyDescent="0.4">
      <c r="A877" s="349">
        <f t="shared" si="13"/>
        <v>6041</v>
      </c>
      <c r="B877" s="356" t="s">
        <v>1732</v>
      </c>
      <c r="C877" s="357" t="s">
        <v>1733</v>
      </c>
    </row>
    <row r="878" spans="1:3" ht="15" customHeight="1" x14ac:dyDescent="0.4">
      <c r="A878" s="349">
        <f t="shared" si="13"/>
        <v>6042</v>
      </c>
      <c r="B878" s="356" t="s">
        <v>1734</v>
      </c>
      <c r="C878" s="357" t="s">
        <v>1735</v>
      </c>
    </row>
    <row r="879" spans="1:3" ht="15" customHeight="1" x14ac:dyDescent="0.4">
      <c r="A879" s="349">
        <f t="shared" si="13"/>
        <v>6043</v>
      </c>
      <c r="B879" s="356" t="s">
        <v>1736</v>
      </c>
      <c r="C879" s="357" t="s">
        <v>1737</v>
      </c>
    </row>
    <row r="880" spans="1:3" ht="15" customHeight="1" x14ac:dyDescent="0.4">
      <c r="A880" s="349">
        <f t="shared" si="13"/>
        <v>6051</v>
      </c>
      <c r="B880" s="356" t="s">
        <v>1738</v>
      </c>
      <c r="C880" s="357" t="s">
        <v>1739</v>
      </c>
    </row>
    <row r="881" spans="1:3" ht="15" customHeight="1" x14ac:dyDescent="0.4">
      <c r="A881" s="349">
        <f t="shared" si="13"/>
        <v>6052</v>
      </c>
      <c r="B881" s="356" t="s">
        <v>1740</v>
      </c>
      <c r="C881" s="357" t="s">
        <v>1741</v>
      </c>
    </row>
    <row r="882" spans="1:3" ht="15" customHeight="1" x14ac:dyDescent="0.4">
      <c r="A882" s="349">
        <f t="shared" si="13"/>
        <v>6061</v>
      </c>
      <c r="B882" s="356" t="s">
        <v>1742</v>
      </c>
      <c r="C882" s="357" t="s">
        <v>1743</v>
      </c>
    </row>
    <row r="883" spans="1:3" ht="15" customHeight="1" x14ac:dyDescent="0.4">
      <c r="A883" s="349">
        <f t="shared" si="13"/>
        <v>6062</v>
      </c>
      <c r="B883" s="356" t="s">
        <v>1744</v>
      </c>
      <c r="C883" s="357" t="s">
        <v>1745</v>
      </c>
    </row>
    <row r="884" spans="1:3" ht="15" customHeight="1" x14ac:dyDescent="0.4">
      <c r="A884" s="349">
        <f t="shared" si="13"/>
        <v>6063</v>
      </c>
      <c r="B884" s="356" t="s">
        <v>1746</v>
      </c>
      <c r="C884" s="357" t="s">
        <v>1747</v>
      </c>
    </row>
    <row r="885" spans="1:3" ht="15" customHeight="1" x14ac:dyDescent="0.4">
      <c r="A885" s="349">
        <f t="shared" si="13"/>
        <v>6064</v>
      </c>
      <c r="B885" s="356" t="s">
        <v>1748</v>
      </c>
      <c r="C885" s="357" t="s">
        <v>1749</v>
      </c>
    </row>
    <row r="886" spans="1:3" ht="15" customHeight="1" x14ac:dyDescent="0.4">
      <c r="A886" s="349">
        <f t="shared" si="13"/>
        <v>6071</v>
      </c>
      <c r="B886" s="356" t="s">
        <v>1750</v>
      </c>
      <c r="C886" s="357" t="s">
        <v>1751</v>
      </c>
    </row>
    <row r="887" spans="1:3" ht="15" customHeight="1" x14ac:dyDescent="0.4">
      <c r="A887" s="349">
        <f t="shared" si="13"/>
        <v>6072</v>
      </c>
      <c r="B887" s="356" t="s">
        <v>1752</v>
      </c>
      <c r="C887" s="357" t="s">
        <v>1753</v>
      </c>
    </row>
    <row r="888" spans="1:3" ht="15" customHeight="1" x14ac:dyDescent="0.4">
      <c r="A888" s="349">
        <f t="shared" si="13"/>
        <v>6073</v>
      </c>
      <c r="B888" s="356" t="s">
        <v>1754</v>
      </c>
      <c r="C888" s="357" t="s">
        <v>1755</v>
      </c>
    </row>
    <row r="889" spans="1:3" ht="15" customHeight="1" x14ac:dyDescent="0.4">
      <c r="A889" s="349">
        <f t="shared" si="13"/>
        <v>6081</v>
      </c>
      <c r="B889" s="356" t="s">
        <v>1756</v>
      </c>
      <c r="C889" s="357" t="s">
        <v>1757</v>
      </c>
    </row>
    <row r="890" spans="1:3" ht="15" customHeight="1" x14ac:dyDescent="0.4">
      <c r="A890" s="349">
        <f t="shared" si="13"/>
        <v>6082</v>
      </c>
      <c r="B890" s="356" t="s">
        <v>1758</v>
      </c>
      <c r="C890" s="357" t="s">
        <v>1759</v>
      </c>
    </row>
    <row r="891" spans="1:3" ht="15" customHeight="1" x14ac:dyDescent="0.4">
      <c r="A891" s="349">
        <f t="shared" si="13"/>
        <v>6091</v>
      </c>
      <c r="B891" s="356">
        <v>6091</v>
      </c>
      <c r="C891" s="357" t="s">
        <v>1760</v>
      </c>
    </row>
    <row r="892" spans="1:3" ht="15" customHeight="1" x14ac:dyDescent="0.4">
      <c r="A892" s="349">
        <f t="shared" si="13"/>
        <v>6092</v>
      </c>
      <c r="B892" s="356">
        <v>6092</v>
      </c>
      <c r="C892" s="357" t="s">
        <v>1761</v>
      </c>
    </row>
    <row r="893" spans="1:3" ht="15" customHeight="1" x14ac:dyDescent="0.4">
      <c r="A893" s="349">
        <f t="shared" si="13"/>
        <v>6093</v>
      </c>
      <c r="B893" s="356">
        <v>6093</v>
      </c>
      <c r="C893" s="357" t="s">
        <v>1762</v>
      </c>
    </row>
    <row r="894" spans="1:3" ht="15" customHeight="1" x14ac:dyDescent="0.4">
      <c r="A894" s="349">
        <f t="shared" si="13"/>
        <v>6094</v>
      </c>
      <c r="B894" s="356">
        <v>6094</v>
      </c>
      <c r="C894" s="357" t="s">
        <v>1763</v>
      </c>
    </row>
    <row r="895" spans="1:3" ht="15" customHeight="1" x14ac:dyDescent="0.4">
      <c r="A895" s="349">
        <f t="shared" si="13"/>
        <v>6095</v>
      </c>
      <c r="B895" s="356">
        <v>6095</v>
      </c>
      <c r="C895" s="357" t="s">
        <v>1764</v>
      </c>
    </row>
    <row r="896" spans="1:3" ht="15" customHeight="1" x14ac:dyDescent="0.4">
      <c r="A896" s="349">
        <f t="shared" si="13"/>
        <v>6096</v>
      </c>
      <c r="B896" s="356">
        <v>6096</v>
      </c>
      <c r="C896" s="357" t="s">
        <v>1765</v>
      </c>
    </row>
    <row r="897" spans="1:3" ht="15" customHeight="1" x14ac:dyDescent="0.4">
      <c r="A897" s="349">
        <f t="shared" si="13"/>
        <v>6097</v>
      </c>
      <c r="B897" s="356">
        <v>6097</v>
      </c>
      <c r="C897" s="357" t="s">
        <v>2534</v>
      </c>
    </row>
    <row r="898" spans="1:3" ht="15" customHeight="1" x14ac:dyDescent="0.4">
      <c r="A898" s="349">
        <f t="shared" si="13"/>
        <v>6099</v>
      </c>
      <c r="B898" s="356" t="s">
        <v>1766</v>
      </c>
      <c r="C898" s="357" t="s">
        <v>1767</v>
      </c>
    </row>
    <row r="899" spans="1:3" ht="15" customHeight="1" x14ac:dyDescent="0.4">
      <c r="A899" s="349">
        <f t="shared" ref="A899:A962" si="14">VALUE(B899)</f>
        <v>6111</v>
      </c>
      <c r="B899" s="356" t="s">
        <v>1768</v>
      </c>
      <c r="C899" s="357" t="s">
        <v>1769</v>
      </c>
    </row>
    <row r="900" spans="1:3" ht="15" customHeight="1" x14ac:dyDescent="0.4">
      <c r="A900" s="349">
        <f t="shared" si="14"/>
        <v>6112</v>
      </c>
      <c r="B900" s="356" t="s">
        <v>1770</v>
      </c>
      <c r="C900" s="357" t="s">
        <v>1771</v>
      </c>
    </row>
    <row r="901" spans="1:3" ht="15" customHeight="1" x14ac:dyDescent="0.4">
      <c r="A901" s="349">
        <f t="shared" si="14"/>
        <v>6113</v>
      </c>
      <c r="B901" s="356" t="s">
        <v>1772</v>
      </c>
      <c r="C901" s="357" t="s">
        <v>1773</v>
      </c>
    </row>
    <row r="902" spans="1:3" ht="15" customHeight="1" x14ac:dyDescent="0.4">
      <c r="A902" s="349">
        <f t="shared" si="14"/>
        <v>6114</v>
      </c>
      <c r="B902" s="356" t="s">
        <v>1774</v>
      </c>
      <c r="C902" s="357" t="s">
        <v>1775</v>
      </c>
    </row>
    <row r="903" spans="1:3" ht="15" customHeight="1" x14ac:dyDescent="0.4">
      <c r="A903" s="349">
        <f t="shared" si="14"/>
        <v>6119</v>
      </c>
      <c r="B903" s="356" t="s">
        <v>1776</v>
      </c>
      <c r="C903" s="357" t="s">
        <v>1777</v>
      </c>
    </row>
    <row r="904" spans="1:3" ht="15" customHeight="1" x14ac:dyDescent="0.4">
      <c r="A904" s="349">
        <f t="shared" si="14"/>
        <v>6121</v>
      </c>
      <c r="B904" s="356" t="s">
        <v>1778</v>
      </c>
      <c r="C904" s="357" t="s">
        <v>1779</v>
      </c>
    </row>
    <row r="905" spans="1:3" ht="15" customHeight="1" x14ac:dyDescent="0.4">
      <c r="A905" s="349">
        <f t="shared" si="14"/>
        <v>6199</v>
      </c>
      <c r="B905" s="356" t="s">
        <v>1780</v>
      </c>
      <c r="C905" s="357" t="s">
        <v>1781</v>
      </c>
    </row>
    <row r="906" spans="1:3" ht="15" customHeight="1" x14ac:dyDescent="0.4">
      <c r="A906" s="349">
        <f t="shared" si="14"/>
        <v>6431</v>
      </c>
      <c r="B906" s="356" t="s">
        <v>1782</v>
      </c>
      <c r="C906" s="357" t="s">
        <v>1783</v>
      </c>
    </row>
    <row r="907" spans="1:3" ht="15" customHeight="1" x14ac:dyDescent="0.4">
      <c r="A907" s="349">
        <f t="shared" si="14"/>
        <v>6432</v>
      </c>
      <c r="B907" s="356" t="s">
        <v>1784</v>
      </c>
      <c r="C907" s="357" t="s">
        <v>1785</v>
      </c>
    </row>
    <row r="908" spans="1:3" ht="15" customHeight="1" x14ac:dyDescent="0.4">
      <c r="A908" s="349">
        <f t="shared" si="14"/>
        <v>6511</v>
      </c>
      <c r="B908" s="356" t="s">
        <v>1786</v>
      </c>
      <c r="C908" s="357" t="s">
        <v>1787</v>
      </c>
    </row>
    <row r="909" spans="1:3" ht="15" customHeight="1" x14ac:dyDescent="0.4">
      <c r="A909" s="349">
        <f t="shared" si="14"/>
        <v>6512</v>
      </c>
      <c r="B909" s="356" t="s">
        <v>1788</v>
      </c>
      <c r="C909" s="357" t="s">
        <v>1789</v>
      </c>
    </row>
    <row r="910" spans="1:3" ht="15" customHeight="1" x14ac:dyDescent="0.4">
      <c r="A910" s="349">
        <f t="shared" si="14"/>
        <v>6513</v>
      </c>
      <c r="B910" s="356" t="s">
        <v>1790</v>
      </c>
      <c r="C910" s="357" t="s">
        <v>1791</v>
      </c>
    </row>
    <row r="911" spans="1:3" ht="15" customHeight="1" x14ac:dyDescent="0.4">
      <c r="A911" s="349">
        <f t="shared" si="14"/>
        <v>6521</v>
      </c>
      <c r="B911" s="356" t="s">
        <v>1792</v>
      </c>
      <c r="C911" s="357" t="s">
        <v>1793</v>
      </c>
    </row>
    <row r="912" spans="1:3" ht="15" customHeight="1" x14ac:dyDescent="0.4">
      <c r="A912" s="349">
        <f t="shared" si="14"/>
        <v>6522</v>
      </c>
      <c r="B912" s="356" t="s">
        <v>1794</v>
      </c>
      <c r="C912" s="357" t="s">
        <v>1795</v>
      </c>
    </row>
    <row r="913" spans="1:3" ht="15" customHeight="1" x14ac:dyDescent="0.4">
      <c r="A913" s="349">
        <f t="shared" si="14"/>
        <v>6529</v>
      </c>
      <c r="B913" s="356" t="s">
        <v>1796</v>
      </c>
      <c r="C913" s="357" t="s">
        <v>1797</v>
      </c>
    </row>
    <row r="914" spans="1:3" ht="15" customHeight="1" x14ac:dyDescent="0.4">
      <c r="A914" s="349">
        <f t="shared" si="14"/>
        <v>6619</v>
      </c>
      <c r="B914" s="356" t="s">
        <v>1798</v>
      </c>
      <c r="C914" s="357" t="s">
        <v>1799</v>
      </c>
    </row>
    <row r="915" spans="1:3" ht="15" customHeight="1" x14ac:dyDescent="0.4">
      <c r="A915" s="349">
        <f t="shared" si="14"/>
        <v>6631</v>
      </c>
      <c r="B915" s="356" t="s">
        <v>1800</v>
      </c>
      <c r="C915" s="357" t="s">
        <v>1801</v>
      </c>
    </row>
    <row r="916" spans="1:3" ht="15" customHeight="1" x14ac:dyDescent="0.4">
      <c r="A916" s="349">
        <f t="shared" si="14"/>
        <v>6741</v>
      </c>
      <c r="B916" s="356" t="s">
        <v>1802</v>
      </c>
      <c r="C916" s="357" t="s">
        <v>1803</v>
      </c>
    </row>
    <row r="917" spans="1:3" ht="15" customHeight="1" x14ac:dyDescent="0.4">
      <c r="A917" s="349">
        <f t="shared" si="14"/>
        <v>6742</v>
      </c>
      <c r="B917" s="356" t="s">
        <v>1804</v>
      </c>
      <c r="C917" s="357" t="s">
        <v>1805</v>
      </c>
    </row>
    <row r="918" spans="1:3" ht="15" customHeight="1" x14ac:dyDescent="0.4">
      <c r="A918" s="349">
        <f t="shared" si="14"/>
        <v>6743</v>
      </c>
      <c r="B918" s="356" t="s">
        <v>1806</v>
      </c>
      <c r="C918" s="357" t="s">
        <v>1807</v>
      </c>
    </row>
    <row r="919" spans="1:3" ht="15" customHeight="1" x14ac:dyDescent="0.4">
      <c r="A919" s="349">
        <f t="shared" si="14"/>
        <v>6751</v>
      </c>
      <c r="B919" s="356" t="s">
        <v>1808</v>
      </c>
      <c r="C919" s="357" t="s">
        <v>1809</v>
      </c>
    </row>
    <row r="920" spans="1:3" ht="15" customHeight="1" x14ac:dyDescent="0.4">
      <c r="A920" s="349">
        <f t="shared" si="14"/>
        <v>6752</v>
      </c>
      <c r="B920" s="356" t="s">
        <v>1810</v>
      </c>
      <c r="C920" s="357" t="s">
        <v>1811</v>
      </c>
    </row>
    <row r="921" spans="1:3" ht="15" customHeight="1" x14ac:dyDescent="0.4">
      <c r="A921" s="349">
        <f t="shared" si="14"/>
        <v>6759</v>
      </c>
      <c r="B921" s="356" t="s">
        <v>1812</v>
      </c>
      <c r="C921" s="357" t="s">
        <v>1813</v>
      </c>
    </row>
    <row r="922" spans="1:3" ht="15" customHeight="1" x14ac:dyDescent="0.4">
      <c r="A922" s="349">
        <f t="shared" si="14"/>
        <v>6811</v>
      </c>
      <c r="B922" s="356" t="s">
        <v>1814</v>
      </c>
      <c r="C922" s="357" t="s">
        <v>1815</v>
      </c>
    </row>
    <row r="923" spans="1:3" ht="15" customHeight="1" x14ac:dyDescent="0.4">
      <c r="A923" s="349">
        <f t="shared" si="14"/>
        <v>6812</v>
      </c>
      <c r="B923" s="356" t="s">
        <v>1816</v>
      </c>
      <c r="C923" s="357" t="s">
        <v>1817</v>
      </c>
    </row>
    <row r="924" spans="1:3" ht="15" customHeight="1" x14ac:dyDescent="0.4">
      <c r="A924" s="349">
        <f t="shared" si="14"/>
        <v>6821</v>
      </c>
      <c r="B924" s="356" t="s">
        <v>1818</v>
      </c>
      <c r="C924" s="357" t="s">
        <v>1819</v>
      </c>
    </row>
    <row r="925" spans="1:3" ht="15" customHeight="1" x14ac:dyDescent="0.4">
      <c r="A925" s="349">
        <f t="shared" si="14"/>
        <v>6911</v>
      </c>
      <c r="B925" s="356" t="s">
        <v>1820</v>
      </c>
      <c r="C925" s="357" t="s">
        <v>1821</v>
      </c>
    </row>
    <row r="926" spans="1:3" ht="15" customHeight="1" x14ac:dyDescent="0.4">
      <c r="A926" s="349">
        <f t="shared" si="14"/>
        <v>6912</v>
      </c>
      <c r="B926" s="356" t="s">
        <v>1822</v>
      </c>
      <c r="C926" s="357" t="s">
        <v>1823</v>
      </c>
    </row>
    <row r="927" spans="1:3" ht="15" customHeight="1" x14ac:dyDescent="0.4">
      <c r="A927" s="349">
        <f t="shared" si="14"/>
        <v>6919</v>
      </c>
      <c r="B927" s="356" t="s">
        <v>1824</v>
      </c>
      <c r="C927" s="357" t="s">
        <v>1825</v>
      </c>
    </row>
    <row r="928" spans="1:3" ht="15" customHeight="1" x14ac:dyDescent="0.4">
      <c r="A928" s="349">
        <f t="shared" si="14"/>
        <v>6921</v>
      </c>
      <c r="B928" s="356" t="s">
        <v>1826</v>
      </c>
      <c r="C928" s="357" t="s">
        <v>1827</v>
      </c>
    </row>
    <row r="929" spans="1:3" ht="15" customHeight="1" x14ac:dyDescent="0.4">
      <c r="A929" s="349">
        <f t="shared" si="14"/>
        <v>6922</v>
      </c>
      <c r="B929" s="356" t="s">
        <v>1828</v>
      </c>
      <c r="C929" s="357" t="s">
        <v>1829</v>
      </c>
    </row>
    <row r="930" spans="1:3" ht="15" customHeight="1" x14ac:dyDescent="0.4">
      <c r="A930" s="349">
        <f t="shared" si="14"/>
        <v>6931</v>
      </c>
      <c r="B930" s="356" t="s">
        <v>1830</v>
      </c>
      <c r="C930" s="357" t="s">
        <v>1831</v>
      </c>
    </row>
    <row r="931" spans="1:3" ht="15" customHeight="1" x14ac:dyDescent="0.4">
      <c r="A931" s="349">
        <f t="shared" si="14"/>
        <v>6941</v>
      </c>
      <c r="B931" s="356" t="s">
        <v>1832</v>
      </c>
      <c r="C931" s="357" t="s">
        <v>1833</v>
      </c>
    </row>
    <row r="932" spans="1:3" ht="15" customHeight="1" x14ac:dyDescent="0.4">
      <c r="A932" s="349">
        <f t="shared" si="14"/>
        <v>7011</v>
      </c>
      <c r="B932" s="356" t="s">
        <v>1834</v>
      </c>
      <c r="C932" s="357" t="s">
        <v>1835</v>
      </c>
    </row>
    <row r="933" spans="1:3" ht="15" customHeight="1" x14ac:dyDescent="0.4">
      <c r="A933" s="349">
        <f t="shared" si="14"/>
        <v>7019</v>
      </c>
      <c r="B933" s="356" t="s">
        <v>1836</v>
      </c>
      <c r="C933" s="357" t="s">
        <v>1837</v>
      </c>
    </row>
    <row r="934" spans="1:3" ht="15" customHeight="1" x14ac:dyDescent="0.4">
      <c r="A934" s="349">
        <f t="shared" si="14"/>
        <v>7021</v>
      </c>
      <c r="B934" s="356" t="s">
        <v>1838</v>
      </c>
      <c r="C934" s="357" t="s">
        <v>1839</v>
      </c>
    </row>
    <row r="935" spans="1:3" ht="15" customHeight="1" x14ac:dyDescent="0.4">
      <c r="A935" s="349">
        <f t="shared" si="14"/>
        <v>7022</v>
      </c>
      <c r="B935" s="356" t="s">
        <v>1840</v>
      </c>
      <c r="C935" s="357" t="s">
        <v>1841</v>
      </c>
    </row>
    <row r="936" spans="1:3" ht="15" customHeight="1" x14ac:dyDescent="0.4">
      <c r="A936" s="349">
        <f t="shared" si="14"/>
        <v>7031</v>
      </c>
      <c r="B936" s="356" t="s">
        <v>1842</v>
      </c>
      <c r="C936" s="357" t="s">
        <v>1843</v>
      </c>
    </row>
    <row r="937" spans="1:3" ht="15" customHeight="1" x14ac:dyDescent="0.4">
      <c r="A937" s="349">
        <f t="shared" si="14"/>
        <v>7032</v>
      </c>
      <c r="B937" s="356" t="s">
        <v>1844</v>
      </c>
      <c r="C937" s="357" t="s">
        <v>1845</v>
      </c>
    </row>
    <row r="938" spans="1:3" ht="15" customHeight="1" x14ac:dyDescent="0.4">
      <c r="A938" s="349">
        <f t="shared" si="14"/>
        <v>7041</v>
      </c>
      <c r="B938" s="356" t="s">
        <v>1846</v>
      </c>
      <c r="C938" s="357" t="s">
        <v>1847</v>
      </c>
    </row>
    <row r="939" spans="1:3" ht="15" customHeight="1" x14ac:dyDescent="0.4">
      <c r="A939" s="349">
        <f t="shared" si="14"/>
        <v>7051</v>
      </c>
      <c r="B939" s="356" t="s">
        <v>1848</v>
      </c>
      <c r="C939" s="357" t="s">
        <v>2535</v>
      </c>
    </row>
    <row r="940" spans="1:3" ht="15" customHeight="1" x14ac:dyDescent="0.4">
      <c r="A940" s="349">
        <f t="shared" si="14"/>
        <v>7091</v>
      </c>
      <c r="B940" s="356" t="s">
        <v>1849</v>
      </c>
      <c r="C940" s="357" t="s">
        <v>1850</v>
      </c>
    </row>
    <row r="941" spans="1:3" ht="15" customHeight="1" x14ac:dyDescent="0.4">
      <c r="A941" s="349">
        <f t="shared" si="14"/>
        <v>7092</v>
      </c>
      <c r="B941" s="356" t="s">
        <v>1851</v>
      </c>
      <c r="C941" s="357" t="s">
        <v>1852</v>
      </c>
    </row>
    <row r="942" spans="1:3" ht="15" customHeight="1" x14ac:dyDescent="0.4">
      <c r="A942" s="349">
        <f t="shared" si="14"/>
        <v>7093</v>
      </c>
      <c r="B942" s="356" t="s">
        <v>1853</v>
      </c>
      <c r="C942" s="357" t="s">
        <v>2536</v>
      </c>
    </row>
    <row r="943" spans="1:3" ht="15" customHeight="1" x14ac:dyDescent="0.4">
      <c r="A943" s="349">
        <f t="shared" si="14"/>
        <v>7099</v>
      </c>
      <c r="B943" s="356" t="s">
        <v>1854</v>
      </c>
      <c r="C943" s="357" t="s">
        <v>1855</v>
      </c>
    </row>
    <row r="944" spans="1:3" ht="15" customHeight="1" x14ac:dyDescent="0.4">
      <c r="A944" s="349">
        <f t="shared" si="14"/>
        <v>7111</v>
      </c>
      <c r="B944" s="356" t="s">
        <v>1856</v>
      </c>
      <c r="C944" s="357" t="s">
        <v>1857</v>
      </c>
    </row>
    <row r="945" spans="1:3" ht="15" customHeight="1" x14ac:dyDescent="0.4">
      <c r="A945" s="349">
        <f t="shared" si="14"/>
        <v>7112</v>
      </c>
      <c r="B945" s="356" t="s">
        <v>1858</v>
      </c>
      <c r="C945" s="357" t="s">
        <v>1859</v>
      </c>
    </row>
    <row r="946" spans="1:3" ht="15" customHeight="1" x14ac:dyDescent="0.4">
      <c r="A946" s="349">
        <f t="shared" si="14"/>
        <v>7113</v>
      </c>
      <c r="B946" s="356" t="s">
        <v>1860</v>
      </c>
      <c r="C946" s="357" t="s">
        <v>1861</v>
      </c>
    </row>
    <row r="947" spans="1:3" ht="15" customHeight="1" x14ac:dyDescent="0.4">
      <c r="A947" s="349">
        <f t="shared" si="14"/>
        <v>7114</v>
      </c>
      <c r="B947" s="356" t="s">
        <v>1862</v>
      </c>
      <c r="C947" s="357" t="s">
        <v>1863</v>
      </c>
    </row>
    <row r="948" spans="1:3" ht="15" customHeight="1" x14ac:dyDescent="0.4">
      <c r="A948" s="349">
        <f t="shared" si="14"/>
        <v>7121</v>
      </c>
      <c r="B948" s="356" t="s">
        <v>1864</v>
      </c>
      <c r="C948" s="357" t="s">
        <v>1865</v>
      </c>
    </row>
    <row r="949" spans="1:3" ht="15" customHeight="1" x14ac:dyDescent="0.4">
      <c r="A949" s="349">
        <f t="shared" si="14"/>
        <v>7211</v>
      </c>
      <c r="B949" s="356" t="s">
        <v>1866</v>
      </c>
      <c r="C949" s="357" t="s">
        <v>1867</v>
      </c>
    </row>
    <row r="950" spans="1:3" ht="15" customHeight="1" x14ac:dyDescent="0.4">
      <c r="A950" s="349">
        <f t="shared" si="14"/>
        <v>7212</v>
      </c>
      <c r="B950" s="356" t="s">
        <v>1868</v>
      </c>
      <c r="C950" s="357" t="s">
        <v>1869</v>
      </c>
    </row>
    <row r="951" spans="1:3" ht="15" customHeight="1" x14ac:dyDescent="0.4">
      <c r="A951" s="349">
        <f t="shared" si="14"/>
        <v>7221</v>
      </c>
      <c r="B951" s="356" t="s">
        <v>1870</v>
      </c>
      <c r="C951" s="357" t="s">
        <v>1871</v>
      </c>
    </row>
    <row r="952" spans="1:3" ht="15" customHeight="1" x14ac:dyDescent="0.4">
      <c r="A952" s="349">
        <f t="shared" si="14"/>
        <v>7222</v>
      </c>
      <c r="B952" s="356" t="s">
        <v>1872</v>
      </c>
      <c r="C952" s="357" t="s">
        <v>1873</v>
      </c>
    </row>
    <row r="953" spans="1:3" ht="15" customHeight="1" x14ac:dyDescent="0.4">
      <c r="A953" s="349">
        <f t="shared" si="14"/>
        <v>7231</v>
      </c>
      <c r="B953" s="356" t="s">
        <v>1874</v>
      </c>
      <c r="C953" s="357" t="s">
        <v>1875</v>
      </c>
    </row>
    <row r="954" spans="1:3" ht="15" customHeight="1" x14ac:dyDescent="0.4">
      <c r="A954" s="349">
        <f t="shared" si="14"/>
        <v>7241</v>
      </c>
      <c r="B954" s="356" t="s">
        <v>1876</v>
      </c>
      <c r="C954" s="357" t="s">
        <v>1877</v>
      </c>
    </row>
    <row r="955" spans="1:3" ht="15" customHeight="1" x14ac:dyDescent="0.4">
      <c r="A955" s="349">
        <f t="shared" si="14"/>
        <v>7242</v>
      </c>
      <c r="B955" s="356" t="s">
        <v>1878</v>
      </c>
      <c r="C955" s="357" t="s">
        <v>1879</v>
      </c>
    </row>
    <row r="956" spans="1:3" ht="15" customHeight="1" x14ac:dyDescent="0.4">
      <c r="A956" s="349">
        <f t="shared" si="14"/>
        <v>7251</v>
      </c>
      <c r="B956" s="356" t="s">
        <v>1880</v>
      </c>
      <c r="C956" s="357" t="s">
        <v>1881</v>
      </c>
    </row>
    <row r="957" spans="1:3" ht="15" customHeight="1" x14ac:dyDescent="0.4">
      <c r="A957" s="349">
        <f t="shared" si="14"/>
        <v>7261</v>
      </c>
      <c r="B957" s="356" t="s">
        <v>1882</v>
      </c>
      <c r="C957" s="357" t="s">
        <v>1883</v>
      </c>
    </row>
    <row r="958" spans="1:3" ht="15" customHeight="1" x14ac:dyDescent="0.4">
      <c r="A958" s="349">
        <f t="shared" si="14"/>
        <v>7271</v>
      </c>
      <c r="B958" s="356" t="s">
        <v>1884</v>
      </c>
      <c r="C958" s="357" t="s">
        <v>1885</v>
      </c>
    </row>
    <row r="959" spans="1:3" ht="15" customHeight="1" x14ac:dyDescent="0.4">
      <c r="A959" s="349">
        <f t="shared" si="14"/>
        <v>7272</v>
      </c>
      <c r="B959" s="356" t="s">
        <v>1886</v>
      </c>
      <c r="C959" s="357" t="s">
        <v>1887</v>
      </c>
    </row>
    <row r="960" spans="1:3" ht="15" customHeight="1" x14ac:dyDescent="0.4">
      <c r="A960" s="349">
        <f t="shared" si="14"/>
        <v>7281</v>
      </c>
      <c r="B960" s="356" t="s">
        <v>1888</v>
      </c>
      <c r="C960" s="357" t="s">
        <v>1889</v>
      </c>
    </row>
    <row r="961" spans="1:3" ht="15" customHeight="1" x14ac:dyDescent="0.4">
      <c r="A961" s="349">
        <f t="shared" si="14"/>
        <v>7291</v>
      </c>
      <c r="B961" s="356" t="s">
        <v>1890</v>
      </c>
      <c r="C961" s="357" t="s">
        <v>1891</v>
      </c>
    </row>
    <row r="962" spans="1:3" ht="15" customHeight="1" x14ac:dyDescent="0.4">
      <c r="A962" s="349">
        <f t="shared" si="14"/>
        <v>7292</v>
      </c>
      <c r="B962" s="356" t="s">
        <v>1892</v>
      </c>
      <c r="C962" s="357" t="s">
        <v>1893</v>
      </c>
    </row>
    <row r="963" spans="1:3" ht="15" customHeight="1" x14ac:dyDescent="0.4">
      <c r="A963" s="349">
        <f t="shared" ref="A963:A1026" si="15">VALUE(B963)</f>
        <v>7293</v>
      </c>
      <c r="B963" s="356" t="s">
        <v>1894</v>
      </c>
      <c r="C963" s="357" t="s">
        <v>1895</v>
      </c>
    </row>
    <row r="964" spans="1:3" ht="15" customHeight="1" x14ac:dyDescent="0.4">
      <c r="A964" s="349">
        <f t="shared" si="15"/>
        <v>7294</v>
      </c>
      <c r="B964" s="356" t="s">
        <v>1896</v>
      </c>
      <c r="C964" s="357" t="s">
        <v>1897</v>
      </c>
    </row>
    <row r="965" spans="1:3" ht="15" customHeight="1" x14ac:dyDescent="0.4">
      <c r="A965" s="349">
        <f t="shared" si="15"/>
        <v>7299</v>
      </c>
      <c r="B965" s="356" t="s">
        <v>1898</v>
      </c>
      <c r="C965" s="357" t="s">
        <v>1899</v>
      </c>
    </row>
    <row r="966" spans="1:3" ht="15" customHeight="1" x14ac:dyDescent="0.4">
      <c r="A966" s="349">
        <f t="shared" si="15"/>
        <v>7311</v>
      </c>
      <c r="B966" s="356" t="s">
        <v>1900</v>
      </c>
      <c r="C966" s="357" t="s">
        <v>1901</v>
      </c>
    </row>
    <row r="967" spans="1:3" ht="15" customHeight="1" x14ac:dyDescent="0.4">
      <c r="A967" s="349">
        <f t="shared" si="15"/>
        <v>7411</v>
      </c>
      <c r="B967" s="356" t="s">
        <v>1902</v>
      </c>
      <c r="C967" s="357" t="s">
        <v>1903</v>
      </c>
    </row>
    <row r="968" spans="1:3" ht="15" customHeight="1" x14ac:dyDescent="0.4">
      <c r="A968" s="349">
        <f t="shared" si="15"/>
        <v>7421</v>
      </c>
      <c r="B968" s="356" t="s">
        <v>1904</v>
      </c>
      <c r="C968" s="357" t="s">
        <v>1905</v>
      </c>
    </row>
    <row r="969" spans="1:3" ht="15" customHeight="1" x14ac:dyDescent="0.4">
      <c r="A969" s="349">
        <f t="shared" si="15"/>
        <v>7422</v>
      </c>
      <c r="B969" s="356" t="s">
        <v>1906</v>
      </c>
      <c r="C969" s="357" t="s">
        <v>1907</v>
      </c>
    </row>
    <row r="970" spans="1:3" ht="15" customHeight="1" x14ac:dyDescent="0.4">
      <c r="A970" s="349">
        <f t="shared" si="15"/>
        <v>7429</v>
      </c>
      <c r="B970" s="356" t="s">
        <v>1908</v>
      </c>
      <c r="C970" s="357" t="s">
        <v>1909</v>
      </c>
    </row>
    <row r="971" spans="1:3" ht="15" customHeight="1" x14ac:dyDescent="0.4">
      <c r="A971" s="349">
        <f t="shared" si="15"/>
        <v>7431</v>
      </c>
      <c r="B971" s="356" t="s">
        <v>1910</v>
      </c>
      <c r="C971" s="357" t="s">
        <v>1911</v>
      </c>
    </row>
    <row r="972" spans="1:3" ht="15" customHeight="1" x14ac:dyDescent="0.4">
      <c r="A972" s="349">
        <f t="shared" si="15"/>
        <v>7441</v>
      </c>
      <c r="B972" s="356" t="s">
        <v>1912</v>
      </c>
      <c r="C972" s="357" t="s">
        <v>1913</v>
      </c>
    </row>
    <row r="973" spans="1:3" ht="15" customHeight="1" x14ac:dyDescent="0.4">
      <c r="A973" s="349">
        <f t="shared" si="15"/>
        <v>7442</v>
      </c>
      <c r="B973" s="356" t="s">
        <v>1914</v>
      </c>
      <c r="C973" s="357" t="s">
        <v>1915</v>
      </c>
    </row>
    <row r="974" spans="1:3" ht="15" customHeight="1" x14ac:dyDescent="0.4">
      <c r="A974" s="349">
        <f t="shared" si="15"/>
        <v>7451</v>
      </c>
      <c r="B974" s="356" t="s">
        <v>1916</v>
      </c>
      <c r="C974" s="357" t="s">
        <v>1917</v>
      </c>
    </row>
    <row r="975" spans="1:3" ht="15" customHeight="1" x14ac:dyDescent="0.4">
      <c r="A975" s="349">
        <f t="shared" si="15"/>
        <v>7452</v>
      </c>
      <c r="B975" s="356" t="s">
        <v>1918</v>
      </c>
      <c r="C975" s="357" t="s">
        <v>1919</v>
      </c>
    </row>
    <row r="976" spans="1:3" ht="15" customHeight="1" x14ac:dyDescent="0.4">
      <c r="A976" s="349">
        <f t="shared" si="15"/>
        <v>7459</v>
      </c>
      <c r="B976" s="356" t="s">
        <v>1920</v>
      </c>
      <c r="C976" s="357" t="s">
        <v>1921</v>
      </c>
    </row>
    <row r="977" spans="1:3" ht="15" customHeight="1" x14ac:dyDescent="0.4">
      <c r="A977" s="349">
        <f t="shared" si="15"/>
        <v>7461</v>
      </c>
      <c r="B977" s="356" t="s">
        <v>1922</v>
      </c>
      <c r="C977" s="357" t="s">
        <v>1923</v>
      </c>
    </row>
    <row r="978" spans="1:3" ht="15" customHeight="1" x14ac:dyDescent="0.4">
      <c r="A978" s="349">
        <f t="shared" si="15"/>
        <v>7462</v>
      </c>
      <c r="B978" s="356" t="s">
        <v>1924</v>
      </c>
      <c r="C978" s="357" t="s">
        <v>1925</v>
      </c>
    </row>
    <row r="979" spans="1:3" ht="15" customHeight="1" x14ac:dyDescent="0.4">
      <c r="A979" s="349">
        <f t="shared" si="15"/>
        <v>7499</v>
      </c>
      <c r="B979" s="356" t="s">
        <v>1926</v>
      </c>
      <c r="C979" s="357" t="s">
        <v>1927</v>
      </c>
    </row>
    <row r="980" spans="1:3" ht="15" customHeight="1" x14ac:dyDescent="0.4">
      <c r="A980" s="349">
        <f t="shared" si="15"/>
        <v>7511</v>
      </c>
      <c r="B980" s="356" t="s">
        <v>1928</v>
      </c>
      <c r="C980" s="357" t="s">
        <v>1929</v>
      </c>
    </row>
    <row r="981" spans="1:3" ht="15" customHeight="1" x14ac:dyDescent="0.4">
      <c r="A981" s="349">
        <f t="shared" si="15"/>
        <v>7521</v>
      </c>
      <c r="B981" s="356" t="s">
        <v>1930</v>
      </c>
      <c r="C981" s="357" t="s">
        <v>1931</v>
      </c>
    </row>
    <row r="982" spans="1:3" ht="15" customHeight="1" x14ac:dyDescent="0.4">
      <c r="A982" s="349">
        <f t="shared" si="15"/>
        <v>7531</v>
      </c>
      <c r="B982" s="356" t="s">
        <v>1932</v>
      </c>
      <c r="C982" s="357" t="s">
        <v>1933</v>
      </c>
    </row>
    <row r="983" spans="1:3" ht="15" customHeight="1" x14ac:dyDescent="0.4">
      <c r="A983" s="349">
        <f t="shared" si="15"/>
        <v>7591</v>
      </c>
      <c r="B983" s="356" t="s">
        <v>1934</v>
      </c>
      <c r="C983" s="357" t="s">
        <v>1935</v>
      </c>
    </row>
    <row r="984" spans="1:3" ht="15" customHeight="1" x14ac:dyDescent="0.4">
      <c r="A984" s="349">
        <f t="shared" si="15"/>
        <v>7592</v>
      </c>
      <c r="B984" s="356" t="s">
        <v>1936</v>
      </c>
      <c r="C984" s="357" t="s">
        <v>1937</v>
      </c>
    </row>
    <row r="985" spans="1:3" ht="15" customHeight="1" x14ac:dyDescent="0.4">
      <c r="A985" s="349">
        <f t="shared" si="15"/>
        <v>7599</v>
      </c>
      <c r="B985" s="356" t="s">
        <v>1938</v>
      </c>
      <c r="C985" s="357" t="s">
        <v>1939</v>
      </c>
    </row>
    <row r="986" spans="1:3" ht="15" customHeight="1" x14ac:dyDescent="0.4">
      <c r="A986" s="349">
        <f t="shared" si="15"/>
        <v>7611</v>
      </c>
      <c r="B986" s="356" t="s">
        <v>1940</v>
      </c>
      <c r="C986" s="357" t="s">
        <v>1941</v>
      </c>
    </row>
    <row r="987" spans="1:3" ht="15" customHeight="1" x14ac:dyDescent="0.4">
      <c r="A987" s="349">
        <f t="shared" si="15"/>
        <v>7621</v>
      </c>
      <c r="B987" s="356" t="s">
        <v>1942</v>
      </c>
      <c r="C987" s="357" t="s">
        <v>1943</v>
      </c>
    </row>
    <row r="988" spans="1:3" ht="15" customHeight="1" x14ac:dyDescent="0.4">
      <c r="A988" s="349">
        <f t="shared" si="15"/>
        <v>7622</v>
      </c>
      <c r="B988" s="356" t="s">
        <v>1944</v>
      </c>
      <c r="C988" s="357" t="s">
        <v>1945</v>
      </c>
    </row>
    <row r="989" spans="1:3" ht="15" customHeight="1" x14ac:dyDescent="0.4">
      <c r="A989" s="349">
        <f t="shared" si="15"/>
        <v>7623</v>
      </c>
      <c r="B989" s="356" t="s">
        <v>1946</v>
      </c>
      <c r="C989" s="357" t="s">
        <v>1947</v>
      </c>
    </row>
    <row r="990" spans="1:3" ht="15" customHeight="1" x14ac:dyDescent="0.4">
      <c r="A990" s="349">
        <f t="shared" si="15"/>
        <v>7624</v>
      </c>
      <c r="B990" s="356" t="s">
        <v>1948</v>
      </c>
      <c r="C990" s="357" t="s">
        <v>1949</v>
      </c>
    </row>
    <row r="991" spans="1:3" ht="15" customHeight="1" x14ac:dyDescent="0.4">
      <c r="A991" s="349">
        <f t="shared" si="15"/>
        <v>7625</v>
      </c>
      <c r="B991" s="356" t="s">
        <v>1950</v>
      </c>
      <c r="C991" s="357" t="s">
        <v>1951</v>
      </c>
    </row>
    <row r="992" spans="1:3" ht="15" customHeight="1" x14ac:dyDescent="0.4">
      <c r="A992" s="349">
        <f t="shared" si="15"/>
        <v>7629</v>
      </c>
      <c r="B992" s="356" t="s">
        <v>1952</v>
      </c>
      <c r="C992" s="357" t="s">
        <v>1953</v>
      </c>
    </row>
    <row r="993" spans="1:3" ht="15" customHeight="1" x14ac:dyDescent="0.4">
      <c r="A993" s="349">
        <f t="shared" si="15"/>
        <v>7631</v>
      </c>
      <c r="B993" s="356" t="s">
        <v>1954</v>
      </c>
      <c r="C993" s="357" t="s">
        <v>1955</v>
      </c>
    </row>
    <row r="994" spans="1:3" ht="15" customHeight="1" x14ac:dyDescent="0.4">
      <c r="A994" s="349">
        <f t="shared" si="15"/>
        <v>7641</v>
      </c>
      <c r="B994" s="356" t="s">
        <v>1956</v>
      </c>
      <c r="C994" s="357" t="s">
        <v>1957</v>
      </c>
    </row>
    <row r="995" spans="1:3" ht="15" customHeight="1" x14ac:dyDescent="0.4">
      <c r="A995" s="349">
        <f t="shared" si="15"/>
        <v>7651</v>
      </c>
      <c r="B995" s="356" t="s">
        <v>1958</v>
      </c>
      <c r="C995" s="357" t="s">
        <v>1959</v>
      </c>
    </row>
    <row r="996" spans="1:3" ht="15" customHeight="1" x14ac:dyDescent="0.4">
      <c r="A996" s="349">
        <f t="shared" si="15"/>
        <v>7661</v>
      </c>
      <c r="B996" s="356" t="s">
        <v>1960</v>
      </c>
      <c r="C996" s="357" t="s">
        <v>1961</v>
      </c>
    </row>
    <row r="997" spans="1:3" ht="15" customHeight="1" x14ac:dyDescent="0.4">
      <c r="A997" s="349">
        <f t="shared" si="15"/>
        <v>7671</v>
      </c>
      <c r="B997" s="356" t="s">
        <v>1962</v>
      </c>
      <c r="C997" s="357" t="s">
        <v>1963</v>
      </c>
    </row>
    <row r="998" spans="1:3" ht="15" customHeight="1" x14ac:dyDescent="0.4">
      <c r="A998" s="349">
        <f t="shared" si="15"/>
        <v>7691</v>
      </c>
      <c r="B998" s="356" t="s">
        <v>1964</v>
      </c>
      <c r="C998" s="357" t="s">
        <v>1965</v>
      </c>
    </row>
    <row r="999" spans="1:3" ht="15" customHeight="1" x14ac:dyDescent="0.4">
      <c r="A999" s="349">
        <f t="shared" si="15"/>
        <v>7692</v>
      </c>
      <c r="B999" s="356" t="s">
        <v>1966</v>
      </c>
      <c r="C999" s="357" t="s">
        <v>1967</v>
      </c>
    </row>
    <row r="1000" spans="1:3" ht="15" customHeight="1" x14ac:dyDescent="0.4">
      <c r="A1000" s="349">
        <f t="shared" si="15"/>
        <v>7699</v>
      </c>
      <c r="B1000" s="356" t="s">
        <v>1968</v>
      </c>
      <c r="C1000" s="357" t="s">
        <v>1969</v>
      </c>
    </row>
    <row r="1001" spans="1:3" ht="15" customHeight="1" x14ac:dyDescent="0.4">
      <c r="A1001" s="349">
        <f t="shared" si="15"/>
        <v>7711</v>
      </c>
      <c r="B1001" s="356" t="s">
        <v>1970</v>
      </c>
      <c r="C1001" s="357" t="s">
        <v>1971</v>
      </c>
    </row>
    <row r="1002" spans="1:3" ht="15" customHeight="1" x14ac:dyDescent="0.4">
      <c r="A1002" s="349">
        <f t="shared" si="15"/>
        <v>7721</v>
      </c>
      <c r="B1002" s="356" t="s">
        <v>1972</v>
      </c>
      <c r="C1002" s="357" t="s">
        <v>1973</v>
      </c>
    </row>
    <row r="1003" spans="1:3" ht="15" customHeight="1" x14ac:dyDescent="0.4">
      <c r="A1003" s="349">
        <f t="shared" si="15"/>
        <v>7731</v>
      </c>
      <c r="B1003" s="356">
        <v>7731</v>
      </c>
      <c r="C1003" s="357" t="s">
        <v>2537</v>
      </c>
    </row>
    <row r="1004" spans="1:3" ht="15" customHeight="1" x14ac:dyDescent="0.4">
      <c r="A1004" s="349">
        <f t="shared" si="15"/>
        <v>7811</v>
      </c>
      <c r="B1004" s="356" t="s">
        <v>1974</v>
      </c>
      <c r="C1004" s="357" t="s">
        <v>1975</v>
      </c>
    </row>
    <row r="1005" spans="1:3" ht="15" customHeight="1" x14ac:dyDescent="0.4">
      <c r="A1005" s="349">
        <f t="shared" si="15"/>
        <v>7812</v>
      </c>
      <c r="B1005" s="356" t="s">
        <v>1976</v>
      </c>
      <c r="C1005" s="357" t="s">
        <v>1977</v>
      </c>
    </row>
    <row r="1006" spans="1:3" ht="15" customHeight="1" x14ac:dyDescent="0.4">
      <c r="A1006" s="349">
        <f t="shared" si="15"/>
        <v>7813</v>
      </c>
      <c r="B1006" s="356" t="s">
        <v>1978</v>
      </c>
      <c r="C1006" s="357" t="s">
        <v>1979</v>
      </c>
    </row>
    <row r="1007" spans="1:3" ht="15" customHeight="1" x14ac:dyDescent="0.4">
      <c r="A1007" s="349">
        <f t="shared" si="15"/>
        <v>7821</v>
      </c>
      <c r="B1007" s="356" t="s">
        <v>1980</v>
      </c>
      <c r="C1007" s="357" t="s">
        <v>1981</v>
      </c>
    </row>
    <row r="1008" spans="1:3" ht="15" customHeight="1" x14ac:dyDescent="0.4">
      <c r="A1008" s="349">
        <f t="shared" si="15"/>
        <v>7831</v>
      </c>
      <c r="B1008" s="356" t="s">
        <v>1982</v>
      </c>
      <c r="C1008" s="357" t="s">
        <v>1983</v>
      </c>
    </row>
    <row r="1009" spans="1:3" ht="15" customHeight="1" x14ac:dyDescent="0.4">
      <c r="A1009" s="349">
        <f t="shared" si="15"/>
        <v>7841</v>
      </c>
      <c r="B1009" s="356" t="s">
        <v>1984</v>
      </c>
      <c r="C1009" s="357" t="s">
        <v>1985</v>
      </c>
    </row>
    <row r="1010" spans="1:3" ht="15" customHeight="1" x14ac:dyDescent="0.4">
      <c r="A1010" s="349">
        <f t="shared" si="15"/>
        <v>7851</v>
      </c>
      <c r="B1010" s="356" t="s">
        <v>1986</v>
      </c>
      <c r="C1010" s="357" t="s">
        <v>1987</v>
      </c>
    </row>
    <row r="1011" spans="1:3" ht="15" customHeight="1" x14ac:dyDescent="0.4">
      <c r="A1011" s="349">
        <f t="shared" si="15"/>
        <v>7891</v>
      </c>
      <c r="B1011" s="356" t="s">
        <v>1988</v>
      </c>
      <c r="C1011" s="357" t="s">
        <v>1989</v>
      </c>
    </row>
    <row r="1012" spans="1:3" ht="15" customHeight="1" x14ac:dyDescent="0.4">
      <c r="A1012" s="349">
        <f t="shared" si="15"/>
        <v>7892</v>
      </c>
      <c r="B1012" s="356" t="s">
        <v>1990</v>
      </c>
      <c r="C1012" s="357" t="s">
        <v>1991</v>
      </c>
    </row>
    <row r="1013" spans="1:3" ht="15" customHeight="1" x14ac:dyDescent="0.4">
      <c r="A1013" s="349">
        <f t="shared" si="15"/>
        <v>7893</v>
      </c>
      <c r="B1013" s="356" t="s">
        <v>1992</v>
      </c>
      <c r="C1013" s="357" t="s">
        <v>2538</v>
      </c>
    </row>
    <row r="1014" spans="1:3" ht="15" customHeight="1" x14ac:dyDescent="0.4">
      <c r="A1014" s="349">
        <f t="shared" si="15"/>
        <v>7894</v>
      </c>
      <c r="B1014" s="356" t="s">
        <v>1993</v>
      </c>
      <c r="C1014" s="357" t="s">
        <v>1994</v>
      </c>
    </row>
    <row r="1015" spans="1:3" ht="15" customHeight="1" x14ac:dyDescent="0.4">
      <c r="A1015" s="349">
        <f t="shared" si="15"/>
        <v>7899</v>
      </c>
      <c r="B1015" s="356" t="s">
        <v>1995</v>
      </c>
      <c r="C1015" s="357" t="s">
        <v>1996</v>
      </c>
    </row>
    <row r="1016" spans="1:3" ht="15" customHeight="1" x14ac:dyDescent="0.4">
      <c r="A1016" s="349">
        <f t="shared" si="15"/>
        <v>7911</v>
      </c>
      <c r="B1016" s="356" t="s">
        <v>1997</v>
      </c>
      <c r="C1016" s="357" t="s">
        <v>1998</v>
      </c>
    </row>
    <row r="1017" spans="1:3" ht="15" customHeight="1" x14ac:dyDescent="0.4">
      <c r="A1017" s="349">
        <f t="shared" si="15"/>
        <v>7912</v>
      </c>
      <c r="B1017" s="356" t="s">
        <v>1999</v>
      </c>
      <c r="C1017" s="357" t="s">
        <v>2000</v>
      </c>
    </row>
    <row r="1018" spans="1:3" ht="15" customHeight="1" x14ac:dyDescent="0.4">
      <c r="A1018" s="349">
        <f t="shared" si="15"/>
        <v>7921</v>
      </c>
      <c r="B1018" s="356" t="s">
        <v>2001</v>
      </c>
      <c r="C1018" s="357" t="s">
        <v>2002</v>
      </c>
    </row>
    <row r="1019" spans="1:3" ht="15" customHeight="1" x14ac:dyDescent="0.4">
      <c r="A1019" s="349">
        <f t="shared" si="15"/>
        <v>7922</v>
      </c>
      <c r="B1019" s="356" t="s">
        <v>2003</v>
      </c>
      <c r="C1019" s="357" t="s">
        <v>2004</v>
      </c>
    </row>
    <row r="1020" spans="1:3" ht="15" customHeight="1" x14ac:dyDescent="0.4">
      <c r="A1020" s="349">
        <f t="shared" si="15"/>
        <v>7931</v>
      </c>
      <c r="B1020" s="356" t="s">
        <v>2005</v>
      </c>
      <c r="C1020" s="357" t="s">
        <v>2006</v>
      </c>
    </row>
    <row r="1021" spans="1:3" ht="15" customHeight="1" x14ac:dyDescent="0.4">
      <c r="A1021" s="349">
        <f t="shared" si="15"/>
        <v>7941</v>
      </c>
      <c r="B1021" s="356" t="s">
        <v>2007</v>
      </c>
      <c r="C1021" s="357" t="s">
        <v>2008</v>
      </c>
    </row>
    <row r="1022" spans="1:3" ht="15" customHeight="1" x14ac:dyDescent="0.4">
      <c r="A1022" s="349">
        <f t="shared" si="15"/>
        <v>7951</v>
      </c>
      <c r="B1022" s="356" t="s">
        <v>2009</v>
      </c>
      <c r="C1022" s="357" t="s">
        <v>2010</v>
      </c>
    </row>
    <row r="1023" spans="1:3" ht="15" customHeight="1" x14ac:dyDescent="0.4">
      <c r="A1023" s="349">
        <f t="shared" si="15"/>
        <v>7952</v>
      </c>
      <c r="B1023" s="356" t="s">
        <v>2011</v>
      </c>
      <c r="C1023" s="357" t="s">
        <v>2012</v>
      </c>
    </row>
    <row r="1024" spans="1:3" ht="15" customHeight="1" x14ac:dyDescent="0.4">
      <c r="A1024" s="349">
        <f t="shared" si="15"/>
        <v>7961</v>
      </c>
      <c r="B1024" s="356" t="s">
        <v>2013</v>
      </c>
      <c r="C1024" s="357" t="s">
        <v>2014</v>
      </c>
    </row>
    <row r="1025" spans="1:3" ht="15" customHeight="1" x14ac:dyDescent="0.4">
      <c r="A1025" s="349">
        <f t="shared" si="15"/>
        <v>7962</v>
      </c>
      <c r="B1025" s="356" t="s">
        <v>2015</v>
      </c>
      <c r="C1025" s="357" t="s">
        <v>2016</v>
      </c>
    </row>
    <row r="1026" spans="1:3" ht="15" customHeight="1" x14ac:dyDescent="0.4">
      <c r="A1026" s="349">
        <f t="shared" si="15"/>
        <v>7963</v>
      </c>
      <c r="B1026" s="356" t="s">
        <v>2017</v>
      </c>
      <c r="C1026" s="357" t="s">
        <v>2018</v>
      </c>
    </row>
    <row r="1027" spans="1:3" ht="15" customHeight="1" x14ac:dyDescent="0.4">
      <c r="A1027" s="349">
        <f t="shared" ref="A1027:A1090" si="16">VALUE(B1027)</f>
        <v>7991</v>
      </c>
      <c r="B1027" s="356" t="s">
        <v>2019</v>
      </c>
      <c r="C1027" s="357" t="s">
        <v>2020</v>
      </c>
    </row>
    <row r="1028" spans="1:3" ht="15" customHeight="1" x14ac:dyDescent="0.4">
      <c r="A1028" s="349">
        <f t="shared" si="16"/>
        <v>7992</v>
      </c>
      <c r="B1028" s="356" t="s">
        <v>2021</v>
      </c>
      <c r="C1028" s="357" t="s">
        <v>2022</v>
      </c>
    </row>
    <row r="1029" spans="1:3" ht="15" customHeight="1" x14ac:dyDescent="0.4">
      <c r="A1029" s="349">
        <f t="shared" si="16"/>
        <v>7993</v>
      </c>
      <c r="B1029" s="356" t="s">
        <v>2023</v>
      </c>
      <c r="C1029" s="357" t="s">
        <v>2024</v>
      </c>
    </row>
    <row r="1030" spans="1:3" ht="15" customHeight="1" x14ac:dyDescent="0.4">
      <c r="A1030" s="349">
        <f t="shared" si="16"/>
        <v>7999</v>
      </c>
      <c r="B1030" s="356" t="s">
        <v>2025</v>
      </c>
      <c r="C1030" s="357" t="s">
        <v>2026</v>
      </c>
    </row>
    <row r="1031" spans="1:3" ht="15" customHeight="1" x14ac:dyDescent="0.4">
      <c r="A1031" s="349">
        <f t="shared" si="16"/>
        <v>8011</v>
      </c>
      <c r="B1031" s="356" t="s">
        <v>2027</v>
      </c>
      <c r="C1031" s="357" t="s">
        <v>2028</v>
      </c>
    </row>
    <row r="1032" spans="1:3" ht="15" customHeight="1" x14ac:dyDescent="0.4">
      <c r="A1032" s="349">
        <f t="shared" si="16"/>
        <v>8021</v>
      </c>
      <c r="B1032" s="356" t="s">
        <v>2029</v>
      </c>
      <c r="C1032" s="357" t="s">
        <v>2030</v>
      </c>
    </row>
    <row r="1033" spans="1:3" ht="15" customHeight="1" x14ac:dyDescent="0.4">
      <c r="A1033" s="349">
        <f t="shared" si="16"/>
        <v>8022</v>
      </c>
      <c r="B1033" s="356" t="s">
        <v>2031</v>
      </c>
      <c r="C1033" s="357" t="s">
        <v>2032</v>
      </c>
    </row>
    <row r="1034" spans="1:3" ht="15" customHeight="1" x14ac:dyDescent="0.4">
      <c r="A1034" s="349">
        <f t="shared" si="16"/>
        <v>8023</v>
      </c>
      <c r="B1034" s="356" t="s">
        <v>2033</v>
      </c>
      <c r="C1034" s="357" t="s">
        <v>2034</v>
      </c>
    </row>
    <row r="1035" spans="1:3" ht="15" customHeight="1" x14ac:dyDescent="0.4">
      <c r="A1035" s="349">
        <f t="shared" si="16"/>
        <v>8024</v>
      </c>
      <c r="B1035" s="356" t="s">
        <v>2035</v>
      </c>
      <c r="C1035" s="357" t="s">
        <v>2036</v>
      </c>
    </row>
    <row r="1036" spans="1:3" ht="15" customHeight="1" x14ac:dyDescent="0.4">
      <c r="A1036" s="349">
        <f t="shared" si="16"/>
        <v>8025</v>
      </c>
      <c r="B1036" s="356" t="s">
        <v>2037</v>
      </c>
      <c r="C1036" s="357" t="s">
        <v>2038</v>
      </c>
    </row>
    <row r="1037" spans="1:3" ht="15" customHeight="1" x14ac:dyDescent="0.4">
      <c r="A1037" s="349">
        <f t="shared" si="16"/>
        <v>8031</v>
      </c>
      <c r="B1037" s="356" t="s">
        <v>2039</v>
      </c>
      <c r="C1037" s="357" t="s">
        <v>2040</v>
      </c>
    </row>
    <row r="1038" spans="1:3" ht="15" customHeight="1" x14ac:dyDescent="0.4">
      <c r="A1038" s="349">
        <f t="shared" si="16"/>
        <v>8032</v>
      </c>
      <c r="B1038" s="356" t="s">
        <v>2041</v>
      </c>
      <c r="C1038" s="357" t="s">
        <v>2042</v>
      </c>
    </row>
    <row r="1039" spans="1:3" ht="15" customHeight="1" x14ac:dyDescent="0.4">
      <c r="A1039" s="349">
        <f t="shared" si="16"/>
        <v>8033</v>
      </c>
      <c r="B1039" s="356" t="s">
        <v>2043</v>
      </c>
      <c r="C1039" s="357" t="s">
        <v>2539</v>
      </c>
    </row>
    <row r="1040" spans="1:3" ht="15" customHeight="1" x14ac:dyDescent="0.4">
      <c r="A1040" s="349">
        <f t="shared" si="16"/>
        <v>8034</v>
      </c>
      <c r="B1040" s="356" t="s">
        <v>2044</v>
      </c>
      <c r="C1040" s="357" t="s">
        <v>2045</v>
      </c>
    </row>
    <row r="1041" spans="1:3" ht="15" customHeight="1" x14ac:dyDescent="0.4">
      <c r="A1041" s="349">
        <f t="shared" si="16"/>
        <v>8035</v>
      </c>
      <c r="B1041" s="356" t="s">
        <v>2046</v>
      </c>
      <c r="C1041" s="357" t="s">
        <v>2047</v>
      </c>
    </row>
    <row r="1042" spans="1:3" ht="15" customHeight="1" x14ac:dyDescent="0.4">
      <c r="A1042" s="349">
        <f t="shared" si="16"/>
        <v>8036</v>
      </c>
      <c r="B1042" s="356" t="s">
        <v>2048</v>
      </c>
      <c r="C1042" s="357" t="s">
        <v>2540</v>
      </c>
    </row>
    <row r="1043" spans="1:3" ht="15" customHeight="1" x14ac:dyDescent="0.4">
      <c r="A1043" s="349">
        <f t="shared" si="16"/>
        <v>8041</v>
      </c>
      <c r="B1043" s="356" t="s">
        <v>2049</v>
      </c>
      <c r="C1043" s="357" t="s">
        <v>2050</v>
      </c>
    </row>
    <row r="1044" spans="1:3" ht="15" customHeight="1" x14ac:dyDescent="0.4">
      <c r="A1044" s="349">
        <f t="shared" si="16"/>
        <v>8042</v>
      </c>
      <c r="B1044" s="356" t="s">
        <v>2051</v>
      </c>
      <c r="C1044" s="357" t="s">
        <v>2052</v>
      </c>
    </row>
    <row r="1045" spans="1:3" ht="15" customHeight="1" x14ac:dyDescent="0.4">
      <c r="A1045" s="349">
        <f t="shared" si="16"/>
        <v>8043</v>
      </c>
      <c r="B1045" s="356" t="s">
        <v>2053</v>
      </c>
      <c r="C1045" s="357" t="s">
        <v>2054</v>
      </c>
    </row>
    <row r="1046" spans="1:3" ht="15" customHeight="1" x14ac:dyDescent="0.4">
      <c r="A1046" s="349">
        <f t="shared" si="16"/>
        <v>8044</v>
      </c>
      <c r="B1046" s="356" t="s">
        <v>2055</v>
      </c>
      <c r="C1046" s="357" t="s">
        <v>2056</v>
      </c>
    </row>
    <row r="1047" spans="1:3" ht="15" customHeight="1" x14ac:dyDescent="0.4">
      <c r="A1047" s="349">
        <f t="shared" si="16"/>
        <v>8045</v>
      </c>
      <c r="B1047" s="356" t="s">
        <v>2057</v>
      </c>
      <c r="C1047" s="357" t="s">
        <v>2058</v>
      </c>
    </row>
    <row r="1048" spans="1:3" ht="15" customHeight="1" x14ac:dyDescent="0.4">
      <c r="A1048" s="349">
        <f t="shared" si="16"/>
        <v>8046</v>
      </c>
      <c r="B1048" s="356" t="s">
        <v>2059</v>
      </c>
      <c r="C1048" s="357" t="s">
        <v>2060</v>
      </c>
    </row>
    <row r="1049" spans="1:3" ht="15" customHeight="1" x14ac:dyDescent="0.4">
      <c r="A1049" s="349">
        <f t="shared" si="16"/>
        <v>8047</v>
      </c>
      <c r="B1049" s="356" t="s">
        <v>2061</v>
      </c>
      <c r="C1049" s="357" t="s">
        <v>2062</v>
      </c>
    </row>
    <row r="1050" spans="1:3" ht="15" customHeight="1" x14ac:dyDescent="0.4">
      <c r="A1050" s="349">
        <f t="shared" si="16"/>
        <v>8048</v>
      </c>
      <c r="B1050" s="356" t="s">
        <v>2063</v>
      </c>
      <c r="C1050" s="357" t="s">
        <v>2064</v>
      </c>
    </row>
    <row r="1051" spans="1:3" ht="15" customHeight="1" x14ac:dyDescent="0.4">
      <c r="A1051" s="349">
        <f t="shared" si="16"/>
        <v>8051</v>
      </c>
      <c r="B1051" s="356" t="s">
        <v>2065</v>
      </c>
      <c r="C1051" s="357" t="s">
        <v>2066</v>
      </c>
    </row>
    <row r="1052" spans="1:3" ht="15" customHeight="1" x14ac:dyDescent="0.4">
      <c r="A1052" s="349">
        <f t="shared" si="16"/>
        <v>8052</v>
      </c>
      <c r="B1052" s="356" t="s">
        <v>2067</v>
      </c>
      <c r="C1052" s="357" t="s">
        <v>2068</v>
      </c>
    </row>
    <row r="1053" spans="1:3" ht="15" customHeight="1" x14ac:dyDescent="0.4">
      <c r="A1053" s="349">
        <f t="shared" si="16"/>
        <v>8053</v>
      </c>
      <c r="B1053" s="356" t="s">
        <v>2069</v>
      </c>
      <c r="C1053" s="357" t="s">
        <v>2070</v>
      </c>
    </row>
    <row r="1054" spans="1:3" ht="15" customHeight="1" x14ac:dyDescent="0.4">
      <c r="A1054" s="349">
        <f t="shared" si="16"/>
        <v>8061</v>
      </c>
      <c r="B1054" s="356" t="s">
        <v>2071</v>
      </c>
      <c r="C1054" s="357" t="s">
        <v>2072</v>
      </c>
    </row>
    <row r="1055" spans="1:3" ht="15" customHeight="1" x14ac:dyDescent="0.4">
      <c r="A1055" s="349">
        <f t="shared" si="16"/>
        <v>8062</v>
      </c>
      <c r="B1055" s="356" t="s">
        <v>2073</v>
      </c>
      <c r="C1055" s="357" t="s">
        <v>2074</v>
      </c>
    </row>
    <row r="1056" spans="1:3" ht="15" customHeight="1" x14ac:dyDescent="0.4">
      <c r="A1056" s="349">
        <f t="shared" si="16"/>
        <v>8063</v>
      </c>
      <c r="B1056" s="356" t="s">
        <v>2075</v>
      </c>
      <c r="C1056" s="357" t="s">
        <v>2076</v>
      </c>
    </row>
    <row r="1057" spans="1:3" ht="15" customHeight="1" x14ac:dyDescent="0.4">
      <c r="A1057" s="349">
        <f t="shared" si="16"/>
        <v>8064</v>
      </c>
      <c r="B1057" s="356" t="s">
        <v>2077</v>
      </c>
      <c r="C1057" s="357" t="s">
        <v>2078</v>
      </c>
    </row>
    <row r="1058" spans="1:3" ht="15" customHeight="1" x14ac:dyDescent="0.4">
      <c r="A1058" s="349">
        <f t="shared" si="16"/>
        <v>8065</v>
      </c>
      <c r="B1058" s="356" t="s">
        <v>2079</v>
      </c>
      <c r="C1058" s="357" t="s">
        <v>2080</v>
      </c>
    </row>
    <row r="1059" spans="1:3" ht="15" customHeight="1" x14ac:dyDescent="0.4">
      <c r="A1059" s="349">
        <f t="shared" si="16"/>
        <v>8069</v>
      </c>
      <c r="B1059" s="356" t="s">
        <v>2081</v>
      </c>
      <c r="C1059" s="357" t="s">
        <v>2082</v>
      </c>
    </row>
    <row r="1060" spans="1:3" ht="15" customHeight="1" x14ac:dyDescent="0.4">
      <c r="A1060" s="349">
        <f t="shared" si="16"/>
        <v>8091</v>
      </c>
      <c r="B1060" s="356" t="s">
        <v>2083</v>
      </c>
      <c r="C1060" s="357" t="s">
        <v>2084</v>
      </c>
    </row>
    <row r="1061" spans="1:3" ht="15" customHeight="1" x14ac:dyDescent="0.4">
      <c r="A1061" s="349">
        <f t="shared" si="16"/>
        <v>8092</v>
      </c>
      <c r="B1061" s="356" t="s">
        <v>2085</v>
      </c>
      <c r="C1061" s="357" t="s">
        <v>2086</v>
      </c>
    </row>
    <row r="1062" spans="1:3" ht="15" customHeight="1" x14ac:dyDescent="0.4">
      <c r="A1062" s="349">
        <f t="shared" si="16"/>
        <v>8093</v>
      </c>
      <c r="B1062" s="356" t="s">
        <v>2087</v>
      </c>
      <c r="C1062" s="357" t="s">
        <v>2088</v>
      </c>
    </row>
    <row r="1063" spans="1:3" ht="15" customHeight="1" x14ac:dyDescent="0.4">
      <c r="A1063" s="349">
        <f t="shared" si="16"/>
        <v>8094</v>
      </c>
      <c r="B1063" s="356" t="s">
        <v>2089</v>
      </c>
      <c r="C1063" s="357" t="s">
        <v>2090</v>
      </c>
    </row>
    <row r="1064" spans="1:3" ht="15" customHeight="1" x14ac:dyDescent="0.4">
      <c r="A1064" s="349">
        <f t="shared" si="16"/>
        <v>8095</v>
      </c>
      <c r="B1064" s="356" t="s">
        <v>2091</v>
      </c>
      <c r="C1064" s="357" t="s">
        <v>2092</v>
      </c>
    </row>
    <row r="1065" spans="1:3" ht="15" customHeight="1" x14ac:dyDescent="0.4">
      <c r="A1065" s="349">
        <f t="shared" si="16"/>
        <v>8096</v>
      </c>
      <c r="B1065" s="356" t="s">
        <v>2093</v>
      </c>
      <c r="C1065" s="357" t="s">
        <v>2094</v>
      </c>
    </row>
    <row r="1066" spans="1:3" ht="15" customHeight="1" x14ac:dyDescent="0.4">
      <c r="A1066" s="349">
        <f t="shared" si="16"/>
        <v>8099</v>
      </c>
      <c r="B1066" s="356" t="s">
        <v>2095</v>
      </c>
      <c r="C1066" s="357" t="s">
        <v>2096</v>
      </c>
    </row>
    <row r="1067" spans="1:3" ht="15" customHeight="1" x14ac:dyDescent="0.4">
      <c r="A1067" s="349">
        <f t="shared" si="16"/>
        <v>8111</v>
      </c>
      <c r="B1067" s="356" t="s">
        <v>2097</v>
      </c>
      <c r="C1067" s="357" t="s">
        <v>2098</v>
      </c>
    </row>
    <row r="1068" spans="1:3" ht="15" customHeight="1" x14ac:dyDescent="0.4">
      <c r="A1068" s="349">
        <f t="shared" si="16"/>
        <v>8132</v>
      </c>
      <c r="B1068" s="356">
        <v>8132</v>
      </c>
      <c r="C1068" s="357" t="s">
        <v>2541</v>
      </c>
    </row>
    <row r="1069" spans="1:3" ht="15" customHeight="1" x14ac:dyDescent="0.4">
      <c r="A1069" s="349">
        <f t="shared" si="16"/>
        <v>8171</v>
      </c>
      <c r="B1069" s="356" t="s">
        <v>2099</v>
      </c>
      <c r="C1069" s="357" t="s">
        <v>2100</v>
      </c>
    </row>
    <row r="1070" spans="1:3" ht="15" customHeight="1" x14ac:dyDescent="0.4">
      <c r="A1070" s="349">
        <f t="shared" si="16"/>
        <v>8172</v>
      </c>
      <c r="B1070" s="356" t="s">
        <v>2101</v>
      </c>
      <c r="C1070" s="357" t="s">
        <v>2102</v>
      </c>
    </row>
    <row r="1071" spans="1:3" ht="15" customHeight="1" x14ac:dyDescent="0.4">
      <c r="A1071" s="349">
        <f t="shared" si="16"/>
        <v>8181</v>
      </c>
      <c r="B1071" s="356" t="s">
        <v>2103</v>
      </c>
      <c r="C1071" s="357" t="s">
        <v>2542</v>
      </c>
    </row>
    <row r="1072" spans="1:3" ht="15" customHeight="1" x14ac:dyDescent="0.4">
      <c r="A1072" s="349">
        <f t="shared" si="16"/>
        <v>8191</v>
      </c>
      <c r="B1072" s="356" t="s">
        <v>2104</v>
      </c>
      <c r="C1072" s="357" t="s">
        <v>2105</v>
      </c>
    </row>
    <row r="1073" spans="1:3" ht="15" customHeight="1" x14ac:dyDescent="0.4">
      <c r="A1073" s="349">
        <f t="shared" si="16"/>
        <v>8211</v>
      </c>
      <c r="B1073" s="356" t="s">
        <v>2106</v>
      </c>
      <c r="C1073" s="357" t="s">
        <v>2107</v>
      </c>
    </row>
    <row r="1074" spans="1:3" ht="15" customHeight="1" x14ac:dyDescent="0.4">
      <c r="A1074" s="349">
        <f t="shared" si="16"/>
        <v>8212</v>
      </c>
      <c r="B1074" s="356" t="s">
        <v>2108</v>
      </c>
      <c r="C1074" s="357" t="s">
        <v>2109</v>
      </c>
    </row>
    <row r="1075" spans="1:3" ht="15" customHeight="1" x14ac:dyDescent="0.4">
      <c r="A1075" s="349">
        <f t="shared" si="16"/>
        <v>8213</v>
      </c>
      <c r="B1075" s="356" t="s">
        <v>2110</v>
      </c>
      <c r="C1075" s="357" t="s">
        <v>2111</v>
      </c>
    </row>
    <row r="1076" spans="1:3" ht="15" customHeight="1" x14ac:dyDescent="0.4">
      <c r="A1076" s="349">
        <f t="shared" si="16"/>
        <v>8214</v>
      </c>
      <c r="B1076" s="356" t="s">
        <v>2112</v>
      </c>
      <c r="C1076" s="357" t="s">
        <v>2113</v>
      </c>
    </row>
    <row r="1077" spans="1:3" ht="15" customHeight="1" x14ac:dyDescent="0.4">
      <c r="A1077" s="349">
        <f t="shared" si="16"/>
        <v>8215</v>
      </c>
      <c r="B1077" s="356" t="s">
        <v>2114</v>
      </c>
      <c r="C1077" s="357" t="s">
        <v>2115</v>
      </c>
    </row>
    <row r="1078" spans="1:3" ht="15" customHeight="1" x14ac:dyDescent="0.4">
      <c r="A1078" s="349">
        <f t="shared" si="16"/>
        <v>8216</v>
      </c>
      <c r="B1078" s="356" t="s">
        <v>2116</v>
      </c>
      <c r="C1078" s="357" t="s">
        <v>2117</v>
      </c>
    </row>
    <row r="1079" spans="1:3" ht="15" customHeight="1" x14ac:dyDescent="0.4">
      <c r="A1079" s="349">
        <f t="shared" si="16"/>
        <v>8219</v>
      </c>
      <c r="B1079" s="356" t="s">
        <v>2118</v>
      </c>
      <c r="C1079" s="357" t="s">
        <v>2119</v>
      </c>
    </row>
    <row r="1080" spans="1:3" ht="15" customHeight="1" x14ac:dyDescent="0.4">
      <c r="A1080" s="349">
        <f t="shared" si="16"/>
        <v>8221</v>
      </c>
      <c r="B1080" s="356" t="s">
        <v>2120</v>
      </c>
      <c r="C1080" s="357" t="s">
        <v>2121</v>
      </c>
    </row>
    <row r="1081" spans="1:3" ht="15" customHeight="1" x14ac:dyDescent="0.4">
      <c r="A1081" s="349">
        <f t="shared" si="16"/>
        <v>8222</v>
      </c>
      <c r="B1081" s="356" t="s">
        <v>2122</v>
      </c>
      <c r="C1081" s="357" t="s">
        <v>2123</v>
      </c>
    </row>
    <row r="1082" spans="1:3" ht="15" customHeight="1" x14ac:dyDescent="0.4">
      <c r="A1082" s="349">
        <f t="shared" si="16"/>
        <v>8229</v>
      </c>
      <c r="B1082" s="356" t="s">
        <v>2124</v>
      </c>
      <c r="C1082" s="357" t="s">
        <v>2125</v>
      </c>
    </row>
    <row r="1083" spans="1:3" ht="15" customHeight="1" x14ac:dyDescent="0.4">
      <c r="A1083" s="349">
        <f t="shared" si="16"/>
        <v>8231</v>
      </c>
      <c r="B1083" s="356" t="s">
        <v>2126</v>
      </c>
      <c r="C1083" s="357" t="s">
        <v>2127</v>
      </c>
    </row>
    <row r="1084" spans="1:3" ht="15" customHeight="1" x14ac:dyDescent="0.4">
      <c r="A1084" s="349">
        <f t="shared" si="16"/>
        <v>8241</v>
      </c>
      <c r="B1084" s="356" t="s">
        <v>2128</v>
      </c>
      <c r="C1084" s="357" t="s">
        <v>2129</v>
      </c>
    </row>
    <row r="1085" spans="1:3" ht="15" customHeight="1" x14ac:dyDescent="0.4">
      <c r="A1085" s="349">
        <f t="shared" si="16"/>
        <v>8242</v>
      </c>
      <c r="B1085" s="356" t="s">
        <v>2130</v>
      </c>
      <c r="C1085" s="357" t="s">
        <v>2131</v>
      </c>
    </row>
    <row r="1086" spans="1:3" ht="15" customHeight="1" x14ac:dyDescent="0.4">
      <c r="A1086" s="349">
        <f t="shared" si="16"/>
        <v>8243</v>
      </c>
      <c r="B1086" s="356" t="s">
        <v>2132</v>
      </c>
      <c r="C1086" s="357" t="s">
        <v>2133</v>
      </c>
    </row>
    <row r="1087" spans="1:3" ht="15" customHeight="1" x14ac:dyDescent="0.4">
      <c r="A1087" s="349">
        <f t="shared" si="16"/>
        <v>8244</v>
      </c>
      <c r="B1087" s="356" t="s">
        <v>2134</v>
      </c>
      <c r="C1087" s="357" t="s">
        <v>2135</v>
      </c>
    </row>
    <row r="1088" spans="1:3" ht="15" customHeight="1" x14ac:dyDescent="0.4">
      <c r="A1088" s="349">
        <f t="shared" si="16"/>
        <v>8245</v>
      </c>
      <c r="B1088" s="356" t="s">
        <v>2136</v>
      </c>
      <c r="C1088" s="357" t="s">
        <v>2137</v>
      </c>
    </row>
    <row r="1089" spans="1:3" ht="15" customHeight="1" x14ac:dyDescent="0.4">
      <c r="A1089" s="349">
        <f t="shared" si="16"/>
        <v>8246</v>
      </c>
      <c r="B1089" s="356" t="s">
        <v>2138</v>
      </c>
      <c r="C1089" s="357" t="s">
        <v>2139</v>
      </c>
    </row>
    <row r="1090" spans="1:3" ht="15" customHeight="1" x14ac:dyDescent="0.4">
      <c r="A1090" s="349">
        <f t="shared" si="16"/>
        <v>8249</v>
      </c>
      <c r="B1090" s="356" t="s">
        <v>2140</v>
      </c>
      <c r="C1090" s="357" t="s">
        <v>2141</v>
      </c>
    </row>
    <row r="1091" spans="1:3" ht="15" customHeight="1" x14ac:dyDescent="0.4">
      <c r="A1091" s="349">
        <f t="shared" ref="A1091:A1154" si="17">VALUE(B1091)</f>
        <v>8299</v>
      </c>
      <c r="B1091" s="356" t="s">
        <v>2142</v>
      </c>
      <c r="C1091" s="357" t="s">
        <v>2143</v>
      </c>
    </row>
    <row r="1092" spans="1:3" ht="15" customHeight="1" x14ac:dyDescent="0.4">
      <c r="A1092" s="349">
        <f t="shared" si="17"/>
        <v>8311</v>
      </c>
      <c r="B1092" s="356" t="s">
        <v>2144</v>
      </c>
      <c r="C1092" s="357" t="s">
        <v>2145</v>
      </c>
    </row>
    <row r="1093" spans="1:3" ht="15" customHeight="1" x14ac:dyDescent="0.4">
      <c r="A1093" s="349">
        <f t="shared" si="17"/>
        <v>8312</v>
      </c>
      <c r="B1093" s="356" t="s">
        <v>2146</v>
      </c>
      <c r="C1093" s="357" t="s">
        <v>2147</v>
      </c>
    </row>
    <row r="1094" spans="1:3" ht="15" customHeight="1" x14ac:dyDescent="0.4">
      <c r="A1094" s="349">
        <f t="shared" si="17"/>
        <v>8321</v>
      </c>
      <c r="B1094" s="356" t="s">
        <v>2148</v>
      </c>
      <c r="C1094" s="357" t="s">
        <v>2149</v>
      </c>
    </row>
    <row r="1095" spans="1:3" ht="15" customHeight="1" x14ac:dyDescent="0.4">
      <c r="A1095" s="349">
        <f t="shared" si="17"/>
        <v>8322</v>
      </c>
      <c r="B1095" s="356" t="s">
        <v>2150</v>
      </c>
      <c r="C1095" s="357" t="s">
        <v>2151</v>
      </c>
    </row>
    <row r="1096" spans="1:3" ht="15" customHeight="1" x14ac:dyDescent="0.4">
      <c r="A1096" s="349">
        <f t="shared" si="17"/>
        <v>8331</v>
      </c>
      <c r="B1096" s="356" t="s">
        <v>2152</v>
      </c>
      <c r="C1096" s="357" t="s">
        <v>2153</v>
      </c>
    </row>
    <row r="1097" spans="1:3" ht="15" customHeight="1" x14ac:dyDescent="0.4">
      <c r="A1097" s="349">
        <f t="shared" si="17"/>
        <v>8341</v>
      </c>
      <c r="B1097" s="356" t="s">
        <v>2154</v>
      </c>
      <c r="C1097" s="357" t="s">
        <v>2155</v>
      </c>
    </row>
    <row r="1098" spans="1:3" ht="15" customHeight="1" x14ac:dyDescent="0.4">
      <c r="A1098" s="349">
        <f t="shared" si="17"/>
        <v>8342</v>
      </c>
      <c r="B1098" s="356" t="s">
        <v>2156</v>
      </c>
      <c r="C1098" s="357" t="s">
        <v>2157</v>
      </c>
    </row>
    <row r="1099" spans="1:3" ht="15" customHeight="1" x14ac:dyDescent="0.4">
      <c r="A1099" s="349">
        <f t="shared" si="17"/>
        <v>8351</v>
      </c>
      <c r="B1099" s="356" t="s">
        <v>2158</v>
      </c>
      <c r="C1099" s="357" t="s">
        <v>2159</v>
      </c>
    </row>
    <row r="1100" spans="1:3" ht="15" customHeight="1" x14ac:dyDescent="0.4">
      <c r="A1100" s="349">
        <f t="shared" si="17"/>
        <v>8352</v>
      </c>
      <c r="B1100" s="356">
        <v>8352</v>
      </c>
      <c r="C1100" s="357" t="s">
        <v>2543</v>
      </c>
    </row>
    <row r="1101" spans="1:3" ht="15" customHeight="1" x14ac:dyDescent="0.4">
      <c r="A1101" s="349">
        <f t="shared" si="17"/>
        <v>8361</v>
      </c>
      <c r="B1101" s="356" t="s">
        <v>2160</v>
      </c>
      <c r="C1101" s="357" t="s">
        <v>2161</v>
      </c>
    </row>
    <row r="1102" spans="1:3" ht="15" customHeight="1" x14ac:dyDescent="0.4">
      <c r="A1102" s="349">
        <f t="shared" si="17"/>
        <v>8369</v>
      </c>
      <c r="B1102" s="356" t="s">
        <v>2162</v>
      </c>
      <c r="C1102" s="357" t="s">
        <v>2163</v>
      </c>
    </row>
    <row r="1103" spans="1:3" ht="15" customHeight="1" x14ac:dyDescent="0.4">
      <c r="A1103" s="349">
        <f t="shared" si="17"/>
        <v>8421</v>
      </c>
      <c r="B1103" s="356" t="s">
        <v>2164</v>
      </c>
      <c r="C1103" s="357" t="s">
        <v>2165</v>
      </c>
    </row>
    <row r="1104" spans="1:3" ht="15" customHeight="1" x14ac:dyDescent="0.4">
      <c r="A1104" s="349">
        <f t="shared" si="17"/>
        <v>8422</v>
      </c>
      <c r="B1104" s="356" t="s">
        <v>2166</v>
      </c>
      <c r="C1104" s="357" t="s">
        <v>2167</v>
      </c>
    </row>
    <row r="1105" spans="1:3" ht="15" customHeight="1" x14ac:dyDescent="0.4">
      <c r="A1105" s="349">
        <f t="shared" si="17"/>
        <v>8423</v>
      </c>
      <c r="B1105" s="356" t="s">
        <v>2168</v>
      </c>
      <c r="C1105" s="357" t="s">
        <v>2169</v>
      </c>
    </row>
    <row r="1106" spans="1:3" ht="15" customHeight="1" x14ac:dyDescent="0.4">
      <c r="A1106" s="349">
        <f t="shared" si="17"/>
        <v>8429</v>
      </c>
      <c r="B1106" s="356" t="s">
        <v>2170</v>
      </c>
      <c r="C1106" s="357" t="s">
        <v>2171</v>
      </c>
    </row>
    <row r="1107" spans="1:3" ht="15" customHeight="1" x14ac:dyDescent="0.4">
      <c r="A1107" s="349">
        <f t="shared" si="17"/>
        <v>8491</v>
      </c>
      <c r="B1107" s="356" t="s">
        <v>2172</v>
      </c>
      <c r="C1107" s="357" t="s">
        <v>2173</v>
      </c>
    </row>
    <row r="1108" spans="1:3" ht="15" customHeight="1" x14ac:dyDescent="0.4">
      <c r="A1108" s="349">
        <f t="shared" si="17"/>
        <v>8492</v>
      </c>
      <c r="B1108" s="356" t="s">
        <v>2174</v>
      </c>
      <c r="C1108" s="357" t="s">
        <v>2175</v>
      </c>
    </row>
    <row r="1109" spans="1:3" ht="15" customHeight="1" x14ac:dyDescent="0.4">
      <c r="A1109" s="349">
        <f t="shared" si="17"/>
        <v>8499</v>
      </c>
      <c r="B1109" s="356" t="s">
        <v>2176</v>
      </c>
      <c r="C1109" s="357" t="s">
        <v>2177</v>
      </c>
    </row>
    <row r="1110" spans="1:3" ht="15" customHeight="1" x14ac:dyDescent="0.4">
      <c r="A1110" s="349">
        <f t="shared" si="17"/>
        <v>8511</v>
      </c>
      <c r="B1110" s="356" t="s">
        <v>2178</v>
      </c>
      <c r="C1110" s="357" t="s">
        <v>2179</v>
      </c>
    </row>
    <row r="1111" spans="1:3" ht="15" customHeight="1" x14ac:dyDescent="0.4">
      <c r="A1111" s="349">
        <f t="shared" si="17"/>
        <v>8531</v>
      </c>
      <c r="B1111" s="356" t="s">
        <v>2180</v>
      </c>
      <c r="C1111" s="357" t="s">
        <v>2181</v>
      </c>
    </row>
    <row r="1112" spans="1:3" ht="15" customHeight="1" x14ac:dyDescent="0.4">
      <c r="A1112" s="349">
        <f t="shared" si="17"/>
        <v>8539</v>
      </c>
      <c r="B1112" s="356" t="s">
        <v>2182</v>
      </c>
      <c r="C1112" s="357" t="s">
        <v>2183</v>
      </c>
    </row>
    <row r="1113" spans="1:3" ht="15" customHeight="1" x14ac:dyDescent="0.4">
      <c r="A1113" s="349">
        <f t="shared" si="17"/>
        <v>8541</v>
      </c>
      <c r="B1113" s="356" t="s">
        <v>2184</v>
      </c>
      <c r="C1113" s="357" t="s">
        <v>2185</v>
      </c>
    </row>
    <row r="1114" spans="1:3" ht="15" customHeight="1" x14ac:dyDescent="0.4">
      <c r="A1114" s="349">
        <f t="shared" si="17"/>
        <v>8542</v>
      </c>
      <c r="B1114" s="356" t="s">
        <v>2186</v>
      </c>
      <c r="C1114" s="357" t="s">
        <v>2187</v>
      </c>
    </row>
    <row r="1115" spans="1:3" ht="15" customHeight="1" x14ac:dyDescent="0.4">
      <c r="A1115" s="349">
        <f t="shared" si="17"/>
        <v>8543</v>
      </c>
      <c r="B1115" s="356" t="s">
        <v>2188</v>
      </c>
      <c r="C1115" s="357" t="s">
        <v>2544</v>
      </c>
    </row>
    <row r="1116" spans="1:3" ht="15" customHeight="1" x14ac:dyDescent="0.4">
      <c r="A1116" s="349">
        <f t="shared" si="17"/>
        <v>8544</v>
      </c>
      <c r="B1116" s="356">
        <v>8544</v>
      </c>
      <c r="C1116" s="357" t="s">
        <v>2545</v>
      </c>
    </row>
    <row r="1117" spans="1:3" ht="15" customHeight="1" x14ac:dyDescent="0.4">
      <c r="A1117" s="349">
        <f t="shared" si="17"/>
        <v>8545</v>
      </c>
      <c r="B1117" s="356">
        <v>8545</v>
      </c>
      <c r="C1117" s="357" t="s">
        <v>2189</v>
      </c>
    </row>
    <row r="1118" spans="1:3" ht="15" customHeight="1" x14ac:dyDescent="0.4">
      <c r="A1118" s="349">
        <f t="shared" si="17"/>
        <v>8546</v>
      </c>
      <c r="B1118" s="356">
        <v>8546</v>
      </c>
      <c r="C1118" s="357" t="s">
        <v>2190</v>
      </c>
    </row>
    <row r="1119" spans="1:3" ht="15" customHeight="1" x14ac:dyDescent="0.4">
      <c r="A1119" s="349">
        <f t="shared" si="17"/>
        <v>8547</v>
      </c>
      <c r="B1119" s="356">
        <v>8547</v>
      </c>
      <c r="C1119" s="357" t="s">
        <v>2191</v>
      </c>
    </row>
    <row r="1120" spans="1:3" ht="15" customHeight="1" x14ac:dyDescent="0.4">
      <c r="A1120" s="349">
        <f t="shared" si="17"/>
        <v>8549</v>
      </c>
      <c r="B1120" s="356" t="s">
        <v>2192</v>
      </c>
      <c r="C1120" s="357" t="s">
        <v>2193</v>
      </c>
    </row>
    <row r="1121" spans="1:3" ht="15" customHeight="1" x14ac:dyDescent="0.4">
      <c r="A1121" s="349">
        <f t="shared" si="17"/>
        <v>8551</v>
      </c>
      <c r="B1121" s="356" t="s">
        <v>2194</v>
      </c>
      <c r="C1121" s="357" t="s">
        <v>2195</v>
      </c>
    </row>
    <row r="1122" spans="1:3" ht="15" customHeight="1" x14ac:dyDescent="0.4">
      <c r="A1122" s="349">
        <f t="shared" si="17"/>
        <v>8559</v>
      </c>
      <c r="B1122" s="356" t="s">
        <v>2196</v>
      </c>
      <c r="C1122" s="357" t="s">
        <v>2197</v>
      </c>
    </row>
    <row r="1123" spans="1:3" ht="15" customHeight="1" x14ac:dyDescent="0.4">
      <c r="A1123" s="349">
        <f t="shared" si="17"/>
        <v>8591</v>
      </c>
      <c r="B1123" s="356" t="s">
        <v>2198</v>
      </c>
      <c r="C1123" s="357" t="s">
        <v>2199</v>
      </c>
    </row>
    <row r="1124" spans="1:3" ht="15" customHeight="1" x14ac:dyDescent="0.4">
      <c r="A1124" s="349">
        <f t="shared" si="17"/>
        <v>8599</v>
      </c>
      <c r="B1124" s="356" t="s">
        <v>2200</v>
      </c>
      <c r="C1124" s="357" t="s">
        <v>2201</v>
      </c>
    </row>
    <row r="1125" spans="1:3" ht="15" customHeight="1" x14ac:dyDescent="0.4">
      <c r="A1125" s="349">
        <f t="shared" si="17"/>
        <v>8621</v>
      </c>
      <c r="B1125" s="356" t="s">
        <v>2202</v>
      </c>
      <c r="C1125" s="357" t="s">
        <v>2203</v>
      </c>
    </row>
    <row r="1126" spans="1:3" ht="15" customHeight="1" x14ac:dyDescent="0.4">
      <c r="A1126" s="349">
        <f t="shared" si="17"/>
        <v>8629</v>
      </c>
      <c r="B1126" s="356" t="s">
        <v>2204</v>
      </c>
      <c r="C1126" s="357" t="s">
        <v>2205</v>
      </c>
    </row>
    <row r="1127" spans="1:3" ht="15" customHeight="1" x14ac:dyDescent="0.4">
      <c r="A1127" s="349">
        <f t="shared" si="17"/>
        <v>8711</v>
      </c>
      <c r="B1127" s="356" t="s">
        <v>2206</v>
      </c>
      <c r="C1127" s="357" t="s">
        <v>2207</v>
      </c>
    </row>
    <row r="1128" spans="1:3" ht="15" customHeight="1" x14ac:dyDescent="0.4">
      <c r="A1128" s="349">
        <f t="shared" si="17"/>
        <v>8712</v>
      </c>
      <c r="B1128" s="356" t="s">
        <v>2208</v>
      </c>
      <c r="C1128" s="357" t="s">
        <v>2209</v>
      </c>
    </row>
    <row r="1129" spans="1:3" ht="15" customHeight="1" x14ac:dyDescent="0.4">
      <c r="A1129" s="349">
        <f t="shared" si="17"/>
        <v>8713</v>
      </c>
      <c r="B1129" s="356" t="s">
        <v>2210</v>
      </c>
      <c r="C1129" s="357" t="s">
        <v>2211</v>
      </c>
    </row>
    <row r="1130" spans="1:3" ht="15" customHeight="1" x14ac:dyDescent="0.4">
      <c r="A1130" s="349">
        <f t="shared" si="17"/>
        <v>8714</v>
      </c>
      <c r="B1130" s="356" t="s">
        <v>2212</v>
      </c>
      <c r="C1130" s="357" t="s">
        <v>2213</v>
      </c>
    </row>
    <row r="1131" spans="1:3" ht="15" customHeight="1" x14ac:dyDescent="0.4">
      <c r="A1131" s="349">
        <f t="shared" si="17"/>
        <v>8721</v>
      </c>
      <c r="B1131" s="356" t="s">
        <v>2214</v>
      </c>
      <c r="C1131" s="357" t="s">
        <v>2215</v>
      </c>
    </row>
    <row r="1132" spans="1:3" ht="15" customHeight="1" x14ac:dyDescent="0.4">
      <c r="A1132" s="349">
        <f t="shared" si="17"/>
        <v>8811</v>
      </c>
      <c r="B1132" s="356" t="s">
        <v>2216</v>
      </c>
      <c r="C1132" s="357" t="s">
        <v>2217</v>
      </c>
    </row>
    <row r="1133" spans="1:3" ht="15" customHeight="1" x14ac:dyDescent="0.4">
      <c r="A1133" s="349">
        <f t="shared" si="17"/>
        <v>8812</v>
      </c>
      <c r="B1133" s="356" t="s">
        <v>2218</v>
      </c>
      <c r="C1133" s="357" t="s">
        <v>2219</v>
      </c>
    </row>
    <row r="1134" spans="1:3" ht="15" customHeight="1" x14ac:dyDescent="0.4">
      <c r="A1134" s="349">
        <f t="shared" si="17"/>
        <v>8813</v>
      </c>
      <c r="B1134" s="356" t="s">
        <v>2220</v>
      </c>
      <c r="C1134" s="357" t="s">
        <v>2221</v>
      </c>
    </row>
    <row r="1135" spans="1:3" ht="15" customHeight="1" x14ac:dyDescent="0.4">
      <c r="A1135" s="349">
        <f t="shared" si="17"/>
        <v>8814</v>
      </c>
      <c r="B1135" s="356" t="s">
        <v>2222</v>
      </c>
      <c r="C1135" s="357" t="s">
        <v>2223</v>
      </c>
    </row>
    <row r="1136" spans="1:3" ht="15" customHeight="1" x14ac:dyDescent="0.4">
      <c r="A1136" s="349">
        <f t="shared" si="17"/>
        <v>8815</v>
      </c>
      <c r="B1136" s="356" t="s">
        <v>2224</v>
      </c>
      <c r="C1136" s="357" t="s">
        <v>2225</v>
      </c>
    </row>
    <row r="1137" spans="1:3" ht="15" customHeight="1" x14ac:dyDescent="0.4">
      <c r="A1137" s="349">
        <f t="shared" si="17"/>
        <v>8816</v>
      </c>
      <c r="B1137" s="356" t="s">
        <v>2226</v>
      </c>
      <c r="C1137" s="357" t="s">
        <v>2227</v>
      </c>
    </row>
    <row r="1138" spans="1:3" ht="15" customHeight="1" x14ac:dyDescent="0.4">
      <c r="A1138" s="349">
        <f t="shared" si="17"/>
        <v>8817</v>
      </c>
      <c r="B1138" s="356" t="s">
        <v>2228</v>
      </c>
      <c r="C1138" s="357" t="s">
        <v>2229</v>
      </c>
    </row>
    <row r="1139" spans="1:3" ht="15" customHeight="1" x14ac:dyDescent="0.4">
      <c r="A1139" s="349">
        <f t="shared" si="17"/>
        <v>8821</v>
      </c>
      <c r="B1139" s="356" t="s">
        <v>2230</v>
      </c>
      <c r="C1139" s="357" t="s">
        <v>2231</v>
      </c>
    </row>
    <row r="1140" spans="1:3" ht="15" customHeight="1" x14ac:dyDescent="0.4">
      <c r="A1140" s="349">
        <f t="shared" si="17"/>
        <v>8822</v>
      </c>
      <c r="B1140" s="356" t="s">
        <v>2232</v>
      </c>
      <c r="C1140" s="357" t="s">
        <v>2233</v>
      </c>
    </row>
    <row r="1141" spans="1:3" ht="15" customHeight="1" x14ac:dyDescent="0.4">
      <c r="A1141" s="349">
        <f t="shared" si="17"/>
        <v>8823</v>
      </c>
      <c r="B1141" s="356" t="s">
        <v>2234</v>
      </c>
      <c r="C1141" s="357" t="s">
        <v>2235</v>
      </c>
    </row>
    <row r="1142" spans="1:3" ht="15" customHeight="1" x14ac:dyDescent="0.4">
      <c r="A1142" s="349">
        <f t="shared" si="17"/>
        <v>8824</v>
      </c>
      <c r="B1142" s="356" t="s">
        <v>2236</v>
      </c>
      <c r="C1142" s="357" t="s">
        <v>2237</v>
      </c>
    </row>
    <row r="1143" spans="1:3" ht="15" customHeight="1" x14ac:dyDescent="0.4">
      <c r="A1143" s="349">
        <f t="shared" si="17"/>
        <v>8891</v>
      </c>
      <c r="B1143" s="356" t="s">
        <v>2238</v>
      </c>
      <c r="C1143" s="357" t="s">
        <v>2239</v>
      </c>
    </row>
    <row r="1144" spans="1:3" ht="15" customHeight="1" x14ac:dyDescent="0.4">
      <c r="A1144" s="349">
        <f t="shared" si="17"/>
        <v>8899</v>
      </c>
      <c r="B1144" s="356" t="s">
        <v>2240</v>
      </c>
      <c r="C1144" s="357" t="s">
        <v>2241</v>
      </c>
    </row>
    <row r="1145" spans="1:3" ht="15" customHeight="1" x14ac:dyDescent="0.4">
      <c r="A1145" s="349">
        <f t="shared" si="17"/>
        <v>8911</v>
      </c>
      <c r="B1145" s="356" t="s">
        <v>2242</v>
      </c>
      <c r="C1145" s="357" t="s">
        <v>2243</v>
      </c>
    </row>
    <row r="1146" spans="1:3" ht="15" customHeight="1" x14ac:dyDescent="0.4">
      <c r="A1146" s="349">
        <f t="shared" si="17"/>
        <v>8919</v>
      </c>
      <c r="B1146" s="356" t="s">
        <v>2244</v>
      </c>
      <c r="C1146" s="357" t="s">
        <v>2245</v>
      </c>
    </row>
    <row r="1147" spans="1:3" ht="15" customHeight="1" x14ac:dyDescent="0.4">
      <c r="A1147" s="349">
        <f t="shared" si="17"/>
        <v>9011</v>
      </c>
      <c r="B1147" s="356" t="s">
        <v>2246</v>
      </c>
      <c r="C1147" s="357" t="s">
        <v>2247</v>
      </c>
    </row>
    <row r="1148" spans="1:3" ht="15" customHeight="1" x14ac:dyDescent="0.4">
      <c r="A1148" s="349">
        <f t="shared" si="17"/>
        <v>9012</v>
      </c>
      <c r="B1148" s="356" t="s">
        <v>2248</v>
      </c>
      <c r="C1148" s="357" t="s">
        <v>2249</v>
      </c>
    </row>
    <row r="1149" spans="1:3" ht="15" customHeight="1" x14ac:dyDescent="0.4">
      <c r="A1149" s="349">
        <f t="shared" si="17"/>
        <v>9021</v>
      </c>
      <c r="B1149" s="356" t="s">
        <v>2250</v>
      </c>
      <c r="C1149" s="357" t="s">
        <v>2251</v>
      </c>
    </row>
    <row r="1150" spans="1:3" ht="15" customHeight="1" x14ac:dyDescent="0.4">
      <c r="A1150" s="349">
        <f t="shared" si="17"/>
        <v>9031</v>
      </c>
      <c r="B1150" s="356" t="s">
        <v>2252</v>
      </c>
      <c r="C1150" s="357" t="s">
        <v>2253</v>
      </c>
    </row>
    <row r="1151" spans="1:3" ht="15" customHeight="1" x14ac:dyDescent="0.4">
      <c r="A1151" s="349">
        <f t="shared" si="17"/>
        <v>9091</v>
      </c>
      <c r="B1151" s="356" t="s">
        <v>2254</v>
      </c>
      <c r="C1151" s="357" t="s">
        <v>2255</v>
      </c>
    </row>
    <row r="1152" spans="1:3" ht="15" customHeight="1" x14ac:dyDescent="0.4">
      <c r="A1152" s="349">
        <f t="shared" si="17"/>
        <v>9092</v>
      </c>
      <c r="B1152" s="356" t="s">
        <v>2256</v>
      </c>
      <c r="C1152" s="357" t="s">
        <v>2257</v>
      </c>
    </row>
    <row r="1153" spans="1:3" ht="15" customHeight="1" x14ac:dyDescent="0.4">
      <c r="A1153" s="349">
        <f t="shared" si="17"/>
        <v>9093</v>
      </c>
      <c r="B1153" s="356" t="s">
        <v>2258</v>
      </c>
      <c r="C1153" s="357" t="s">
        <v>2259</v>
      </c>
    </row>
    <row r="1154" spans="1:3" ht="15" customHeight="1" x14ac:dyDescent="0.4">
      <c r="A1154" s="349">
        <f t="shared" si="17"/>
        <v>9094</v>
      </c>
      <c r="B1154" s="356" t="s">
        <v>2260</v>
      </c>
      <c r="C1154" s="357" t="s">
        <v>2261</v>
      </c>
    </row>
    <row r="1155" spans="1:3" ht="15" customHeight="1" x14ac:dyDescent="0.4">
      <c r="A1155" s="349">
        <f t="shared" ref="A1155:A1171" si="18">VALUE(B1155)</f>
        <v>9099</v>
      </c>
      <c r="B1155" s="356" t="s">
        <v>2262</v>
      </c>
      <c r="C1155" s="357" t="s">
        <v>2263</v>
      </c>
    </row>
    <row r="1156" spans="1:3" ht="15" customHeight="1" x14ac:dyDescent="0.4">
      <c r="A1156" s="349">
        <f t="shared" si="18"/>
        <v>9111</v>
      </c>
      <c r="B1156" s="356" t="s">
        <v>2264</v>
      </c>
      <c r="C1156" s="357" t="s">
        <v>2265</v>
      </c>
    </row>
    <row r="1157" spans="1:3" ht="15" customHeight="1" x14ac:dyDescent="0.4">
      <c r="A1157" s="349">
        <f t="shared" si="18"/>
        <v>9121</v>
      </c>
      <c r="B1157" s="356" t="s">
        <v>2266</v>
      </c>
      <c r="C1157" s="357" t="s">
        <v>2267</v>
      </c>
    </row>
    <row r="1158" spans="1:3" ht="15" customHeight="1" x14ac:dyDescent="0.4">
      <c r="A1158" s="349">
        <f t="shared" si="18"/>
        <v>9211</v>
      </c>
      <c r="B1158" s="356" t="s">
        <v>2268</v>
      </c>
      <c r="C1158" s="357" t="s">
        <v>2269</v>
      </c>
    </row>
    <row r="1159" spans="1:3" ht="15" customHeight="1" x14ac:dyDescent="0.4">
      <c r="A1159" s="349">
        <f t="shared" si="18"/>
        <v>9212</v>
      </c>
      <c r="B1159" s="356" t="s">
        <v>2270</v>
      </c>
      <c r="C1159" s="357" t="s">
        <v>2271</v>
      </c>
    </row>
    <row r="1160" spans="1:3" ht="15" customHeight="1" x14ac:dyDescent="0.4">
      <c r="A1160" s="349">
        <f t="shared" si="18"/>
        <v>9221</v>
      </c>
      <c r="B1160" s="356" t="s">
        <v>2272</v>
      </c>
      <c r="C1160" s="357" t="s">
        <v>2273</v>
      </c>
    </row>
    <row r="1161" spans="1:3" ht="15" customHeight="1" x14ac:dyDescent="0.4">
      <c r="A1161" s="349">
        <f t="shared" si="18"/>
        <v>9229</v>
      </c>
      <c r="B1161" s="356" t="s">
        <v>2274</v>
      </c>
      <c r="C1161" s="357" t="s">
        <v>2546</v>
      </c>
    </row>
    <row r="1162" spans="1:3" ht="15" customHeight="1" x14ac:dyDescent="0.4">
      <c r="A1162" s="349">
        <f t="shared" si="18"/>
        <v>9231</v>
      </c>
      <c r="B1162" s="356" t="s">
        <v>2275</v>
      </c>
      <c r="C1162" s="357" t="s">
        <v>2276</v>
      </c>
    </row>
    <row r="1163" spans="1:3" ht="15" customHeight="1" x14ac:dyDescent="0.4">
      <c r="A1163" s="349">
        <f t="shared" si="18"/>
        <v>9291</v>
      </c>
      <c r="B1163" s="356" t="s">
        <v>2277</v>
      </c>
      <c r="C1163" s="357" t="s">
        <v>2547</v>
      </c>
    </row>
    <row r="1164" spans="1:3" ht="15" customHeight="1" x14ac:dyDescent="0.4">
      <c r="A1164" s="349">
        <f t="shared" si="18"/>
        <v>9292</v>
      </c>
      <c r="B1164" s="356" t="s">
        <v>2278</v>
      </c>
      <c r="C1164" s="357" t="s">
        <v>2279</v>
      </c>
    </row>
    <row r="1165" spans="1:3" ht="15" customHeight="1" x14ac:dyDescent="0.4">
      <c r="A1165" s="349">
        <f t="shared" si="18"/>
        <v>9293</v>
      </c>
      <c r="B1165" s="356" t="s">
        <v>2280</v>
      </c>
      <c r="C1165" s="357" t="s">
        <v>2281</v>
      </c>
    </row>
    <row r="1166" spans="1:3" ht="15" customHeight="1" x14ac:dyDescent="0.4">
      <c r="A1166" s="349">
        <f t="shared" si="18"/>
        <v>9294</v>
      </c>
      <c r="B1166" s="356" t="s">
        <v>2282</v>
      </c>
      <c r="C1166" s="357" t="s">
        <v>2283</v>
      </c>
    </row>
    <row r="1167" spans="1:3" ht="15" customHeight="1" x14ac:dyDescent="0.4">
      <c r="A1167" s="349">
        <f t="shared" si="18"/>
        <v>9295</v>
      </c>
      <c r="B1167" s="356">
        <v>9295</v>
      </c>
      <c r="C1167" s="357" t="s">
        <v>2548</v>
      </c>
    </row>
    <row r="1168" spans="1:3" ht="15" customHeight="1" x14ac:dyDescent="0.4">
      <c r="A1168" s="349">
        <f t="shared" si="18"/>
        <v>9299</v>
      </c>
      <c r="B1168" s="356" t="s">
        <v>2284</v>
      </c>
      <c r="C1168" s="357" t="s">
        <v>2285</v>
      </c>
    </row>
    <row r="1169" spans="1:3" ht="15" customHeight="1" x14ac:dyDescent="0.4">
      <c r="A1169" s="349">
        <f t="shared" si="18"/>
        <v>9511</v>
      </c>
      <c r="B1169" s="356" t="s">
        <v>2286</v>
      </c>
      <c r="C1169" s="357" t="s">
        <v>2287</v>
      </c>
    </row>
    <row r="1170" spans="1:3" ht="15" customHeight="1" x14ac:dyDescent="0.4">
      <c r="A1170" s="349">
        <f t="shared" si="18"/>
        <v>9521</v>
      </c>
      <c r="B1170" s="356" t="s">
        <v>2288</v>
      </c>
      <c r="C1170" s="357" t="s">
        <v>2289</v>
      </c>
    </row>
    <row r="1171" spans="1:3" ht="15" customHeight="1" thickBot="1" x14ac:dyDescent="0.45">
      <c r="A1171" s="349">
        <f t="shared" si="18"/>
        <v>9599</v>
      </c>
      <c r="B1171" s="359" t="s">
        <v>2290</v>
      </c>
      <c r="C1171" s="360" t="s">
        <v>2291</v>
      </c>
    </row>
  </sheetData>
  <sheetProtection algorithmName="SHA-512" hashValue="TUInTk+SAOairOr6CgWxTx4J8x6YLwTHKTL1PofoP+nr1RWUbTfvJ/YFaUSuOjqMNWCCyvVMFl4saAZ9L1yytg==" saltValue="lfWTxhRGREvIFWQT5q74Eg==" spinCount="100000" sheet="1" objects="1" scenarios="1"/>
  <mergeCells count="1">
    <mergeCell ref="B1:C1"/>
  </mergeCells>
  <phoneticPr fontId="3"/>
  <conditionalFormatting sqref="B3:C7">
    <cfRule type="expression" dxfId="3" priority="4">
      <formula>BL="×"</formula>
    </cfRule>
  </conditionalFormatting>
  <conditionalFormatting sqref="B3:C1171">
    <cfRule type="expression" dxfId="2" priority="1">
      <formula>BN=""</formula>
    </cfRule>
    <cfRule type="expression" dxfId="1" priority="2">
      <formula>BO=""</formula>
    </cfRule>
    <cfRule type="expression" dxfId="0" priority="3">
      <formula>BO="-"</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F3B55-D0FC-41F8-9F80-843F83E343D2}">
  <dimension ref="A1:M65"/>
  <sheetViews>
    <sheetView workbookViewId="0"/>
  </sheetViews>
  <sheetFormatPr defaultRowHeight="18.75" x14ac:dyDescent="0.4"/>
  <cols>
    <col min="3" max="3" width="11.375" bestFit="1" customWidth="1"/>
    <col min="4" max="4" width="17.25" bestFit="1" customWidth="1"/>
    <col min="5" max="7" width="17.25" customWidth="1"/>
    <col min="8" max="8" width="5.25" bestFit="1" customWidth="1"/>
    <col min="9" max="9" width="4.375" customWidth="1"/>
    <col min="10" max="11" width="11.375" bestFit="1" customWidth="1"/>
    <col min="12" max="13" width="19.625" customWidth="1"/>
  </cols>
  <sheetData>
    <row r="1" spans="1:13" x14ac:dyDescent="0.4">
      <c r="D1" t="s">
        <v>2305</v>
      </c>
      <c r="E1" t="s">
        <v>2306</v>
      </c>
      <c r="F1" t="s">
        <v>2307</v>
      </c>
      <c r="G1" t="s">
        <v>2308</v>
      </c>
      <c r="J1" t="s">
        <v>2309</v>
      </c>
      <c r="K1" t="s">
        <v>2310</v>
      </c>
      <c r="L1" t="s">
        <v>2356</v>
      </c>
      <c r="M1" t="s">
        <v>2357</v>
      </c>
    </row>
    <row r="2" spans="1:13" x14ac:dyDescent="0.4">
      <c r="A2">
        <v>2019</v>
      </c>
      <c r="B2">
        <v>1</v>
      </c>
      <c r="C2" s="2">
        <v>45505</v>
      </c>
      <c r="D2" s="3" t="e">
        <f>EDATE(#REF!,-6)</f>
        <v>#REF!</v>
      </c>
      <c r="E2" s="3" t="e">
        <f>EDATE(#REF!,-6)</f>
        <v>#REF!</v>
      </c>
      <c r="F2" s="3" t="e">
        <f>EDATE('入力シート（ハ）①'!$C$12,-6)</f>
        <v>#NUM!</v>
      </c>
      <c r="G2" s="3" t="e">
        <f>EDATE('入力シート（ハ）②'!$C$12,-6)</f>
        <v>#NUM!</v>
      </c>
      <c r="H2" t="s">
        <v>2293</v>
      </c>
      <c r="I2">
        <v>1</v>
      </c>
      <c r="J2" s="3" t="e">
        <f>EDATE(#REF!,-4)</f>
        <v>#REF!</v>
      </c>
      <c r="K2" s="3" t="e">
        <f>EDATE(#REF!,-4)</f>
        <v>#REF!</v>
      </c>
      <c r="L2" s="3" t="e">
        <f>EDATE(#REF!,-17)</f>
        <v>#REF!</v>
      </c>
      <c r="M2" s="3" t="e">
        <f>EDATE(#REF!,-17)</f>
        <v>#REF!</v>
      </c>
    </row>
    <row r="3" spans="1:13" x14ac:dyDescent="0.4">
      <c r="A3">
        <v>2020</v>
      </c>
      <c r="B3">
        <v>2</v>
      </c>
      <c r="C3" s="2">
        <v>45536</v>
      </c>
      <c r="D3" s="3" t="e">
        <f>EDATE(#REF!,-5)</f>
        <v>#REF!</v>
      </c>
      <c r="E3" s="3" t="e">
        <f>EDATE(#REF!,-5)</f>
        <v>#REF!</v>
      </c>
      <c r="F3" s="3" t="e">
        <f>EDATE('入力シート（ハ）①'!$C$12,-5)</f>
        <v>#NUM!</v>
      </c>
      <c r="G3" s="3" t="e">
        <f>EDATE('入力シート（ハ）②'!$C$12,-5)</f>
        <v>#NUM!</v>
      </c>
      <c r="H3" t="s">
        <v>2294</v>
      </c>
      <c r="I3">
        <v>2</v>
      </c>
      <c r="J3" s="3" t="e">
        <f>EDATE(#REF!,-3)</f>
        <v>#REF!</v>
      </c>
      <c r="K3" s="3" t="e">
        <f>EDATE(#REF!,-3)</f>
        <v>#REF!</v>
      </c>
      <c r="L3" s="3" t="e">
        <f>EDATE(#REF!,-16)</f>
        <v>#REF!</v>
      </c>
      <c r="M3" s="3" t="e">
        <f>EDATE(#REF!,-16)</f>
        <v>#REF!</v>
      </c>
    </row>
    <row r="4" spans="1:13" x14ac:dyDescent="0.4">
      <c r="A4">
        <v>2021</v>
      </c>
      <c r="B4">
        <v>3</v>
      </c>
      <c r="C4" s="2">
        <v>45566</v>
      </c>
      <c r="D4" s="3" t="e">
        <f>EDATE(#REF!,-4)</f>
        <v>#REF!</v>
      </c>
      <c r="E4" s="3" t="e">
        <f>EDATE(#REF!,-4)</f>
        <v>#REF!</v>
      </c>
      <c r="F4" s="3" t="e">
        <f>EDATE('入力シート（ハ）①'!$C$12,-4)</f>
        <v>#NUM!</v>
      </c>
      <c r="G4" s="3" t="e">
        <f>EDATE('入力シート（ハ）②'!$C$12,-4)</f>
        <v>#NUM!</v>
      </c>
      <c r="H4" t="s">
        <v>2295</v>
      </c>
      <c r="I4">
        <v>3</v>
      </c>
      <c r="J4" s="3" t="e">
        <f>EDATE(#REF!,-2)</f>
        <v>#REF!</v>
      </c>
      <c r="K4" s="3" t="e">
        <f>EDATE(#REF!,-2)</f>
        <v>#REF!</v>
      </c>
      <c r="L4" s="3" t="e">
        <f>EDATE(#REF!,-15)</f>
        <v>#REF!</v>
      </c>
      <c r="M4" s="3" t="e">
        <f>EDATE(#REF!,-15)</f>
        <v>#REF!</v>
      </c>
    </row>
    <row r="5" spans="1:13" x14ac:dyDescent="0.4">
      <c r="A5">
        <v>2022</v>
      </c>
      <c r="B5">
        <v>4</v>
      </c>
      <c r="C5" s="2">
        <v>45597</v>
      </c>
      <c r="D5" s="3" t="e">
        <f>EDATE(#REF!,-3)</f>
        <v>#REF!</v>
      </c>
      <c r="E5" s="3" t="e">
        <f>EDATE(#REF!,-3)</f>
        <v>#REF!</v>
      </c>
      <c r="F5" s="3" t="e">
        <f>EDATE('入力シート（ハ）①'!$C$12,-3)</f>
        <v>#NUM!</v>
      </c>
      <c r="G5" s="3" t="e">
        <f>EDATE('入力シート（ハ）②'!$C$12,-3)</f>
        <v>#NUM!</v>
      </c>
      <c r="I5">
        <v>4</v>
      </c>
      <c r="J5" s="3" t="e">
        <f>EDATE(#REF!,-1)</f>
        <v>#REF!</v>
      </c>
      <c r="K5" s="3" t="e">
        <f>EDATE(#REF!,-1)</f>
        <v>#REF!</v>
      </c>
      <c r="L5" s="3" t="e">
        <f>EDATE(#REF!,-14)</f>
        <v>#REF!</v>
      </c>
      <c r="M5" s="3" t="e">
        <f>EDATE(#REF!,-14)</f>
        <v>#REF!</v>
      </c>
    </row>
    <row r="6" spans="1:13" x14ac:dyDescent="0.4">
      <c r="A6">
        <v>2023</v>
      </c>
      <c r="B6">
        <v>5</v>
      </c>
      <c r="C6" s="2">
        <v>45627</v>
      </c>
      <c r="D6" s="3"/>
      <c r="E6" s="3"/>
      <c r="F6" s="3"/>
      <c r="G6" s="3"/>
      <c r="I6">
        <v>5</v>
      </c>
      <c r="L6" s="3" t="e">
        <f>EDATE(#REF!,-13)</f>
        <v>#REF!</v>
      </c>
      <c r="M6" s="3" t="e">
        <f>EDATE(#REF!,-13)</f>
        <v>#REF!</v>
      </c>
    </row>
    <row r="7" spans="1:13" x14ac:dyDescent="0.4">
      <c r="A7">
        <v>2024</v>
      </c>
      <c r="B7">
        <v>6</v>
      </c>
      <c r="C7" s="2">
        <v>45658</v>
      </c>
      <c r="D7" s="3"/>
      <c r="E7" s="3"/>
      <c r="F7" s="3"/>
      <c r="G7" s="3"/>
      <c r="I7">
        <v>6</v>
      </c>
      <c r="L7" s="3" t="e">
        <f>EDATE(#REF!,-12)</f>
        <v>#REF!</v>
      </c>
      <c r="M7" s="3" t="e">
        <f>EDATE(#REF!,-12)</f>
        <v>#REF!</v>
      </c>
    </row>
    <row r="8" spans="1:13" x14ac:dyDescent="0.4">
      <c r="A8">
        <v>2025</v>
      </c>
      <c r="B8">
        <v>7</v>
      </c>
      <c r="C8" s="2">
        <v>45689</v>
      </c>
      <c r="I8">
        <v>7</v>
      </c>
      <c r="L8" s="3" t="e">
        <f>EDATE(#REF!,-11)</f>
        <v>#REF!</v>
      </c>
      <c r="M8" s="3" t="e">
        <f>EDATE(#REF!,-11)</f>
        <v>#REF!</v>
      </c>
    </row>
    <row r="9" spans="1:13" x14ac:dyDescent="0.4">
      <c r="B9">
        <v>8</v>
      </c>
      <c r="C9" s="2">
        <v>45717</v>
      </c>
      <c r="I9">
        <v>8</v>
      </c>
      <c r="L9" s="3" t="e">
        <f>EDATE(#REF!,-10)</f>
        <v>#REF!</v>
      </c>
      <c r="M9" s="3" t="e">
        <f>EDATE(#REF!,-10)</f>
        <v>#REF!</v>
      </c>
    </row>
    <row r="10" spans="1:13" x14ac:dyDescent="0.4">
      <c r="B10">
        <v>9</v>
      </c>
      <c r="C10" s="2">
        <v>45748</v>
      </c>
      <c r="I10">
        <v>9</v>
      </c>
      <c r="L10" s="3" t="e">
        <f>EDATE(#REF!,-9)</f>
        <v>#REF!</v>
      </c>
      <c r="M10" s="3" t="e">
        <f>EDATE(#REF!,-9)</f>
        <v>#REF!</v>
      </c>
    </row>
    <row r="11" spans="1:13" x14ac:dyDescent="0.4">
      <c r="B11">
        <v>10</v>
      </c>
      <c r="C11" s="2">
        <v>45778</v>
      </c>
      <c r="I11">
        <v>10</v>
      </c>
      <c r="L11" s="3" t="e">
        <f>EDATE(#REF!,-8)</f>
        <v>#REF!</v>
      </c>
      <c r="M11" s="3" t="e">
        <f>EDATE(#REF!,-8)</f>
        <v>#REF!</v>
      </c>
    </row>
    <row r="12" spans="1:13" x14ac:dyDescent="0.4">
      <c r="B12">
        <v>11</v>
      </c>
      <c r="C12" s="2">
        <v>45809</v>
      </c>
      <c r="I12">
        <v>11</v>
      </c>
      <c r="L12" s="3"/>
    </row>
    <row r="13" spans="1:13" x14ac:dyDescent="0.4">
      <c r="B13">
        <v>12</v>
      </c>
      <c r="C13" s="2">
        <v>45839</v>
      </c>
      <c r="I13">
        <v>12</v>
      </c>
      <c r="L13" s="3"/>
    </row>
    <row r="14" spans="1:13" x14ac:dyDescent="0.4">
      <c r="C14" s="2">
        <v>45870</v>
      </c>
      <c r="I14">
        <v>13</v>
      </c>
      <c r="L14" s="3"/>
    </row>
    <row r="15" spans="1:13" x14ac:dyDescent="0.4">
      <c r="C15" s="2">
        <v>45901</v>
      </c>
      <c r="I15">
        <v>14</v>
      </c>
      <c r="L15" s="3"/>
    </row>
    <row r="16" spans="1:13" x14ac:dyDescent="0.4">
      <c r="C16" s="2">
        <v>45931</v>
      </c>
      <c r="I16">
        <v>15</v>
      </c>
      <c r="L16" s="3"/>
    </row>
    <row r="17" spans="3:9" x14ac:dyDescent="0.4">
      <c r="C17" s="2">
        <v>45962</v>
      </c>
      <c r="I17">
        <v>16</v>
      </c>
    </row>
    <row r="18" spans="3:9" x14ac:dyDescent="0.4">
      <c r="C18" s="2">
        <v>45992</v>
      </c>
      <c r="I18">
        <v>17</v>
      </c>
    </row>
    <row r="19" spans="3:9" x14ac:dyDescent="0.4">
      <c r="C19" s="2">
        <v>46023</v>
      </c>
      <c r="I19">
        <v>18</v>
      </c>
    </row>
    <row r="20" spans="3:9" x14ac:dyDescent="0.4">
      <c r="C20" s="2">
        <v>46054</v>
      </c>
      <c r="I20">
        <v>19</v>
      </c>
    </row>
    <row r="21" spans="3:9" x14ac:dyDescent="0.4">
      <c r="C21" s="2">
        <v>46082</v>
      </c>
      <c r="I21">
        <v>20</v>
      </c>
    </row>
    <row r="22" spans="3:9" x14ac:dyDescent="0.4">
      <c r="I22">
        <v>21</v>
      </c>
    </row>
    <row r="23" spans="3:9" x14ac:dyDescent="0.4">
      <c r="I23">
        <v>22</v>
      </c>
    </row>
    <row r="24" spans="3:9" x14ac:dyDescent="0.4">
      <c r="I24">
        <v>23</v>
      </c>
    </row>
    <row r="25" spans="3:9" x14ac:dyDescent="0.4">
      <c r="I25">
        <v>24</v>
      </c>
    </row>
    <row r="26" spans="3:9" x14ac:dyDescent="0.4">
      <c r="I26">
        <v>25</v>
      </c>
    </row>
    <row r="27" spans="3:9" x14ac:dyDescent="0.4">
      <c r="I27">
        <v>26</v>
      </c>
    </row>
    <row r="28" spans="3:9" x14ac:dyDescent="0.4">
      <c r="I28">
        <v>27</v>
      </c>
    </row>
    <row r="29" spans="3:9" x14ac:dyDescent="0.4">
      <c r="I29">
        <v>28</v>
      </c>
    </row>
    <row r="30" spans="3:9" x14ac:dyDescent="0.4">
      <c r="I30">
        <v>29</v>
      </c>
    </row>
    <row r="31" spans="3:9" x14ac:dyDescent="0.4">
      <c r="I31">
        <v>30</v>
      </c>
    </row>
    <row r="32" spans="3:9" x14ac:dyDescent="0.4">
      <c r="I32">
        <v>31</v>
      </c>
    </row>
    <row r="33" spans="9:9" x14ac:dyDescent="0.4">
      <c r="I33">
        <v>32</v>
      </c>
    </row>
    <row r="34" spans="9:9" x14ac:dyDescent="0.4">
      <c r="I34">
        <v>33</v>
      </c>
    </row>
    <row r="35" spans="9:9" x14ac:dyDescent="0.4">
      <c r="I35">
        <v>34</v>
      </c>
    </row>
    <row r="36" spans="9:9" x14ac:dyDescent="0.4">
      <c r="I36">
        <v>35</v>
      </c>
    </row>
    <row r="37" spans="9:9" x14ac:dyDescent="0.4">
      <c r="I37">
        <v>36</v>
      </c>
    </row>
    <row r="38" spans="9:9" x14ac:dyDescent="0.4">
      <c r="I38">
        <v>37</v>
      </c>
    </row>
    <row r="39" spans="9:9" x14ac:dyDescent="0.4">
      <c r="I39">
        <v>38</v>
      </c>
    </row>
    <row r="40" spans="9:9" x14ac:dyDescent="0.4">
      <c r="I40">
        <v>39</v>
      </c>
    </row>
    <row r="41" spans="9:9" x14ac:dyDescent="0.4">
      <c r="I41">
        <v>40</v>
      </c>
    </row>
    <row r="42" spans="9:9" x14ac:dyDescent="0.4">
      <c r="I42">
        <v>41</v>
      </c>
    </row>
    <row r="43" spans="9:9" x14ac:dyDescent="0.4">
      <c r="I43">
        <v>42</v>
      </c>
    </row>
    <row r="44" spans="9:9" x14ac:dyDescent="0.4">
      <c r="I44">
        <v>43</v>
      </c>
    </row>
    <row r="45" spans="9:9" x14ac:dyDescent="0.4">
      <c r="I45">
        <v>44</v>
      </c>
    </row>
    <row r="46" spans="9:9" x14ac:dyDescent="0.4">
      <c r="I46">
        <v>45</v>
      </c>
    </row>
    <row r="47" spans="9:9" x14ac:dyDescent="0.4">
      <c r="I47">
        <v>46</v>
      </c>
    </row>
    <row r="48" spans="9:9" x14ac:dyDescent="0.4">
      <c r="I48">
        <v>47</v>
      </c>
    </row>
    <row r="49" spans="9:9" x14ac:dyDescent="0.4">
      <c r="I49">
        <v>48</v>
      </c>
    </row>
    <row r="50" spans="9:9" x14ac:dyDescent="0.4">
      <c r="I50">
        <v>49</v>
      </c>
    </row>
    <row r="51" spans="9:9" x14ac:dyDescent="0.4">
      <c r="I51">
        <v>50</v>
      </c>
    </row>
    <row r="52" spans="9:9" x14ac:dyDescent="0.4">
      <c r="I52">
        <v>51</v>
      </c>
    </row>
    <row r="53" spans="9:9" x14ac:dyDescent="0.4">
      <c r="I53">
        <v>52</v>
      </c>
    </row>
    <row r="54" spans="9:9" x14ac:dyDescent="0.4">
      <c r="I54">
        <v>53</v>
      </c>
    </row>
    <row r="55" spans="9:9" x14ac:dyDescent="0.4">
      <c r="I55">
        <v>54</v>
      </c>
    </row>
    <row r="56" spans="9:9" x14ac:dyDescent="0.4">
      <c r="I56">
        <v>55</v>
      </c>
    </row>
    <row r="57" spans="9:9" x14ac:dyDescent="0.4">
      <c r="I57">
        <v>56</v>
      </c>
    </row>
    <row r="58" spans="9:9" x14ac:dyDescent="0.4">
      <c r="I58">
        <v>57</v>
      </c>
    </row>
    <row r="59" spans="9:9" x14ac:dyDescent="0.4">
      <c r="I59">
        <v>58</v>
      </c>
    </row>
    <row r="60" spans="9:9" x14ac:dyDescent="0.4">
      <c r="I60">
        <v>59</v>
      </c>
    </row>
    <row r="61" spans="9:9" x14ac:dyDescent="0.4">
      <c r="I61">
        <v>60</v>
      </c>
    </row>
    <row r="62" spans="9:9" x14ac:dyDescent="0.4">
      <c r="I62">
        <v>61</v>
      </c>
    </row>
    <row r="63" spans="9:9" x14ac:dyDescent="0.4">
      <c r="I63">
        <v>62</v>
      </c>
    </row>
    <row r="64" spans="9:9" x14ac:dyDescent="0.4">
      <c r="I64">
        <v>63</v>
      </c>
    </row>
    <row r="65" spans="9:9" x14ac:dyDescent="0.4">
      <c r="I65">
        <v>64</v>
      </c>
    </row>
  </sheetData>
  <sheetProtection algorithmName="SHA-512" hashValue="i2NUWUi7Y+nmCPZVw162uz5+eYy57yYj/q9JLAxi3rb6aNEsoyPHf3OIuH70Y9XnL5Jf4hVvI9BZtF2VzmzciQ==" saltValue="PE770mjc2Rc/oQXwWGL3nw==" spinCount="100000" sheet="1" objects="1" scenarios="1"/>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提出書類等について（ハ）①②</vt:lpstr>
      <vt:lpstr>入力シート（ハ）①</vt:lpstr>
      <vt:lpstr>印刷シート（ハ）①</vt:lpstr>
      <vt:lpstr>入力シート（ハ）②</vt:lpstr>
      <vt:lpstr>印刷シート（ハ）②</vt:lpstr>
      <vt:lpstr>業種リスト</vt:lpstr>
      <vt:lpstr>年月リスト</vt:lpstr>
      <vt:lpstr>'印刷シート（ハ）①'!Print_Area</vt:lpstr>
      <vt:lpstr>'印刷シート（ハ）②'!Print_Area</vt:lpstr>
      <vt:lpstr>'提出書類等について（ハ）①②'!Print_Area</vt:lpstr>
      <vt:lpstr>'入力シート（ハ）①'!Print_Area</vt:lpstr>
      <vt:lpstr>'入力シート（ハ）②'!Print_Area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和田 郁子</dc:creator>
  <cp:lastModifiedBy>Kyoto</cp:lastModifiedBy>
  <cp:lastPrinted>2025-03-28T10:51:45Z</cp:lastPrinted>
  <dcterms:created xsi:type="dcterms:W3CDTF">2024-10-11T01:02:53Z</dcterms:created>
  <dcterms:modified xsi:type="dcterms:W3CDTF">2025-03-28T11:30:01Z</dcterms:modified>
</cp:coreProperties>
</file>