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0490" windowHeight="9000" tabRatio="844"/>
  </bookViews>
  <sheets>
    <sheet name="一覧" sheetId="110" r:id="rId1"/>
    <sheet name="表Ⅰ-1-1，表Ⅰ-1-2" sheetId="18" r:id="rId2"/>
    <sheet name="表Ⅰ-1-3" sheetId="117" r:id="rId3"/>
    <sheet name="表Ⅰ-1-4" sheetId="33" r:id="rId4"/>
    <sheet name="表Ⅰ-1-5" sheetId="36" r:id="rId5"/>
    <sheet name="表Ⅰ-1-6" sheetId="34" r:id="rId6"/>
    <sheet name="表Ⅰ-1-7，表Ⅰ-1-8" sheetId="5" r:id="rId7"/>
    <sheet name="表Ⅰ-1-9，表Ⅰ-1-10" sheetId="35" r:id="rId8"/>
    <sheet name="表Ⅱ-1-2-1，表Ⅱ-1-2-2，表Ⅱ-1-2-3" sheetId="37" r:id="rId9"/>
    <sheet name="表Ⅱ-1-2-4，表Ⅱ-1-2-5，表Ⅱ-1-2-6" sheetId="39" r:id="rId10"/>
    <sheet name="表Ⅱ-1-3-1，表Ⅱ-1-3-2，表Ⅱ-1-4-1" sheetId="42" r:id="rId11"/>
    <sheet name="表Ⅱ-2-1，表Ⅱ-2-2" sheetId="45" r:id="rId12"/>
    <sheet name="表Ⅱ-2-3，表Ⅱ-2-4，表Ⅱ-2-5" sheetId="47" r:id="rId13"/>
    <sheet name="表Ⅱ-3-1-1，表Ⅱ-3-1-2" sheetId="50" r:id="rId14"/>
    <sheet name="表Ⅱ-3-1-3，表Ⅱ-3-1-4，表Ⅱ-3-1-5" sheetId="52" r:id="rId15"/>
    <sheet name="表Ⅱ-3-1-6" sheetId="54" r:id="rId16"/>
    <sheet name="表Ⅱ-3-1-7" sheetId="55" r:id="rId17"/>
    <sheet name="表Ⅱ-3-1-8" sheetId="56" r:id="rId18"/>
    <sheet name="表Ⅱ-3-1-9" sheetId="57" r:id="rId19"/>
    <sheet name="表Ⅱ-3-1-10" sheetId="58" r:id="rId20"/>
    <sheet name="表Ⅱ-3-2-1，表Ⅱ-3-2-2" sheetId="59" r:id="rId21"/>
    <sheet name="表Ⅱ-3-2-3～表Ⅱ-3-2-6" sheetId="61" r:id="rId22"/>
    <sheet name="表Ⅱ-3-3-1，表Ⅱ-3-3-2" sheetId="65" r:id="rId23"/>
    <sheet name="表Ⅱ-3-3-3，表Ⅱ-3-3-4" sheetId="67" r:id="rId24"/>
    <sheet name="表Ⅱ-3-3-5，表Ⅱ-3-3-6" sheetId="69" r:id="rId25"/>
    <sheet name="表Ⅱ-3-3-7，表Ⅱ-3-3-8" sheetId="71" r:id="rId26"/>
    <sheet name="表Ⅱ-3-4-1，表Ⅱ-3-4-2" sheetId="73" r:id="rId27"/>
    <sheet name="表Ⅱ-3-5-1，表Ⅱ-3-5-2" sheetId="75" r:id="rId28"/>
    <sheet name="表Ⅱ-3-6-1，表Ⅱ-3-6-2" sheetId="77" r:id="rId29"/>
    <sheet name="表Ⅱ-3-7-1，表Ⅱ-3-7-2" sheetId="79" r:id="rId30"/>
    <sheet name="表Ⅱ-3-8-1，表Ⅱ-3-8-2" sheetId="81" r:id="rId31"/>
    <sheet name="表Ⅱ-4-1，表Ⅱ-4-2，表Ⅱ-4-3" sheetId="83" r:id="rId32"/>
    <sheet name="表Ⅱ-5-1，表Ⅱ-5-2，表Ⅱ-5-3" sheetId="85" r:id="rId33"/>
    <sheet name="表Ⅱ-5-4，表Ⅱ-5-5，表Ⅱ-5-6" sheetId="87" r:id="rId34"/>
    <sheet name="表Ⅱ-5-7，表Ⅱ-5-8" sheetId="90" r:id="rId35"/>
    <sheet name="表Ⅱ-5-9，表Ⅱ-5-10" sheetId="92" r:id="rId36"/>
    <sheet name="表Ⅱ-5-11，表Ⅱ-5-12，表Ⅱ-5-13" sheetId="93" r:id="rId37"/>
    <sheet name="表Ⅱ-5-14，表Ⅱ-5-15" sheetId="95" r:id="rId38"/>
    <sheet name="表Ⅱ-5-16，表Ⅱ-5-17，表Ⅱ-5-18" sheetId="112" r:id="rId39"/>
    <sheet name="表Ⅱ-5-19" sheetId="99" r:id="rId40"/>
    <sheet name="表Ⅱ-6-1～表Ⅱ-6-4" sheetId="100" r:id="rId41"/>
    <sheet name="表Ⅱ-7-1，表Ⅱ-7-2，表Ⅱ-7-3" sheetId="103" r:id="rId42"/>
    <sheet name="表Ⅱ-8-1，表Ⅱ-8-2，表Ⅱ-8-3" sheetId="105" r:id="rId43"/>
    <sheet name="表Ⅱ-8-4" sheetId="107" r:id="rId44"/>
    <sheet name="表Ⅱ-8-5" sheetId="108" r:id="rId45"/>
    <sheet name="表Ⅱ-8-6～表Ⅱ-8-9" sheetId="109" r:id="rId46"/>
    <sheet name="表Ⅱ-8-10～表Ⅱ-8-13" sheetId="111" r:id="rId47"/>
    <sheet name="表Ⅱ-8-14～表Ⅱ-8-17" sheetId="113" r:id="rId48"/>
    <sheet name="表Ⅱ-8-18～表Ⅱ-8-21" sheetId="114" r:id="rId49"/>
    <sheet name="表Ⅱ-8-22～表Ⅱ-8-23" sheetId="115" r:id="rId50"/>
  </sheets>
  <externalReferences>
    <externalReference r:id="rId51"/>
    <externalReference r:id="rId52"/>
    <externalReference r:id="rId53"/>
    <externalReference r:id="rId54"/>
  </externalReferences>
  <definedNames>
    <definedName name="_Q030" localSheetId="39">#REF!</definedName>
    <definedName name="_Q030" localSheetId="33">#REF!</definedName>
    <definedName name="_Q030" localSheetId="34">#REF!</definedName>
    <definedName name="_Q030">#REF!</definedName>
    <definedName name="_Q040" localSheetId="39">#REF!</definedName>
    <definedName name="_Q040" localSheetId="33">#REF!</definedName>
    <definedName name="_Q040" localSheetId="34">#REF!</definedName>
    <definedName name="_Q040">#REF!</definedName>
    <definedName name="_Q050" localSheetId="39">#REF!</definedName>
    <definedName name="_Q050" localSheetId="33">#REF!</definedName>
    <definedName name="_Q050" localSheetId="34">#REF!</definedName>
    <definedName name="_Q050">#REF!</definedName>
    <definedName name="_Q060" localSheetId="39">#REF!</definedName>
    <definedName name="_Q060" localSheetId="33">#REF!</definedName>
    <definedName name="_Q060" localSheetId="34">#REF!</definedName>
    <definedName name="_Q060">#REF!</definedName>
    <definedName name="_Q080" localSheetId="39">#REF!</definedName>
    <definedName name="_Q080" localSheetId="33">#REF!</definedName>
    <definedName name="_Q080" localSheetId="34">#REF!</definedName>
    <definedName name="_Q080">#REF!</definedName>
    <definedName name="_Q090" localSheetId="39">#REF!</definedName>
    <definedName name="_Q090" localSheetId="33">#REF!</definedName>
    <definedName name="_Q090" localSheetId="34">#REF!</definedName>
    <definedName name="_Q090">#REF!</definedName>
    <definedName name="_Q100" localSheetId="39">#REF!</definedName>
    <definedName name="_Q100" localSheetId="33">#REF!</definedName>
    <definedName name="_Q100" localSheetId="34">#REF!</definedName>
    <definedName name="_Q100">#REF!</definedName>
    <definedName name="\A" localSheetId="31">[1]INPUT!#REF!</definedName>
    <definedName name="\A" localSheetId="33">[1]INPUT!#REF!</definedName>
    <definedName name="\A" localSheetId="34">[1]INPUT!#REF!</definedName>
    <definedName name="\A" localSheetId="41">[1]INPUT!#REF!</definedName>
    <definedName name="\A" localSheetId="42">[1]INPUT!#REF!</definedName>
    <definedName name="\A" localSheetId="44">[1]INPUT!#REF!</definedName>
    <definedName name="\A">[1]INPUT!#REF!</definedName>
    <definedName name="\T" localSheetId="31">#REF!</definedName>
    <definedName name="\T" localSheetId="33">#REF!</definedName>
    <definedName name="\T" localSheetId="34">#REF!</definedName>
    <definedName name="\T" localSheetId="41">#REF!</definedName>
    <definedName name="\T" localSheetId="42">#REF!</definedName>
    <definedName name="\T" localSheetId="44">#REF!</definedName>
    <definedName name="\T">#REF!</definedName>
    <definedName name="\TO" localSheetId="31">#REF!</definedName>
    <definedName name="\TO" localSheetId="33">#REF!</definedName>
    <definedName name="\TO" localSheetId="34">#REF!</definedName>
    <definedName name="\TO" localSheetId="41">#REF!</definedName>
    <definedName name="\TO" localSheetId="42">#REF!</definedName>
    <definedName name="\TO" localSheetId="44">#REF!</definedName>
    <definedName name="\TO">#REF!</definedName>
    <definedName name="code" localSheetId="31">#REF!</definedName>
    <definedName name="code" localSheetId="33">#REF!</definedName>
    <definedName name="code" localSheetId="34">#REF!</definedName>
    <definedName name="code" localSheetId="42">#REF!</definedName>
    <definedName name="code" localSheetId="44">#REF!</definedName>
    <definedName name="code">#REF!</definedName>
    <definedName name="_xlnm.Criteria" localSheetId="33">#REF!</definedName>
    <definedName name="_xlnm.Criteria" localSheetId="34">#REF!</definedName>
    <definedName name="_xlnm.Criteria" localSheetId="44">#REF!</definedName>
    <definedName name="_xlnm.Criteria">#REF!</definedName>
    <definedName name="Data" localSheetId="33">#REF!</definedName>
    <definedName name="Data" localSheetId="34">#REF!</definedName>
    <definedName name="Data" localSheetId="44">#REF!</definedName>
    <definedName name="Data">#REF!</definedName>
    <definedName name="DataEnd" localSheetId="33">#REF!</definedName>
    <definedName name="DataEnd" localSheetId="34">#REF!</definedName>
    <definedName name="DataEnd" localSheetId="44">#REF!</definedName>
    <definedName name="DataEnd">#REF!</definedName>
    <definedName name="_xlnm.Extract" localSheetId="33">#REF!</definedName>
    <definedName name="_xlnm.Extract" localSheetId="34">#REF!</definedName>
    <definedName name="_xlnm.Extract" localSheetId="44">#REF!</definedName>
    <definedName name="_xlnm.Extract">#REF!</definedName>
    <definedName name="FUTOTU" localSheetId="33">#REF!</definedName>
    <definedName name="FUTOTU" localSheetId="34">#REF!</definedName>
    <definedName name="FUTOTU">#REF!</definedName>
    <definedName name="Hyousoku" localSheetId="33">#REF!</definedName>
    <definedName name="Hyousoku" localSheetId="34">#REF!</definedName>
    <definedName name="Hyousoku" localSheetId="44">#REF!</definedName>
    <definedName name="Hyousoku">#REF!</definedName>
    <definedName name="HyousokuArea" localSheetId="33">#REF!</definedName>
    <definedName name="HyousokuArea" localSheetId="34">#REF!</definedName>
    <definedName name="HyousokuArea" localSheetId="44">#REF!</definedName>
    <definedName name="HyousokuArea">#REF!</definedName>
    <definedName name="HyousokuEnd" localSheetId="33">#REF!</definedName>
    <definedName name="HyousokuEnd" localSheetId="34">#REF!</definedName>
    <definedName name="HyousokuEnd" localSheetId="44">#REF!</definedName>
    <definedName name="HyousokuEnd">#REF!</definedName>
    <definedName name="Hyoutou" localSheetId="33">#REF!</definedName>
    <definedName name="Hyoutou" localSheetId="34">#REF!</definedName>
    <definedName name="Hyoutou" localSheetId="44">#REF!</definedName>
    <definedName name="Hyoutou">#REF!</definedName>
    <definedName name="ISHUTSU" localSheetId="31">'[2]Ⅳ-1'!#REF!</definedName>
    <definedName name="ISHUTSU" localSheetId="33">'[2]Ⅳ-1'!#REF!</definedName>
    <definedName name="ISHUTSU" localSheetId="34">'[2]Ⅳ-1'!#REF!</definedName>
    <definedName name="ISHUTSU" localSheetId="42">'[2]Ⅳ-1'!#REF!</definedName>
    <definedName name="ISHUTSU" localSheetId="44">'[2]Ⅳ-1'!#REF!</definedName>
    <definedName name="ISHUTSU">'[2]Ⅳ-1'!#REF!</definedName>
    <definedName name="KANREN.1.1" localSheetId="31">#REF!</definedName>
    <definedName name="KANREN.1.1" localSheetId="33">#REF!</definedName>
    <definedName name="KANREN.1.1" localSheetId="34">#REF!</definedName>
    <definedName name="KANREN.1.1" localSheetId="41">#REF!</definedName>
    <definedName name="KANREN.1.1" localSheetId="42">#REF!</definedName>
    <definedName name="KANREN.1.1">#REF!</definedName>
    <definedName name="KANREN.1.4" localSheetId="31">#REF!</definedName>
    <definedName name="KANREN.1.4" localSheetId="33">#REF!</definedName>
    <definedName name="KANREN.1.4" localSheetId="34">#REF!</definedName>
    <definedName name="KANREN.1.4" localSheetId="41">#REF!</definedName>
    <definedName name="KANREN.1.4" localSheetId="42">#REF!</definedName>
    <definedName name="KANREN.1.4">#REF!</definedName>
    <definedName name="KANREN.3" localSheetId="31">#REF!</definedName>
    <definedName name="KANREN.3" localSheetId="33">#REF!</definedName>
    <definedName name="KANREN.3" localSheetId="34">#REF!</definedName>
    <definedName name="KANREN.3" localSheetId="41">#REF!</definedName>
    <definedName name="KANREN.3">#REF!</definedName>
    <definedName name="KANREN.4" localSheetId="33">#REF!</definedName>
    <definedName name="KANREN.4" localSheetId="34">#REF!</definedName>
    <definedName name="KANREN.4">#REF!</definedName>
    <definedName name="KOTEISHIHON" localSheetId="31">'[2]Ⅳ-1'!#REF!</definedName>
    <definedName name="KOTEISHIHON" localSheetId="33">'[2]Ⅳ-1'!#REF!</definedName>
    <definedName name="KOTEISHIHON" localSheetId="34">'[2]Ⅳ-1'!#REF!</definedName>
    <definedName name="KOTEISHIHON" localSheetId="42">'[2]Ⅳ-1'!#REF!</definedName>
    <definedName name="KOTEISHIHON" localSheetId="44">'[2]Ⅳ-1'!#REF!</definedName>
    <definedName name="KOTEISHIHON">'[2]Ⅳ-1'!#REF!</definedName>
    <definedName name="KOTEISIHON" localSheetId="31">#REF!</definedName>
    <definedName name="KOTEISIHON" localSheetId="33">#REF!</definedName>
    <definedName name="KOTEISIHON" localSheetId="34">#REF!</definedName>
    <definedName name="KOTEISIHON" localSheetId="41">#REF!</definedName>
    <definedName name="KOTEISIHON" localSheetId="42">#REF!</definedName>
    <definedName name="KOTEISIHON">#REF!</definedName>
    <definedName name="KOUSEIHI" localSheetId="31">#REF!</definedName>
    <definedName name="KOUSEIHI" localSheetId="33">#REF!</definedName>
    <definedName name="KOUSEIHI" localSheetId="34">#REF!</definedName>
    <definedName name="KOUSEIHI" localSheetId="41">#REF!</definedName>
    <definedName name="KOUSEIHI" localSheetId="42">#REF!</definedName>
    <definedName name="KOUSEIHI">#REF!</definedName>
    <definedName name="KOUSEIHI05" localSheetId="31">#REF!</definedName>
    <definedName name="KOUSEIHI05" localSheetId="33">#REF!</definedName>
    <definedName name="KOUSEIHI05" localSheetId="34">#REF!</definedName>
    <definedName name="KOUSEIHI05" localSheetId="41">#REF!</definedName>
    <definedName name="KOUSEIHI05">#REF!</definedName>
    <definedName name="mei.simin" localSheetId="33">#REF!</definedName>
    <definedName name="mei.simin" localSheetId="34">#REF!</definedName>
    <definedName name="mei.simin">#REF!</definedName>
    <definedName name="mei.sinai" localSheetId="33">#REF!</definedName>
    <definedName name="mei.sinai" localSheetId="34">#REF!</definedName>
    <definedName name="mei.sinai">#REF!</definedName>
    <definedName name="MEIMOKU" localSheetId="33">#REF!</definedName>
    <definedName name="MEIMOKU" localSheetId="34">#REF!</definedName>
    <definedName name="MEIMOKU">#REF!</definedName>
    <definedName name="MINKAN" localSheetId="33">#REF!</definedName>
    <definedName name="MINKAN" localSheetId="34">#REF!</definedName>
    <definedName name="MINKAN">#REF!</definedName>
    <definedName name="NAISHISHUTSU" localSheetId="31">'[2]Ⅳ-1'!#REF!</definedName>
    <definedName name="NAISHISHUTSU" localSheetId="33">'[2]Ⅳ-1'!#REF!</definedName>
    <definedName name="NAISHISHUTSU" localSheetId="34">'[2]Ⅳ-1'!#REF!</definedName>
    <definedName name="NAISHISHUTSU" localSheetId="42">'[2]Ⅳ-1'!#REF!</definedName>
    <definedName name="NAISHISHUTSU" localSheetId="44">'[2]Ⅳ-1'!#REF!</definedName>
    <definedName name="NAISHISHUTSU">'[2]Ⅳ-1'!#REF!</definedName>
    <definedName name="_xlnm.Print_Area" localSheetId="0">一覧!$A$1:$F$117</definedName>
    <definedName name="_xlnm.Print_Area" localSheetId="1">'表Ⅰ-1-1，表Ⅰ-1-2'!$A$1:$I$48</definedName>
    <definedName name="_xlnm.Print_Area" localSheetId="2">'表Ⅰ-1-3'!$A$1:$D$23</definedName>
    <definedName name="_xlnm.Print_Area" localSheetId="3">'表Ⅰ-1-4'!$A$1:$Q$21</definedName>
    <definedName name="_xlnm.Print_Area" localSheetId="5">'表Ⅰ-1-6'!$A$1:$L$37</definedName>
    <definedName name="_xlnm.Print_Area" localSheetId="6">'表Ⅰ-1-7，表Ⅰ-1-8'!$A$1:$I$47</definedName>
    <definedName name="_xlnm.Print_Area" localSheetId="7">'表Ⅰ-1-9，表Ⅰ-1-10'!$A$1:$J$54</definedName>
    <definedName name="_xlnm.Print_Area" localSheetId="8">'表Ⅱ-1-2-1，表Ⅱ-1-2-2，表Ⅱ-1-2-3'!$A$1:$I$59</definedName>
    <definedName name="_xlnm.Print_Area" localSheetId="9">'表Ⅱ-1-2-4，表Ⅱ-1-2-5，表Ⅱ-1-2-6'!$A$1:$J$36</definedName>
    <definedName name="_xlnm.Print_Area" localSheetId="10">'表Ⅱ-1-3-1，表Ⅱ-1-3-2，表Ⅱ-1-4-1'!$A$1:$J$62</definedName>
    <definedName name="_xlnm.Print_Area" localSheetId="11">'表Ⅱ-2-1，表Ⅱ-2-2'!$A$1:$G$40</definedName>
    <definedName name="_xlnm.Print_Area" localSheetId="12">'表Ⅱ-2-3，表Ⅱ-2-4，表Ⅱ-2-5'!$A$1:$I$46</definedName>
    <definedName name="_xlnm.Print_Area" localSheetId="13">'表Ⅱ-3-1-1，表Ⅱ-3-1-2'!$A$1:$J$49</definedName>
    <definedName name="_xlnm.Print_Area" localSheetId="19">'表Ⅱ-3-1-10'!$A$1:$X$35</definedName>
    <definedName name="_xlnm.Print_Area" localSheetId="14">'表Ⅱ-3-1-3，表Ⅱ-3-1-4，表Ⅱ-3-1-5'!$A$1:$I$53</definedName>
    <definedName name="_xlnm.Print_Area" localSheetId="15">'表Ⅱ-3-1-6'!$A$1:$H$33</definedName>
    <definedName name="_xlnm.Print_Area" localSheetId="16">'表Ⅱ-3-1-7'!$A$1:$H$32</definedName>
    <definedName name="_xlnm.Print_Area" localSheetId="17">'表Ⅱ-3-1-8'!$A$1:$H$12</definedName>
    <definedName name="_xlnm.Print_Area" localSheetId="18">'表Ⅱ-3-1-9'!$A$1:$R$36</definedName>
    <definedName name="_xlnm.Print_Area" localSheetId="20">'表Ⅱ-3-2-1，表Ⅱ-3-2-2'!$A$1:$J$53</definedName>
    <definedName name="_xlnm.Print_Area" localSheetId="21">'表Ⅱ-3-2-3～表Ⅱ-3-2-6'!$A$1:$M$69</definedName>
    <definedName name="_xlnm.Print_Area" localSheetId="22">'表Ⅱ-3-3-1，表Ⅱ-3-3-2'!$A$1:$I$45</definedName>
    <definedName name="_xlnm.Print_Area" localSheetId="23">'表Ⅱ-3-3-3，表Ⅱ-3-3-4'!$A$1:$J$42</definedName>
    <definedName name="_xlnm.Print_Area" localSheetId="24">'表Ⅱ-3-3-5，表Ⅱ-3-3-6'!$A$1:$I$40</definedName>
    <definedName name="_xlnm.Print_Area" localSheetId="25">'表Ⅱ-3-3-7，表Ⅱ-3-3-8'!$A$1:$I$43</definedName>
    <definedName name="_xlnm.Print_Area" localSheetId="26">'表Ⅱ-3-4-1，表Ⅱ-3-4-2'!$A$1:$I$41</definedName>
    <definedName name="_xlnm.Print_Area" localSheetId="27">'表Ⅱ-3-5-1，表Ⅱ-3-5-2'!$A$1:$I$43</definedName>
    <definedName name="_xlnm.Print_Area" localSheetId="28">'表Ⅱ-3-6-1，表Ⅱ-3-6-2'!$A$1:$I$45</definedName>
    <definedName name="_xlnm.Print_Area" localSheetId="29">'表Ⅱ-3-7-1，表Ⅱ-3-7-2'!$A$1:$K$49</definedName>
    <definedName name="_xlnm.Print_Area" localSheetId="30">'表Ⅱ-3-8-1，表Ⅱ-3-8-2'!$A$1:$K$66</definedName>
    <definedName name="_xlnm.Print_Area" localSheetId="31">'表Ⅱ-4-1，表Ⅱ-4-2，表Ⅱ-4-3'!$A$1:$I$52</definedName>
    <definedName name="_xlnm.Print_Area" localSheetId="32">'表Ⅱ-5-1，表Ⅱ-5-2，表Ⅱ-5-3'!$A$1:$J$46</definedName>
    <definedName name="_xlnm.Print_Area" localSheetId="36">'表Ⅱ-5-11，表Ⅱ-5-12，表Ⅱ-5-13'!$A$1:$I$45</definedName>
    <definedName name="_xlnm.Print_Area" localSheetId="37">'表Ⅱ-5-14，表Ⅱ-5-15'!$A$1:$G$52</definedName>
    <definedName name="_xlnm.Print_Area" localSheetId="38">'表Ⅱ-5-16，表Ⅱ-5-17，表Ⅱ-5-18'!$A$1:$M$56</definedName>
    <definedName name="_xlnm.Print_Area" localSheetId="39">'表Ⅱ-5-19'!$A$1:$L$29</definedName>
    <definedName name="_xlnm.Print_Area" localSheetId="33">'表Ⅱ-5-4，表Ⅱ-5-5，表Ⅱ-5-6'!$A$1:$J$41</definedName>
    <definedName name="_xlnm.Print_Area" localSheetId="34">'表Ⅱ-5-7，表Ⅱ-5-8'!$A$1:$H$40</definedName>
    <definedName name="_xlnm.Print_Area" localSheetId="35">'表Ⅱ-5-9，表Ⅱ-5-10'!$A$1:$I$42</definedName>
    <definedName name="_xlnm.Print_Area" localSheetId="40">'表Ⅱ-6-1～表Ⅱ-6-4'!$A$1:$N$47</definedName>
    <definedName name="_xlnm.Print_Area" localSheetId="41">'表Ⅱ-7-1，表Ⅱ-7-2，表Ⅱ-7-3'!$A$1:$K$49</definedName>
    <definedName name="_xlnm.Print_Area" localSheetId="42">'表Ⅱ-8-1，表Ⅱ-8-2，表Ⅱ-8-3'!$A$1:$L$50</definedName>
    <definedName name="_xlnm.Print_Area" localSheetId="46">'表Ⅱ-8-10～表Ⅱ-8-13'!$A$1:$L$61</definedName>
    <definedName name="_xlnm.Print_Area" localSheetId="47">'表Ⅱ-8-14～表Ⅱ-8-17'!$A$1:$L$60</definedName>
    <definedName name="_xlnm.Print_Area" localSheetId="48">'表Ⅱ-8-18～表Ⅱ-8-21'!$A$1:$K$60</definedName>
    <definedName name="_xlnm.Print_Area" localSheetId="49">'表Ⅱ-8-22～表Ⅱ-8-23'!$A$1:$L$29</definedName>
    <definedName name="_xlnm.Print_Area" localSheetId="43">'表Ⅱ-8-4'!$A$1:$M$54</definedName>
    <definedName name="_xlnm.Print_Area" localSheetId="44">'表Ⅱ-8-5'!$A$1:$V$41</definedName>
    <definedName name="_xlnm.Print_Area" localSheetId="45">'表Ⅱ-8-6～表Ⅱ-8-9'!$A$1:$K$59</definedName>
    <definedName name="_xlnm.Print_Area">#REF!</definedName>
    <definedName name="_xlnm.Print_Titles">#REF!</definedName>
    <definedName name="q_050" localSheetId="39">#REF!</definedName>
    <definedName name="q_050" localSheetId="33">#REF!</definedName>
    <definedName name="q_050" localSheetId="34">#REF!</definedName>
    <definedName name="q_050">#REF!</definedName>
    <definedName name="q_060" localSheetId="39">#REF!</definedName>
    <definedName name="q_060" localSheetId="33">#REF!</definedName>
    <definedName name="q_060" localSheetId="34">#REF!</definedName>
    <definedName name="q_060">#REF!</definedName>
    <definedName name="q_070" localSheetId="39">#REF!</definedName>
    <definedName name="q_070" localSheetId="33">#REF!</definedName>
    <definedName name="q_070" localSheetId="34">#REF!</definedName>
    <definedName name="q_070">#REF!</definedName>
    <definedName name="q_080" localSheetId="39">#REF!</definedName>
    <definedName name="q_080" localSheetId="33">#REF!</definedName>
    <definedName name="q_080" localSheetId="34">#REF!</definedName>
    <definedName name="q_080">#REF!</definedName>
    <definedName name="q_090" localSheetId="39">#REF!</definedName>
    <definedName name="q_090" localSheetId="33">#REF!</definedName>
    <definedName name="q_090" localSheetId="34">#REF!</definedName>
    <definedName name="q_090">#REF!</definedName>
    <definedName name="q_100" localSheetId="39">#REF!</definedName>
    <definedName name="q_100" localSheetId="33">#REF!</definedName>
    <definedName name="q_100" localSheetId="34">#REF!</definedName>
    <definedName name="q_100">#REF!</definedName>
    <definedName name="Rangai" localSheetId="31">#REF!</definedName>
    <definedName name="Rangai" localSheetId="33">#REF!</definedName>
    <definedName name="Rangai" localSheetId="34">#REF!</definedName>
    <definedName name="Rangai" localSheetId="42">#REF!</definedName>
    <definedName name="Rangai" localSheetId="44">#REF!</definedName>
    <definedName name="Rangai">#REF!</definedName>
    <definedName name="Rangai0" localSheetId="33">#REF!</definedName>
    <definedName name="Rangai0" localSheetId="34">#REF!</definedName>
    <definedName name="Rangai0" localSheetId="44">#REF!</definedName>
    <definedName name="Rangai0">#REF!</definedName>
    <definedName name="RangaiEng" localSheetId="33">#REF!</definedName>
    <definedName name="RangaiEng" localSheetId="34">#REF!</definedName>
    <definedName name="RangaiEng" localSheetId="44">#REF!</definedName>
    <definedName name="RangaiEng">#REF!</definedName>
    <definedName name="SHISHUTSU" localSheetId="33">#REF!</definedName>
    <definedName name="SHISHUTSU" localSheetId="34">#REF!</definedName>
    <definedName name="SHISHUTSU">#REF!</definedName>
    <definedName name="SISYUTU.ALL" localSheetId="33">#REF!</definedName>
    <definedName name="SISYUTU.ALL" localSheetId="34">#REF!</definedName>
    <definedName name="SISYUTU.ALL">#REF!</definedName>
    <definedName name="solver_lin" hidden="1">0</definedName>
    <definedName name="solver_num" hidden="1">0</definedName>
    <definedName name="solver_opt" localSheetId="31" hidden="1">#REF!</definedName>
    <definedName name="solver_opt" localSheetId="33" hidden="1">#REF!</definedName>
    <definedName name="solver_opt" localSheetId="34" hidden="1">#REF!</definedName>
    <definedName name="solver_opt" localSheetId="42" hidden="1">#REF!</definedName>
    <definedName name="solver_opt" localSheetId="44" hidden="1">#REF!</definedName>
    <definedName name="solver_opt" hidden="1">#REF!</definedName>
    <definedName name="solver_typ" hidden="1">1</definedName>
    <definedName name="solver_val" hidden="1">0</definedName>
    <definedName name="Title" localSheetId="31">#REF!</definedName>
    <definedName name="Title" localSheetId="33">#REF!</definedName>
    <definedName name="Title" localSheetId="34">#REF!</definedName>
    <definedName name="Title" localSheetId="42">#REF!</definedName>
    <definedName name="Title" localSheetId="44">#REF!</definedName>
    <definedName name="Title">#REF!</definedName>
    <definedName name="TitleEnglish" localSheetId="31">#REF!</definedName>
    <definedName name="TitleEnglish" localSheetId="33">#REF!</definedName>
    <definedName name="TitleEnglish" localSheetId="34">#REF!</definedName>
    <definedName name="TitleEnglish" localSheetId="42">#REF!</definedName>
    <definedName name="TitleEnglish" localSheetId="44">#REF!</definedName>
    <definedName name="TitleEnglish">#REF!</definedName>
    <definedName name="TO.ｼﾞﾂｼﾂ" localSheetId="31">#REF!</definedName>
    <definedName name="TO.ｼﾞﾂｼﾂ" localSheetId="33">#REF!</definedName>
    <definedName name="TO.ｼﾞﾂｼﾂ" localSheetId="34">#REF!</definedName>
    <definedName name="TO.ｼﾞﾂｼﾂ" localSheetId="42">#REF!</definedName>
    <definedName name="TO.ｼﾞﾂｼﾂ">#REF!</definedName>
    <definedName name="unnamed1" localSheetId="30">#REF!</definedName>
    <definedName name="unnamed1">#REF!</definedName>
    <definedName name="ZAIKOHIN" localSheetId="33">#REF!</definedName>
    <definedName name="ZAIKOHIN" localSheetId="34">#REF!</definedName>
    <definedName name="ZAIKOHIN">#REF!</definedName>
    <definedName name="ZAISEI" localSheetId="33">#REF!</definedName>
    <definedName name="ZAISEI" localSheetId="34">#REF!</definedName>
    <definedName name="ZAISEI">#REF!</definedName>
    <definedName name="ZOUKA" localSheetId="33">#REF!</definedName>
    <definedName name="ZOUKA" localSheetId="34">#REF!</definedName>
    <definedName name="ZOUKA">#REF!</definedName>
    <definedName name="ZOUKARITU" localSheetId="33">#REF!</definedName>
    <definedName name="ZOUKARITU" localSheetId="34">#REF!</definedName>
    <definedName name="ZOUKARITU">#REF!</definedName>
    <definedName name="え637" localSheetId="31">'[3]★2 家計支払'!#REF!</definedName>
    <definedName name="え637" localSheetId="33">'[3]★2 家計支払'!#REF!</definedName>
    <definedName name="え637" localSheetId="34">'[3]★2 家計支払'!#REF!</definedName>
    <definedName name="え637" localSheetId="42">'[3]★2 家計支払'!#REF!</definedName>
    <definedName name="え637" localSheetId="44">'[3]★2 家計支払'!#REF!</definedName>
    <definedName name="え637">'[3]★2 家計支払'!#REF!</definedName>
    <definedName name="印刷マクロ" localSheetId="33">[4]!印刷マクロ</definedName>
    <definedName name="印刷マクロ" localSheetId="34">[4]!印刷マクロ</definedName>
    <definedName name="印刷マクロ" localSheetId="44">[4]!印刷マクロ</definedName>
    <definedName name="印刷マクロ">[4]!印刷マクロ</definedName>
    <definedName name="支出" localSheetId="31">'[2]Ⅳ-1'!#REF!</definedName>
    <definedName name="支出" localSheetId="33">'[2]Ⅳ-1'!#REF!</definedName>
    <definedName name="支出" localSheetId="34">'[2]Ⅳ-1'!#REF!</definedName>
    <definedName name="支出" localSheetId="42">'[2]Ⅳ-1'!#REF!</definedName>
    <definedName name="支出" localSheetId="44">'[2]Ⅳ-1'!#REF!</definedName>
    <definedName name="支出">'[2]Ⅳ-1'!#REF!</definedName>
    <definedName name="実質" localSheetId="31">#REF!</definedName>
    <definedName name="実質" localSheetId="33">#REF!</definedName>
    <definedName name="実質" localSheetId="34">#REF!</definedName>
    <definedName name="実質" localSheetId="41">#REF!</definedName>
    <definedName name="実質" localSheetId="42">#REF!</definedName>
    <definedName name="実質">#REF!</definedName>
    <definedName name="実質市内" localSheetId="31">#REF!</definedName>
    <definedName name="実質市内" localSheetId="33">#REF!</definedName>
    <definedName name="実質市内" localSheetId="34">#REF!</definedName>
    <definedName name="実質市内" localSheetId="41">#REF!</definedName>
    <definedName name="実質市内" localSheetId="42">#REF!</definedName>
    <definedName name="実質市内">#REF!</definedName>
    <definedName name="実質市民" localSheetId="31">#REF!</definedName>
    <definedName name="実質市民" localSheetId="33">#REF!</definedName>
    <definedName name="実質市民" localSheetId="34">#REF!</definedName>
    <definedName name="実質市民" localSheetId="41">#REF!</definedName>
    <definedName name="実質市民">#REF!</definedName>
    <definedName name="名目市内" localSheetId="31">'[2]Ⅳ-1'!#REF!</definedName>
    <definedName name="名目市内" localSheetId="33">'[2]Ⅳ-1'!#REF!</definedName>
    <definedName name="名目市内" localSheetId="34">'[2]Ⅳ-1'!#REF!</definedName>
    <definedName name="名目市内" localSheetId="41">'[2]Ⅳ-1'!#REF!</definedName>
    <definedName name="名目市内" localSheetId="42">'[2]Ⅳ-1'!#REF!</definedName>
    <definedName name="名目市内" localSheetId="44">'[2]Ⅳ-1'!#REF!</definedName>
    <definedName name="名目市内">'[2]Ⅳ-1'!#REF!</definedName>
    <definedName name="名目市民" localSheetId="31">'[2]Ⅳ-1'!#REF!</definedName>
    <definedName name="名目市民" localSheetId="33">'[2]Ⅳ-1'!#REF!</definedName>
    <definedName name="名目市民" localSheetId="34">'[2]Ⅳ-1'!#REF!</definedName>
    <definedName name="名目市民" localSheetId="41">'[2]Ⅳ-1'!#REF!</definedName>
    <definedName name="名目市民" localSheetId="42">'[2]Ⅳ-1'!#REF!</definedName>
    <definedName name="名目市民" localSheetId="44">'[2]Ⅳ-1'!#REF!</definedName>
    <definedName name="名目市民">'[2]Ⅳ-1'!#REF!</definedName>
  </definedNames>
  <calcPr calcId="145621"/>
</workbook>
</file>

<file path=xl/calcChain.xml><?xml version="1.0" encoding="utf-8"?>
<calcChain xmlns="http://schemas.openxmlformats.org/spreadsheetml/2006/main">
  <c r="L5" i="99" l="1"/>
  <c r="K5" i="99"/>
  <c r="J5" i="99"/>
  <c r="I5" i="99"/>
  <c r="H5" i="99"/>
  <c r="D7" i="52" l="1"/>
  <c r="D5" i="52"/>
  <c r="D6" i="52"/>
  <c r="W7" i="58" l="1"/>
  <c r="G6" i="55"/>
  <c r="G5" i="55"/>
  <c r="I15" i="61" l="1"/>
  <c r="I22" i="37" l="1"/>
  <c r="F24" i="59" l="1"/>
  <c r="B36" i="42" l="1"/>
  <c r="I58" i="42"/>
  <c r="F18" i="42"/>
  <c r="H6" i="42" s="1"/>
  <c r="C17" i="39"/>
  <c r="C18" i="39"/>
  <c r="C15" i="39"/>
  <c r="E18" i="39"/>
  <c r="G18" i="39"/>
  <c r="I18" i="39"/>
  <c r="D43" i="37"/>
  <c r="F43" i="37"/>
  <c r="H43" i="37"/>
  <c r="C22" i="37"/>
  <c r="E22" i="37"/>
  <c r="G22" i="37"/>
  <c r="F41" i="92" l="1"/>
  <c r="F42" i="71" l="1"/>
  <c r="G41" i="71" s="1"/>
  <c r="G40" i="71" l="1"/>
  <c r="G38" i="71"/>
  <c r="G36" i="71"/>
  <c r="G39" i="71"/>
  <c r="G35" i="71"/>
  <c r="G37" i="71"/>
  <c r="G42" i="71"/>
  <c r="G34" i="71"/>
  <c r="B36" i="71" s="1"/>
  <c r="J24" i="81"/>
  <c r="H24" i="81"/>
  <c r="F24" i="81"/>
  <c r="D24" i="81"/>
  <c r="J22" i="79"/>
  <c r="H22" i="79"/>
  <c r="F22" i="79"/>
  <c r="D22" i="79"/>
  <c r="I21" i="77"/>
  <c r="G21" i="77"/>
  <c r="E21" i="77"/>
  <c r="C21" i="77"/>
  <c r="I21" i="75"/>
  <c r="G21" i="75"/>
  <c r="E21" i="75"/>
  <c r="C21" i="75"/>
  <c r="I21" i="73"/>
  <c r="G21" i="73"/>
  <c r="E21" i="73"/>
  <c r="C21" i="73"/>
  <c r="I22" i="65"/>
  <c r="G22" i="65"/>
  <c r="E22" i="65"/>
  <c r="C22" i="65"/>
  <c r="J24" i="59"/>
  <c r="H24" i="59"/>
  <c r="D24" i="59"/>
  <c r="B39" i="71" l="1"/>
  <c r="X33" i="58"/>
  <c r="X32" i="58"/>
  <c r="X31" i="58"/>
  <c r="X30" i="58"/>
  <c r="X29" i="58"/>
  <c r="X28" i="58"/>
  <c r="X27" i="58"/>
  <c r="X26" i="58"/>
  <c r="W25" i="58"/>
  <c r="X25" i="58" s="1"/>
  <c r="X24" i="58"/>
  <c r="X23" i="58"/>
  <c r="X22" i="58"/>
  <c r="W21" i="58"/>
  <c r="X20" i="58"/>
  <c r="X19" i="58"/>
  <c r="X18" i="58"/>
  <c r="X17" i="58"/>
  <c r="X16" i="58"/>
  <c r="X15" i="58"/>
  <c r="X14" i="58"/>
  <c r="X13" i="58"/>
  <c r="X12" i="58"/>
  <c r="X11" i="58"/>
  <c r="X10" i="58"/>
  <c r="X9" i="58"/>
  <c r="X8" i="58"/>
  <c r="X6" i="58"/>
  <c r="R33" i="57" l="1"/>
  <c r="R32" i="57"/>
  <c r="R30" i="57"/>
  <c r="R29" i="57"/>
  <c r="R28" i="57"/>
  <c r="R27" i="57"/>
  <c r="R26" i="57"/>
  <c r="Q25" i="57"/>
  <c r="R25" i="57" s="1"/>
  <c r="R24" i="57"/>
  <c r="R23" i="57"/>
  <c r="R22" i="57"/>
  <c r="Q21" i="57"/>
  <c r="R21" i="57" s="1"/>
  <c r="R20" i="57"/>
  <c r="R19" i="57"/>
  <c r="R17" i="57"/>
  <c r="R15" i="57"/>
  <c r="R14" i="57"/>
  <c r="R13" i="57"/>
  <c r="R12" i="57"/>
  <c r="R11" i="57"/>
  <c r="R10" i="57"/>
  <c r="R9" i="57"/>
  <c r="R8" i="57"/>
  <c r="R7" i="57"/>
  <c r="Q7" i="57"/>
  <c r="R6" i="57"/>
  <c r="G17" i="55" l="1"/>
  <c r="H31" i="54"/>
  <c r="H29" i="54"/>
  <c r="H28" i="54"/>
  <c r="H27" i="54"/>
  <c r="H26" i="54"/>
  <c r="H25" i="54"/>
  <c r="H24" i="54"/>
  <c r="H23" i="54"/>
  <c r="H22" i="54"/>
  <c r="H20" i="54"/>
  <c r="H18" i="54"/>
  <c r="H16" i="54"/>
  <c r="H15" i="54"/>
  <c r="H14" i="54"/>
  <c r="H13" i="54"/>
  <c r="H12" i="54"/>
  <c r="H11" i="54"/>
  <c r="H10" i="54"/>
  <c r="H9" i="54"/>
  <c r="H8" i="54"/>
  <c r="H7" i="54"/>
  <c r="H6" i="54"/>
  <c r="G6" i="54"/>
  <c r="G17" i="54" s="1"/>
  <c r="H17" i="54" s="1"/>
  <c r="H5" i="54"/>
  <c r="H31" i="55" l="1"/>
  <c r="H27" i="55"/>
  <c r="H23" i="55"/>
  <c r="H19" i="55"/>
  <c r="H16" i="55"/>
  <c r="H12" i="55"/>
  <c r="H8" i="55"/>
  <c r="H5" i="55"/>
  <c r="H30" i="55"/>
  <c r="H26" i="55"/>
  <c r="H22" i="55"/>
  <c r="H18" i="55"/>
  <c r="H15" i="55"/>
  <c r="H11" i="55"/>
  <c r="H7" i="55"/>
  <c r="H13" i="55"/>
  <c r="H9" i="55"/>
  <c r="H29" i="55"/>
  <c r="H25" i="55"/>
  <c r="H21" i="55"/>
  <c r="H14" i="55"/>
  <c r="H10" i="55"/>
  <c r="H28" i="55"/>
  <c r="H24" i="55"/>
  <c r="H20" i="55"/>
  <c r="H17" i="55"/>
  <c r="H6" i="55"/>
  <c r="F25" i="55"/>
  <c r="F22" i="55"/>
  <c r="E17" i="55"/>
  <c r="F17" i="55" s="1"/>
  <c r="C17" i="55"/>
  <c r="F14" i="55"/>
  <c r="F11" i="55"/>
  <c r="E6" i="55"/>
  <c r="F6" i="55" s="1"/>
  <c r="C6" i="55"/>
  <c r="E5" i="55"/>
  <c r="F31" i="55" s="1"/>
  <c r="C5" i="55"/>
  <c r="D29" i="55" s="1"/>
  <c r="F6" i="54"/>
  <c r="E17" i="54"/>
  <c r="C17" i="54"/>
  <c r="E6" i="54"/>
  <c r="C6" i="54"/>
  <c r="C5" i="54" s="1"/>
  <c r="D5" i="54" s="1"/>
  <c r="E5" i="54"/>
  <c r="F27" i="54" s="1"/>
  <c r="F26" i="55" l="1"/>
  <c r="F29" i="55"/>
  <c r="F30" i="55"/>
  <c r="D17" i="55"/>
  <c r="F17" i="54"/>
  <c r="F7" i="55"/>
  <c r="F18" i="55"/>
  <c r="F15" i="55"/>
  <c r="F10" i="55"/>
  <c r="F21" i="55"/>
  <c r="D5" i="55"/>
  <c r="D9" i="55"/>
  <c r="D13" i="55"/>
  <c r="D20" i="55"/>
  <c r="D24" i="55"/>
  <c r="D28" i="55"/>
  <c r="D8" i="55"/>
  <c r="F9" i="55"/>
  <c r="D12" i="55"/>
  <c r="F13" i="55"/>
  <c r="D16" i="55"/>
  <c r="D19" i="55"/>
  <c r="F20" i="55"/>
  <c r="D23" i="55"/>
  <c r="F24" i="55"/>
  <c r="D27" i="55"/>
  <c r="F28" i="55"/>
  <c r="D31" i="55"/>
  <c r="F5" i="55"/>
  <c r="D7" i="55"/>
  <c r="F8" i="55"/>
  <c r="D11" i="55"/>
  <c r="F12" i="55"/>
  <c r="D15" i="55"/>
  <c r="F16" i="55"/>
  <c r="D18" i="55"/>
  <c r="F19" i="55"/>
  <c r="D22" i="55"/>
  <c r="F23" i="55"/>
  <c r="D26" i="55"/>
  <c r="F27" i="55"/>
  <c r="D30" i="55"/>
  <c r="D10" i="55"/>
  <c r="D14" i="55"/>
  <c r="D21" i="55"/>
  <c r="D25" i="55"/>
  <c r="D30" i="54"/>
  <c r="D26" i="54"/>
  <c r="D22" i="54"/>
  <c r="D13" i="54"/>
  <c r="D9" i="54"/>
  <c r="D29" i="54"/>
  <c r="D25" i="54"/>
  <c r="D17" i="54"/>
  <c r="D8" i="54"/>
  <c r="D6" i="54"/>
  <c r="D27" i="54"/>
  <c r="D23" i="54"/>
  <c r="D20" i="54"/>
  <c r="D14" i="54"/>
  <c r="D10" i="54"/>
  <c r="D31" i="54"/>
  <c r="D28" i="54"/>
  <c r="D24" i="54"/>
  <c r="D21" i="54"/>
  <c r="D18" i="54"/>
  <c r="D15" i="54"/>
  <c r="D11" i="54"/>
  <c r="D7" i="54"/>
  <c r="D19" i="54"/>
  <c r="D16" i="54"/>
  <c r="D12" i="54"/>
  <c r="F9" i="54"/>
  <c r="F13" i="54"/>
  <c r="F26" i="54"/>
  <c r="F30" i="54"/>
  <c r="F5" i="54"/>
  <c r="F8" i="54"/>
  <c r="F12" i="54"/>
  <c r="F16" i="54"/>
  <c r="F19" i="54"/>
  <c r="F25" i="54"/>
  <c r="F29" i="54"/>
  <c r="F7" i="54"/>
  <c r="F11" i="54"/>
  <c r="F15" i="54"/>
  <c r="F18" i="54"/>
  <c r="F21" i="54"/>
  <c r="F24" i="54"/>
  <c r="F28" i="54"/>
  <c r="F31" i="54"/>
  <c r="F22" i="54"/>
  <c r="F10" i="54"/>
  <c r="F14" i="54"/>
  <c r="F20" i="54"/>
  <c r="F23" i="54"/>
  <c r="M14" i="61"/>
  <c r="M12" i="61"/>
  <c r="M16" i="61"/>
  <c r="M10" i="61"/>
  <c r="D6" i="55" l="1"/>
  <c r="F52" i="52"/>
  <c r="F51" i="52"/>
  <c r="F50" i="52"/>
  <c r="F49" i="52"/>
  <c r="F48" i="52"/>
  <c r="F47" i="52"/>
  <c r="F46" i="52"/>
  <c r="F45" i="52"/>
  <c r="F44" i="52"/>
  <c r="F43" i="52"/>
  <c r="F42" i="52"/>
  <c r="F41" i="52"/>
  <c r="F40" i="52"/>
  <c r="F39" i="52"/>
  <c r="F38" i="52"/>
  <c r="F37" i="52"/>
  <c r="F36" i="52"/>
  <c r="F35" i="52"/>
  <c r="F34" i="52"/>
  <c r="F33" i="52"/>
  <c r="C22" i="50" l="1"/>
  <c r="E22" i="50"/>
  <c r="G22" i="50"/>
  <c r="I22" i="50"/>
  <c r="J22" i="50"/>
  <c r="C46" i="50"/>
  <c r="C45" i="50"/>
  <c r="J46" i="50"/>
  <c r="I46" i="50"/>
  <c r="G46" i="50"/>
  <c r="E46" i="50"/>
  <c r="I19" i="92" l="1"/>
  <c r="G19" i="92"/>
  <c r="E19" i="92"/>
  <c r="C19" i="92"/>
  <c r="I17" i="92"/>
  <c r="G18" i="69"/>
  <c r="G19" i="69"/>
  <c r="E18" i="69"/>
  <c r="E19" i="69"/>
  <c r="C18" i="69"/>
  <c r="C19" i="69"/>
  <c r="C17" i="69"/>
  <c r="H19" i="69"/>
  <c r="M64" i="61" l="1"/>
  <c r="M60" i="61"/>
  <c r="M61" i="61"/>
  <c r="M62" i="61"/>
  <c r="M63" i="61"/>
  <c r="M65" i="61"/>
  <c r="M66" i="61"/>
  <c r="M67" i="61"/>
  <c r="M68" i="61"/>
  <c r="M59" i="61"/>
  <c r="M25" i="61"/>
  <c r="M26" i="61"/>
  <c r="M27" i="61"/>
  <c r="M28" i="61"/>
  <c r="M29" i="61"/>
  <c r="M30" i="61"/>
  <c r="M31" i="61"/>
  <c r="M24" i="61"/>
  <c r="L17" i="61"/>
  <c r="L15" i="61"/>
  <c r="L13" i="61"/>
  <c r="L11" i="61"/>
  <c r="E20" i="45" l="1"/>
  <c r="D21" i="18" l="1"/>
  <c r="F10" i="18" l="1"/>
  <c r="F11" i="18"/>
  <c r="D10" i="18"/>
  <c r="D11" i="18"/>
  <c r="D22" i="18"/>
  <c r="F22" i="18"/>
  <c r="D13" i="18"/>
  <c r="D12" i="18"/>
  <c r="C25" i="87" l="1"/>
  <c r="C6" i="56" l="1"/>
  <c r="C5" i="56"/>
  <c r="F20" i="59" l="1"/>
  <c r="I57" i="42"/>
  <c r="I39" i="67"/>
  <c r="I38" i="67"/>
  <c r="I37" i="67"/>
  <c r="I36" i="67"/>
  <c r="I35" i="67"/>
  <c r="I34" i="67"/>
  <c r="I33" i="67"/>
  <c r="I32" i="67"/>
  <c r="I31" i="67"/>
  <c r="I30" i="67"/>
  <c r="I29" i="67"/>
  <c r="E39" i="67"/>
  <c r="E38" i="67"/>
  <c r="E37" i="67"/>
  <c r="E36" i="67"/>
  <c r="E35" i="67"/>
  <c r="E34" i="67"/>
  <c r="E33" i="67"/>
  <c r="E32" i="67"/>
  <c r="E31" i="67"/>
  <c r="E30" i="67"/>
  <c r="E29" i="67"/>
  <c r="F39" i="67"/>
  <c r="F38" i="67"/>
  <c r="F37" i="67"/>
  <c r="F36" i="67"/>
  <c r="G36" i="67" s="1"/>
  <c r="F35" i="67"/>
  <c r="F34" i="67"/>
  <c r="F33" i="67"/>
  <c r="G33" i="67" s="1"/>
  <c r="F32" i="67"/>
  <c r="G32" i="67" s="1"/>
  <c r="F31" i="67"/>
  <c r="F30" i="67"/>
  <c r="F29" i="67"/>
  <c r="G31" i="67" s="1"/>
  <c r="G29" i="67"/>
  <c r="G37" i="67"/>
  <c r="G30" i="67"/>
  <c r="G38" i="67"/>
  <c r="G39" i="67"/>
  <c r="I17" i="39"/>
  <c r="G17" i="39"/>
  <c r="E17" i="39"/>
  <c r="H42" i="37"/>
  <c r="F42" i="37"/>
  <c r="D42" i="37"/>
  <c r="I21" i="37"/>
  <c r="G21" i="37"/>
  <c r="E21" i="37"/>
  <c r="C21" i="37"/>
  <c r="L6" i="99"/>
  <c r="L7" i="99"/>
  <c r="L8" i="99"/>
  <c r="L9" i="99"/>
  <c r="L10" i="99"/>
  <c r="L11" i="99"/>
  <c r="L12" i="99"/>
  <c r="L13" i="99"/>
  <c r="L14" i="99"/>
  <c r="L15" i="99"/>
  <c r="L16" i="99"/>
  <c r="L17" i="99"/>
  <c r="L18" i="99"/>
  <c r="L19" i="99"/>
  <c r="L20" i="99"/>
  <c r="L21" i="99"/>
  <c r="L22" i="99"/>
  <c r="L23" i="99"/>
  <c r="L24" i="99"/>
  <c r="L25" i="99"/>
  <c r="K6" i="99"/>
  <c r="K7" i="99"/>
  <c r="K8" i="99"/>
  <c r="K9" i="99"/>
  <c r="K10" i="99"/>
  <c r="K11" i="99"/>
  <c r="K12" i="99"/>
  <c r="K13" i="99"/>
  <c r="K14" i="99"/>
  <c r="K15" i="99"/>
  <c r="K16" i="99"/>
  <c r="K17" i="99"/>
  <c r="K18" i="99"/>
  <c r="K19" i="99"/>
  <c r="K20" i="99"/>
  <c r="K21" i="99"/>
  <c r="K22" i="99"/>
  <c r="K23" i="99"/>
  <c r="K24" i="99"/>
  <c r="K25" i="99"/>
  <c r="J6" i="99"/>
  <c r="J7" i="99"/>
  <c r="J8" i="99"/>
  <c r="J9" i="99"/>
  <c r="J10" i="99"/>
  <c r="J11" i="99"/>
  <c r="J12" i="99"/>
  <c r="J13" i="99"/>
  <c r="J14" i="99"/>
  <c r="J15" i="99"/>
  <c r="J16" i="99"/>
  <c r="J17" i="99"/>
  <c r="J18" i="99"/>
  <c r="J19" i="99"/>
  <c r="J20" i="99"/>
  <c r="J21" i="99"/>
  <c r="J22" i="99"/>
  <c r="J23" i="99"/>
  <c r="J24" i="99"/>
  <c r="J25" i="99"/>
  <c r="I6" i="99"/>
  <c r="I7" i="99"/>
  <c r="I8" i="99"/>
  <c r="I9" i="99"/>
  <c r="I10" i="99"/>
  <c r="I11" i="99"/>
  <c r="I12" i="99"/>
  <c r="I13" i="99"/>
  <c r="I14" i="99"/>
  <c r="I15" i="99"/>
  <c r="I16" i="99"/>
  <c r="I17" i="99"/>
  <c r="I18" i="99"/>
  <c r="I19" i="99"/>
  <c r="I20" i="99"/>
  <c r="I21" i="99"/>
  <c r="I22" i="99"/>
  <c r="I23" i="99"/>
  <c r="I24" i="99"/>
  <c r="I25" i="99"/>
  <c r="H6" i="99"/>
  <c r="H7" i="99"/>
  <c r="H8" i="99"/>
  <c r="H9" i="99"/>
  <c r="H10" i="99"/>
  <c r="H11" i="99"/>
  <c r="H12" i="99"/>
  <c r="H13" i="99"/>
  <c r="H14" i="99"/>
  <c r="H15" i="99"/>
  <c r="H16" i="99"/>
  <c r="H17" i="99"/>
  <c r="H18" i="99"/>
  <c r="H19" i="99"/>
  <c r="H20" i="99"/>
  <c r="H21" i="99"/>
  <c r="H22" i="99"/>
  <c r="H23" i="99"/>
  <c r="H24" i="99"/>
  <c r="H25" i="99"/>
  <c r="L54" i="112"/>
  <c r="K54" i="112"/>
  <c r="J54" i="112"/>
  <c r="L53" i="112"/>
  <c r="K53" i="112"/>
  <c r="J53" i="112"/>
  <c r="J37" i="112"/>
  <c r="B25" i="87"/>
  <c r="D39" i="69"/>
  <c r="J6" i="35"/>
  <c r="J9" i="35"/>
  <c r="J10" i="35"/>
  <c r="J11" i="35"/>
  <c r="J12" i="35"/>
  <c r="J13" i="35"/>
  <c r="J14" i="35"/>
  <c r="J15" i="35"/>
  <c r="J16" i="35"/>
  <c r="J17" i="35"/>
  <c r="J18" i="35"/>
  <c r="J19" i="35"/>
  <c r="J20" i="35"/>
  <c r="J21" i="35"/>
  <c r="J22" i="35"/>
  <c r="J23" i="35"/>
  <c r="J24" i="35"/>
  <c r="J25" i="35"/>
  <c r="J26" i="35"/>
  <c r="J27" i="35"/>
  <c r="J28" i="35"/>
  <c r="J29" i="35"/>
  <c r="J30" i="35"/>
  <c r="J31" i="35"/>
  <c r="J32" i="35"/>
  <c r="J33" i="35"/>
  <c r="J34" i="35"/>
  <c r="J35" i="35"/>
  <c r="J36" i="35"/>
  <c r="I6" i="35"/>
  <c r="I7" i="35"/>
  <c r="I8" i="35"/>
  <c r="I9" i="35"/>
  <c r="I10" i="35"/>
  <c r="I11" i="35"/>
  <c r="I12" i="35"/>
  <c r="I13" i="35"/>
  <c r="I14" i="35"/>
  <c r="I15" i="35"/>
  <c r="I16" i="35"/>
  <c r="I17" i="35"/>
  <c r="I18" i="35"/>
  <c r="I19" i="35"/>
  <c r="I20" i="35"/>
  <c r="I21" i="35"/>
  <c r="I22" i="35"/>
  <c r="I23" i="35"/>
  <c r="I24" i="35"/>
  <c r="I25" i="35"/>
  <c r="I26" i="35"/>
  <c r="I27" i="35"/>
  <c r="I28" i="35"/>
  <c r="I29" i="35"/>
  <c r="I30" i="35"/>
  <c r="I31" i="35"/>
  <c r="I32" i="35"/>
  <c r="I33" i="35"/>
  <c r="I34" i="35"/>
  <c r="I35" i="35"/>
  <c r="I36" i="35"/>
  <c r="J5" i="35"/>
  <c r="I5" i="35"/>
  <c r="H18" i="42"/>
  <c r="H7" i="42"/>
  <c r="H8" i="42"/>
  <c r="H9" i="42"/>
  <c r="H10" i="42"/>
  <c r="H11" i="42"/>
  <c r="H12" i="42"/>
  <c r="H13" i="42"/>
  <c r="H14" i="42"/>
  <c r="H15" i="42"/>
  <c r="H16" i="42"/>
  <c r="H17" i="42"/>
  <c r="K52" i="61"/>
  <c r="K51" i="61"/>
  <c r="K50" i="61"/>
  <c r="K49" i="61"/>
  <c r="K48" i="61"/>
  <c r="K47" i="61"/>
  <c r="K45" i="61"/>
  <c r="K44" i="61"/>
  <c r="K43" i="61"/>
  <c r="K42" i="61"/>
  <c r="K41" i="61"/>
  <c r="K40" i="61"/>
  <c r="J28" i="115"/>
  <c r="D28" i="115"/>
  <c r="J27" i="115"/>
  <c r="D27" i="115"/>
  <c r="J26" i="115"/>
  <c r="D26" i="115"/>
  <c r="J25" i="115"/>
  <c r="D25" i="115"/>
  <c r="J24" i="115"/>
  <c r="D24" i="115"/>
  <c r="J23" i="115"/>
  <c r="D23" i="115"/>
  <c r="J22" i="115"/>
  <c r="D22" i="115"/>
  <c r="J21" i="115"/>
  <c r="D21" i="115"/>
  <c r="J20" i="115"/>
  <c r="D20" i="115"/>
  <c r="J19" i="115"/>
  <c r="D19" i="115"/>
  <c r="J18" i="115"/>
  <c r="D18" i="115"/>
  <c r="J17" i="115"/>
  <c r="D17" i="115"/>
  <c r="J16" i="115"/>
  <c r="D16" i="115"/>
  <c r="J15" i="115"/>
  <c r="D15" i="115"/>
  <c r="J14" i="115"/>
  <c r="D14" i="115"/>
  <c r="J13" i="115"/>
  <c r="D13" i="115"/>
  <c r="J12" i="115"/>
  <c r="D12" i="115"/>
  <c r="J11" i="115"/>
  <c r="D11" i="115"/>
  <c r="J10" i="115"/>
  <c r="D10" i="115"/>
  <c r="J9" i="115"/>
  <c r="D9" i="115"/>
  <c r="J8" i="115"/>
  <c r="D8" i="115"/>
  <c r="J59" i="114"/>
  <c r="D59" i="114"/>
  <c r="J58" i="114"/>
  <c r="D58" i="114"/>
  <c r="J57" i="114"/>
  <c r="D57" i="114"/>
  <c r="J56" i="114"/>
  <c r="D56" i="114"/>
  <c r="J55" i="114"/>
  <c r="D55" i="114"/>
  <c r="J54" i="114"/>
  <c r="D54" i="114"/>
  <c r="J53" i="114"/>
  <c r="D53" i="114"/>
  <c r="J52" i="114"/>
  <c r="D52" i="114"/>
  <c r="J51" i="114"/>
  <c r="D51" i="114"/>
  <c r="J50" i="114"/>
  <c r="D50" i="114"/>
  <c r="J49" i="114"/>
  <c r="D49" i="114"/>
  <c r="J48" i="114"/>
  <c r="D48" i="114"/>
  <c r="J47" i="114"/>
  <c r="D47" i="114"/>
  <c r="J46" i="114"/>
  <c r="D46" i="114"/>
  <c r="J45" i="114"/>
  <c r="D45" i="114"/>
  <c r="J44" i="114"/>
  <c r="D44" i="114"/>
  <c r="J43" i="114"/>
  <c r="D43" i="114"/>
  <c r="J42" i="114"/>
  <c r="D42" i="114"/>
  <c r="J41" i="114"/>
  <c r="D41" i="114"/>
  <c r="J40" i="114"/>
  <c r="D40" i="114"/>
  <c r="J39" i="114"/>
  <c r="D39" i="114"/>
  <c r="J27" i="114"/>
  <c r="D27" i="114"/>
  <c r="J26" i="114"/>
  <c r="D26" i="114"/>
  <c r="J25" i="114"/>
  <c r="D25" i="114"/>
  <c r="J24" i="114"/>
  <c r="D24" i="114"/>
  <c r="J23" i="114"/>
  <c r="D23" i="114"/>
  <c r="J22" i="114"/>
  <c r="D22" i="114"/>
  <c r="J21" i="114"/>
  <c r="D21" i="114"/>
  <c r="J20" i="114"/>
  <c r="D20" i="114"/>
  <c r="J19" i="114"/>
  <c r="D19" i="114"/>
  <c r="J18" i="114"/>
  <c r="D18" i="114"/>
  <c r="J17" i="114"/>
  <c r="D17" i="114"/>
  <c r="J16" i="114"/>
  <c r="D16" i="114"/>
  <c r="J15" i="114"/>
  <c r="D15" i="114"/>
  <c r="J14" i="114"/>
  <c r="D14" i="114"/>
  <c r="J13" i="114"/>
  <c r="D13" i="114"/>
  <c r="J12" i="114"/>
  <c r="D12" i="114"/>
  <c r="J11" i="114"/>
  <c r="D11" i="114"/>
  <c r="J10" i="114"/>
  <c r="D10" i="114"/>
  <c r="J9" i="114"/>
  <c r="D9" i="114"/>
  <c r="J8" i="114"/>
  <c r="D8" i="114"/>
  <c r="J7" i="114"/>
  <c r="D7" i="114"/>
  <c r="J59" i="113"/>
  <c r="D59" i="113"/>
  <c r="J58" i="113"/>
  <c r="D58" i="113"/>
  <c r="J57" i="113"/>
  <c r="D57" i="113"/>
  <c r="J56" i="113"/>
  <c r="D56" i="113"/>
  <c r="J55" i="113"/>
  <c r="D55" i="113"/>
  <c r="J54" i="113"/>
  <c r="D54" i="113"/>
  <c r="J53" i="113"/>
  <c r="D53" i="113"/>
  <c r="J52" i="113"/>
  <c r="D52" i="113"/>
  <c r="J51" i="113"/>
  <c r="D51" i="113"/>
  <c r="J50" i="113"/>
  <c r="D50" i="113"/>
  <c r="J49" i="113"/>
  <c r="D49" i="113"/>
  <c r="J48" i="113"/>
  <c r="D48" i="113"/>
  <c r="J47" i="113"/>
  <c r="D47" i="113"/>
  <c r="J46" i="113"/>
  <c r="D46" i="113"/>
  <c r="J45" i="113"/>
  <c r="D45" i="113"/>
  <c r="J44" i="113"/>
  <c r="D44" i="113"/>
  <c r="J43" i="113"/>
  <c r="D43" i="113"/>
  <c r="J42" i="113"/>
  <c r="D42" i="113"/>
  <c r="J41" i="113"/>
  <c r="D41" i="113"/>
  <c r="J40" i="113"/>
  <c r="D40" i="113"/>
  <c r="J39" i="113"/>
  <c r="D39" i="113"/>
  <c r="J28" i="113"/>
  <c r="D28" i="113"/>
  <c r="J27" i="113"/>
  <c r="D27" i="113"/>
  <c r="J26" i="113"/>
  <c r="D26" i="113"/>
  <c r="J25" i="113"/>
  <c r="D25" i="113"/>
  <c r="J24" i="113"/>
  <c r="D24" i="113"/>
  <c r="J23" i="113"/>
  <c r="D23" i="113"/>
  <c r="J22" i="113"/>
  <c r="D22" i="113"/>
  <c r="J21" i="113"/>
  <c r="D21" i="113"/>
  <c r="J20" i="113"/>
  <c r="D20" i="113"/>
  <c r="J19" i="113"/>
  <c r="D19" i="113"/>
  <c r="J18" i="113"/>
  <c r="D18" i="113"/>
  <c r="J17" i="113"/>
  <c r="D17" i="113"/>
  <c r="J16" i="113"/>
  <c r="D16" i="113"/>
  <c r="J15" i="113"/>
  <c r="D15" i="113"/>
  <c r="J14" i="113"/>
  <c r="D14" i="113"/>
  <c r="J13" i="113"/>
  <c r="D13" i="113"/>
  <c r="J12" i="113"/>
  <c r="D12" i="113"/>
  <c r="J11" i="113"/>
  <c r="D11" i="113"/>
  <c r="J10" i="113"/>
  <c r="D10" i="113"/>
  <c r="J9" i="113"/>
  <c r="D9" i="113"/>
  <c r="J8" i="113"/>
  <c r="D8" i="113"/>
  <c r="J60" i="111"/>
  <c r="D60" i="111"/>
  <c r="J59" i="111"/>
  <c r="D59" i="111"/>
  <c r="J58" i="111"/>
  <c r="D58" i="111"/>
  <c r="J57" i="111"/>
  <c r="D57" i="111"/>
  <c r="J56" i="111"/>
  <c r="D56" i="111"/>
  <c r="J55" i="111"/>
  <c r="D55" i="111"/>
  <c r="J54" i="111"/>
  <c r="D54" i="111"/>
  <c r="J53" i="111"/>
  <c r="D53" i="111"/>
  <c r="J52" i="111"/>
  <c r="D52" i="111"/>
  <c r="J51" i="111"/>
  <c r="D51" i="111"/>
  <c r="J50" i="111"/>
  <c r="D50" i="111"/>
  <c r="J49" i="111"/>
  <c r="D49" i="111"/>
  <c r="J48" i="111"/>
  <c r="D48" i="111"/>
  <c r="J47" i="111"/>
  <c r="D47" i="111"/>
  <c r="J46" i="111"/>
  <c r="D46" i="111"/>
  <c r="J45" i="111"/>
  <c r="D45" i="111"/>
  <c r="J44" i="111"/>
  <c r="D44" i="111"/>
  <c r="J43" i="111"/>
  <c r="D43" i="111"/>
  <c r="J42" i="111"/>
  <c r="D42" i="111"/>
  <c r="J41" i="111"/>
  <c r="D41" i="111"/>
  <c r="J40" i="111"/>
  <c r="D40" i="111"/>
  <c r="J28" i="111"/>
  <c r="D28" i="111"/>
  <c r="J27" i="111"/>
  <c r="D27" i="111"/>
  <c r="J26" i="111"/>
  <c r="D26" i="111"/>
  <c r="J25" i="111"/>
  <c r="D25" i="111"/>
  <c r="J24" i="111"/>
  <c r="D24" i="111"/>
  <c r="J23" i="111"/>
  <c r="D23" i="111"/>
  <c r="J22" i="111"/>
  <c r="D22" i="111"/>
  <c r="J21" i="111"/>
  <c r="D21" i="111"/>
  <c r="J20" i="111"/>
  <c r="D20" i="111"/>
  <c r="J19" i="111"/>
  <c r="D19" i="111"/>
  <c r="J18" i="111"/>
  <c r="D18" i="111"/>
  <c r="J17" i="111"/>
  <c r="D17" i="111"/>
  <c r="J16" i="111"/>
  <c r="D16" i="111"/>
  <c r="J15" i="111"/>
  <c r="D15" i="111"/>
  <c r="J14" i="111"/>
  <c r="D14" i="111"/>
  <c r="J13" i="111"/>
  <c r="D13" i="111"/>
  <c r="J12" i="111"/>
  <c r="D12" i="111"/>
  <c r="J11" i="111"/>
  <c r="D11" i="111"/>
  <c r="J10" i="111"/>
  <c r="D10" i="111"/>
  <c r="J9" i="111"/>
  <c r="D9" i="111"/>
  <c r="J8" i="111"/>
  <c r="D8" i="111"/>
  <c r="L7" i="107"/>
  <c r="G7" i="107"/>
  <c r="L46" i="107"/>
  <c r="I46" i="107"/>
  <c r="I19" i="107"/>
  <c r="I17" i="107"/>
  <c r="G46" i="107"/>
  <c r="G44" i="107"/>
  <c r="G40" i="107"/>
  <c r="G38" i="107"/>
  <c r="G24" i="107"/>
  <c r="G19" i="107"/>
  <c r="G17" i="107"/>
  <c r="I30" i="107"/>
  <c r="I28" i="107" s="1"/>
  <c r="I24" i="107"/>
  <c r="I11" i="107"/>
  <c r="I7" i="107" s="1"/>
  <c r="D11" i="107"/>
  <c r="D7" i="107" s="1"/>
  <c r="L30" i="107"/>
  <c r="L28" i="107" s="1"/>
  <c r="G30" i="107"/>
  <c r="G28" i="107" s="1"/>
  <c r="D30" i="107"/>
  <c r="D28" i="107" s="1"/>
  <c r="D19" i="107"/>
  <c r="J49" i="105"/>
  <c r="J48" i="105"/>
  <c r="J47" i="105"/>
  <c r="J46" i="105"/>
  <c r="J45" i="105"/>
  <c r="J44" i="105"/>
  <c r="J43" i="105"/>
  <c r="J42" i="105"/>
  <c r="J41" i="105"/>
  <c r="J40" i="105"/>
  <c r="J39" i="105"/>
  <c r="J38" i="105"/>
  <c r="J37" i="105"/>
  <c r="J36" i="105"/>
  <c r="J35" i="105"/>
  <c r="J34" i="105"/>
  <c r="J33" i="105"/>
  <c r="J32" i="105"/>
  <c r="J31" i="105"/>
  <c r="J30" i="105"/>
  <c r="J29" i="105"/>
  <c r="D49" i="105"/>
  <c r="D48" i="105"/>
  <c r="D47" i="105"/>
  <c r="D46" i="105"/>
  <c r="D45" i="105"/>
  <c r="D44" i="105"/>
  <c r="D43" i="105"/>
  <c r="D42" i="105"/>
  <c r="D41" i="105"/>
  <c r="D40" i="105"/>
  <c r="D39" i="105"/>
  <c r="D38" i="105"/>
  <c r="D37" i="105"/>
  <c r="D36" i="105"/>
  <c r="D35" i="105"/>
  <c r="D34" i="105"/>
  <c r="D33" i="105"/>
  <c r="D32" i="105"/>
  <c r="D31" i="105"/>
  <c r="D30" i="105"/>
  <c r="D29" i="105"/>
  <c r="K8" i="100"/>
  <c r="K9" i="100"/>
  <c r="K10" i="100"/>
  <c r="K12" i="100"/>
  <c r="K13" i="100"/>
  <c r="L46" i="100"/>
  <c r="F46" i="100"/>
  <c r="L45" i="100"/>
  <c r="F45" i="100"/>
  <c r="L44" i="100"/>
  <c r="F44" i="100"/>
  <c r="L43" i="100"/>
  <c r="F43" i="100"/>
  <c r="L42" i="100"/>
  <c r="F42" i="100"/>
  <c r="L41" i="100"/>
  <c r="F41" i="100"/>
  <c r="L40" i="100"/>
  <c r="F40" i="100"/>
  <c r="L39" i="100"/>
  <c r="F39" i="100"/>
  <c r="L38" i="100"/>
  <c r="F38" i="100"/>
  <c r="L37" i="100"/>
  <c r="F37" i="100"/>
  <c r="L36" i="100"/>
  <c r="F36" i="100"/>
  <c r="L35" i="100"/>
  <c r="F35" i="100"/>
  <c r="L34" i="100"/>
  <c r="F34" i="100"/>
  <c r="L33" i="100"/>
  <c r="F33" i="100"/>
  <c r="L32" i="100"/>
  <c r="F32" i="100"/>
  <c r="L31" i="100"/>
  <c r="F31" i="100"/>
  <c r="L30" i="100"/>
  <c r="F30" i="100"/>
  <c r="L29" i="100"/>
  <c r="F29" i="100"/>
  <c r="L28" i="100"/>
  <c r="F28" i="100"/>
  <c r="L27" i="100"/>
  <c r="F27" i="100"/>
  <c r="L26" i="100"/>
  <c r="F26" i="100"/>
  <c r="M13" i="100"/>
  <c r="M12" i="100"/>
  <c r="M10" i="100"/>
  <c r="M9" i="100"/>
  <c r="M8" i="100"/>
  <c r="J38" i="112"/>
  <c r="L38" i="112"/>
  <c r="L39" i="112"/>
  <c r="L40" i="112"/>
  <c r="L41" i="112"/>
  <c r="L42" i="112"/>
  <c r="L43" i="112"/>
  <c r="L44" i="112"/>
  <c r="L45" i="112"/>
  <c r="L46" i="112"/>
  <c r="L47" i="112"/>
  <c r="L48" i="112"/>
  <c r="L49" i="112"/>
  <c r="L50" i="112"/>
  <c r="L51" i="112"/>
  <c r="L52" i="112"/>
  <c r="K38" i="112"/>
  <c r="K39" i="112"/>
  <c r="K40" i="112"/>
  <c r="K41" i="112"/>
  <c r="K42" i="112"/>
  <c r="K43" i="112"/>
  <c r="K44" i="112"/>
  <c r="K45" i="112"/>
  <c r="K46" i="112"/>
  <c r="K47" i="112"/>
  <c r="K48" i="112"/>
  <c r="K49" i="112"/>
  <c r="K50" i="112"/>
  <c r="K51" i="112"/>
  <c r="K52" i="112"/>
  <c r="J39" i="112"/>
  <c r="J40" i="112"/>
  <c r="J41" i="112"/>
  <c r="J42" i="112"/>
  <c r="J43" i="112"/>
  <c r="J44" i="112"/>
  <c r="J45" i="112"/>
  <c r="J46" i="112"/>
  <c r="J47" i="112"/>
  <c r="J48" i="112"/>
  <c r="J49" i="112"/>
  <c r="J50" i="112"/>
  <c r="J51" i="112"/>
  <c r="J52" i="112"/>
  <c r="L37" i="112"/>
  <c r="K37" i="112"/>
  <c r="E12" i="112"/>
  <c r="G12" i="112"/>
  <c r="I12" i="112"/>
  <c r="G33" i="95"/>
  <c r="G34" i="95"/>
  <c r="G35" i="95"/>
  <c r="G36" i="95"/>
  <c r="G37" i="95"/>
  <c r="G38" i="95"/>
  <c r="G39" i="95"/>
  <c r="G40" i="95"/>
  <c r="G41" i="95"/>
  <c r="G42" i="95"/>
  <c r="G43" i="95"/>
  <c r="G44" i="95"/>
  <c r="G45" i="95"/>
  <c r="G46" i="95"/>
  <c r="G47" i="95"/>
  <c r="G48" i="95"/>
  <c r="G49" i="95"/>
  <c r="G50" i="95"/>
  <c r="G51" i="95"/>
  <c r="G32" i="95"/>
  <c r="F40" i="92"/>
  <c r="F39" i="92"/>
  <c r="F38" i="92"/>
  <c r="F37" i="92"/>
  <c r="F36" i="92"/>
  <c r="F35" i="92"/>
  <c r="F34" i="92"/>
  <c r="F33" i="92"/>
  <c r="F32" i="92"/>
  <c r="F31" i="92"/>
  <c r="F30" i="92"/>
  <c r="F29" i="92"/>
  <c r="F28" i="92"/>
  <c r="I14" i="87"/>
  <c r="J7" i="87" s="1"/>
  <c r="G14" i="87"/>
  <c r="H14" i="87" s="1"/>
  <c r="J11" i="87"/>
  <c r="J8" i="87"/>
  <c r="H10" i="87"/>
  <c r="H12" i="87"/>
  <c r="H5" i="87"/>
  <c r="H7" i="87"/>
  <c r="H9" i="87"/>
  <c r="J14" i="87"/>
  <c r="I34" i="65"/>
  <c r="I35" i="65"/>
  <c r="I36" i="65"/>
  <c r="I37" i="65"/>
  <c r="I38" i="65"/>
  <c r="I39" i="65"/>
  <c r="I40" i="65"/>
  <c r="I41" i="65"/>
  <c r="I42" i="65"/>
  <c r="I43" i="65"/>
  <c r="I44" i="65"/>
  <c r="I33" i="65"/>
  <c r="G34" i="65"/>
  <c r="G35" i="65"/>
  <c r="G36" i="65"/>
  <c r="G37" i="65"/>
  <c r="G38" i="65"/>
  <c r="G39" i="65"/>
  <c r="G40" i="65"/>
  <c r="G41" i="65"/>
  <c r="G42" i="65"/>
  <c r="G43" i="65"/>
  <c r="G44" i="65"/>
  <c r="G33" i="65"/>
  <c r="E34" i="65"/>
  <c r="E35" i="65"/>
  <c r="E36" i="65"/>
  <c r="E37" i="65"/>
  <c r="E38" i="65"/>
  <c r="E39" i="65"/>
  <c r="E40" i="65"/>
  <c r="E41" i="65"/>
  <c r="E42" i="65"/>
  <c r="E43" i="65"/>
  <c r="E44" i="65"/>
  <c r="E33" i="65"/>
  <c r="I36" i="59"/>
  <c r="J48" i="59" s="1"/>
  <c r="G36" i="59"/>
  <c r="H39" i="59" s="1"/>
  <c r="E36" i="59"/>
  <c r="F48" i="59" s="1"/>
  <c r="K38" i="81"/>
  <c r="K39" i="81"/>
  <c r="K41" i="81"/>
  <c r="K42" i="81"/>
  <c r="K43" i="81"/>
  <c r="K44" i="81"/>
  <c r="K45" i="81"/>
  <c r="K46" i="81"/>
  <c r="K47" i="81"/>
  <c r="K48" i="81"/>
  <c r="K49" i="81"/>
  <c r="K51" i="81"/>
  <c r="K52" i="81"/>
  <c r="K53" i="81"/>
  <c r="K55" i="81"/>
  <c r="K56" i="81"/>
  <c r="K57" i="81"/>
  <c r="K58" i="81"/>
  <c r="K62" i="81"/>
  <c r="K63" i="81"/>
  <c r="K64" i="81"/>
  <c r="K37" i="81"/>
  <c r="I38" i="81"/>
  <c r="I39" i="81"/>
  <c r="I40" i="81"/>
  <c r="I41" i="81"/>
  <c r="I42" i="81"/>
  <c r="I43" i="81"/>
  <c r="I44" i="81"/>
  <c r="I45" i="81"/>
  <c r="I46" i="81"/>
  <c r="I47" i="81"/>
  <c r="I48" i="81"/>
  <c r="I49" i="81"/>
  <c r="I50" i="81"/>
  <c r="I51" i="81"/>
  <c r="I52" i="81"/>
  <c r="I53" i="81"/>
  <c r="I54" i="81"/>
  <c r="I55" i="81"/>
  <c r="I56" i="81"/>
  <c r="I57" i="81"/>
  <c r="I58" i="81"/>
  <c r="I59" i="81"/>
  <c r="I60" i="81"/>
  <c r="I61" i="81"/>
  <c r="I62" i="81"/>
  <c r="I63" i="81"/>
  <c r="I64" i="81"/>
  <c r="I37" i="81"/>
  <c r="G64" i="81"/>
  <c r="G38" i="81"/>
  <c r="G39" i="81"/>
  <c r="G40" i="81"/>
  <c r="G41" i="81"/>
  <c r="G42" i="81"/>
  <c r="G43" i="81"/>
  <c r="G44" i="81"/>
  <c r="G45" i="81"/>
  <c r="G46" i="81"/>
  <c r="G47" i="81"/>
  <c r="G48" i="81"/>
  <c r="G49" i="81"/>
  <c r="G50" i="81"/>
  <c r="G51" i="81"/>
  <c r="G52" i="81"/>
  <c r="G53" i="81"/>
  <c r="G54" i="81"/>
  <c r="G55" i="81"/>
  <c r="G56" i="81"/>
  <c r="G57" i="81"/>
  <c r="G58" i="81"/>
  <c r="G59" i="81"/>
  <c r="G60" i="81"/>
  <c r="G61" i="81"/>
  <c r="G62" i="81"/>
  <c r="G63" i="81"/>
  <c r="G37" i="81"/>
  <c r="K34" i="79"/>
  <c r="K35" i="79"/>
  <c r="K36" i="79"/>
  <c r="K37" i="79"/>
  <c r="K38" i="79"/>
  <c r="K39" i="79"/>
  <c r="K40" i="79"/>
  <c r="K41" i="79"/>
  <c r="K42" i="79"/>
  <c r="K43" i="79"/>
  <c r="K44" i="79"/>
  <c r="K45" i="79"/>
  <c r="K46" i="79"/>
  <c r="K47" i="79"/>
  <c r="K33" i="79"/>
  <c r="I34" i="79"/>
  <c r="I35" i="79"/>
  <c r="I36" i="79"/>
  <c r="I37" i="79"/>
  <c r="I38" i="79"/>
  <c r="I39" i="79"/>
  <c r="I40" i="79"/>
  <c r="I41" i="79"/>
  <c r="I42" i="79"/>
  <c r="I43" i="79"/>
  <c r="I44" i="79"/>
  <c r="I45" i="79"/>
  <c r="I46" i="79"/>
  <c r="I47" i="79"/>
  <c r="I33" i="79"/>
  <c r="G34" i="79"/>
  <c r="G35" i="79"/>
  <c r="G36" i="79"/>
  <c r="G37" i="79"/>
  <c r="G38" i="79"/>
  <c r="G39" i="79"/>
  <c r="G40" i="79"/>
  <c r="G41" i="79"/>
  <c r="G42" i="79"/>
  <c r="G43" i="79"/>
  <c r="G44" i="79"/>
  <c r="G45" i="79"/>
  <c r="G46" i="79"/>
  <c r="G47" i="79"/>
  <c r="G33" i="79"/>
  <c r="I37" i="77"/>
  <c r="I36" i="77"/>
  <c r="I35" i="77"/>
  <c r="I34" i="77"/>
  <c r="I33" i="77"/>
  <c r="I32" i="77"/>
  <c r="G42" i="77"/>
  <c r="G41" i="77"/>
  <c r="G40" i="77"/>
  <c r="G39" i="77"/>
  <c r="G38" i="77"/>
  <c r="G37" i="77"/>
  <c r="G36" i="77"/>
  <c r="G35" i="77"/>
  <c r="G34" i="77"/>
  <c r="G33" i="77"/>
  <c r="G32" i="77"/>
  <c r="E42" i="77"/>
  <c r="E41" i="77"/>
  <c r="E40" i="77"/>
  <c r="E39" i="77"/>
  <c r="E38" i="77"/>
  <c r="E37" i="77"/>
  <c r="E36" i="77"/>
  <c r="E35" i="77"/>
  <c r="E34" i="77"/>
  <c r="E33" i="77"/>
  <c r="E32" i="77"/>
  <c r="G40" i="75"/>
  <c r="E40" i="75"/>
  <c r="G39" i="75"/>
  <c r="E39" i="75"/>
  <c r="G38" i="75"/>
  <c r="E38" i="75"/>
  <c r="I37" i="75"/>
  <c r="G37" i="75"/>
  <c r="E37" i="75"/>
  <c r="I36" i="75"/>
  <c r="G36" i="75"/>
  <c r="E36" i="75"/>
  <c r="I35" i="75"/>
  <c r="G35" i="75"/>
  <c r="E35" i="75"/>
  <c r="I34" i="75"/>
  <c r="G34" i="75"/>
  <c r="E34" i="75"/>
  <c r="I33" i="75"/>
  <c r="G33" i="75"/>
  <c r="E33" i="75"/>
  <c r="I39" i="73"/>
  <c r="I38" i="73"/>
  <c r="I37" i="73"/>
  <c r="I36" i="73"/>
  <c r="I35" i="73"/>
  <c r="I34" i="73"/>
  <c r="I33" i="73"/>
  <c r="G39" i="73"/>
  <c r="G38" i="73"/>
  <c r="G37" i="73"/>
  <c r="G36" i="73"/>
  <c r="G35" i="73"/>
  <c r="G34" i="73"/>
  <c r="G33" i="73"/>
  <c r="E39" i="73"/>
  <c r="E38" i="73"/>
  <c r="E37" i="73"/>
  <c r="E36" i="73"/>
  <c r="E35" i="73"/>
  <c r="E34" i="73"/>
  <c r="E33" i="73"/>
  <c r="J47" i="59"/>
  <c r="H43" i="59"/>
  <c r="C37" i="71"/>
  <c r="C35" i="71"/>
  <c r="I25" i="52"/>
  <c r="I24" i="52"/>
  <c r="I23" i="52"/>
  <c r="I22" i="52"/>
  <c r="I21" i="52"/>
  <c r="I20" i="52"/>
  <c r="I19" i="52"/>
  <c r="I18" i="52"/>
  <c r="I17" i="52"/>
  <c r="I16" i="52"/>
  <c r="I15" i="52"/>
  <c r="I14" i="52"/>
  <c r="I13" i="52"/>
  <c r="I12" i="52"/>
  <c r="I11" i="52"/>
  <c r="I10" i="52"/>
  <c r="I9" i="52"/>
  <c r="I8" i="52"/>
  <c r="I7" i="52"/>
  <c r="I6" i="52"/>
  <c r="I5" i="52"/>
  <c r="D25" i="52"/>
  <c r="D24" i="52"/>
  <c r="D23" i="52"/>
  <c r="D22" i="52"/>
  <c r="D21" i="52"/>
  <c r="D20" i="52"/>
  <c r="D19" i="52"/>
  <c r="D18" i="52"/>
  <c r="D17" i="52"/>
  <c r="D16" i="52"/>
  <c r="D15" i="52"/>
  <c r="D14" i="52"/>
  <c r="D13" i="52"/>
  <c r="D12" i="52"/>
  <c r="D11" i="52"/>
  <c r="D10" i="52"/>
  <c r="D9" i="52"/>
  <c r="D8" i="52"/>
  <c r="J21" i="50"/>
  <c r="I21" i="50"/>
  <c r="G21" i="50"/>
  <c r="E21" i="50"/>
  <c r="C21" i="50"/>
  <c r="J20" i="50"/>
  <c r="I20" i="50"/>
  <c r="G20" i="50"/>
  <c r="E20" i="50"/>
  <c r="C20" i="50"/>
  <c r="J19" i="50"/>
  <c r="I19" i="50"/>
  <c r="G19" i="50"/>
  <c r="E19" i="50"/>
  <c r="C19" i="50"/>
  <c r="J18" i="50"/>
  <c r="I18" i="50"/>
  <c r="G18" i="50"/>
  <c r="E18" i="50"/>
  <c r="C18" i="50"/>
  <c r="J17" i="50"/>
  <c r="I17" i="50"/>
  <c r="G17" i="50"/>
  <c r="E17" i="50"/>
  <c r="C17" i="50"/>
  <c r="J16" i="50"/>
  <c r="I16" i="50"/>
  <c r="G16" i="50"/>
  <c r="E16" i="50"/>
  <c r="C16" i="50"/>
  <c r="J15" i="50"/>
  <c r="I15" i="50"/>
  <c r="G15" i="50"/>
  <c r="E15" i="50"/>
  <c r="C15" i="50"/>
  <c r="J14" i="50"/>
  <c r="E14" i="50"/>
  <c r="C14" i="50"/>
  <c r="J13" i="50"/>
  <c r="I13" i="50"/>
  <c r="G13" i="50"/>
  <c r="E13" i="50"/>
  <c r="C13" i="50"/>
  <c r="J12" i="50"/>
  <c r="I12" i="50"/>
  <c r="G12" i="50"/>
  <c r="E12" i="50"/>
  <c r="C12" i="50"/>
  <c r="J11" i="50"/>
  <c r="I11" i="50"/>
  <c r="G11" i="50"/>
  <c r="E11" i="50"/>
  <c r="C11" i="50"/>
  <c r="J10" i="50"/>
  <c r="I10" i="50"/>
  <c r="G10" i="50"/>
  <c r="E10" i="50"/>
  <c r="C10" i="50"/>
  <c r="J9" i="50"/>
  <c r="I9" i="50"/>
  <c r="G9" i="50"/>
  <c r="E9" i="50"/>
  <c r="C9" i="50"/>
  <c r="J8" i="50"/>
  <c r="J45" i="50"/>
  <c r="I45" i="50"/>
  <c r="G45" i="50"/>
  <c r="E45" i="50"/>
  <c r="J44" i="50"/>
  <c r="I44" i="50"/>
  <c r="G44" i="50"/>
  <c r="E44" i="50"/>
  <c r="C44" i="50"/>
  <c r="J43" i="50"/>
  <c r="I43" i="50"/>
  <c r="G43" i="50"/>
  <c r="E43" i="50"/>
  <c r="C43" i="50"/>
  <c r="J42" i="50"/>
  <c r="I42" i="50"/>
  <c r="G42" i="50"/>
  <c r="E42" i="50"/>
  <c r="C42" i="50"/>
  <c r="J41" i="50"/>
  <c r="I41" i="50"/>
  <c r="G41" i="50"/>
  <c r="E41" i="50"/>
  <c r="C41" i="50"/>
  <c r="J40" i="50"/>
  <c r="I40" i="50"/>
  <c r="G40" i="50"/>
  <c r="E40" i="50"/>
  <c r="C40" i="50"/>
  <c r="J39" i="50"/>
  <c r="I39" i="50"/>
  <c r="G39" i="50"/>
  <c r="E39" i="50"/>
  <c r="C39" i="50"/>
  <c r="J38" i="50"/>
  <c r="E38" i="50"/>
  <c r="C38" i="50"/>
  <c r="J37" i="50"/>
  <c r="I37" i="50"/>
  <c r="G37" i="50"/>
  <c r="E37" i="50"/>
  <c r="C37" i="50"/>
  <c r="J36" i="50"/>
  <c r="I36" i="50"/>
  <c r="G36" i="50"/>
  <c r="E36" i="50"/>
  <c r="C36" i="50"/>
  <c r="J35" i="50"/>
  <c r="I35" i="50"/>
  <c r="G35" i="50"/>
  <c r="E35" i="50"/>
  <c r="C35" i="50"/>
  <c r="J34" i="50"/>
  <c r="I34" i="50"/>
  <c r="G34" i="50"/>
  <c r="E34" i="50"/>
  <c r="C34" i="50"/>
  <c r="J33" i="50"/>
  <c r="I33" i="50"/>
  <c r="G33" i="50"/>
  <c r="E33" i="50"/>
  <c r="C33" i="50"/>
  <c r="J32" i="50"/>
  <c r="I45" i="47"/>
  <c r="I44" i="47"/>
  <c r="I43" i="47"/>
  <c r="I42" i="47"/>
  <c r="I41" i="47"/>
  <c r="I40" i="47"/>
  <c r="I39" i="47"/>
  <c r="I38" i="47"/>
  <c r="I37" i="47"/>
  <c r="I36" i="47"/>
  <c r="I35" i="47"/>
  <c r="I34" i="47"/>
  <c r="I33" i="47"/>
  <c r="I32" i="47"/>
  <c r="I31" i="47"/>
  <c r="I30" i="47"/>
  <c r="I29" i="47"/>
  <c r="I28" i="47"/>
  <c r="I27" i="47"/>
  <c r="I26" i="47"/>
  <c r="I25" i="47"/>
  <c r="D45" i="47"/>
  <c r="D44" i="47"/>
  <c r="D43" i="47"/>
  <c r="D42" i="47"/>
  <c r="D41" i="47"/>
  <c r="D40" i="47"/>
  <c r="D39" i="47"/>
  <c r="D38" i="47"/>
  <c r="D37" i="47"/>
  <c r="D36" i="47"/>
  <c r="D35" i="47"/>
  <c r="D34" i="47"/>
  <c r="D33" i="47"/>
  <c r="D32" i="47"/>
  <c r="D31" i="47"/>
  <c r="D30" i="47"/>
  <c r="D29" i="47"/>
  <c r="D28" i="47"/>
  <c r="D27" i="47"/>
  <c r="D26" i="47"/>
  <c r="D25" i="47"/>
  <c r="H12" i="47"/>
  <c r="H11" i="47"/>
  <c r="H9" i="47"/>
  <c r="H8" i="47"/>
  <c r="H7" i="47"/>
  <c r="H6" i="47"/>
  <c r="E12" i="47"/>
  <c r="E11" i="47"/>
  <c r="E9" i="47"/>
  <c r="E8" i="47"/>
  <c r="E7" i="47"/>
  <c r="E6" i="47"/>
  <c r="E19" i="45"/>
  <c r="E18" i="45"/>
  <c r="E17" i="45"/>
  <c r="E16" i="45"/>
  <c r="E15" i="45"/>
  <c r="E14" i="45"/>
  <c r="E13" i="45"/>
  <c r="E12" i="45"/>
  <c r="E11" i="45"/>
  <c r="E10" i="45"/>
  <c r="E9" i="45"/>
  <c r="E8" i="45"/>
  <c r="I16" i="39"/>
  <c r="G16" i="39"/>
  <c r="E16" i="39"/>
  <c r="C16" i="39"/>
  <c r="I15" i="39"/>
  <c r="G15" i="39"/>
  <c r="E15" i="39"/>
  <c r="I14" i="39"/>
  <c r="G14" i="39"/>
  <c r="E14" i="39"/>
  <c r="C14" i="39"/>
  <c r="I13" i="39"/>
  <c r="G13" i="39"/>
  <c r="E13" i="39"/>
  <c r="C13" i="39"/>
  <c r="I12" i="39"/>
  <c r="G12" i="39"/>
  <c r="E12" i="39"/>
  <c r="C12" i="39"/>
  <c r="I11" i="39"/>
  <c r="G11" i="39"/>
  <c r="E11" i="39"/>
  <c r="C11" i="39"/>
  <c r="I10" i="39"/>
  <c r="G10" i="39"/>
  <c r="E10" i="39"/>
  <c r="C10" i="39"/>
  <c r="I9" i="39"/>
  <c r="G9" i="39"/>
  <c r="E9" i="39"/>
  <c r="C9" i="39"/>
  <c r="I8" i="39"/>
  <c r="G8" i="39"/>
  <c r="E8" i="39"/>
  <c r="C8" i="39"/>
  <c r="I7" i="39"/>
  <c r="G7" i="39"/>
  <c r="E7" i="39"/>
  <c r="C7" i="39"/>
  <c r="I6" i="39"/>
  <c r="G6" i="39"/>
  <c r="E6" i="39"/>
  <c r="C6" i="39"/>
  <c r="H41" i="37"/>
  <c r="F41" i="37"/>
  <c r="D41" i="37"/>
  <c r="H40" i="37"/>
  <c r="F40" i="37"/>
  <c r="D40" i="37"/>
  <c r="H39" i="37"/>
  <c r="F39" i="37"/>
  <c r="D39" i="37"/>
  <c r="H38" i="37"/>
  <c r="F38" i="37"/>
  <c r="D38" i="37"/>
  <c r="H37" i="37"/>
  <c r="F37" i="37"/>
  <c r="D37" i="37"/>
  <c r="H36" i="37"/>
  <c r="F36" i="37"/>
  <c r="D36" i="37"/>
  <c r="H35" i="37"/>
  <c r="F35" i="37"/>
  <c r="D35" i="37"/>
  <c r="H34" i="37"/>
  <c r="F34" i="37"/>
  <c r="D34" i="37"/>
  <c r="H33" i="37"/>
  <c r="F33" i="37"/>
  <c r="D33" i="37"/>
  <c r="H32" i="37"/>
  <c r="F32" i="37"/>
  <c r="D32" i="37"/>
  <c r="H31" i="37"/>
  <c r="F31" i="37"/>
  <c r="D31" i="37"/>
  <c r="I20" i="37"/>
  <c r="G20" i="37"/>
  <c r="E20" i="37"/>
  <c r="C20" i="37"/>
  <c r="I19" i="37"/>
  <c r="G19" i="37"/>
  <c r="E19" i="37"/>
  <c r="C19" i="37"/>
  <c r="I18" i="37"/>
  <c r="G18" i="37"/>
  <c r="E18" i="37"/>
  <c r="C18" i="37"/>
  <c r="I17" i="37"/>
  <c r="G17" i="37"/>
  <c r="E17" i="37"/>
  <c r="C17" i="37"/>
  <c r="I16" i="37"/>
  <c r="G16" i="37"/>
  <c r="E16" i="37"/>
  <c r="C16" i="37"/>
  <c r="I15" i="37"/>
  <c r="G15" i="37"/>
  <c r="E15" i="37"/>
  <c r="C15" i="37"/>
  <c r="I14" i="37"/>
  <c r="G14" i="37"/>
  <c r="E14" i="37"/>
  <c r="C14" i="37"/>
  <c r="I13" i="37"/>
  <c r="G13" i="37"/>
  <c r="E13" i="37"/>
  <c r="C13" i="37"/>
  <c r="I12" i="37"/>
  <c r="G12" i="37"/>
  <c r="E12" i="37"/>
  <c r="C12" i="37"/>
  <c r="I11" i="37"/>
  <c r="G11" i="37"/>
  <c r="E11" i="37"/>
  <c r="C11" i="37"/>
  <c r="I10" i="37"/>
  <c r="G10" i="37"/>
  <c r="E10" i="37"/>
  <c r="C10" i="37"/>
  <c r="I28" i="5"/>
  <c r="I29" i="5"/>
  <c r="I30" i="5"/>
  <c r="I31" i="5"/>
  <c r="I32" i="5"/>
  <c r="I33" i="5"/>
  <c r="I34" i="5"/>
  <c r="I35" i="5"/>
  <c r="I36" i="5"/>
  <c r="I37" i="5"/>
  <c r="I38" i="5"/>
  <c r="I39" i="5"/>
  <c r="I40" i="5"/>
  <c r="I41" i="5"/>
  <c r="I42" i="5"/>
  <c r="I43" i="5"/>
  <c r="I44" i="5"/>
  <c r="I45" i="5"/>
  <c r="I46" i="5"/>
  <c r="I27" i="5"/>
  <c r="F32" i="5"/>
  <c r="F46" i="5" s="1"/>
  <c r="F28" i="5"/>
  <c r="D32" i="5"/>
  <c r="D28" i="5"/>
  <c r="B32" i="5"/>
  <c r="B28" i="5"/>
  <c r="D13" i="5"/>
  <c r="D12" i="5"/>
  <c r="D10" i="5"/>
  <c r="D9" i="5"/>
  <c r="D8" i="5"/>
  <c r="F21" i="18"/>
  <c r="F20" i="18"/>
  <c r="D20" i="18"/>
  <c r="F19" i="18"/>
  <c r="D19" i="18"/>
  <c r="F18" i="18"/>
  <c r="D18" i="18"/>
  <c r="F17" i="18"/>
  <c r="D17" i="18"/>
  <c r="F16" i="18"/>
  <c r="D16" i="18"/>
  <c r="F15" i="18"/>
  <c r="D15" i="18"/>
  <c r="F14" i="18"/>
  <c r="D14" i="18"/>
  <c r="F13" i="18"/>
  <c r="F12" i="18"/>
  <c r="B46" i="5"/>
  <c r="C40" i="5" s="1"/>
  <c r="I56" i="42"/>
  <c r="I55" i="42"/>
  <c r="I54" i="42"/>
  <c r="I53" i="42"/>
  <c r="I52" i="42"/>
  <c r="I51" i="42"/>
  <c r="I50" i="42"/>
  <c r="I49" i="42"/>
  <c r="I48" i="42"/>
  <c r="I47" i="42"/>
  <c r="I46" i="42"/>
  <c r="I45" i="42"/>
  <c r="I44" i="42"/>
  <c r="I36" i="42"/>
  <c r="H36" i="42"/>
  <c r="G36" i="42"/>
  <c r="F36" i="42"/>
  <c r="E36" i="42"/>
  <c r="D36" i="42"/>
  <c r="J35" i="42"/>
  <c r="J34" i="42"/>
  <c r="J33" i="42"/>
  <c r="J32" i="42"/>
  <c r="J31" i="42"/>
  <c r="J30" i="42"/>
  <c r="J29" i="42"/>
  <c r="J28" i="42"/>
  <c r="J27" i="42"/>
  <c r="J26" i="42"/>
  <c r="J25" i="42"/>
  <c r="F13" i="5"/>
  <c r="F12" i="5"/>
  <c r="F10" i="5"/>
  <c r="F9" i="5"/>
  <c r="F8" i="5"/>
  <c r="K13" i="61"/>
  <c r="K15" i="61"/>
  <c r="K17" i="61"/>
  <c r="K11" i="61"/>
  <c r="U21" i="58"/>
  <c r="U7" i="58"/>
  <c r="X7" i="58" s="1"/>
  <c r="H5" i="56"/>
  <c r="H11" i="56"/>
  <c r="H10" i="56"/>
  <c r="H9" i="56"/>
  <c r="H8" i="56"/>
  <c r="H7" i="56"/>
  <c r="H6" i="56"/>
  <c r="C9" i="56"/>
  <c r="J58" i="109"/>
  <c r="D58" i="109"/>
  <c r="J57" i="109"/>
  <c r="D57" i="109"/>
  <c r="J56" i="109"/>
  <c r="D56" i="109"/>
  <c r="J55" i="109"/>
  <c r="D55" i="109"/>
  <c r="J54" i="109"/>
  <c r="D54" i="109"/>
  <c r="J53" i="109"/>
  <c r="D53" i="109"/>
  <c r="J52" i="109"/>
  <c r="D52" i="109"/>
  <c r="J51" i="109"/>
  <c r="D51" i="109"/>
  <c r="J50" i="109"/>
  <c r="D50" i="109"/>
  <c r="J49" i="109"/>
  <c r="D49" i="109"/>
  <c r="J48" i="109"/>
  <c r="D48" i="109"/>
  <c r="J47" i="109"/>
  <c r="D47" i="109"/>
  <c r="J46" i="109"/>
  <c r="D46" i="109"/>
  <c r="J45" i="109"/>
  <c r="D45" i="109"/>
  <c r="J44" i="109"/>
  <c r="D44" i="109"/>
  <c r="J43" i="109"/>
  <c r="D43" i="109"/>
  <c r="J42" i="109"/>
  <c r="D42" i="109"/>
  <c r="J41" i="109"/>
  <c r="D41" i="109"/>
  <c r="J40" i="109"/>
  <c r="D40" i="109"/>
  <c r="J39" i="109"/>
  <c r="D39" i="109"/>
  <c r="J38" i="109"/>
  <c r="D38" i="109"/>
  <c r="J27" i="109"/>
  <c r="D27" i="109"/>
  <c r="J26" i="109"/>
  <c r="D26" i="109"/>
  <c r="J25" i="109"/>
  <c r="D25" i="109"/>
  <c r="J24" i="109"/>
  <c r="D24" i="109"/>
  <c r="J23" i="109"/>
  <c r="D23" i="109"/>
  <c r="J22" i="109"/>
  <c r="D22" i="109"/>
  <c r="J21" i="109"/>
  <c r="D21" i="109"/>
  <c r="J20" i="109"/>
  <c r="D20" i="109"/>
  <c r="J19" i="109"/>
  <c r="D19" i="109"/>
  <c r="J18" i="109"/>
  <c r="D18" i="109"/>
  <c r="J17" i="109"/>
  <c r="D17" i="109"/>
  <c r="J16" i="109"/>
  <c r="D16" i="109"/>
  <c r="J15" i="109"/>
  <c r="D15" i="109"/>
  <c r="J14" i="109"/>
  <c r="D14" i="109"/>
  <c r="J13" i="109"/>
  <c r="D13" i="109"/>
  <c r="J12" i="109"/>
  <c r="D12" i="109"/>
  <c r="J11" i="109"/>
  <c r="D11" i="109"/>
  <c r="J10" i="109"/>
  <c r="D10" i="109"/>
  <c r="J9" i="109"/>
  <c r="D9" i="109"/>
  <c r="J8" i="109"/>
  <c r="D8" i="109"/>
  <c r="J7" i="109"/>
  <c r="D7" i="109"/>
  <c r="D46" i="107"/>
  <c r="L44" i="107"/>
  <c r="I44" i="107"/>
  <c r="D44" i="107"/>
  <c r="L40" i="107"/>
  <c r="D40" i="107"/>
  <c r="L38" i="107"/>
  <c r="I38" i="107"/>
  <c r="D38" i="107"/>
  <c r="D24" i="107"/>
  <c r="L17" i="107"/>
  <c r="D17" i="107"/>
  <c r="G18" i="105"/>
  <c r="E18" i="105"/>
  <c r="G17" i="105"/>
  <c r="E17" i="105"/>
  <c r="G15" i="105"/>
  <c r="E15" i="105"/>
  <c r="G14" i="105"/>
  <c r="E14" i="105"/>
  <c r="G13" i="105"/>
  <c r="E13" i="105"/>
  <c r="I40" i="107"/>
  <c r="L19" i="107"/>
  <c r="L24" i="107"/>
  <c r="G16" i="103"/>
  <c r="E16" i="103"/>
  <c r="G15" i="103"/>
  <c r="E15" i="103"/>
  <c r="G13" i="103"/>
  <c r="E13" i="103"/>
  <c r="G12" i="103"/>
  <c r="E12" i="103"/>
  <c r="G11" i="103"/>
  <c r="E11" i="103"/>
  <c r="I11" i="93"/>
  <c r="G11" i="93"/>
  <c r="E11" i="93"/>
  <c r="C11" i="93"/>
  <c r="I10" i="93"/>
  <c r="G10" i="93"/>
  <c r="E10" i="93"/>
  <c r="C10" i="93"/>
  <c r="I9" i="93"/>
  <c r="G9" i="93"/>
  <c r="E9" i="93"/>
  <c r="C9" i="93"/>
  <c r="I8" i="93"/>
  <c r="G8" i="93"/>
  <c r="E8" i="93"/>
  <c r="C8" i="93"/>
  <c r="G18" i="92"/>
  <c r="E18" i="92"/>
  <c r="C18" i="92"/>
  <c r="G17" i="92"/>
  <c r="E17" i="92"/>
  <c r="C17" i="92"/>
  <c r="I16" i="92"/>
  <c r="G16" i="92"/>
  <c r="E16" i="92"/>
  <c r="C16" i="92"/>
  <c r="I15" i="92"/>
  <c r="G15" i="92"/>
  <c r="E15" i="92"/>
  <c r="C15" i="92"/>
  <c r="I14" i="92"/>
  <c r="G14" i="92"/>
  <c r="E14" i="92"/>
  <c r="C14" i="92"/>
  <c r="I13" i="92"/>
  <c r="G13" i="92"/>
  <c r="E13" i="92"/>
  <c r="C13" i="92"/>
  <c r="I12" i="92"/>
  <c r="G12" i="92"/>
  <c r="E12" i="92"/>
  <c r="C12" i="92"/>
  <c r="I11" i="92"/>
  <c r="G11" i="92"/>
  <c r="E11" i="92"/>
  <c r="C11" i="92"/>
  <c r="I10" i="92"/>
  <c r="G10" i="92"/>
  <c r="E10" i="92"/>
  <c r="C10" i="92"/>
  <c r="I9" i="92"/>
  <c r="G9" i="92"/>
  <c r="E9" i="92"/>
  <c r="C9" i="92"/>
  <c r="I8" i="92"/>
  <c r="G8" i="92"/>
  <c r="E8" i="92"/>
  <c r="C8" i="92"/>
  <c r="I7" i="92"/>
  <c r="G7" i="92"/>
  <c r="E7" i="92"/>
  <c r="C7" i="92"/>
  <c r="I6" i="92"/>
  <c r="G6" i="92"/>
  <c r="E6" i="92"/>
  <c r="C6" i="92"/>
  <c r="G12" i="85"/>
  <c r="E12" i="85"/>
  <c r="C12" i="85"/>
  <c r="G11" i="85"/>
  <c r="E11" i="85"/>
  <c r="C11" i="85"/>
  <c r="G10" i="85"/>
  <c r="E10" i="85"/>
  <c r="C10" i="85"/>
  <c r="G9" i="85"/>
  <c r="E9" i="85"/>
  <c r="C9" i="85"/>
  <c r="D13" i="83"/>
  <c r="F13" i="83"/>
  <c r="D14" i="83"/>
  <c r="F14" i="83"/>
  <c r="D15" i="83"/>
  <c r="F15" i="83"/>
  <c r="D17" i="83"/>
  <c r="F17" i="83"/>
  <c r="D18" i="83"/>
  <c r="F18" i="83"/>
  <c r="J23" i="81"/>
  <c r="H23" i="81"/>
  <c r="F23" i="81"/>
  <c r="D23" i="81"/>
  <c r="J22" i="81"/>
  <c r="H22" i="81"/>
  <c r="F22" i="81"/>
  <c r="D22" i="81"/>
  <c r="H21" i="81"/>
  <c r="F21" i="81"/>
  <c r="D21" i="81"/>
  <c r="H20" i="81"/>
  <c r="F20" i="81"/>
  <c r="D20" i="81"/>
  <c r="J19" i="81"/>
  <c r="H19" i="81"/>
  <c r="F19" i="81"/>
  <c r="D19" i="81"/>
  <c r="J18" i="81"/>
  <c r="H18" i="81"/>
  <c r="F18" i="81"/>
  <c r="D18" i="81"/>
  <c r="F16" i="81"/>
  <c r="D16" i="81"/>
  <c r="J15" i="81"/>
  <c r="H15" i="81"/>
  <c r="F15" i="81"/>
  <c r="D15" i="81"/>
  <c r="J14" i="81"/>
  <c r="H14" i="81"/>
  <c r="F14" i="81"/>
  <c r="D14" i="81"/>
  <c r="J13" i="81"/>
  <c r="H13" i="81"/>
  <c r="F13" i="81"/>
  <c r="D13" i="81"/>
  <c r="J12" i="81"/>
  <c r="H12" i="81"/>
  <c r="F12" i="81"/>
  <c r="D12" i="81"/>
  <c r="J11" i="81"/>
  <c r="H11" i="81"/>
  <c r="F11" i="81"/>
  <c r="D11" i="81"/>
  <c r="J21" i="79"/>
  <c r="H21" i="79"/>
  <c r="F21" i="79"/>
  <c r="D21" i="79"/>
  <c r="J20" i="79"/>
  <c r="H20" i="79"/>
  <c r="F20" i="79"/>
  <c r="D20" i="79"/>
  <c r="J19" i="79"/>
  <c r="H19" i="79"/>
  <c r="F19" i="79"/>
  <c r="D19" i="79"/>
  <c r="J18" i="79"/>
  <c r="H18" i="79"/>
  <c r="F18" i="79"/>
  <c r="D18" i="79"/>
  <c r="J17" i="79"/>
  <c r="H17" i="79"/>
  <c r="F17" i="79"/>
  <c r="D17" i="79"/>
  <c r="J16" i="79"/>
  <c r="H16" i="79"/>
  <c r="F16" i="79"/>
  <c r="D16" i="79"/>
  <c r="J15" i="79"/>
  <c r="H15" i="79"/>
  <c r="F15" i="79"/>
  <c r="D15" i="79"/>
  <c r="F14" i="79"/>
  <c r="D14" i="79"/>
  <c r="J13" i="79"/>
  <c r="H13" i="79"/>
  <c r="F13" i="79"/>
  <c r="D13" i="79"/>
  <c r="J12" i="79"/>
  <c r="H12" i="79"/>
  <c r="F12" i="79"/>
  <c r="D12" i="79"/>
  <c r="J11" i="79"/>
  <c r="H11" i="79"/>
  <c r="F11" i="79"/>
  <c r="D11" i="79"/>
  <c r="J10" i="79"/>
  <c r="H10" i="79"/>
  <c r="F10" i="79"/>
  <c r="D10" i="79"/>
  <c r="J9" i="79"/>
  <c r="H9" i="79"/>
  <c r="F9" i="79"/>
  <c r="D9" i="79"/>
  <c r="I20" i="77"/>
  <c r="G20" i="77"/>
  <c r="E20" i="77"/>
  <c r="C20" i="77"/>
  <c r="I19" i="77"/>
  <c r="G19" i="77"/>
  <c r="E19" i="77"/>
  <c r="C19" i="77"/>
  <c r="I18" i="77"/>
  <c r="G18" i="77"/>
  <c r="E18" i="77"/>
  <c r="C18" i="77"/>
  <c r="I17" i="77"/>
  <c r="G17" i="77"/>
  <c r="E17" i="77"/>
  <c r="C17" i="77"/>
  <c r="I16" i="77"/>
  <c r="G16" i="77"/>
  <c r="E16" i="77"/>
  <c r="C16" i="77"/>
  <c r="I15" i="77"/>
  <c r="G15" i="77"/>
  <c r="E15" i="77"/>
  <c r="C15" i="77"/>
  <c r="E13" i="77"/>
  <c r="C13" i="77"/>
  <c r="I12" i="77"/>
  <c r="G12" i="77"/>
  <c r="E12" i="77"/>
  <c r="C12" i="77"/>
  <c r="I11" i="77"/>
  <c r="G11" i="77"/>
  <c r="E11" i="77"/>
  <c r="C11" i="77"/>
  <c r="I10" i="77"/>
  <c r="G10" i="77"/>
  <c r="E10" i="77"/>
  <c r="C10" i="77"/>
  <c r="I9" i="77"/>
  <c r="G9" i="77"/>
  <c r="E9" i="77"/>
  <c r="C9" i="77"/>
  <c r="I8" i="77"/>
  <c r="G8" i="77"/>
  <c r="E8" i="77"/>
  <c r="C8" i="77"/>
  <c r="I20" i="75"/>
  <c r="G20" i="75"/>
  <c r="E20" i="75"/>
  <c r="C20" i="75"/>
  <c r="I19" i="75"/>
  <c r="G19" i="75"/>
  <c r="E19" i="75"/>
  <c r="C19" i="75"/>
  <c r="I18" i="75"/>
  <c r="G18" i="75"/>
  <c r="E18" i="75"/>
  <c r="C18" i="75"/>
  <c r="I17" i="75"/>
  <c r="G17" i="75"/>
  <c r="E17" i="75"/>
  <c r="C17" i="75"/>
  <c r="I16" i="75"/>
  <c r="G16" i="75"/>
  <c r="E16" i="75"/>
  <c r="C16" i="75"/>
  <c r="I15" i="75"/>
  <c r="G15" i="75"/>
  <c r="E15" i="75"/>
  <c r="C15" i="75"/>
  <c r="E13" i="75"/>
  <c r="C13" i="75"/>
  <c r="I12" i="75"/>
  <c r="G12" i="75"/>
  <c r="E12" i="75"/>
  <c r="C12" i="75"/>
  <c r="I11" i="75"/>
  <c r="G11" i="75"/>
  <c r="E11" i="75"/>
  <c r="C11" i="75"/>
  <c r="I10" i="75"/>
  <c r="G10" i="75"/>
  <c r="E10" i="75"/>
  <c r="C10" i="75"/>
  <c r="I9" i="75"/>
  <c r="G9" i="75"/>
  <c r="E9" i="75"/>
  <c r="C9" i="75"/>
  <c r="I8" i="75"/>
  <c r="G8" i="75"/>
  <c r="E8" i="75"/>
  <c r="C8" i="75"/>
  <c r="I20" i="73"/>
  <c r="G20" i="73"/>
  <c r="E20" i="73"/>
  <c r="C20" i="73"/>
  <c r="I19" i="73"/>
  <c r="G19" i="73"/>
  <c r="E19" i="73"/>
  <c r="C19" i="73"/>
  <c r="I18" i="73"/>
  <c r="G18" i="73"/>
  <c r="E18" i="73"/>
  <c r="C18" i="73"/>
  <c r="I17" i="73"/>
  <c r="G17" i="73"/>
  <c r="E17" i="73"/>
  <c r="C17" i="73"/>
  <c r="I16" i="73"/>
  <c r="G16" i="73"/>
  <c r="E16" i="73"/>
  <c r="C16" i="73"/>
  <c r="I15" i="73"/>
  <c r="G15" i="73"/>
  <c r="E15" i="73"/>
  <c r="C15" i="73"/>
  <c r="I14" i="73"/>
  <c r="G14" i="73"/>
  <c r="E14" i="73"/>
  <c r="C14" i="73"/>
  <c r="E13" i="73"/>
  <c r="C13" i="73"/>
  <c r="I12" i="73"/>
  <c r="G12" i="73"/>
  <c r="E12" i="73"/>
  <c r="C12" i="73"/>
  <c r="I11" i="73"/>
  <c r="G11" i="73"/>
  <c r="E11" i="73"/>
  <c r="C11" i="73"/>
  <c r="I10" i="73"/>
  <c r="G10" i="73"/>
  <c r="E10" i="73"/>
  <c r="C10" i="73"/>
  <c r="I9" i="73"/>
  <c r="G9" i="73"/>
  <c r="E9" i="73"/>
  <c r="C9" i="73"/>
  <c r="H17" i="69"/>
  <c r="G17" i="69"/>
  <c r="E17" i="69"/>
  <c r="F16" i="69"/>
  <c r="G16" i="69" s="1"/>
  <c r="D16" i="69"/>
  <c r="H16" i="69" s="1"/>
  <c r="I16" i="69" s="1"/>
  <c r="C16" i="69"/>
  <c r="H15" i="69"/>
  <c r="G15" i="69"/>
  <c r="E15" i="69"/>
  <c r="C15" i="69"/>
  <c r="G14" i="69"/>
  <c r="E14" i="69"/>
  <c r="C14" i="69"/>
  <c r="G13" i="69"/>
  <c r="E13" i="69"/>
  <c r="C13" i="69"/>
  <c r="G12" i="69"/>
  <c r="E12" i="69"/>
  <c r="C12" i="69"/>
  <c r="G11" i="69"/>
  <c r="E11" i="69"/>
  <c r="C11" i="69"/>
  <c r="G10" i="69"/>
  <c r="E10" i="69"/>
  <c r="C10" i="69"/>
  <c r="G9" i="69"/>
  <c r="E9" i="69"/>
  <c r="C9" i="69"/>
  <c r="G8" i="69"/>
  <c r="E8" i="69"/>
  <c r="C8" i="69"/>
  <c r="G7" i="69"/>
  <c r="E7" i="69"/>
  <c r="C7" i="69"/>
  <c r="H6" i="69"/>
  <c r="J18" i="67"/>
  <c r="H18" i="67"/>
  <c r="F18" i="67"/>
  <c r="D18" i="67"/>
  <c r="J17" i="67"/>
  <c r="H17" i="67"/>
  <c r="F17" i="67"/>
  <c r="D17" i="67"/>
  <c r="J16" i="67"/>
  <c r="H16" i="67"/>
  <c r="F16" i="67"/>
  <c r="D16" i="67"/>
  <c r="J15" i="67"/>
  <c r="H15" i="67"/>
  <c r="F15" i="67"/>
  <c r="D15" i="67"/>
  <c r="J14" i="67"/>
  <c r="H14" i="67"/>
  <c r="F14" i="67"/>
  <c r="D14" i="67"/>
  <c r="J13" i="67"/>
  <c r="H13" i="67"/>
  <c r="F13" i="67"/>
  <c r="D13" i="67"/>
  <c r="J12" i="67"/>
  <c r="H12" i="67"/>
  <c r="F12" i="67"/>
  <c r="D12" i="67"/>
  <c r="J11" i="67"/>
  <c r="H11" i="67"/>
  <c r="F11" i="67"/>
  <c r="D11" i="67"/>
  <c r="J10" i="67"/>
  <c r="H10" i="67"/>
  <c r="F10" i="67"/>
  <c r="D10" i="67"/>
  <c r="J9" i="67"/>
  <c r="H9" i="67"/>
  <c r="F9" i="67"/>
  <c r="D9" i="67"/>
  <c r="I21" i="65"/>
  <c r="G21" i="65"/>
  <c r="E21" i="65"/>
  <c r="C21" i="65"/>
  <c r="I20" i="65"/>
  <c r="G20" i="65"/>
  <c r="E20" i="65"/>
  <c r="C20" i="65"/>
  <c r="I19" i="65"/>
  <c r="G19" i="65"/>
  <c r="E19" i="65"/>
  <c r="C19" i="65"/>
  <c r="I18" i="65"/>
  <c r="G18" i="65"/>
  <c r="E18" i="65"/>
  <c r="C18" i="65"/>
  <c r="I17" i="65"/>
  <c r="G17" i="65"/>
  <c r="E17" i="65"/>
  <c r="C17" i="65"/>
  <c r="I16" i="65"/>
  <c r="G16" i="65"/>
  <c r="E16" i="65"/>
  <c r="C16" i="65"/>
  <c r="E14" i="65"/>
  <c r="C14" i="65"/>
  <c r="I13" i="65"/>
  <c r="G13" i="65"/>
  <c r="E13" i="65"/>
  <c r="C13" i="65"/>
  <c r="I12" i="65"/>
  <c r="G12" i="65"/>
  <c r="E12" i="65"/>
  <c r="C12" i="65"/>
  <c r="I11" i="65"/>
  <c r="G11" i="65"/>
  <c r="E11" i="65"/>
  <c r="C11" i="65"/>
  <c r="I10" i="65"/>
  <c r="G10" i="65"/>
  <c r="E10" i="65"/>
  <c r="C10" i="65"/>
  <c r="I9" i="65"/>
  <c r="G9" i="65"/>
  <c r="E9" i="65"/>
  <c r="C9" i="65"/>
  <c r="J17" i="61"/>
  <c r="I17" i="61"/>
  <c r="H17" i="61"/>
  <c r="J15" i="61"/>
  <c r="H15" i="61"/>
  <c r="J13" i="61"/>
  <c r="I13" i="61"/>
  <c r="H13" i="61"/>
  <c r="J11" i="61"/>
  <c r="I11" i="61"/>
  <c r="H11" i="61"/>
  <c r="J23" i="59"/>
  <c r="H23" i="59"/>
  <c r="F23" i="59"/>
  <c r="D23" i="59"/>
  <c r="J22" i="59"/>
  <c r="H22" i="59"/>
  <c r="F22" i="59"/>
  <c r="D22" i="59"/>
  <c r="J21" i="59"/>
  <c r="H21" i="59"/>
  <c r="F21" i="59"/>
  <c r="D21" i="59"/>
  <c r="J20" i="59"/>
  <c r="H20" i="59"/>
  <c r="D20" i="59"/>
  <c r="J19" i="59"/>
  <c r="H19" i="59"/>
  <c r="F19" i="59"/>
  <c r="D19" i="59"/>
  <c r="J18" i="59"/>
  <c r="H18" i="59"/>
  <c r="F18" i="59"/>
  <c r="D18" i="59"/>
  <c r="J17" i="59"/>
  <c r="H17" i="59"/>
  <c r="F17" i="59"/>
  <c r="D17" i="59"/>
  <c r="F16" i="59"/>
  <c r="D16" i="59"/>
  <c r="J15" i="59"/>
  <c r="H15" i="59"/>
  <c r="F15" i="59"/>
  <c r="D15" i="59"/>
  <c r="J14" i="59"/>
  <c r="H14" i="59"/>
  <c r="F14" i="59"/>
  <c r="D14" i="59"/>
  <c r="J13" i="59"/>
  <c r="H13" i="59"/>
  <c r="F13" i="59"/>
  <c r="D13" i="59"/>
  <c r="J12" i="59"/>
  <c r="H12" i="59"/>
  <c r="F12" i="59"/>
  <c r="D12" i="59"/>
  <c r="J11" i="59"/>
  <c r="H11" i="59"/>
  <c r="F11" i="59"/>
  <c r="D11" i="59"/>
  <c r="V33" i="58"/>
  <c r="H33" i="58"/>
  <c r="G33" i="58"/>
  <c r="F33" i="58"/>
  <c r="E33" i="58"/>
  <c r="V32" i="58"/>
  <c r="H32" i="58"/>
  <c r="G32" i="58"/>
  <c r="F32" i="58"/>
  <c r="E32" i="58"/>
  <c r="V31" i="58"/>
  <c r="H31" i="58"/>
  <c r="G31" i="58"/>
  <c r="F31" i="58"/>
  <c r="E31" i="58"/>
  <c r="V30" i="58"/>
  <c r="H30" i="58"/>
  <c r="G30" i="58"/>
  <c r="F30" i="58"/>
  <c r="E30" i="58"/>
  <c r="V29" i="58"/>
  <c r="H29" i="58"/>
  <c r="G29" i="58"/>
  <c r="F29" i="58"/>
  <c r="E29" i="58"/>
  <c r="V28" i="58"/>
  <c r="H28" i="58"/>
  <c r="G28" i="58"/>
  <c r="V27" i="58"/>
  <c r="H27" i="58"/>
  <c r="G27" i="58"/>
  <c r="V26" i="58"/>
  <c r="H26" i="58"/>
  <c r="G26" i="58"/>
  <c r="V24" i="58"/>
  <c r="H24" i="58"/>
  <c r="G24" i="58"/>
  <c r="F24" i="58"/>
  <c r="E24" i="58"/>
  <c r="V23" i="58"/>
  <c r="H23" i="58"/>
  <c r="G23" i="58"/>
  <c r="F23" i="58"/>
  <c r="E23" i="58"/>
  <c r="V22" i="58"/>
  <c r="H22" i="58"/>
  <c r="G22" i="58"/>
  <c r="F22" i="58"/>
  <c r="E22" i="58"/>
  <c r="H21" i="58"/>
  <c r="G21" i="58"/>
  <c r="F21" i="58"/>
  <c r="E21" i="58"/>
  <c r="V20" i="58"/>
  <c r="H20" i="58"/>
  <c r="G20" i="58"/>
  <c r="F20" i="58"/>
  <c r="E20" i="58"/>
  <c r="V19" i="58"/>
  <c r="H19" i="58"/>
  <c r="G19" i="58"/>
  <c r="F19" i="58"/>
  <c r="E19" i="58"/>
  <c r="V18" i="58"/>
  <c r="H18" i="58"/>
  <c r="G18" i="58"/>
  <c r="F18" i="58"/>
  <c r="E18" i="58"/>
  <c r="V17" i="58"/>
  <c r="H17" i="58"/>
  <c r="G17" i="58"/>
  <c r="F17" i="58"/>
  <c r="E17" i="58"/>
  <c r="V16" i="58"/>
  <c r="H16" i="58"/>
  <c r="G16" i="58"/>
  <c r="F16" i="58"/>
  <c r="E16" i="58"/>
  <c r="V15" i="58"/>
  <c r="H15" i="58"/>
  <c r="G15" i="58"/>
  <c r="F15" i="58"/>
  <c r="E15" i="58"/>
  <c r="V14" i="58"/>
  <c r="H14" i="58"/>
  <c r="G14" i="58"/>
  <c r="F14" i="58"/>
  <c r="E14" i="58"/>
  <c r="V13" i="58"/>
  <c r="H13" i="58"/>
  <c r="G13" i="58"/>
  <c r="F13" i="58"/>
  <c r="E13" i="58"/>
  <c r="V12" i="58"/>
  <c r="H12" i="58"/>
  <c r="G12" i="58"/>
  <c r="F12" i="58"/>
  <c r="E12" i="58"/>
  <c r="V11" i="58"/>
  <c r="H11" i="58"/>
  <c r="G11" i="58"/>
  <c r="F11" i="58"/>
  <c r="E11" i="58"/>
  <c r="V10" i="58"/>
  <c r="H10" i="58"/>
  <c r="G10" i="58"/>
  <c r="F10" i="58"/>
  <c r="E10" i="58"/>
  <c r="V9" i="58"/>
  <c r="H9" i="58"/>
  <c r="G9" i="58"/>
  <c r="F9" i="58"/>
  <c r="E9" i="58"/>
  <c r="V8" i="58"/>
  <c r="H8" i="58"/>
  <c r="G8" i="58"/>
  <c r="F8" i="58"/>
  <c r="E8" i="58"/>
  <c r="V7" i="58"/>
  <c r="H7" i="58"/>
  <c r="G7" i="58"/>
  <c r="F7" i="58"/>
  <c r="E7" i="58"/>
  <c r="V6" i="58"/>
  <c r="H6" i="58"/>
  <c r="G6" i="58"/>
  <c r="F6" i="58"/>
  <c r="E6" i="58"/>
  <c r="P33" i="57"/>
  <c r="P32" i="57"/>
  <c r="P30" i="57"/>
  <c r="P29" i="57"/>
  <c r="P28" i="57"/>
  <c r="P27" i="57"/>
  <c r="P26" i="57"/>
  <c r="P24" i="57"/>
  <c r="P23" i="57"/>
  <c r="P22" i="57"/>
  <c r="P21" i="57"/>
  <c r="P20" i="57"/>
  <c r="P19" i="57"/>
  <c r="P18" i="57"/>
  <c r="P17" i="57"/>
  <c r="P15" i="57"/>
  <c r="P14" i="57"/>
  <c r="P13" i="57"/>
  <c r="P12" i="57"/>
  <c r="P11" i="57"/>
  <c r="P10" i="57"/>
  <c r="P9" i="57"/>
  <c r="P8" i="57"/>
  <c r="P7" i="57"/>
  <c r="P6" i="57"/>
  <c r="G11" i="56"/>
  <c r="E11" i="56"/>
  <c r="C11" i="56"/>
  <c r="G10" i="56"/>
  <c r="E10" i="56"/>
  <c r="C10" i="56"/>
  <c r="G9" i="56"/>
  <c r="E9" i="56"/>
  <c r="G8" i="56"/>
  <c r="E8" i="56"/>
  <c r="C8" i="56"/>
  <c r="G7" i="56"/>
  <c r="E7" i="56"/>
  <c r="C7" i="56"/>
  <c r="G6" i="56"/>
  <c r="E6" i="56"/>
  <c r="G5" i="56"/>
  <c r="E5" i="56"/>
  <c r="C29" i="5" l="1"/>
  <c r="J42" i="59"/>
  <c r="J43" i="59"/>
  <c r="F49" i="59"/>
  <c r="F47" i="59"/>
  <c r="F42" i="59"/>
  <c r="F43" i="59"/>
  <c r="F39" i="59"/>
  <c r="F46" i="59"/>
  <c r="F37" i="59"/>
  <c r="F38" i="59"/>
  <c r="F45" i="59"/>
  <c r="F50" i="59"/>
  <c r="G40" i="5"/>
  <c r="G39" i="5"/>
  <c r="E16" i="69"/>
  <c r="I11" i="69"/>
  <c r="I18" i="69"/>
  <c r="I19" i="69"/>
  <c r="H8" i="87"/>
  <c r="F29" i="69"/>
  <c r="F32" i="69"/>
  <c r="F33" i="69"/>
  <c r="F34" i="69"/>
  <c r="F30" i="69"/>
  <c r="F35" i="69"/>
  <c r="F37" i="69"/>
  <c r="F31" i="69"/>
  <c r="F36" i="69"/>
  <c r="F38" i="69"/>
  <c r="F39" i="69"/>
  <c r="G35" i="67"/>
  <c r="J46" i="59"/>
  <c r="J36" i="59"/>
  <c r="F44" i="59"/>
  <c r="J37" i="59"/>
  <c r="J39" i="59"/>
  <c r="V21" i="58"/>
  <c r="X21" i="58"/>
  <c r="L6" i="107"/>
  <c r="M43" i="107" s="1"/>
  <c r="I6" i="107"/>
  <c r="J51" i="107" s="1"/>
  <c r="C31" i="5"/>
  <c r="G35" i="5"/>
  <c r="G33" i="5"/>
  <c r="J5" i="87"/>
  <c r="C32" i="5"/>
  <c r="C35" i="5"/>
  <c r="H45" i="59"/>
  <c r="G34" i="67"/>
  <c r="I14" i="69"/>
  <c r="C30" i="5"/>
  <c r="G46" i="5"/>
  <c r="H49" i="59"/>
  <c r="J45" i="59"/>
  <c r="C34" i="5"/>
  <c r="G27" i="5"/>
  <c r="G32" i="5"/>
  <c r="H38" i="59"/>
  <c r="H44" i="59"/>
  <c r="C39" i="5"/>
  <c r="G31" i="5"/>
  <c r="H42" i="59"/>
  <c r="H36" i="59"/>
  <c r="H47" i="59"/>
  <c r="J36" i="42"/>
  <c r="C42" i="5"/>
  <c r="G43" i="5"/>
  <c r="H46" i="59"/>
  <c r="F41" i="59"/>
  <c r="C44" i="5"/>
  <c r="D46" i="5"/>
  <c r="E44" i="5" s="1"/>
  <c r="H50" i="59"/>
  <c r="J6" i="87"/>
  <c r="D6" i="107"/>
  <c r="E40" i="107" s="1"/>
  <c r="I12" i="69"/>
  <c r="I8" i="69"/>
  <c r="I15" i="69"/>
  <c r="I13" i="69"/>
  <c r="I17" i="69"/>
  <c r="I9" i="69"/>
  <c r="I7" i="69"/>
  <c r="I10" i="69"/>
  <c r="G6" i="107"/>
  <c r="F40" i="59"/>
  <c r="J44" i="59"/>
  <c r="H41" i="59"/>
  <c r="H37" i="59"/>
  <c r="J41" i="59"/>
  <c r="H48" i="59"/>
  <c r="J40" i="59"/>
  <c r="C33" i="5"/>
  <c r="C46" i="5"/>
  <c r="C38" i="5"/>
  <c r="G37" i="5"/>
  <c r="G30" i="5"/>
  <c r="G44" i="5"/>
  <c r="J38" i="59"/>
  <c r="H40" i="59"/>
  <c r="J12" i="87"/>
  <c r="C37" i="5"/>
  <c r="C28" i="5"/>
  <c r="C43" i="5"/>
  <c r="G41" i="5"/>
  <c r="G34" i="5"/>
  <c r="G29" i="5"/>
  <c r="C41" i="5"/>
  <c r="C36" i="5"/>
  <c r="G45" i="5"/>
  <c r="G38" i="5"/>
  <c r="G36" i="5"/>
  <c r="F36" i="59"/>
  <c r="J49" i="59"/>
  <c r="C27" i="5"/>
  <c r="C45" i="5"/>
  <c r="G28" i="5"/>
  <c r="G42" i="5"/>
  <c r="J13" i="87"/>
  <c r="H13" i="87"/>
  <c r="H6" i="87"/>
  <c r="J9" i="87"/>
  <c r="H11" i="87"/>
  <c r="J10" i="87"/>
  <c r="M10" i="107" l="1"/>
  <c r="M53" i="107"/>
  <c r="M19" i="107"/>
  <c r="M44" i="107"/>
  <c r="M21" i="107"/>
  <c r="M34" i="107"/>
  <c r="M41" i="107"/>
  <c r="M26" i="107"/>
  <c r="E41" i="5"/>
  <c r="J6" i="107"/>
  <c r="J8" i="107"/>
  <c r="M15" i="107"/>
  <c r="M18" i="107"/>
  <c r="M24" i="107"/>
  <c r="M6" i="107"/>
  <c r="M45" i="107"/>
  <c r="M16" i="107"/>
  <c r="M33" i="107"/>
  <c r="M27" i="107"/>
  <c r="M14" i="107"/>
  <c r="M31" i="107"/>
  <c r="M42" i="107"/>
  <c r="M9" i="107"/>
  <c r="M47" i="107"/>
  <c r="M52" i="107"/>
  <c r="M13" i="107"/>
  <c r="M48" i="107"/>
  <c r="M12" i="107"/>
  <c r="M11" i="107"/>
  <c r="M46" i="107"/>
  <c r="M49" i="107"/>
  <c r="M20" i="107"/>
  <c r="M7" i="107"/>
  <c r="M36" i="107"/>
  <c r="M23" i="107"/>
  <c r="M37" i="107"/>
  <c r="M28" i="107"/>
  <c r="M25" i="107"/>
  <c r="M35" i="107"/>
  <c r="M17" i="107"/>
  <c r="M8" i="107"/>
  <c r="J21" i="107"/>
  <c r="K21" i="107" s="1"/>
  <c r="J44" i="107"/>
  <c r="J22" i="107"/>
  <c r="J45" i="107"/>
  <c r="J32" i="107"/>
  <c r="J14" i="107"/>
  <c r="J9" i="107"/>
  <c r="K9" i="107" s="1"/>
  <c r="J43" i="107"/>
  <c r="K43" i="107" s="1"/>
  <c r="J25" i="107"/>
  <c r="K25" i="107" s="1"/>
  <c r="J13" i="107"/>
  <c r="K13" i="107" s="1"/>
  <c r="J38" i="107"/>
  <c r="J41" i="107"/>
  <c r="J30" i="107"/>
  <c r="J35" i="107"/>
  <c r="K35" i="107" s="1"/>
  <c r="E34" i="5"/>
  <c r="E46" i="5"/>
  <c r="J10" i="107"/>
  <c r="K10" i="107" s="1"/>
  <c r="E45" i="5"/>
  <c r="E29" i="5"/>
  <c r="J18" i="107"/>
  <c r="J33" i="107"/>
  <c r="J27" i="107"/>
  <c r="J15" i="107"/>
  <c r="J17" i="107"/>
  <c r="E42" i="5"/>
  <c r="E31" i="5"/>
  <c r="J37" i="107"/>
  <c r="K37" i="107" s="1"/>
  <c r="J26" i="107"/>
  <c r="J50" i="107"/>
  <c r="J49" i="107"/>
  <c r="J20" i="107"/>
  <c r="E28" i="5"/>
  <c r="E43" i="5"/>
  <c r="E39" i="5"/>
  <c r="E32" i="5"/>
  <c r="E40" i="5"/>
  <c r="E27" i="5"/>
  <c r="J16" i="107"/>
  <c r="J52" i="107"/>
  <c r="K52" i="107" s="1"/>
  <c r="J53" i="107"/>
  <c r="K53" i="107" s="1"/>
  <c r="M22" i="107"/>
  <c r="M29" i="107"/>
  <c r="M32" i="107"/>
  <c r="K32" i="107" s="1"/>
  <c r="M50" i="107"/>
  <c r="M39" i="107"/>
  <c r="M30" i="107"/>
  <c r="J19" i="107"/>
  <c r="K19" i="107" s="1"/>
  <c r="J31" i="107"/>
  <c r="J42" i="107"/>
  <c r="J48" i="107"/>
  <c r="E36" i="5"/>
  <c r="E33" i="5"/>
  <c r="E30" i="5"/>
  <c r="J46" i="107"/>
  <c r="K46" i="107" s="1"/>
  <c r="J24" i="107"/>
  <c r="J39" i="107"/>
  <c r="J29" i="107"/>
  <c r="J11" i="107"/>
  <c r="M38" i="107"/>
  <c r="K38" i="107" s="1"/>
  <c r="M40" i="107"/>
  <c r="E37" i="5"/>
  <c r="E38" i="5"/>
  <c r="E35" i="5"/>
  <c r="J23" i="107"/>
  <c r="J34" i="107"/>
  <c r="J36" i="107"/>
  <c r="K36" i="107" s="1"/>
  <c r="J47" i="107"/>
  <c r="J7" i="107"/>
  <c r="M51" i="107"/>
  <c r="K51" i="107" s="1"/>
  <c r="J40" i="107"/>
  <c r="J28" i="107"/>
  <c r="E24" i="107"/>
  <c r="E20" i="107"/>
  <c r="E27" i="107"/>
  <c r="E41" i="107"/>
  <c r="E43" i="107"/>
  <c r="E50" i="107"/>
  <c r="E29" i="107"/>
  <c r="E31" i="107"/>
  <c r="E6" i="107"/>
  <c r="E53" i="107"/>
  <c r="E47" i="107"/>
  <c r="E37" i="107"/>
  <c r="E33" i="107"/>
  <c r="E17" i="107"/>
  <c r="E34" i="107"/>
  <c r="E35" i="107"/>
  <c r="E9" i="107"/>
  <c r="E19" i="107"/>
  <c r="E25" i="107"/>
  <c r="E22" i="107"/>
  <c r="E8" i="107"/>
  <c r="E15" i="107"/>
  <c r="E45" i="107"/>
  <c r="E44" i="107"/>
  <c r="E32" i="107"/>
  <c r="E28" i="107"/>
  <c r="E18" i="107"/>
  <c r="E39" i="107"/>
  <c r="E36" i="107"/>
  <c r="E49" i="107"/>
  <c r="E21" i="107"/>
  <c r="E16" i="107"/>
  <c r="E10" i="107"/>
  <c r="E42" i="107"/>
  <c r="E13" i="107"/>
  <c r="E14" i="107"/>
  <c r="E51" i="107"/>
  <c r="E30" i="107"/>
  <c r="E23" i="107"/>
  <c r="E26" i="107"/>
  <c r="E11" i="107"/>
  <c r="E52" i="107"/>
  <c r="E48" i="107"/>
  <c r="H17" i="107"/>
  <c r="H33" i="107"/>
  <c r="H22" i="107"/>
  <c r="H50" i="107"/>
  <c r="H45" i="107"/>
  <c r="H18" i="107"/>
  <c r="H6" i="107"/>
  <c r="H35" i="107"/>
  <c r="H46" i="107"/>
  <c r="H30" i="107"/>
  <c r="H16" i="107"/>
  <c r="H43" i="107"/>
  <c r="H15" i="107"/>
  <c r="H8" i="107"/>
  <c r="H24" i="107"/>
  <c r="H44" i="107"/>
  <c r="H20" i="107"/>
  <c r="H52" i="107"/>
  <c r="H10" i="107"/>
  <c r="H53" i="107"/>
  <c r="H9" i="107"/>
  <c r="H31" i="107"/>
  <c r="H37" i="107"/>
  <c r="H21" i="107"/>
  <c r="H48" i="107"/>
  <c r="H29" i="107"/>
  <c r="H12" i="107"/>
  <c r="H42" i="107"/>
  <c r="H25" i="107"/>
  <c r="H47" i="107"/>
  <c r="H38" i="107"/>
  <c r="H13" i="107"/>
  <c r="H34" i="107"/>
  <c r="H41" i="107"/>
  <c r="H23" i="107"/>
  <c r="H27" i="107"/>
  <c r="H40" i="107"/>
  <c r="F40" i="107" s="1"/>
  <c r="H19" i="107"/>
  <c r="H32" i="107"/>
  <c r="H26" i="107"/>
  <c r="H7" i="107"/>
  <c r="H36" i="107"/>
  <c r="H51" i="107"/>
  <c r="H49" i="107"/>
  <c r="H11" i="107"/>
  <c r="H39" i="107"/>
  <c r="H14" i="107"/>
  <c r="E46" i="107"/>
  <c r="H28" i="107"/>
  <c r="E7" i="107"/>
  <c r="E38" i="107"/>
  <c r="K44" i="107" l="1"/>
  <c r="K14" i="107"/>
  <c r="K26" i="107"/>
  <c r="K8" i="107"/>
  <c r="K34" i="107"/>
  <c r="K42" i="107"/>
  <c r="K33" i="107"/>
  <c r="K6" i="107"/>
  <c r="K28" i="107"/>
  <c r="K24" i="107"/>
  <c r="K20" i="107"/>
  <c r="K15" i="107"/>
  <c r="F38" i="107"/>
  <c r="K41" i="107"/>
  <c r="K48" i="107"/>
  <c r="K30" i="107"/>
  <c r="K49" i="107"/>
  <c r="K27" i="107"/>
  <c r="K18" i="107"/>
  <c r="K11" i="107"/>
  <c r="K16" i="107"/>
  <c r="K7" i="107"/>
  <c r="K23" i="107"/>
  <c r="K47" i="107"/>
  <c r="K31" i="107"/>
  <c r="K17" i="107"/>
  <c r="K45" i="107"/>
  <c r="K22" i="107"/>
  <c r="F21" i="107"/>
  <c r="F7" i="107"/>
  <c r="F30" i="107"/>
  <c r="K29" i="107"/>
  <c r="K50" i="107"/>
  <c r="F46" i="107"/>
  <c r="F11" i="107"/>
  <c r="F10" i="107"/>
  <c r="F32" i="107"/>
  <c r="F9" i="107"/>
  <c r="F6" i="107"/>
  <c r="F24" i="107"/>
  <c r="K40" i="107"/>
  <c r="K39" i="107"/>
  <c r="F26" i="107"/>
  <c r="F44" i="107"/>
  <c r="F35" i="107"/>
  <c r="F16" i="107"/>
  <c r="F31" i="107"/>
  <c r="F23" i="107"/>
  <c r="F45" i="107"/>
  <c r="F34" i="107"/>
  <c r="F29" i="107"/>
  <c r="F49" i="107"/>
  <c r="F15" i="107"/>
  <c r="F17" i="107"/>
  <c r="F50" i="107"/>
  <c r="F51" i="107"/>
  <c r="F8" i="107"/>
  <c r="F33" i="107"/>
  <c r="F43" i="107"/>
  <c r="F14" i="107"/>
  <c r="F39" i="107"/>
  <c r="F22" i="107"/>
  <c r="F37" i="107"/>
  <c r="F41" i="107"/>
  <c r="F48" i="107"/>
  <c r="F13" i="107"/>
  <c r="F18" i="107"/>
  <c r="F25" i="107"/>
  <c r="F47" i="107"/>
  <c r="F27" i="107"/>
  <c r="F52" i="107"/>
  <c r="F42" i="107"/>
  <c r="F28" i="107"/>
  <c r="F19" i="107"/>
  <c r="F53" i="107"/>
  <c r="F20" i="107"/>
</calcChain>
</file>

<file path=xl/sharedStrings.xml><?xml version="1.0" encoding="utf-8"?>
<sst xmlns="http://schemas.openxmlformats.org/spreadsheetml/2006/main" count="3795" uniqueCount="1980">
  <si>
    <t>年　度</t>
    <rPh sb="0" eb="1">
      <t>トシ</t>
    </rPh>
    <rPh sb="2" eb="3">
      <t>ド</t>
    </rPh>
    <phoneticPr fontId="11"/>
  </si>
  <si>
    <t>名目</t>
    <rPh sb="0" eb="2">
      <t>メイモク</t>
    </rPh>
    <phoneticPr fontId="11"/>
  </si>
  <si>
    <t>（単位：百万円，％）</t>
    <rPh sb="1" eb="3">
      <t>タンイ</t>
    </rPh>
    <rPh sb="4" eb="7">
      <t>ヒャクマンエン</t>
    </rPh>
    <phoneticPr fontId="11"/>
  </si>
  <si>
    <t>（単位：所，人，％）</t>
    <rPh sb="1" eb="3">
      <t>タンイ</t>
    </rPh>
    <rPh sb="4" eb="5">
      <t>ショ</t>
    </rPh>
    <rPh sb="6" eb="7">
      <t>ニン</t>
    </rPh>
    <phoneticPr fontId="11"/>
  </si>
  <si>
    <t>事業所数</t>
  </si>
  <si>
    <t>従業者数</t>
  </si>
  <si>
    <t>事業所数</t>
    <rPh sb="0" eb="3">
      <t>ジギョウショ</t>
    </rPh>
    <rPh sb="3" eb="4">
      <t>スウ</t>
    </rPh>
    <phoneticPr fontId="11"/>
  </si>
  <si>
    <t>従業者数</t>
    <rPh sb="0" eb="3">
      <t>ジュウギョウシャ</t>
    </rPh>
    <rPh sb="3" eb="4">
      <t>スウ</t>
    </rPh>
    <phoneticPr fontId="11"/>
  </si>
  <si>
    <t>実数</t>
    <rPh sb="0" eb="2">
      <t>ジッスウ</t>
    </rPh>
    <phoneticPr fontId="11"/>
  </si>
  <si>
    <t>構成比</t>
    <rPh sb="0" eb="3">
      <t>コウセイヒ</t>
    </rPh>
    <phoneticPr fontId="11"/>
  </si>
  <si>
    <t>第１次産業</t>
    <rPh sb="0" eb="3">
      <t>ダイ１ジ</t>
    </rPh>
    <rPh sb="3" eb="5">
      <t>サンギョウ</t>
    </rPh>
    <phoneticPr fontId="11"/>
  </si>
  <si>
    <t>第２次産業</t>
    <rPh sb="0" eb="3">
      <t>ダイ２ジ</t>
    </rPh>
    <rPh sb="3" eb="5">
      <t>サンギョウ</t>
    </rPh>
    <phoneticPr fontId="11"/>
  </si>
  <si>
    <t>鉱　業</t>
    <rPh sb="0" eb="1">
      <t>コウ</t>
    </rPh>
    <rPh sb="2" eb="3">
      <t>ギョウ</t>
    </rPh>
    <phoneticPr fontId="11"/>
  </si>
  <si>
    <t>建設業</t>
    <rPh sb="0" eb="3">
      <t>ケンセツギョウ</t>
    </rPh>
    <phoneticPr fontId="11"/>
  </si>
  <si>
    <t>製造業</t>
    <rPh sb="0" eb="3">
      <t>セイゾウギョウ</t>
    </rPh>
    <phoneticPr fontId="11"/>
  </si>
  <si>
    <t>第３次産業</t>
    <rPh sb="0" eb="1">
      <t>ダイ</t>
    </rPh>
    <rPh sb="1" eb="3">
      <t>３ジ</t>
    </rPh>
    <rPh sb="3" eb="5">
      <t>サンギョウ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</si>
  <si>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</si>
  <si>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</si>
  <si>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卸売・小売業</t>
    <rPh sb="0" eb="1">
      <t>オロシ</t>
    </rPh>
    <rPh sb="1" eb="2">
      <t>ウ</t>
    </rPh>
    <rPh sb="3" eb="6">
      <t>コウリギョウ</t>
    </rPh>
    <phoneticPr fontId="11"/>
  </si>
  <si>
    <t>金融・保険業</t>
    <rPh sb="0" eb="2">
      <t>キンユウ</t>
    </rPh>
    <rPh sb="3" eb="6">
      <t>ホケンギョウ</t>
    </rPh>
    <phoneticPr fontId="11"/>
  </si>
  <si>
    <t>不動産業</t>
    <rPh sb="0" eb="3">
      <t>フドウサン</t>
    </rPh>
    <rPh sb="3" eb="4">
      <t>ギョウ</t>
    </rPh>
    <phoneticPr fontId="11"/>
  </si>
  <si>
    <t>医療，福祉</t>
    <rPh sb="0" eb="2">
      <t>イリョウ</t>
    </rPh>
    <rPh sb="3" eb="5">
      <t>フクシ</t>
    </rPh>
    <phoneticPr fontId="11"/>
  </si>
  <si>
    <t>教育，学習支援業</t>
    <rPh sb="0" eb="2">
      <t>キョウイク</t>
    </rPh>
    <rPh sb="3" eb="5">
      <t>ガクシュウ</t>
    </rPh>
    <rPh sb="5" eb="7">
      <t>シエン</t>
    </rPh>
    <rPh sb="7" eb="8">
      <t>ギョウ</t>
    </rPh>
    <phoneticPr fontId="11"/>
  </si>
  <si>
    <t>総　　　　数</t>
    <rPh sb="0" eb="1">
      <t>フサ</t>
    </rPh>
    <rPh sb="5" eb="6">
      <t>カズ</t>
    </rPh>
    <phoneticPr fontId="11"/>
  </si>
  <si>
    <t>（単位：％）</t>
    <rPh sb="1" eb="3">
      <t>タンイ</t>
    </rPh>
    <phoneticPr fontId="11"/>
  </si>
  <si>
    <t>項      目</t>
    <rPh sb="0" eb="8">
      <t>コウモク</t>
    </rPh>
    <phoneticPr fontId="11"/>
  </si>
  <si>
    <t>京都市</t>
    <rPh sb="0" eb="3">
      <t>キョウトシ</t>
    </rPh>
    <phoneticPr fontId="11"/>
  </si>
  <si>
    <t>国</t>
    <rPh sb="0" eb="1">
      <t>クニ</t>
    </rPh>
    <phoneticPr fontId="11"/>
  </si>
  <si>
    <t>鉱業</t>
    <rPh sb="0" eb="2">
      <t>コウギョウ</t>
    </rPh>
    <phoneticPr fontId="11"/>
  </si>
  <si>
    <t>産</t>
    <rPh sb="0" eb="1">
      <t>サン</t>
    </rPh>
    <phoneticPr fontId="11"/>
  </si>
  <si>
    <t>電気・ガス・水道業</t>
    <rPh sb="0" eb="2">
      <t>デンキ</t>
    </rPh>
    <rPh sb="6" eb="9">
      <t>スイドウギョウ</t>
    </rPh>
    <phoneticPr fontId="11"/>
  </si>
  <si>
    <t>業</t>
    <rPh sb="0" eb="1">
      <t>ギョウ</t>
    </rPh>
    <phoneticPr fontId="11"/>
  </si>
  <si>
    <t>金融・保険業</t>
    <rPh sb="0" eb="2">
      <t>キンユウ</t>
    </rPh>
    <rPh sb="3" eb="5">
      <t>ホケン</t>
    </rPh>
    <rPh sb="5" eb="6">
      <t>ギョウ</t>
    </rPh>
    <phoneticPr fontId="11"/>
  </si>
  <si>
    <t>運輸・通信業</t>
    <rPh sb="0" eb="2">
      <t>ウンユ</t>
    </rPh>
    <rPh sb="3" eb="6">
      <t>ツウシンギョウ</t>
    </rPh>
    <phoneticPr fontId="11"/>
  </si>
  <si>
    <t>サービス業</t>
    <rPh sb="0" eb="5">
      <t>サービスギョウ</t>
    </rPh>
    <phoneticPr fontId="11"/>
  </si>
  <si>
    <t>政府サービス生産者</t>
    <rPh sb="0" eb="2">
      <t>セイフ</t>
    </rPh>
    <rPh sb="6" eb="9">
      <t>セイサンシャ</t>
    </rPh>
    <phoneticPr fontId="11"/>
  </si>
  <si>
    <t>経済活動の種類</t>
  </si>
  <si>
    <t>電気・ガス・水道業</t>
    <rPh sb="0" eb="2">
      <t>デンキ</t>
    </rPh>
    <phoneticPr fontId="11"/>
  </si>
  <si>
    <t>卸売・小売業</t>
    <rPh sb="0" eb="2">
      <t>オロシウリ</t>
    </rPh>
    <rPh sb="3" eb="6">
      <t>コウリギョウ</t>
    </rPh>
    <phoneticPr fontId="11"/>
  </si>
  <si>
    <t>サービス業</t>
    <rPh sb="4" eb="5">
      <t>ギョウ</t>
    </rPh>
    <phoneticPr fontId="11"/>
  </si>
  <si>
    <t>（単位：％）</t>
  </si>
  <si>
    <t>開業率</t>
    <rPh sb="0" eb="2">
      <t>カイギョウ</t>
    </rPh>
    <rPh sb="2" eb="3">
      <t>リツ</t>
    </rPh>
    <phoneticPr fontId="14"/>
  </si>
  <si>
    <t>廃業率</t>
    <rPh sb="0" eb="3">
      <t>ハイギョウリツ</t>
    </rPh>
    <phoneticPr fontId="14"/>
  </si>
  <si>
    <t>平成18年度</t>
    <rPh sb="0" eb="2">
      <t>ヘイセイ</t>
    </rPh>
    <rPh sb="4" eb="5">
      <t>ネン</t>
    </rPh>
    <rPh sb="5" eb="6">
      <t>ド</t>
    </rPh>
    <phoneticPr fontId="11"/>
  </si>
  <si>
    <t>平成19年度</t>
    <rPh sb="0" eb="2">
      <t>ヘイセイ</t>
    </rPh>
    <rPh sb="4" eb="5">
      <t>ネン</t>
    </rPh>
    <rPh sb="5" eb="6">
      <t>ド</t>
    </rPh>
    <phoneticPr fontId="11"/>
  </si>
  <si>
    <t>一人当たり
市民所得
（千円）</t>
    <rPh sb="0" eb="2">
      <t>ヒトリ</t>
    </rPh>
    <rPh sb="2" eb="3">
      <t>ア</t>
    </rPh>
    <rPh sb="6" eb="8">
      <t>シミン</t>
    </rPh>
    <rPh sb="8" eb="10">
      <t>ショトク</t>
    </rPh>
    <rPh sb="12" eb="14">
      <t>センエン</t>
    </rPh>
    <phoneticPr fontId="9"/>
  </si>
  <si>
    <t>平成21年</t>
    <rPh sb="0" eb="2">
      <t>ヘイセイ</t>
    </rPh>
    <phoneticPr fontId="11"/>
  </si>
  <si>
    <t>－</t>
  </si>
  <si>
    <t>－</t>
    <phoneticPr fontId="9"/>
  </si>
  <si>
    <t>運輸業，郵便業</t>
    <rPh sb="0" eb="3">
      <t>ウンユギョウ</t>
    </rPh>
    <rPh sb="4" eb="6">
      <t>ユウビン</t>
    </rPh>
    <rPh sb="6" eb="7">
      <t>ギョウ</t>
    </rPh>
    <phoneticPr fontId="11"/>
  </si>
  <si>
    <t>卸売業，小売業</t>
    <rPh sb="0" eb="1">
      <t>オロシ</t>
    </rPh>
    <rPh sb="1" eb="2">
      <t>ウ</t>
    </rPh>
    <rPh sb="2" eb="3">
      <t>ギョウ</t>
    </rPh>
    <rPh sb="4" eb="7">
      <t>コウリギョウ</t>
    </rPh>
    <phoneticPr fontId="11"/>
  </si>
  <si>
    <t>金融業，保険業</t>
    <rPh sb="0" eb="2">
      <t>キンユウ</t>
    </rPh>
    <rPh sb="2" eb="3">
      <t>ギョウ</t>
    </rPh>
    <rPh sb="4" eb="7">
      <t>ホケンギョウ</t>
    </rPh>
    <phoneticPr fontId="11"/>
  </si>
  <si>
    <t>複合サービス事業</t>
    <rPh sb="0" eb="2">
      <t>フクゴウ</t>
    </rPh>
    <rPh sb="6" eb="8">
      <t>ジギョウ</t>
    </rPh>
    <phoneticPr fontId="9"/>
  </si>
  <si>
    <t>平成20年度</t>
    <rPh sb="0" eb="2">
      <t>ヘイセイ</t>
    </rPh>
    <rPh sb="4" eb="5">
      <t>ネン</t>
    </rPh>
    <rPh sb="5" eb="6">
      <t>ド</t>
    </rPh>
    <phoneticPr fontId="11"/>
  </si>
  <si>
    <t>対家計民間非営利サービス生産者</t>
    <rPh sb="0" eb="1">
      <t>タイ</t>
    </rPh>
    <rPh sb="1" eb="3">
      <t>カケイ</t>
    </rPh>
    <rPh sb="3" eb="5">
      <t>ミンカン</t>
    </rPh>
    <rPh sb="5" eb="8">
      <t>ヒエイリ</t>
    </rPh>
    <rPh sb="12" eb="15">
      <t>セイサンシャ</t>
    </rPh>
    <phoneticPr fontId="11"/>
  </si>
  <si>
    <t>市内総生産</t>
    <phoneticPr fontId="11"/>
  </si>
  <si>
    <t>平成21年度</t>
    <rPh sb="0" eb="2">
      <t>ヘイセイ</t>
    </rPh>
    <rPh sb="4" eb="5">
      <t>ネン</t>
    </rPh>
    <rPh sb="5" eb="6">
      <t>ド</t>
    </rPh>
    <phoneticPr fontId="11"/>
  </si>
  <si>
    <t>運輸業</t>
    <rPh sb="0" eb="3">
      <t>ウンユギョウ</t>
    </rPh>
    <phoneticPr fontId="11"/>
  </si>
  <si>
    <t>輸入品に課される税・関税</t>
    <rPh sb="0" eb="2">
      <t>ユニュウ</t>
    </rPh>
    <rPh sb="2" eb="3">
      <t>ヒン</t>
    </rPh>
    <rPh sb="4" eb="5">
      <t>カ</t>
    </rPh>
    <rPh sb="8" eb="9">
      <t>ゼイ</t>
    </rPh>
    <rPh sb="10" eb="12">
      <t>カンゼイ</t>
    </rPh>
    <phoneticPr fontId="11"/>
  </si>
  <si>
    <t>（控除）総資本形成に係る消費税</t>
    <rPh sb="1" eb="3">
      <t>コウジョ</t>
    </rPh>
    <rPh sb="4" eb="7">
      <t>ソウシホン</t>
    </rPh>
    <rPh sb="7" eb="9">
      <t>ケイセイ</t>
    </rPh>
    <rPh sb="10" eb="11">
      <t>カカワ</t>
    </rPh>
    <rPh sb="12" eb="15">
      <t>ショウヒゼイ</t>
    </rPh>
    <phoneticPr fontId="11"/>
  </si>
  <si>
    <t>平成3年</t>
  </si>
  <si>
    <t>平成8年</t>
  </si>
  <si>
    <t>平成13年</t>
  </si>
  <si>
    <t>平成18年</t>
  </si>
  <si>
    <t>平成24年</t>
    <rPh sb="0" eb="2">
      <t>ヘイセイ</t>
    </rPh>
    <phoneticPr fontId="11"/>
  </si>
  <si>
    <t>平成24年</t>
    <rPh sb="0" eb="2">
      <t>ヘイセイ</t>
    </rPh>
    <rPh sb="4" eb="5">
      <t>８ネン</t>
    </rPh>
    <phoneticPr fontId="11"/>
  </si>
  <si>
    <t>※公表されている政令指定都市分を掲載</t>
    <rPh sb="1" eb="3">
      <t>コウヒョウ</t>
    </rPh>
    <rPh sb="8" eb="10">
      <t>セイレイ</t>
    </rPh>
    <rPh sb="10" eb="12">
      <t>シテイ</t>
    </rPh>
    <rPh sb="12" eb="14">
      <t>トシ</t>
    </rPh>
    <rPh sb="14" eb="15">
      <t>ブン</t>
    </rPh>
    <rPh sb="16" eb="18">
      <t>ケイサイ</t>
    </rPh>
    <phoneticPr fontId="11"/>
  </si>
  <si>
    <t>市民所得
（百万円）</t>
    <rPh sb="0" eb="2">
      <t>シミン</t>
    </rPh>
    <rPh sb="2" eb="4">
      <t>ショトク</t>
    </rPh>
    <rPh sb="6" eb="9">
      <t>ヒャクマンエン</t>
    </rPh>
    <phoneticPr fontId="9"/>
  </si>
  <si>
    <t>（単位：所，人，％）</t>
    <rPh sb="1" eb="3">
      <t>タンイ</t>
    </rPh>
    <rPh sb="4" eb="5">
      <t>ショ</t>
    </rPh>
    <rPh sb="6" eb="7">
      <t>ヒト</t>
    </rPh>
    <phoneticPr fontId="9"/>
  </si>
  <si>
    <t>事業所数</t>
    <rPh sb="0" eb="3">
      <t>ジギョウショ</t>
    </rPh>
    <rPh sb="2" eb="3">
      <t>ショ</t>
    </rPh>
    <rPh sb="3" eb="4">
      <t>スウ</t>
    </rPh>
    <phoneticPr fontId="14"/>
  </si>
  <si>
    <t>構成比</t>
    <rPh sb="0" eb="3">
      <t>コウセイヒ</t>
    </rPh>
    <phoneticPr fontId="14"/>
  </si>
  <si>
    <t>小規模
事業所</t>
    <rPh sb="0" eb="3">
      <t>ショウキボ</t>
    </rPh>
    <rPh sb="4" eb="7">
      <t>ジギョウショ</t>
    </rPh>
    <phoneticPr fontId="14"/>
  </si>
  <si>
    <t>大規模
事業所</t>
    <rPh sb="0" eb="3">
      <t>ダイキボ</t>
    </rPh>
    <rPh sb="4" eb="7">
      <t>ジギョウショ</t>
    </rPh>
    <phoneticPr fontId="14"/>
  </si>
  <si>
    <t>全産業計(公務を除く)</t>
    <rPh sb="3" eb="4">
      <t>ケイ</t>
    </rPh>
    <phoneticPr fontId="14"/>
  </si>
  <si>
    <t>鉱業，採石業，砂利採取業</t>
    <phoneticPr fontId="14"/>
  </si>
  <si>
    <t>電気・ガス・熱供給・水道業</t>
    <phoneticPr fontId="14"/>
  </si>
  <si>
    <t>運輸業，郵便業</t>
    <phoneticPr fontId="14"/>
  </si>
  <si>
    <t>金融業，保険業</t>
    <phoneticPr fontId="14"/>
  </si>
  <si>
    <t>不動産業，物品賃貸業</t>
    <phoneticPr fontId="14"/>
  </si>
  <si>
    <t>学術研究，専門・技術サービス業</t>
    <phoneticPr fontId="14"/>
  </si>
  <si>
    <t>宿泊業，飲食サービス業</t>
    <phoneticPr fontId="14"/>
  </si>
  <si>
    <t>生活関連サービス業，娯楽業</t>
    <phoneticPr fontId="14"/>
  </si>
  <si>
    <t>教育，学習支援業</t>
    <phoneticPr fontId="14"/>
  </si>
  <si>
    <t>医療，福祉</t>
    <phoneticPr fontId="14"/>
  </si>
  <si>
    <t>複合サービス事業</t>
    <phoneticPr fontId="14"/>
  </si>
  <si>
    <t>サービス業(他に分類されないもの)</t>
    <phoneticPr fontId="14"/>
  </si>
  <si>
    <t>市内総生産
（百万円）</t>
    <rPh sb="0" eb="2">
      <t>シナイ</t>
    </rPh>
    <rPh sb="2" eb="5">
      <t>ソウセイサン</t>
    </rPh>
    <rPh sb="7" eb="10">
      <t>ヒャクマンエン</t>
    </rPh>
    <phoneticPr fontId="11"/>
  </si>
  <si>
    <t>市内総生産
（百万円）</t>
    <rPh sb="7" eb="10">
      <t>ヒャクマンエン</t>
    </rPh>
    <phoneticPr fontId="9"/>
  </si>
  <si>
    <t>実質（連鎖方式，平成17年暦年連鎖価格）</t>
    <rPh sb="0" eb="2">
      <t>ジッシツ</t>
    </rPh>
    <rPh sb="3" eb="5">
      <t>レンサ</t>
    </rPh>
    <rPh sb="5" eb="7">
      <t>ホウシキ</t>
    </rPh>
    <rPh sb="8" eb="10">
      <t>ヘイセイ</t>
    </rPh>
    <rPh sb="12" eb="13">
      <t>ネン</t>
    </rPh>
    <rPh sb="13" eb="15">
      <t>レキネン</t>
    </rPh>
    <rPh sb="15" eb="17">
      <t>レンサ</t>
    </rPh>
    <rPh sb="17" eb="19">
      <t>カカク</t>
    </rPh>
    <phoneticPr fontId="11"/>
  </si>
  <si>
    <t>-</t>
  </si>
  <si>
    <t>順位</t>
    <rPh sb="0" eb="2">
      <t>ジュンイ</t>
    </rPh>
    <phoneticPr fontId="9"/>
  </si>
  <si>
    <t>対前年度比
（％）</t>
    <rPh sb="0" eb="1">
      <t>タイ</t>
    </rPh>
    <rPh sb="1" eb="5">
      <t>ゼンネンドヒ</t>
    </rPh>
    <phoneticPr fontId="11"/>
  </si>
  <si>
    <t>対前年度比
（％）</t>
    <rPh sb="4" eb="5">
      <t>ヒ</t>
    </rPh>
    <phoneticPr fontId="9"/>
  </si>
  <si>
    <t>対前回
調査比</t>
    <rPh sb="0" eb="1">
      <t>タイ</t>
    </rPh>
    <rPh sb="1" eb="3">
      <t>ゼンカイ</t>
    </rPh>
    <rPh sb="4" eb="6">
      <t>チョウサ</t>
    </rPh>
    <rPh sb="6" eb="7">
      <t>ヒ</t>
    </rPh>
    <phoneticPr fontId="9"/>
  </si>
  <si>
    <t>札幌市</t>
    <rPh sb="0" eb="3">
      <t>サッポロシ</t>
    </rPh>
    <phoneticPr fontId="34"/>
  </si>
  <si>
    <t>仙台市</t>
    <rPh sb="0" eb="3">
      <t>センダイシ</t>
    </rPh>
    <phoneticPr fontId="34"/>
  </si>
  <si>
    <t>新潟市</t>
    <rPh sb="0" eb="2">
      <t>ニイガタ</t>
    </rPh>
    <rPh sb="2" eb="3">
      <t>シ</t>
    </rPh>
    <phoneticPr fontId="34"/>
  </si>
  <si>
    <t>千葉市</t>
    <rPh sb="0" eb="2">
      <t>チバ</t>
    </rPh>
    <rPh sb="2" eb="3">
      <t>シ</t>
    </rPh>
    <phoneticPr fontId="34"/>
  </si>
  <si>
    <t>さいたま市</t>
    <rPh sb="4" eb="5">
      <t>シ</t>
    </rPh>
    <phoneticPr fontId="34"/>
  </si>
  <si>
    <t>川崎市</t>
    <rPh sb="0" eb="3">
      <t>カワサキシ</t>
    </rPh>
    <phoneticPr fontId="34"/>
  </si>
  <si>
    <t>横浜市</t>
    <rPh sb="0" eb="3">
      <t>ヨコハマシ</t>
    </rPh>
    <phoneticPr fontId="34"/>
  </si>
  <si>
    <t>名古屋市</t>
    <rPh sb="0" eb="4">
      <t>ナゴヤシ</t>
    </rPh>
    <phoneticPr fontId="34"/>
  </si>
  <si>
    <t>大阪市</t>
    <rPh sb="0" eb="2">
      <t>オオサカ</t>
    </rPh>
    <rPh sb="2" eb="3">
      <t>シ</t>
    </rPh>
    <phoneticPr fontId="34"/>
  </si>
  <si>
    <t>神戸市</t>
    <rPh sb="0" eb="3">
      <t>コウベシ</t>
    </rPh>
    <phoneticPr fontId="34"/>
  </si>
  <si>
    <t>岡山市</t>
    <rPh sb="0" eb="2">
      <t>オカヤマ</t>
    </rPh>
    <rPh sb="2" eb="3">
      <t>シ</t>
    </rPh>
    <phoneticPr fontId="34"/>
  </si>
  <si>
    <t>広島市</t>
    <rPh sb="0" eb="2">
      <t>ヒロシマ</t>
    </rPh>
    <rPh sb="2" eb="3">
      <t>シ</t>
    </rPh>
    <phoneticPr fontId="34"/>
  </si>
  <si>
    <t>北九州市</t>
    <rPh sb="0" eb="4">
      <t>キタキュウシュウシ</t>
    </rPh>
    <phoneticPr fontId="34"/>
  </si>
  <si>
    <t>福岡市</t>
    <rPh sb="0" eb="3">
      <t>フクオカシ</t>
    </rPh>
    <phoneticPr fontId="34"/>
  </si>
  <si>
    <t>※公表されている政令指定都市分を掲載</t>
    <rPh sb="1" eb="3">
      <t>コウヒョウ</t>
    </rPh>
    <rPh sb="8" eb="10">
      <t>セイレイ</t>
    </rPh>
    <rPh sb="10" eb="12">
      <t>シテイ</t>
    </rPh>
    <rPh sb="12" eb="14">
      <t>トシ</t>
    </rPh>
    <rPh sb="14" eb="15">
      <t>ブン</t>
    </rPh>
    <rPh sb="16" eb="18">
      <t>ケイサイ</t>
    </rPh>
    <phoneticPr fontId="9"/>
  </si>
  <si>
    <t>平成24暦年</t>
  </si>
  <si>
    <t>（単位：百万円）</t>
    <rPh sb="1" eb="3">
      <t>タンイ</t>
    </rPh>
    <rPh sb="4" eb="5">
      <t>ヒャク</t>
    </rPh>
    <rPh sb="5" eb="7">
      <t>マンエン</t>
    </rPh>
    <phoneticPr fontId="33"/>
  </si>
  <si>
    <t>平成26年</t>
    <rPh sb="0" eb="2">
      <t>ヘイセイ</t>
    </rPh>
    <phoneticPr fontId="11"/>
  </si>
  <si>
    <t>平成26年</t>
    <rPh sb="0" eb="2">
      <t>ヘイセイ</t>
    </rPh>
    <rPh sb="4" eb="5">
      <t>８ネン</t>
    </rPh>
    <phoneticPr fontId="11"/>
  </si>
  <si>
    <t>（単位：所，％）</t>
    <phoneticPr fontId="9"/>
  </si>
  <si>
    <t>卸売業，小売業</t>
    <rPh sb="4" eb="7">
      <t>コウリギョウ</t>
    </rPh>
    <phoneticPr fontId="14"/>
  </si>
  <si>
    <t>　卸売業</t>
    <phoneticPr fontId="14"/>
  </si>
  <si>
    <t>　（50 各種商品卸売業）</t>
    <phoneticPr fontId="34"/>
  </si>
  <si>
    <t>　（51 繊維・衣服等卸売業）</t>
    <phoneticPr fontId="34"/>
  </si>
  <si>
    <t>　（52 飲食料品卸売業）</t>
    <phoneticPr fontId="34"/>
  </si>
  <si>
    <t>　（53 建築材料，鉱物・金属材料等卸売業）</t>
    <phoneticPr fontId="34"/>
  </si>
  <si>
    <t>　（54 機械器具卸売業）</t>
    <phoneticPr fontId="34"/>
  </si>
  <si>
    <t>　（55 その他の卸売業）</t>
    <phoneticPr fontId="34"/>
  </si>
  <si>
    <t>　小売業</t>
    <rPh sb="1" eb="4">
      <t>コウリギョウ</t>
    </rPh>
    <phoneticPr fontId="34"/>
  </si>
  <si>
    <t>　（56 各種商品小売業）</t>
    <phoneticPr fontId="34"/>
  </si>
  <si>
    <t>　（57 織物・衣服・身の回り品小売業）</t>
    <phoneticPr fontId="34"/>
  </si>
  <si>
    <t>　（58 飲食料品小売業）</t>
    <phoneticPr fontId="34"/>
  </si>
  <si>
    <t>　（59 機械器具小売業）</t>
    <phoneticPr fontId="34"/>
  </si>
  <si>
    <t>　（60 その他の小売業）</t>
    <phoneticPr fontId="34"/>
  </si>
  <si>
    <t>　（61 無店舗小売業）</t>
    <phoneticPr fontId="34"/>
  </si>
  <si>
    <t>資料：総務省統計局「平成26年経済センサス基礎調査（事業所に関する集計）」</t>
    <rPh sb="0" eb="2">
      <t>シリョウ</t>
    </rPh>
    <rPh sb="3" eb="6">
      <t>ソウムショウ</t>
    </rPh>
    <rPh sb="6" eb="8">
      <t>トウケイ</t>
    </rPh>
    <rPh sb="8" eb="9">
      <t>キョク</t>
    </rPh>
    <rPh sb="10" eb="12">
      <t>ヘイセイ</t>
    </rPh>
    <rPh sb="14" eb="15">
      <t>ネン</t>
    </rPh>
    <rPh sb="15" eb="17">
      <t>ケイザイ</t>
    </rPh>
    <rPh sb="21" eb="23">
      <t>キソ</t>
    </rPh>
    <rPh sb="23" eb="25">
      <t>チョウサ</t>
    </rPh>
    <rPh sb="26" eb="29">
      <t>ジギョウショ</t>
    </rPh>
    <rPh sb="30" eb="31">
      <t>カン</t>
    </rPh>
    <rPh sb="33" eb="35">
      <t>シュウケイ</t>
    </rPh>
    <phoneticPr fontId="14"/>
  </si>
  <si>
    <t>平成20暦年</t>
  </si>
  <si>
    <t>平成21暦年</t>
  </si>
  <si>
    <t>平成22暦年</t>
  </si>
  <si>
    <t>平成23暦年</t>
  </si>
  <si>
    <t>注２：事業所数・従業者数は民営事業所による。</t>
    <rPh sb="0" eb="1">
      <t>チュウ</t>
    </rPh>
    <rPh sb="6" eb="7">
      <t>スウ</t>
    </rPh>
    <rPh sb="8" eb="9">
      <t>ジュウ</t>
    </rPh>
    <rPh sb="9" eb="12">
      <t>ギョウシャスウ</t>
    </rPh>
    <rPh sb="13" eb="15">
      <t>ミンエイ</t>
    </rPh>
    <rPh sb="15" eb="18">
      <t>ジギョウショ</t>
    </rPh>
    <phoneticPr fontId="9"/>
  </si>
  <si>
    <t>農業</t>
    <rPh sb="0" eb="2">
      <t>ノウギョウ</t>
    </rPh>
    <phoneticPr fontId="9"/>
  </si>
  <si>
    <t>林業</t>
    <rPh sb="0" eb="2">
      <t>リンギョウ</t>
    </rPh>
    <phoneticPr fontId="9"/>
  </si>
  <si>
    <t>農林水産業</t>
  </si>
  <si>
    <t>注１：事業所・企業統計調査と経済センサスは調査手法が異なるため，平成18年</t>
    <rPh sb="0" eb="1">
      <t>チュウ</t>
    </rPh>
    <rPh sb="32" eb="34">
      <t>ヘイセイ</t>
    </rPh>
    <rPh sb="36" eb="37">
      <t>ネン</t>
    </rPh>
    <phoneticPr fontId="9"/>
  </si>
  <si>
    <t>　　　以前と平成21年以降の値は比較できない。</t>
    <rPh sb="3" eb="5">
      <t>イゼン</t>
    </rPh>
    <rPh sb="6" eb="8">
      <t>ヘイセイ</t>
    </rPh>
    <rPh sb="10" eb="11">
      <t>ネン</t>
    </rPh>
    <rPh sb="11" eb="13">
      <t>イコウ</t>
    </rPh>
    <rPh sb="14" eb="15">
      <t>アタイ</t>
    </rPh>
    <phoneticPr fontId="9"/>
  </si>
  <si>
    <t>昭和56
　～61年</t>
    <phoneticPr fontId="14"/>
  </si>
  <si>
    <t>昭和61
～平成3年</t>
    <phoneticPr fontId="14"/>
  </si>
  <si>
    <t>平成3
　～8年</t>
    <phoneticPr fontId="14"/>
  </si>
  <si>
    <t>平成8
　～13年</t>
    <phoneticPr fontId="14"/>
  </si>
  <si>
    <t>平成13
　～18年</t>
    <phoneticPr fontId="14"/>
  </si>
  <si>
    <t>平成18
　～21年</t>
    <phoneticPr fontId="14"/>
  </si>
  <si>
    <t>平成21
　～24年</t>
    <phoneticPr fontId="14"/>
  </si>
  <si>
    <t>平成24
　～26年</t>
    <phoneticPr fontId="14"/>
  </si>
  <si>
    <t>全産業</t>
    <phoneticPr fontId="14"/>
  </si>
  <si>
    <t>平成25年</t>
    <phoneticPr fontId="9"/>
  </si>
  <si>
    <t>平成23年</t>
    <phoneticPr fontId="9"/>
  </si>
  <si>
    <t>平成22年</t>
  </si>
  <si>
    <t>平成21年</t>
  </si>
  <si>
    <t>平成20年</t>
  </si>
  <si>
    <t>平成19年</t>
  </si>
  <si>
    <t>平成17年</t>
  </si>
  <si>
    <t>平成16年</t>
  </si>
  <si>
    <t>平成15年</t>
  </si>
  <si>
    <t>平成14年</t>
  </si>
  <si>
    <t>対前年比</t>
    <rPh sb="0" eb="1">
      <t>タイ</t>
    </rPh>
    <rPh sb="1" eb="3">
      <t>ゼンネン</t>
    </rPh>
    <rPh sb="3" eb="4">
      <t>ヒ</t>
    </rPh>
    <phoneticPr fontId="9"/>
  </si>
  <si>
    <t>（単位：戸，％）</t>
    <phoneticPr fontId="9"/>
  </si>
  <si>
    <t>（単位：人，％）</t>
    <phoneticPr fontId="11"/>
  </si>
  <si>
    <t>75歳以上</t>
    <rPh sb="2" eb="5">
      <t>サイイジョウ</t>
    </rPh>
    <phoneticPr fontId="14"/>
  </si>
  <si>
    <t>平成22年</t>
    <rPh sb="0" eb="2">
      <t>ヘイセイ</t>
    </rPh>
    <rPh sb="4" eb="5">
      <t>ネン</t>
    </rPh>
    <phoneticPr fontId="40"/>
  </si>
  <si>
    <t>平成17年</t>
    <rPh sb="0" eb="2">
      <t>ヘイセイ</t>
    </rPh>
    <rPh sb="4" eb="5">
      <t>ネン</t>
    </rPh>
    <phoneticPr fontId="40"/>
  </si>
  <si>
    <t>平成12年</t>
    <rPh sb="0" eb="2">
      <t>ヘイセイ</t>
    </rPh>
    <rPh sb="4" eb="5">
      <t>ネン</t>
    </rPh>
    <phoneticPr fontId="40"/>
  </si>
  <si>
    <t>注：販売農家の数のみを対象とする</t>
    <rPh sb="0" eb="1">
      <t>チュウ</t>
    </rPh>
    <rPh sb="2" eb="4">
      <t>ハンバイ</t>
    </rPh>
    <rPh sb="4" eb="6">
      <t>ノウカ</t>
    </rPh>
    <rPh sb="7" eb="8">
      <t>カズ</t>
    </rPh>
    <rPh sb="11" eb="13">
      <t>タイショウ</t>
    </rPh>
    <phoneticPr fontId="9"/>
  </si>
  <si>
    <t>（単位：％）</t>
    <phoneticPr fontId="40"/>
  </si>
  <si>
    <t>資料：京都市調査</t>
    <rPh sb="3" eb="5">
      <t>キョウト</t>
    </rPh>
    <rPh sb="5" eb="6">
      <t>シ</t>
    </rPh>
    <rPh sb="6" eb="8">
      <t>チョウサ</t>
    </rPh>
    <phoneticPr fontId="11"/>
  </si>
  <si>
    <t>平成27年</t>
  </si>
  <si>
    <t>平成26年</t>
    <phoneticPr fontId="9"/>
  </si>
  <si>
    <t>平成25年</t>
  </si>
  <si>
    <t>平成24年</t>
  </si>
  <si>
    <t>平成23年</t>
  </si>
  <si>
    <t>（単位：ha）</t>
    <phoneticPr fontId="9"/>
  </si>
  <si>
    <t>京都市</t>
  </si>
  <si>
    <t>京都府</t>
    <rPh sb="0" eb="3">
      <t>キョウトフ</t>
    </rPh>
    <phoneticPr fontId="11"/>
  </si>
  <si>
    <t>野菜類</t>
    <rPh sb="0" eb="1">
      <t>ノ</t>
    </rPh>
    <rPh sb="1" eb="2">
      <t>ナ</t>
    </rPh>
    <rPh sb="2" eb="3">
      <t>ルイ</t>
    </rPh>
    <phoneticPr fontId="14"/>
  </si>
  <si>
    <t>工芸
農作物</t>
    <rPh sb="0" eb="2">
      <t>コウゲイ</t>
    </rPh>
    <rPh sb="3" eb="6">
      <t>ノウサクモツ</t>
    </rPh>
    <phoneticPr fontId="14"/>
  </si>
  <si>
    <t>豆類</t>
    <rPh sb="0" eb="1">
      <t>マメ</t>
    </rPh>
    <rPh sb="1" eb="2">
      <t>タグイ</t>
    </rPh>
    <phoneticPr fontId="14"/>
  </si>
  <si>
    <t>いも類</t>
    <rPh sb="2" eb="3">
      <t>ルイ</t>
    </rPh>
    <phoneticPr fontId="14"/>
  </si>
  <si>
    <t>雑穀</t>
    <rPh sb="0" eb="1">
      <t>ザツ</t>
    </rPh>
    <rPh sb="1" eb="2">
      <t>コク</t>
    </rPh>
    <phoneticPr fontId="14"/>
  </si>
  <si>
    <t>麦類</t>
    <rPh sb="0" eb="1">
      <t>ムギ</t>
    </rPh>
    <rPh sb="1" eb="2">
      <t>タグイ</t>
    </rPh>
    <phoneticPr fontId="14"/>
  </si>
  <si>
    <t>稲
（水稲）</t>
    <rPh sb="0" eb="1">
      <t>イネ</t>
    </rPh>
    <rPh sb="3" eb="5">
      <t>スイトウ</t>
    </rPh>
    <phoneticPr fontId="14"/>
  </si>
  <si>
    <t>（単位：ha，％）</t>
    <rPh sb="1" eb="3">
      <t>タンイ</t>
    </rPh>
    <phoneticPr fontId="40"/>
  </si>
  <si>
    <t>地域森林計画
対象外森林等</t>
    <phoneticPr fontId="9"/>
  </si>
  <si>
    <t>公有林</t>
    <rPh sb="0" eb="2">
      <t>コウユウ</t>
    </rPh>
    <rPh sb="2" eb="3">
      <t>リン</t>
    </rPh>
    <phoneticPr fontId="11"/>
  </si>
  <si>
    <t>私有林</t>
    <rPh sb="0" eb="2">
      <t>シユウ</t>
    </rPh>
    <rPh sb="2" eb="3">
      <t>ハヤシ</t>
    </rPh>
    <phoneticPr fontId="11"/>
  </si>
  <si>
    <t>合計</t>
    <phoneticPr fontId="11"/>
  </si>
  <si>
    <t>50ha以上</t>
    <rPh sb="4" eb="6">
      <t>イジョウ</t>
    </rPh>
    <phoneticPr fontId="11"/>
  </si>
  <si>
    <t>30～50ha</t>
    <phoneticPr fontId="11"/>
  </si>
  <si>
    <t>20～30ha</t>
    <phoneticPr fontId="11"/>
  </si>
  <si>
    <t>10～20ha</t>
  </si>
  <si>
    <t>5～10ha</t>
    <phoneticPr fontId="11"/>
  </si>
  <si>
    <t>3～5ha</t>
    <phoneticPr fontId="11"/>
  </si>
  <si>
    <t>1～3ha</t>
    <phoneticPr fontId="11"/>
  </si>
  <si>
    <t>(単位：戸）</t>
    <phoneticPr fontId="11"/>
  </si>
  <si>
    <t xml:space="preserve">- </t>
    <phoneticPr fontId="9"/>
  </si>
  <si>
    <t>鶏卵</t>
    <phoneticPr fontId="11"/>
  </si>
  <si>
    <t>生乳</t>
    <rPh sb="0" eb="1">
      <t>セイ</t>
    </rPh>
    <phoneticPr fontId="11"/>
  </si>
  <si>
    <t>鶏肉</t>
    <phoneticPr fontId="11"/>
  </si>
  <si>
    <t>豚肉</t>
    <phoneticPr fontId="11"/>
  </si>
  <si>
    <t>乳用牛</t>
    <rPh sb="0" eb="1">
      <t>チチ</t>
    </rPh>
    <rPh sb="1" eb="2">
      <t>ヨウ</t>
    </rPh>
    <rPh sb="2" eb="3">
      <t>ギュウ</t>
    </rPh>
    <phoneticPr fontId="9"/>
  </si>
  <si>
    <t>牛肉</t>
    <phoneticPr fontId="11"/>
  </si>
  <si>
    <t>(単位：百万円)</t>
    <rPh sb="4" eb="5">
      <t>ヒャク</t>
    </rPh>
    <rPh sb="5" eb="6">
      <t>マン</t>
    </rPh>
    <phoneticPr fontId="11"/>
  </si>
  <si>
    <t>平成26年</t>
    <rPh sb="0" eb="2">
      <t>ヘイセイ</t>
    </rPh>
    <rPh sb="4" eb="5">
      <t>ネン</t>
    </rPh>
    <phoneticPr fontId="11"/>
  </si>
  <si>
    <t>平成25年</t>
    <rPh sb="0" eb="2">
      <t>ヘイセイ</t>
    </rPh>
    <rPh sb="4" eb="5">
      <t>ネン</t>
    </rPh>
    <phoneticPr fontId="11"/>
  </si>
  <si>
    <t>平成24年</t>
    <rPh sb="0" eb="2">
      <t>ヘイセイ</t>
    </rPh>
    <rPh sb="4" eb="5">
      <t>ネン</t>
    </rPh>
    <phoneticPr fontId="11"/>
  </si>
  <si>
    <t>平成23年</t>
    <rPh sb="0" eb="2">
      <t>ヘイセイ</t>
    </rPh>
    <rPh sb="4" eb="5">
      <t>ネン</t>
    </rPh>
    <phoneticPr fontId="11"/>
  </si>
  <si>
    <t>一戸当たり</t>
    <rPh sb="0" eb="2">
      <t>イッコ</t>
    </rPh>
    <rPh sb="2" eb="3">
      <t>ア</t>
    </rPh>
    <phoneticPr fontId="9"/>
  </si>
  <si>
    <t>戸数</t>
    <rPh sb="0" eb="2">
      <t>コスウ</t>
    </rPh>
    <phoneticPr fontId="11"/>
  </si>
  <si>
    <t>（単位：戸，㎡）</t>
    <rPh sb="1" eb="3">
      <t>タンイ</t>
    </rPh>
    <rPh sb="4" eb="5">
      <t>ト</t>
    </rPh>
    <phoneticPr fontId="11"/>
  </si>
  <si>
    <t>うち一戸建て</t>
    <rPh sb="2" eb="4">
      <t>イッコ</t>
    </rPh>
    <rPh sb="4" eb="5">
      <t>ダ</t>
    </rPh>
    <phoneticPr fontId="9"/>
  </si>
  <si>
    <t>うちマンション</t>
    <phoneticPr fontId="9"/>
  </si>
  <si>
    <t>戸数</t>
    <rPh sb="0" eb="2">
      <t>コスウ</t>
    </rPh>
    <phoneticPr fontId="9"/>
  </si>
  <si>
    <t>全国</t>
    <rPh sb="0" eb="2">
      <t>ゼンコク</t>
    </rPh>
    <phoneticPr fontId="9"/>
  </si>
  <si>
    <t>京都市</t>
    <rPh sb="0" eb="3">
      <t>キョウトシ</t>
    </rPh>
    <phoneticPr fontId="9"/>
  </si>
  <si>
    <t>年次</t>
    <rPh sb="0" eb="2">
      <t>ネンジ</t>
    </rPh>
    <phoneticPr fontId="9"/>
  </si>
  <si>
    <t>（単位：戸）</t>
    <rPh sb="1" eb="3">
      <t>タンイ</t>
    </rPh>
    <rPh sb="4" eb="5">
      <t>ト</t>
    </rPh>
    <phoneticPr fontId="11"/>
  </si>
  <si>
    <t>　　  と平成21年以降の値は比較できない。</t>
    <rPh sb="5" eb="7">
      <t>ヘイセイ</t>
    </rPh>
    <rPh sb="10" eb="12">
      <t>イコウ</t>
    </rPh>
    <phoneticPr fontId="9"/>
  </si>
  <si>
    <t>注１：事業所・企業統計調査と経済センサスは調査手法が異なるため，平成18年以前</t>
    <rPh sb="0" eb="1">
      <t>チュウ</t>
    </rPh>
    <rPh sb="32" eb="34">
      <t>ヘイセイ</t>
    </rPh>
    <rPh sb="36" eb="37">
      <t>ネン</t>
    </rPh>
    <rPh sb="37" eb="39">
      <t>イゼン</t>
    </rPh>
    <phoneticPr fontId="9"/>
  </si>
  <si>
    <t>資料：総務省統計局「平成26年経済センサス基礎調査」</t>
    <rPh sb="21" eb="23">
      <t>キソ</t>
    </rPh>
    <phoneticPr fontId="14"/>
  </si>
  <si>
    <t>全国</t>
    <rPh sb="0" eb="2">
      <t>ゼンコク</t>
    </rPh>
    <phoneticPr fontId="14"/>
  </si>
  <si>
    <t>神戸市</t>
  </si>
  <si>
    <t>大阪市</t>
  </si>
  <si>
    <t>川崎市</t>
  </si>
  <si>
    <t>福岡市</t>
  </si>
  <si>
    <t>堺市</t>
  </si>
  <si>
    <t>名古屋市</t>
  </si>
  <si>
    <t>横浜市</t>
  </si>
  <si>
    <t>浜松市</t>
  </si>
  <si>
    <t>熊本市</t>
  </si>
  <si>
    <t>広島市</t>
  </si>
  <si>
    <t>岡山市</t>
  </si>
  <si>
    <t>札幌市</t>
  </si>
  <si>
    <t>仙台市</t>
  </si>
  <si>
    <t>相模原市</t>
  </si>
  <si>
    <t>北九州市</t>
  </si>
  <si>
    <t>さいたま市</t>
  </si>
  <si>
    <t>静岡市</t>
  </si>
  <si>
    <t>千葉市</t>
  </si>
  <si>
    <t>新潟市</t>
  </si>
  <si>
    <t>従業者数総数</t>
    <rPh sb="0" eb="3">
      <t>ジュウギョウシャ</t>
    </rPh>
    <rPh sb="3" eb="4">
      <t>スウ</t>
    </rPh>
    <rPh sb="4" eb="6">
      <t>ソウスウ</t>
    </rPh>
    <phoneticPr fontId="14"/>
  </si>
  <si>
    <t>総事業所数</t>
    <rPh sb="0" eb="1">
      <t>ソウ</t>
    </rPh>
    <rPh sb="1" eb="4">
      <t>ジギョウショ</t>
    </rPh>
    <rPh sb="4" eb="5">
      <t>スウ</t>
    </rPh>
    <phoneticPr fontId="14"/>
  </si>
  <si>
    <t>（単位：人，％）</t>
    <rPh sb="1" eb="3">
      <t>タンイ</t>
    </rPh>
    <rPh sb="4" eb="5">
      <t>ニン</t>
    </rPh>
    <phoneticPr fontId="14"/>
  </si>
  <si>
    <t>（単位：所，％）</t>
    <rPh sb="1" eb="3">
      <t>タンイ</t>
    </rPh>
    <rPh sb="4" eb="5">
      <t>ショ</t>
    </rPh>
    <phoneticPr fontId="14"/>
  </si>
  <si>
    <t>　　　 　　　　</t>
    <phoneticPr fontId="9"/>
  </si>
  <si>
    <t>（単位：所，人，億円，％）</t>
    <rPh sb="1" eb="3">
      <t>タンイ</t>
    </rPh>
    <rPh sb="4" eb="5">
      <t>ショ</t>
    </rPh>
    <rPh sb="6" eb="7">
      <t>ヒト</t>
    </rPh>
    <rPh sb="8" eb="9">
      <t>オク</t>
    </rPh>
    <rPh sb="9" eb="10">
      <t>エン</t>
    </rPh>
    <phoneticPr fontId="11"/>
  </si>
  <si>
    <t>　粗付加価値額</t>
    <rPh sb="1" eb="2">
      <t>ソ</t>
    </rPh>
    <rPh sb="2" eb="4">
      <t>フカ</t>
    </rPh>
    <rPh sb="4" eb="6">
      <t>カチ</t>
    </rPh>
    <rPh sb="6" eb="7">
      <t>ガク</t>
    </rPh>
    <phoneticPr fontId="11"/>
  </si>
  <si>
    <t>粗付加価値率</t>
    <rPh sb="0" eb="1">
      <t>アラ</t>
    </rPh>
    <rPh sb="1" eb="3">
      <t>フカ</t>
    </rPh>
    <rPh sb="3" eb="5">
      <t>カチ</t>
    </rPh>
    <rPh sb="5" eb="6">
      <t>リツ</t>
    </rPh>
    <phoneticPr fontId="14"/>
  </si>
  <si>
    <t>－</t>
    <phoneticPr fontId="9"/>
  </si>
  <si>
    <t>平成24年</t>
    <phoneticPr fontId="9"/>
  </si>
  <si>
    <t>注：平成19年調査で調査項目を変更したため，製造品出荷額等，粗付加価値額は前回の数値とは接続しない。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1">
      <t>ソ</t>
    </rPh>
    <rPh sb="31" eb="33">
      <t>フカ</t>
    </rPh>
    <rPh sb="33" eb="35">
      <t>カチ</t>
    </rPh>
    <rPh sb="35" eb="36">
      <t>ガク</t>
    </rPh>
    <rPh sb="37" eb="39">
      <t>ゼンカイ</t>
    </rPh>
    <rPh sb="40" eb="42">
      <t>スウチ</t>
    </rPh>
    <rPh sb="44" eb="46">
      <t>セツゾク</t>
    </rPh>
    <phoneticPr fontId="9"/>
  </si>
  <si>
    <t>（単位：所，人，百万円，％）</t>
    <rPh sb="1" eb="3">
      <t>タンイ</t>
    </rPh>
    <rPh sb="4" eb="5">
      <t>ショ</t>
    </rPh>
    <rPh sb="6" eb="7">
      <t>ヒト</t>
    </rPh>
    <rPh sb="8" eb="9">
      <t>ヒャク</t>
    </rPh>
    <rPh sb="9" eb="10">
      <t>マン</t>
    </rPh>
    <rPh sb="10" eb="11">
      <t>エン</t>
    </rPh>
    <phoneticPr fontId="11"/>
  </si>
  <si>
    <t>　製造品出荷額等</t>
    <phoneticPr fontId="11"/>
  </si>
  <si>
    <t>総事業所数</t>
    <rPh sb="0" eb="1">
      <t>ソウ</t>
    </rPh>
    <rPh sb="1" eb="4">
      <t>ジギョウショ</t>
    </rPh>
    <rPh sb="4" eb="5">
      <t>スウ</t>
    </rPh>
    <phoneticPr fontId="39"/>
  </si>
  <si>
    <t>総従業者数</t>
    <rPh sb="0" eb="1">
      <t>ソウ</t>
    </rPh>
    <rPh sb="1" eb="4">
      <t>ジュウギョウシャ</t>
    </rPh>
    <rPh sb="4" eb="5">
      <t>スウ</t>
    </rPh>
    <phoneticPr fontId="39"/>
  </si>
  <si>
    <t>製造品出荷額等</t>
    <phoneticPr fontId="11"/>
  </si>
  <si>
    <t>粗付加価値額</t>
    <rPh sb="0" eb="1">
      <t>アラ</t>
    </rPh>
    <rPh sb="1" eb="3">
      <t>フカ</t>
    </rPh>
    <rPh sb="3" eb="5">
      <t>カチ</t>
    </rPh>
    <rPh sb="5" eb="6">
      <t>ガク</t>
    </rPh>
    <phoneticPr fontId="11"/>
  </si>
  <si>
    <t>粗付加価値率</t>
    <rPh sb="0" eb="1">
      <t>アラ</t>
    </rPh>
    <rPh sb="1" eb="3">
      <t>フカ</t>
    </rPh>
    <rPh sb="3" eb="5">
      <t>カチ</t>
    </rPh>
    <rPh sb="5" eb="6">
      <t>リツ</t>
    </rPh>
    <phoneticPr fontId="11"/>
  </si>
  <si>
    <t>従業者数</t>
    <rPh sb="0" eb="1">
      <t>ジュウ</t>
    </rPh>
    <rPh sb="1" eb="4">
      <t>ギョウシャスウ</t>
    </rPh>
    <phoneticPr fontId="11"/>
  </si>
  <si>
    <t>製造品出荷額等</t>
    <rPh sb="0" eb="3">
      <t>セイゾウヒン</t>
    </rPh>
    <rPh sb="3" eb="5">
      <t>シュッカ</t>
    </rPh>
    <rPh sb="5" eb="6">
      <t>ガク</t>
    </rPh>
    <rPh sb="6" eb="7">
      <t>ナド</t>
    </rPh>
    <phoneticPr fontId="11"/>
  </si>
  <si>
    <t>軽工業</t>
    <phoneticPr fontId="11"/>
  </si>
  <si>
    <t>食料品</t>
    <phoneticPr fontId="11"/>
  </si>
  <si>
    <t>飲料・たばこ・飼料</t>
    <phoneticPr fontId="11"/>
  </si>
  <si>
    <t>繊維</t>
    <phoneticPr fontId="11"/>
  </si>
  <si>
    <t>木材・木製品</t>
    <phoneticPr fontId="11"/>
  </si>
  <si>
    <t>家具・装備品</t>
    <phoneticPr fontId="11"/>
  </si>
  <si>
    <t>パルプ・紙・紙加工品</t>
    <phoneticPr fontId="11"/>
  </si>
  <si>
    <t>印刷・同関連</t>
    <phoneticPr fontId="11"/>
  </si>
  <si>
    <t>なめし革・同製品・毛皮</t>
    <phoneticPr fontId="11"/>
  </si>
  <si>
    <t>窯業・土石製品</t>
    <phoneticPr fontId="11"/>
  </si>
  <si>
    <t>その他の製造</t>
    <phoneticPr fontId="11"/>
  </si>
  <si>
    <t>重工業</t>
    <phoneticPr fontId="11"/>
  </si>
  <si>
    <t>化学</t>
    <phoneticPr fontId="11"/>
  </si>
  <si>
    <t>石油製品・石炭製品</t>
    <phoneticPr fontId="11"/>
  </si>
  <si>
    <t>プラスチック製品</t>
    <phoneticPr fontId="11"/>
  </si>
  <si>
    <t>ゴム製品</t>
    <phoneticPr fontId="11"/>
  </si>
  <si>
    <t>鉄鋼業</t>
  </si>
  <si>
    <t>非鉄金属</t>
    <phoneticPr fontId="11"/>
  </si>
  <si>
    <t>金属製品</t>
    <phoneticPr fontId="11"/>
  </si>
  <si>
    <t>はん用機械器具</t>
    <phoneticPr fontId="11"/>
  </si>
  <si>
    <t>生産用機械器具</t>
    <phoneticPr fontId="11"/>
  </si>
  <si>
    <t>業務用機械器具</t>
    <phoneticPr fontId="11"/>
  </si>
  <si>
    <t>電子部品・デバイス・電子回路</t>
    <phoneticPr fontId="11"/>
  </si>
  <si>
    <t>電気機械器具</t>
    <phoneticPr fontId="11"/>
  </si>
  <si>
    <t>情報通信機械器具</t>
    <phoneticPr fontId="11"/>
  </si>
  <si>
    <t>輸送用機械器具</t>
    <phoneticPr fontId="11"/>
  </si>
  <si>
    <t>軽工業</t>
    <phoneticPr fontId="11"/>
  </si>
  <si>
    <t>飲料・たばこ・飼料</t>
    <phoneticPr fontId="11"/>
  </si>
  <si>
    <t>木材・木製品</t>
    <phoneticPr fontId="11"/>
  </si>
  <si>
    <t>パルプ・紙・紙加工品</t>
    <phoneticPr fontId="11"/>
  </si>
  <si>
    <t>なめし革・同製品・毛皮</t>
    <phoneticPr fontId="11"/>
  </si>
  <si>
    <t>窯業・土石製品</t>
    <phoneticPr fontId="11"/>
  </si>
  <si>
    <t>その他の製造</t>
    <phoneticPr fontId="11"/>
  </si>
  <si>
    <t>重工業</t>
    <phoneticPr fontId="11"/>
  </si>
  <si>
    <t>石油製品・石炭製品</t>
    <phoneticPr fontId="11"/>
  </si>
  <si>
    <t>ゴム製品</t>
    <phoneticPr fontId="11"/>
  </si>
  <si>
    <t>非鉄金属</t>
    <phoneticPr fontId="11"/>
  </si>
  <si>
    <t>金属製品</t>
    <phoneticPr fontId="11"/>
  </si>
  <si>
    <t>はん用機械器具</t>
    <phoneticPr fontId="11"/>
  </si>
  <si>
    <t>生産用機械器具</t>
    <phoneticPr fontId="11"/>
  </si>
  <si>
    <t>業務用機械器具</t>
    <phoneticPr fontId="11"/>
  </si>
  <si>
    <t>電子部品・デバイス・電子回路</t>
    <phoneticPr fontId="11"/>
  </si>
  <si>
    <t>電気機械器具</t>
    <phoneticPr fontId="11"/>
  </si>
  <si>
    <t>情報通信機械器具</t>
    <phoneticPr fontId="11"/>
  </si>
  <si>
    <t>（単位：所，人，百万円，％）</t>
    <rPh sb="1" eb="3">
      <t>タンイ</t>
    </rPh>
    <rPh sb="4" eb="5">
      <t>ショ</t>
    </rPh>
    <rPh sb="6" eb="7">
      <t>ヒト</t>
    </rPh>
    <rPh sb="8" eb="11">
      <t>ヒャクマンエン</t>
    </rPh>
    <phoneticPr fontId="11"/>
  </si>
  <si>
    <t>事業所数</t>
    <phoneticPr fontId="11"/>
  </si>
  <si>
    <t>労働生産性</t>
    <rPh sb="0" eb="2">
      <t>ロウドウ</t>
    </rPh>
    <rPh sb="2" eb="5">
      <t>セイサンセイ</t>
    </rPh>
    <phoneticPr fontId="9"/>
  </si>
  <si>
    <t>実数</t>
    <phoneticPr fontId="11"/>
  </si>
  <si>
    <t>構成比</t>
    <phoneticPr fontId="11"/>
  </si>
  <si>
    <t>構成比</t>
    <phoneticPr fontId="11"/>
  </si>
  <si>
    <t>実数</t>
    <phoneticPr fontId="11"/>
  </si>
  <si>
    <t>総数</t>
    <phoneticPr fontId="11"/>
  </si>
  <si>
    <t>4～9人</t>
    <phoneticPr fontId="11"/>
  </si>
  <si>
    <t>10～19人</t>
    <phoneticPr fontId="11"/>
  </si>
  <si>
    <t>20～29人</t>
    <phoneticPr fontId="9"/>
  </si>
  <si>
    <t>30～99人</t>
    <phoneticPr fontId="11"/>
  </si>
  <si>
    <t>100～299人</t>
    <phoneticPr fontId="11"/>
  </si>
  <si>
    <t>300人以上</t>
    <phoneticPr fontId="11"/>
  </si>
  <si>
    <t>（単位：百万円，％）</t>
    <rPh sb="1" eb="3">
      <t>タンイ</t>
    </rPh>
    <rPh sb="4" eb="5">
      <t>ヒャク</t>
    </rPh>
    <rPh sb="5" eb="7">
      <t>マンエン</t>
    </rPh>
    <phoneticPr fontId="14"/>
  </si>
  <si>
    <t>製造品出荷額等</t>
    <rPh sb="0" eb="3">
      <t>セイゾウヒン</t>
    </rPh>
    <rPh sb="3" eb="5">
      <t>シュッカ</t>
    </rPh>
    <rPh sb="5" eb="6">
      <t>ガク</t>
    </rPh>
    <rPh sb="6" eb="7">
      <t>トウ</t>
    </rPh>
    <phoneticPr fontId="14"/>
  </si>
  <si>
    <t>平成20年</t>
    <rPh sb="4" eb="5">
      <t>ネン</t>
    </rPh>
    <phoneticPr fontId="14"/>
  </si>
  <si>
    <t>平成21年</t>
    <rPh sb="4" eb="5">
      <t>ネン</t>
    </rPh>
    <phoneticPr fontId="14"/>
  </si>
  <si>
    <t>平成22年</t>
    <rPh sb="4" eb="5">
      <t>ネン</t>
    </rPh>
    <phoneticPr fontId="14"/>
  </si>
  <si>
    <t>平成23年</t>
    <rPh sb="4" eb="5">
      <t>ネン</t>
    </rPh>
    <phoneticPr fontId="14"/>
  </si>
  <si>
    <t>平成24年</t>
    <rPh sb="4" eb="5">
      <t>ネン</t>
    </rPh>
    <phoneticPr fontId="14"/>
  </si>
  <si>
    <t>平成25年</t>
    <rPh sb="4" eb="5">
      <t>ネン</t>
    </rPh>
    <phoneticPr fontId="14"/>
  </si>
  <si>
    <t>対前年比</t>
    <rPh sb="0" eb="1">
      <t>タイ</t>
    </rPh>
    <rPh sb="1" eb="3">
      <t>ゼンネン</t>
    </rPh>
    <rPh sb="3" eb="4">
      <t>ヒ</t>
    </rPh>
    <phoneticPr fontId="14"/>
  </si>
  <si>
    <t>製造業計</t>
    <rPh sb="0" eb="3">
      <t>セイゾウギョウ</t>
    </rPh>
    <rPh sb="3" eb="4">
      <t>ケイ</t>
    </rPh>
    <phoneticPr fontId="14"/>
  </si>
  <si>
    <t>食料品・飲料等製造業</t>
    <rPh sb="0" eb="3">
      <t>ショクリョウヒン</t>
    </rPh>
    <rPh sb="4" eb="6">
      <t>インリョウ</t>
    </rPh>
    <rPh sb="6" eb="7">
      <t>トウ</t>
    </rPh>
    <rPh sb="7" eb="10">
      <t>セイゾウギョウ</t>
    </rPh>
    <phoneticPr fontId="14"/>
  </si>
  <si>
    <t>食料品製造業</t>
  </si>
  <si>
    <t>飲料・たばこ・飼料製造業</t>
  </si>
  <si>
    <t>繊維工業</t>
    <rPh sb="0" eb="2">
      <t>センイ</t>
    </rPh>
    <rPh sb="2" eb="4">
      <t>コウギョウ</t>
    </rPh>
    <phoneticPr fontId="14"/>
  </si>
  <si>
    <t>木材・木製品製造業</t>
    <phoneticPr fontId="14"/>
  </si>
  <si>
    <t>家具・装備品製造業</t>
  </si>
  <si>
    <t>パルプ・紙・紙加工品製造業</t>
  </si>
  <si>
    <t>印刷・同関連業</t>
  </si>
  <si>
    <t>化学工業</t>
  </si>
  <si>
    <t>石油製品・石炭製品製造業</t>
  </si>
  <si>
    <t>－</t>
    <phoneticPr fontId="14"/>
  </si>
  <si>
    <t>プラスチック製品製造業</t>
    <phoneticPr fontId="14"/>
  </si>
  <si>
    <t>ゴム製品製造業</t>
  </si>
  <si>
    <t>なめし革・同製品・毛皮製造業</t>
  </si>
  <si>
    <t>窯業・土石製品製造業</t>
  </si>
  <si>
    <t>金属製造業</t>
    <rPh sb="0" eb="2">
      <t>キンゾク</t>
    </rPh>
    <rPh sb="2" eb="5">
      <t>セイゾウギョウ</t>
    </rPh>
    <phoneticPr fontId="14"/>
  </si>
  <si>
    <t>非鉄金属製造業</t>
  </si>
  <si>
    <t>金属製品製造業</t>
  </si>
  <si>
    <t>はん用機械器具製造業</t>
  </si>
  <si>
    <t>生産用機械器具製造業</t>
  </si>
  <si>
    <t>業務用機械器具製造業</t>
  </si>
  <si>
    <t>－</t>
    <phoneticPr fontId="14"/>
  </si>
  <si>
    <t>－</t>
    <phoneticPr fontId="14"/>
  </si>
  <si>
    <t>電子部品・デバイス・電子回路製造業</t>
  </si>
  <si>
    <t>電気機械器具製造業</t>
  </si>
  <si>
    <t>情報通信機械器具製造業</t>
  </si>
  <si>
    <t>輸送用機械器具製造業</t>
  </si>
  <si>
    <t>その他の製造業</t>
  </si>
  <si>
    <t>製造品出荷額等</t>
    <rPh sb="0" eb="3">
      <t>セイゾウヒン</t>
    </rPh>
    <rPh sb="3" eb="5">
      <t>シュッカ</t>
    </rPh>
    <rPh sb="5" eb="6">
      <t>ガク</t>
    </rPh>
    <rPh sb="6" eb="7">
      <t>トウ</t>
    </rPh>
    <phoneticPr fontId="9"/>
  </si>
  <si>
    <t>平成14年</t>
    <rPh sb="4" eb="5">
      <t>ネン</t>
    </rPh>
    <phoneticPr fontId="14"/>
  </si>
  <si>
    <t>平成19年</t>
    <rPh sb="4" eb="5">
      <t>ネン</t>
    </rPh>
    <phoneticPr fontId="14"/>
  </si>
  <si>
    <t>製造業計</t>
  </si>
  <si>
    <t>木材・木製品製造業（家具を除く）</t>
  </si>
  <si>
    <t>プラスチック製品製造業</t>
    <phoneticPr fontId="14"/>
  </si>
  <si>
    <t>プラスチック製品製造業（別掲を除く）</t>
  </si>
  <si>
    <t>－</t>
    <phoneticPr fontId="14"/>
  </si>
  <si>
    <t>電子部品・デバイス製造業</t>
  </si>
  <si>
    <t>　　　　　　　</t>
    <phoneticPr fontId="11"/>
  </si>
  <si>
    <t>（単位：所，人，百万円，％）</t>
    <phoneticPr fontId="9"/>
  </si>
  <si>
    <t>（単位：所，人，百万円，％）</t>
    <phoneticPr fontId="11"/>
  </si>
  <si>
    <t>平成13年</t>
    <rPh sb="0" eb="2">
      <t>ヘイセイ</t>
    </rPh>
    <rPh sb="4" eb="5">
      <t>ネン</t>
    </rPh>
    <phoneticPr fontId="11"/>
  </si>
  <si>
    <t>平成14年</t>
    <rPh sb="0" eb="2">
      <t>ヘイセイ</t>
    </rPh>
    <rPh sb="4" eb="5">
      <t>ネン</t>
    </rPh>
    <phoneticPr fontId="11"/>
  </si>
  <si>
    <t>平成15年</t>
    <rPh sb="0" eb="2">
      <t>ヘイセイ</t>
    </rPh>
    <rPh sb="4" eb="5">
      <t>ネン</t>
    </rPh>
    <phoneticPr fontId="11"/>
  </si>
  <si>
    <t>平成16年</t>
    <rPh sb="0" eb="2">
      <t>ヘイセイ</t>
    </rPh>
    <rPh sb="4" eb="5">
      <t>ネン</t>
    </rPh>
    <phoneticPr fontId="11"/>
  </si>
  <si>
    <t>平成17年</t>
    <rPh sb="0" eb="2">
      <t>ヘイセイ</t>
    </rPh>
    <rPh sb="4" eb="5">
      <t>ネン</t>
    </rPh>
    <phoneticPr fontId="11"/>
  </si>
  <si>
    <t>平成18年</t>
    <rPh sb="0" eb="2">
      <t>ヘイセイ</t>
    </rPh>
    <rPh sb="4" eb="5">
      <t>ネン</t>
    </rPh>
    <phoneticPr fontId="11"/>
  </si>
  <si>
    <t>平成19年</t>
    <rPh sb="0" eb="2">
      <t>ヘイセイ</t>
    </rPh>
    <rPh sb="4" eb="5">
      <t>ネン</t>
    </rPh>
    <phoneticPr fontId="11"/>
  </si>
  <si>
    <t>－</t>
    <phoneticPr fontId="9"/>
  </si>
  <si>
    <t>平成20年</t>
    <rPh sb="0" eb="2">
      <t>ヘイセイ</t>
    </rPh>
    <rPh sb="4" eb="5">
      <t>ネン</t>
    </rPh>
    <phoneticPr fontId="11"/>
  </si>
  <si>
    <t>平成21年</t>
    <rPh sb="0" eb="2">
      <t>ヘイセイ</t>
    </rPh>
    <rPh sb="4" eb="5">
      <t>ネン</t>
    </rPh>
    <phoneticPr fontId="11"/>
  </si>
  <si>
    <t>平成22年</t>
    <rPh sb="0" eb="2">
      <t>ヘイセイ</t>
    </rPh>
    <rPh sb="4" eb="5">
      <t>ネン</t>
    </rPh>
    <phoneticPr fontId="11"/>
  </si>
  <si>
    <t>注１：平成19年調査で調査項目を変更したため，製造品出荷額等，粗付加価値額は前回の数値とは接続しない。</t>
    <rPh sb="0" eb="1">
      <t>チュウ</t>
    </rPh>
    <rPh sb="3" eb="5">
      <t>ヘイセイ</t>
    </rPh>
    <rPh sb="7" eb="8">
      <t>ネン</t>
    </rPh>
    <rPh sb="8" eb="10">
      <t>チョウサ</t>
    </rPh>
    <rPh sb="11" eb="13">
      <t>チョウサ</t>
    </rPh>
    <rPh sb="13" eb="15">
      <t>コウモク</t>
    </rPh>
    <rPh sb="16" eb="18">
      <t>ヘンコウ</t>
    </rPh>
    <rPh sb="23" eb="26">
      <t>セイゾウヒン</t>
    </rPh>
    <rPh sb="26" eb="28">
      <t>シュッカ</t>
    </rPh>
    <rPh sb="28" eb="29">
      <t>ガク</t>
    </rPh>
    <rPh sb="29" eb="30">
      <t>ナド</t>
    </rPh>
    <rPh sb="31" eb="32">
      <t>ソ</t>
    </rPh>
    <rPh sb="32" eb="34">
      <t>フカ</t>
    </rPh>
    <rPh sb="34" eb="36">
      <t>カチ</t>
    </rPh>
    <rPh sb="36" eb="37">
      <t>ガク</t>
    </rPh>
    <rPh sb="38" eb="40">
      <t>ゼンカイ</t>
    </rPh>
    <rPh sb="41" eb="43">
      <t>スウチ</t>
    </rPh>
    <rPh sb="45" eb="47">
      <t>セツゾク</t>
    </rPh>
    <phoneticPr fontId="9"/>
  </si>
  <si>
    <t>　　</t>
    <phoneticPr fontId="11"/>
  </si>
  <si>
    <t>（単位：所，人，百万円，％）</t>
    <rPh sb="1" eb="3">
      <t>タンイ</t>
    </rPh>
    <rPh sb="4" eb="5">
      <t>ショ</t>
    </rPh>
    <rPh sb="6" eb="7">
      <t>ヒト</t>
    </rPh>
    <rPh sb="8" eb="9">
      <t>ヒャク</t>
    </rPh>
    <rPh sb="9" eb="11">
      <t>マンエン</t>
    </rPh>
    <phoneticPr fontId="11"/>
  </si>
  <si>
    <t>事業所数</t>
    <rPh sb="0" eb="1">
      <t>コト</t>
    </rPh>
    <rPh sb="1" eb="2">
      <t>ギョウ</t>
    </rPh>
    <rPh sb="2" eb="3">
      <t>トコロ</t>
    </rPh>
    <rPh sb="3" eb="4">
      <t>スウ</t>
    </rPh>
    <phoneticPr fontId="11"/>
  </si>
  <si>
    <t>従業者数</t>
    <rPh sb="0" eb="1">
      <t>ジュウ</t>
    </rPh>
    <rPh sb="1" eb="2">
      <t>ギョウ</t>
    </rPh>
    <rPh sb="2" eb="3">
      <t>モノ</t>
    </rPh>
    <rPh sb="3" eb="4">
      <t>スウ</t>
    </rPh>
    <phoneticPr fontId="11"/>
  </si>
  <si>
    <t>食料品・飲料等製造業</t>
    <rPh sb="0" eb="3">
      <t>ショクリョウヒン</t>
    </rPh>
    <rPh sb="4" eb="6">
      <t>インリョウ</t>
    </rPh>
    <rPh sb="6" eb="7">
      <t>ナド</t>
    </rPh>
    <rPh sb="7" eb="10">
      <t>セイゾウギョウ</t>
    </rPh>
    <phoneticPr fontId="11"/>
  </si>
  <si>
    <t>食料品製造業</t>
    <rPh sb="0" eb="3">
      <t>ショクリョウヒン</t>
    </rPh>
    <rPh sb="3" eb="6">
      <t>セイゾウギョウ</t>
    </rPh>
    <phoneticPr fontId="9"/>
  </si>
  <si>
    <t>生菓子製造業</t>
  </si>
  <si>
    <t>その他の水産食料品製造業</t>
  </si>
  <si>
    <t>豆腐・油揚製造業</t>
  </si>
  <si>
    <t>他に分類されない食料品製造業</t>
  </si>
  <si>
    <t>パン製造業</t>
  </si>
  <si>
    <t>ビスケット類・干菓子製造業</t>
  </si>
  <si>
    <t>野菜漬物製造業（缶詰，瓶詰，つぼ詰を除く）</t>
  </si>
  <si>
    <t>そう（惣）菜製造業</t>
  </si>
  <si>
    <t>米菓製造業</t>
  </si>
  <si>
    <t>めん類製造業</t>
  </si>
  <si>
    <t>飲料・たばこ・飼料製造業</t>
    <rPh sb="0" eb="2">
      <t>インリョウ</t>
    </rPh>
    <rPh sb="7" eb="9">
      <t>シリョウ</t>
    </rPh>
    <rPh sb="9" eb="12">
      <t>セイゾウギョウ</t>
    </rPh>
    <phoneticPr fontId="9"/>
  </si>
  <si>
    <t>清酒製造業</t>
  </si>
  <si>
    <t>χ</t>
  </si>
  <si>
    <t xml:space="preserve">      細分類については主なものを掲載。</t>
    <rPh sb="19" eb="21">
      <t>ケイサイ</t>
    </rPh>
    <phoneticPr fontId="9"/>
  </si>
  <si>
    <t>平成17年度</t>
    <rPh sb="0" eb="2">
      <t>ヘイセイ</t>
    </rPh>
    <rPh sb="4" eb="6">
      <t>ネンド</t>
    </rPh>
    <phoneticPr fontId="11"/>
  </si>
  <si>
    <t>平成18年度</t>
    <rPh sb="0" eb="2">
      <t>ヘイセイ</t>
    </rPh>
    <rPh sb="4" eb="6">
      <t>ネンド</t>
    </rPh>
    <phoneticPr fontId="11"/>
  </si>
  <si>
    <t>平成19年度</t>
    <rPh sb="0" eb="2">
      <t>ヘイセイ</t>
    </rPh>
    <rPh sb="4" eb="6">
      <t>ネンド</t>
    </rPh>
    <phoneticPr fontId="11"/>
  </si>
  <si>
    <t>平成20年度</t>
    <rPh sb="0" eb="2">
      <t>ヘイセイ</t>
    </rPh>
    <rPh sb="4" eb="6">
      <t>ネンド</t>
    </rPh>
    <phoneticPr fontId="11"/>
  </si>
  <si>
    <t>平成21年度</t>
    <rPh sb="0" eb="2">
      <t>ヘイセイ</t>
    </rPh>
    <rPh sb="4" eb="6">
      <t>ネンド</t>
    </rPh>
    <phoneticPr fontId="11"/>
  </si>
  <si>
    <t>平成22年度</t>
    <rPh sb="0" eb="2">
      <t>ヘイセイ</t>
    </rPh>
    <rPh sb="4" eb="6">
      <t>ネンド</t>
    </rPh>
    <phoneticPr fontId="11"/>
  </si>
  <si>
    <t>平成23年度</t>
    <rPh sb="0" eb="2">
      <t>ヘイセイ</t>
    </rPh>
    <rPh sb="4" eb="6">
      <t>ネンド</t>
    </rPh>
    <phoneticPr fontId="11"/>
  </si>
  <si>
    <t>平成24年度</t>
    <rPh sb="0" eb="2">
      <t>ヘイセイ</t>
    </rPh>
    <rPh sb="4" eb="6">
      <t>ネンド</t>
    </rPh>
    <phoneticPr fontId="11"/>
  </si>
  <si>
    <t>平成25年度</t>
    <rPh sb="0" eb="2">
      <t>ヘイセイ</t>
    </rPh>
    <rPh sb="4" eb="6">
      <t>ネンド</t>
    </rPh>
    <phoneticPr fontId="11"/>
  </si>
  <si>
    <t>全国計</t>
    <rPh sb="0" eb="2">
      <t>ゼンコク</t>
    </rPh>
    <rPh sb="2" eb="3">
      <t>ケイ</t>
    </rPh>
    <phoneticPr fontId="11"/>
  </si>
  <si>
    <t>大阪国税局計</t>
    <rPh sb="0" eb="2">
      <t>オオサカ</t>
    </rPh>
    <rPh sb="2" eb="5">
      <t>コクゼイキョク</t>
    </rPh>
    <rPh sb="5" eb="6">
      <t>ケイ</t>
    </rPh>
    <phoneticPr fontId="9"/>
  </si>
  <si>
    <t>京都府</t>
    <rPh sb="0" eb="3">
      <t>キョウトフ</t>
    </rPh>
    <phoneticPr fontId="9"/>
  </si>
  <si>
    <t>兵庫県</t>
    <rPh sb="0" eb="3">
      <t>ヒョウゴケン</t>
    </rPh>
    <phoneticPr fontId="9"/>
  </si>
  <si>
    <t>資料：国税庁「税務統計（酒税関係）」</t>
    <rPh sb="0" eb="2">
      <t>シリョウ</t>
    </rPh>
    <rPh sb="3" eb="6">
      <t>コクゼイチョウ</t>
    </rPh>
    <rPh sb="7" eb="9">
      <t>ゼイム</t>
    </rPh>
    <rPh sb="9" eb="11">
      <t>トウケイ</t>
    </rPh>
    <rPh sb="12" eb="14">
      <t>シュゼイ</t>
    </rPh>
    <rPh sb="14" eb="16">
      <t>カンケイ</t>
    </rPh>
    <phoneticPr fontId="11"/>
  </si>
  <si>
    <t>注：（　）内は全国に占める割合</t>
    <rPh sb="0" eb="1">
      <t>チュウ</t>
    </rPh>
    <phoneticPr fontId="11"/>
  </si>
  <si>
    <t>（単位：円，％）</t>
  </si>
  <si>
    <t>酒類全体</t>
    <rPh sb="0" eb="1">
      <t>サケ</t>
    </rPh>
    <rPh sb="1" eb="2">
      <t>ルイ</t>
    </rPh>
    <rPh sb="2" eb="4">
      <t>ゼンタイ</t>
    </rPh>
    <phoneticPr fontId="11"/>
  </si>
  <si>
    <t>清酒</t>
    <rPh sb="0" eb="2">
      <t>セイシュ</t>
    </rPh>
    <phoneticPr fontId="11"/>
  </si>
  <si>
    <t>焼酎</t>
    <rPh sb="0" eb="2">
      <t>ショウチュウ</t>
    </rPh>
    <phoneticPr fontId="11"/>
  </si>
  <si>
    <t>ビール</t>
    <phoneticPr fontId="11"/>
  </si>
  <si>
    <t>ウイスキー</t>
    <phoneticPr fontId="11"/>
  </si>
  <si>
    <t>ワイン</t>
    <phoneticPr fontId="11"/>
  </si>
  <si>
    <t>発泡酒</t>
    <rPh sb="0" eb="3">
      <t>ハッポウシュ</t>
    </rPh>
    <phoneticPr fontId="11"/>
  </si>
  <si>
    <t>その他</t>
    <rPh sb="0" eb="3">
      <t>ソノタ</t>
    </rPh>
    <phoneticPr fontId="11"/>
  </si>
  <si>
    <t>（単位：万円，％）</t>
    <phoneticPr fontId="11"/>
  </si>
  <si>
    <t>平成12年</t>
    <rPh sb="0" eb="2">
      <t>ヘイセイ</t>
    </rPh>
    <rPh sb="4" eb="5">
      <t>ネン</t>
    </rPh>
    <phoneticPr fontId="11"/>
  </si>
  <si>
    <t>－</t>
    <phoneticPr fontId="9"/>
  </si>
  <si>
    <t>和生菓子</t>
    <rPh sb="1" eb="2">
      <t>ナマ</t>
    </rPh>
    <phoneticPr fontId="11"/>
  </si>
  <si>
    <t>洋生菓子</t>
    <rPh sb="1" eb="2">
      <t>ナマ</t>
    </rPh>
    <phoneticPr fontId="11"/>
  </si>
  <si>
    <t>せんべい</t>
  </si>
  <si>
    <t>ビスケット</t>
    <phoneticPr fontId="9"/>
  </si>
  <si>
    <t>キャンディー</t>
    <phoneticPr fontId="9"/>
  </si>
  <si>
    <t>チョコレート</t>
    <phoneticPr fontId="9"/>
  </si>
  <si>
    <t>他の菓子</t>
    <rPh sb="0" eb="1">
      <t>ホカ</t>
    </rPh>
    <rPh sb="2" eb="4">
      <t>カシ</t>
    </rPh>
    <phoneticPr fontId="9"/>
  </si>
  <si>
    <t>－</t>
    <phoneticPr fontId="9"/>
  </si>
  <si>
    <t>平成23年</t>
    <phoneticPr fontId="9"/>
  </si>
  <si>
    <t>平成24年</t>
    <phoneticPr fontId="9"/>
  </si>
  <si>
    <t>平成25年</t>
    <phoneticPr fontId="9"/>
  </si>
  <si>
    <t>　　　　　　　　　</t>
    <phoneticPr fontId="14"/>
  </si>
  <si>
    <t>(単位：所，人，百万円，％）</t>
    <rPh sb="1" eb="3">
      <t>タンイ</t>
    </rPh>
    <rPh sb="4" eb="5">
      <t>ショ</t>
    </rPh>
    <rPh sb="6" eb="7">
      <t>ニン</t>
    </rPh>
    <rPh sb="8" eb="11">
      <t>ヒャクマンエン</t>
    </rPh>
    <phoneticPr fontId="14"/>
  </si>
  <si>
    <t>注：該当事業所が特定されるおそれのある箇所は，「χ」で表記。</t>
    <phoneticPr fontId="11"/>
  </si>
  <si>
    <t>織機台数</t>
    <phoneticPr fontId="9"/>
  </si>
  <si>
    <t>従業者数</t>
    <phoneticPr fontId="9"/>
  </si>
  <si>
    <t>１社当たりの従業者数</t>
    <rPh sb="1" eb="2">
      <t>シャ</t>
    </rPh>
    <rPh sb="2" eb="3">
      <t>ア</t>
    </rPh>
    <rPh sb="6" eb="7">
      <t>ジュウ</t>
    </rPh>
    <rPh sb="7" eb="10">
      <t>ギョウシャスウ</t>
    </rPh>
    <phoneticPr fontId="9"/>
  </si>
  <si>
    <t>昭和59年</t>
  </si>
  <si>
    <t>昭和62年</t>
  </si>
  <si>
    <t>平成2年</t>
  </si>
  <si>
    <t>平成5年</t>
  </si>
  <si>
    <t>平成11年</t>
  </si>
  <si>
    <t>平成17年</t>
    <rPh sb="0" eb="1">
      <t>タイラ</t>
    </rPh>
    <rPh sb="1" eb="2">
      <t>シゲル</t>
    </rPh>
    <phoneticPr fontId="11"/>
  </si>
  <si>
    <t>平成20年</t>
    <rPh sb="0" eb="1">
      <t>タイラ</t>
    </rPh>
    <rPh sb="1" eb="2">
      <t>シゲル</t>
    </rPh>
    <phoneticPr fontId="11"/>
  </si>
  <si>
    <t>平成23年</t>
    <rPh sb="0" eb="1">
      <t>タイラ</t>
    </rPh>
    <rPh sb="1" eb="2">
      <t>シゲル</t>
    </rPh>
    <phoneticPr fontId="11"/>
  </si>
  <si>
    <t>総出荷金額（億円）</t>
    <rPh sb="6" eb="8">
      <t>オクエン</t>
    </rPh>
    <phoneticPr fontId="9"/>
  </si>
  <si>
    <t>従業者１人当たりの
出荷額（百万円）</t>
    <rPh sb="0" eb="3">
      <t>ジュウギョウシャ</t>
    </rPh>
    <rPh sb="4" eb="5">
      <t>ヒト</t>
    </rPh>
    <rPh sb="5" eb="6">
      <t>ア</t>
    </rPh>
    <rPh sb="10" eb="12">
      <t>シュッカ</t>
    </rPh>
    <rPh sb="12" eb="13">
      <t>ガク</t>
    </rPh>
    <rPh sb="14" eb="16">
      <t>ヒャクマン</t>
    </rPh>
    <rPh sb="16" eb="17">
      <t>エン</t>
    </rPh>
    <phoneticPr fontId="9"/>
  </si>
  <si>
    <t>（単位：反）</t>
  </si>
  <si>
    <t>手描染</t>
    <rPh sb="2" eb="3">
      <t>ソ</t>
    </rPh>
    <phoneticPr fontId="9"/>
  </si>
  <si>
    <t>機械捺染</t>
  </si>
  <si>
    <t>合計</t>
    <rPh sb="0" eb="2">
      <t>ゴウケイ</t>
    </rPh>
    <phoneticPr fontId="11"/>
  </si>
  <si>
    <t>平成16年度</t>
    <rPh sb="0" eb="2">
      <t>ヘイセイ</t>
    </rPh>
    <rPh sb="4" eb="6">
      <t>ネンド</t>
    </rPh>
    <phoneticPr fontId="11"/>
  </si>
  <si>
    <t>平成26年度</t>
    <rPh sb="0" eb="2">
      <t>ヘイセイ</t>
    </rPh>
    <rPh sb="4" eb="6">
      <t>ネンド</t>
    </rPh>
    <phoneticPr fontId="11"/>
  </si>
  <si>
    <t>資料：京友禅協同組合連合会「京友禅京小紋生産量調査報告書」</t>
    <rPh sb="4" eb="6">
      <t>ユウゼン</t>
    </rPh>
    <phoneticPr fontId="11"/>
  </si>
  <si>
    <t>（単位：反，％）</t>
    <phoneticPr fontId="11"/>
  </si>
  <si>
    <t>反数</t>
    <rPh sb="0" eb="1">
      <t>タン</t>
    </rPh>
    <rPh sb="1" eb="2">
      <t>スウ</t>
    </rPh>
    <phoneticPr fontId="11"/>
  </si>
  <si>
    <t>着尺</t>
    <phoneticPr fontId="11"/>
  </si>
  <si>
    <t>振袖</t>
    <phoneticPr fontId="11"/>
  </si>
  <si>
    <t>長襦袢</t>
    <phoneticPr fontId="11"/>
  </si>
  <si>
    <t>訪問着</t>
    <phoneticPr fontId="11"/>
  </si>
  <si>
    <t>肩裏</t>
    <phoneticPr fontId="11"/>
  </si>
  <si>
    <t>つけさげ</t>
    <phoneticPr fontId="11"/>
  </si>
  <si>
    <t>四ツ身，一ツ身</t>
    <rPh sb="0" eb="1">
      <t>ヨ</t>
    </rPh>
    <rPh sb="2" eb="3">
      <t>ミ</t>
    </rPh>
    <rPh sb="4" eb="5">
      <t>ヒト</t>
    </rPh>
    <rPh sb="6" eb="7">
      <t>ミ</t>
    </rPh>
    <phoneticPr fontId="11"/>
  </si>
  <si>
    <t>留袖</t>
    <phoneticPr fontId="11"/>
  </si>
  <si>
    <t>四ツ身，一ツ身絵羽</t>
    <rPh sb="0" eb="1">
      <t>ヨ</t>
    </rPh>
    <rPh sb="2" eb="3">
      <t>ミ</t>
    </rPh>
    <rPh sb="4" eb="5">
      <t>ヒト</t>
    </rPh>
    <rPh sb="6" eb="7">
      <t>ミ</t>
    </rPh>
    <rPh sb="7" eb="9">
      <t>エバ</t>
    </rPh>
    <phoneticPr fontId="11"/>
  </si>
  <si>
    <t>その他</t>
    <phoneticPr fontId="11"/>
  </si>
  <si>
    <t>資料：京友禅協同組合連合会「京友禅京小紋生産量調査報告書」再編加工</t>
    <rPh sb="4" eb="6">
      <t>ユウゼン</t>
    </rPh>
    <phoneticPr fontId="11"/>
  </si>
  <si>
    <t>販売先別</t>
    <rPh sb="0" eb="3">
      <t>ハンバイサキ</t>
    </rPh>
    <rPh sb="3" eb="4">
      <t>ベツ</t>
    </rPh>
    <phoneticPr fontId="11"/>
  </si>
  <si>
    <t>切り売り・オーダー店</t>
  </si>
  <si>
    <t>加工別</t>
    <rPh sb="0" eb="2">
      <t>カコウ</t>
    </rPh>
    <rPh sb="2" eb="3">
      <t>ベツ</t>
    </rPh>
    <phoneticPr fontId="11"/>
  </si>
  <si>
    <t>自動スクリーン</t>
    <phoneticPr fontId="11"/>
  </si>
  <si>
    <t>資料：京都織商京プリント振興協会「京プリント服地年間取扱数量調査」</t>
    <rPh sb="7" eb="8">
      <t>キョウ</t>
    </rPh>
    <rPh sb="14" eb="16">
      <t>キョウカイ</t>
    </rPh>
    <rPh sb="17" eb="18">
      <t>キョウ</t>
    </rPh>
    <rPh sb="22" eb="24">
      <t>フクジ</t>
    </rPh>
    <rPh sb="24" eb="26">
      <t>ネンカン</t>
    </rPh>
    <rPh sb="26" eb="27">
      <t>ト</t>
    </rPh>
    <rPh sb="27" eb="28">
      <t>アツカ</t>
    </rPh>
    <rPh sb="28" eb="30">
      <t>スウリョウ</t>
    </rPh>
    <rPh sb="30" eb="32">
      <t>チョウサ</t>
    </rPh>
    <phoneticPr fontId="11"/>
  </si>
  <si>
    <t>注：年は8月1日～翌7月31日</t>
    <rPh sb="0" eb="1">
      <t>チュウ</t>
    </rPh>
    <rPh sb="2" eb="3">
      <t>ネン</t>
    </rPh>
    <rPh sb="5" eb="6">
      <t>ガツ</t>
    </rPh>
    <rPh sb="7" eb="8">
      <t>ニチ</t>
    </rPh>
    <rPh sb="9" eb="10">
      <t>ヨク</t>
    </rPh>
    <rPh sb="11" eb="12">
      <t>ガツ</t>
    </rPh>
    <rPh sb="14" eb="15">
      <t>ニチ</t>
    </rPh>
    <phoneticPr fontId="9"/>
  </si>
  <si>
    <t>（単位：社，％）</t>
    <rPh sb="1" eb="3">
      <t>タンイ</t>
    </rPh>
    <rPh sb="4" eb="5">
      <t>シャ</t>
    </rPh>
    <phoneticPr fontId="11"/>
  </si>
  <si>
    <t>業態別</t>
    <phoneticPr fontId="11"/>
  </si>
  <si>
    <t>業種別</t>
    <phoneticPr fontId="9"/>
  </si>
  <si>
    <t>商社数</t>
  </si>
  <si>
    <t>構成比</t>
  </si>
  <si>
    <t>前売</t>
    <phoneticPr fontId="11"/>
  </si>
  <si>
    <t>呉服前売卸</t>
  </si>
  <si>
    <t>和装</t>
    <phoneticPr fontId="9"/>
  </si>
  <si>
    <t>和装製品前売卸</t>
    <rPh sb="0" eb="2">
      <t>ワソウ</t>
    </rPh>
    <rPh sb="2" eb="4">
      <t>セイヒン</t>
    </rPh>
    <rPh sb="4" eb="6">
      <t>マエウ</t>
    </rPh>
    <phoneticPr fontId="11"/>
  </si>
  <si>
    <t>仲間</t>
    <phoneticPr fontId="11"/>
  </si>
  <si>
    <t>染呉服製造卸</t>
    <rPh sb="0" eb="1">
      <t>ソメ</t>
    </rPh>
    <rPh sb="1" eb="3">
      <t>ゴフク</t>
    </rPh>
    <rPh sb="3" eb="5">
      <t>セイゾウ</t>
    </rPh>
    <rPh sb="5" eb="6">
      <t>オロシ</t>
    </rPh>
    <phoneticPr fontId="11"/>
  </si>
  <si>
    <t>和装製品元卸</t>
    <rPh sb="0" eb="2">
      <t>ワソウ</t>
    </rPh>
    <rPh sb="2" eb="4">
      <t>セイヒン</t>
    </rPh>
    <rPh sb="4" eb="5">
      <t>モト</t>
    </rPh>
    <rPh sb="5" eb="6">
      <t>オロシ</t>
    </rPh>
    <phoneticPr fontId="11"/>
  </si>
  <si>
    <t>洋装</t>
    <phoneticPr fontId="11"/>
  </si>
  <si>
    <t>テキスタイル卸</t>
    <rPh sb="6" eb="7">
      <t>オロシ</t>
    </rPh>
    <phoneticPr fontId="11"/>
  </si>
  <si>
    <t>アパレル卸</t>
    <rPh sb="4" eb="5">
      <t>オロシ</t>
    </rPh>
    <phoneticPr fontId="11"/>
  </si>
  <si>
    <t>ホームファッション卸</t>
    <rPh sb="9" eb="10">
      <t>オロシ</t>
    </rPh>
    <phoneticPr fontId="11"/>
  </si>
  <si>
    <t>その他卸</t>
    <rPh sb="2" eb="3">
      <t>タ</t>
    </rPh>
    <phoneticPr fontId="11"/>
  </si>
  <si>
    <t>　　　　　　　　　</t>
    <phoneticPr fontId="9"/>
  </si>
  <si>
    <t>－</t>
    <phoneticPr fontId="9"/>
  </si>
  <si>
    <t>－</t>
    <phoneticPr fontId="9"/>
  </si>
  <si>
    <t>平成23年</t>
    <phoneticPr fontId="9"/>
  </si>
  <si>
    <t>平成25年</t>
    <phoneticPr fontId="9"/>
  </si>
  <si>
    <t>※平成13年以前は，「新聞業」及び「出版業」が含まれている。</t>
    <rPh sb="1" eb="3">
      <t>ヘイセイ</t>
    </rPh>
    <rPh sb="5" eb="6">
      <t>ネン</t>
    </rPh>
    <rPh sb="6" eb="8">
      <t>イゼン</t>
    </rPh>
    <rPh sb="11" eb="13">
      <t>シンブン</t>
    </rPh>
    <rPh sb="13" eb="14">
      <t>ギョウ</t>
    </rPh>
    <rPh sb="15" eb="16">
      <t>オヨ</t>
    </rPh>
    <rPh sb="18" eb="21">
      <t>シュッパンギョウ</t>
    </rPh>
    <rPh sb="23" eb="24">
      <t>フク</t>
    </rPh>
    <phoneticPr fontId="11"/>
  </si>
  <si>
    <t>（平成14年から産業分類が改定され，「新聞業」及び「出版業」は，大分類「Ｈ－情報通信業」に移行した。）</t>
    <rPh sb="1" eb="3">
      <t>ヘイセイ</t>
    </rPh>
    <rPh sb="5" eb="6">
      <t>ネン</t>
    </rPh>
    <rPh sb="8" eb="10">
      <t>サンギョウ</t>
    </rPh>
    <rPh sb="10" eb="12">
      <t>ブンルイ</t>
    </rPh>
    <rPh sb="13" eb="15">
      <t>カイテイ</t>
    </rPh>
    <rPh sb="19" eb="21">
      <t>シンブン</t>
    </rPh>
    <rPh sb="21" eb="22">
      <t>ギョウ</t>
    </rPh>
    <rPh sb="23" eb="24">
      <t>オヨ</t>
    </rPh>
    <rPh sb="26" eb="29">
      <t>シュッパンギョウ</t>
    </rPh>
    <rPh sb="32" eb="33">
      <t>ダイ</t>
    </rPh>
    <phoneticPr fontId="11"/>
  </si>
  <si>
    <t>　　　　　　　　　</t>
    <phoneticPr fontId="9"/>
  </si>
  <si>
    <t>－</t>
    <phoneticPr fontId="9"/>
  </si>
  <si>
    <t>　　　　　　　　　</t>
    <phoneticPr fontId="9"/>
  </si>
  <si>
    <t>化 学 工 業</t>
    <phoneticPr fontId="9"/>
  </si>
  <si>
    <t xml:space="preserve">　　　　　　　 </t>
    <phoneticPr fontId="11"/>
  </si>
  <si>
    <t xml:space="preserve">　　　　　　　 </t>
    <phoneticPr fontId="11"/>
  </si>
  <si>
    <t xml:space="preserve">      細分類については主なものを掲載。</t>
    <rPh sb="19" eb="21">
      <t>ケイサイ</t>
    </rPh>
    <phoneticPr fontId="36"/>
  </si>
  <si>
    <t>注：該当事業所が特定されるおそれのある箇所は，「χ」で表記。</t>
  </si>
  <si>
    <t xml:space="preserve">　　　　　　　　 </t>
    <phoneticPr fontId="9"/>
  </si>
  <si>
    <t>平成24年</t>
    <phoneticPr fontId="9"/>
  </si>
  <si>
    <t>　　　　　　　　</t>
    <phoneticPr fontId="9"/>
  </si>
  <si>
    <t>(単位：所，人，百万円，％）</t>
  </si>
  <si>
    <t>金属製造業</t>
  </si>
  <si>
    <t>鉄鋼シャースリット業</t>
  </si>
  <si>
    <t>非鉄金属</t>
  </si>
  <si>
    <t>伸銅品製造業</t>
  </si>
  <si>
    <t>金属製品</t>
  </si>
  <si>
    <t>金属製スプリング製造業</t>
  </si>
  <si>
    <t>製缶板金業</t>
  </si>
  <si>
    <t>金属プレス製品製造業（アルミニウム・同合金を除く）</t>
  </si>
  <si>
    <t>電気めっき業（表面処理鋼材製造業を除く）</t>
  </si>
  <si>
    <t>ボルト・ナット・リベット・小ねじ・木ねじ等製造業</t>
  </si>
  <si>
    <t>その他の金属表面処理業</t>
  </si>
  <si>
    <t xml:space="preserve">      細分類については主なものを掲載。</t>
    <rPh sb="19" eb="21">
      <t>ケイサイ</t>
    </rPh>
    <phoneticPr fontId="11"/>
  </si>
  <si>
    <t xml:space="preserve">　　　　　　　　 </t>
    <phoneticPr fontId="9"/>
  </si>
  <si>
    <t>（単位：所，人，百万円，％）</t>
    <phoneticPr fontId="9"/>
  </si>
  <si>
    <t>　事業所数</t>
    <phoneticPr fontId="11"/>
  </si>
  <si>
    <t>　従業者数</t>
    <phoneticPr fontId="11"/>
  </si>
  <si>
    <t>　製造品出荷額等</t>
    <phoneticPr fontId="11"/>
  </si>
  <si>
    <t xml:space="preserve"> χ</t>
    <phoneticPr fontId="9"/>
  </si>
  <si>
    <t>機械器具製造業</t>
  </si>
  <si>
    <t>はん用機械器具</t>
  </si>
  <si>
    <t>ボイラ製造業</t>
  </si>
  <si>
    <t>弁・同附属品製造業</t>
  </si>
  <si>
    <t>生産用機械器具</t>
  </si>
  <si>
    <t>包装・荷造機械製造業</t>
  </si>
  <si>
    <t>半導体製造装置製造業</t>
  </si>
  <si>
    <t>他に分類されない生産用機械・同部分品製造業</t>
  </si>
  <si>
    <t>ロボット製造業</t>
  </si>
  <si>
    <t>業務用機械器具</t>
  </si>
  <si>
    <t>分析機器製造業</t>
  </si>
  <si>
    <t>試験機製造業</t>
  </si>
  <si>
    <t>歯科用機械器具製造業</t>
  </si>
  <si>
    <t>電子部品・デバイス・電子回路</t>
  </si>
  <si>
    <t>その他の電子部品・デバイス・電子回路製造業</t>
    <phoneticPr fontId="9"/>
  </si>
  <si>
    <t>電子回路実装基板製造業</t>
  </si>
  <si>
    <t>集積回路製造業</t>
  </si>
  <si>
    <t>電気機械器具</t>
  </si>
  <si>
    <t>配電盤・電力制御装置製造業</t>
  </si>
  <si>
    <t>蓄電池製造業</t>
  </si>
  <si>
    <t>情報通信機械器具</t>
  </si>
  <si>
    <t>デジタルカメラ製造業</t>
  </si>
  <si>
    <t>輸送用機械器具</t>
  </si>
  <si>
    <t>自動車部分品・附属品製造業</t>
  </si>
  <si>
    <t>その他の航空機部分品・補助装置製造業</t>
  </si>
  <si>
    <t>全国</t>
  </si>
  <si>
    <t>さいたま市</t>
    <rPh sb="4" eb="5">
      <t>シ</t>
    </rPh>
    <phoneticPr fontId="47"/>
  </si>
  <si>
    <t>川崎市</t>
    <rPh sb="0" eb="3">
      <t>カワサキシ</t>
    </rPh>
    <phoneticPr fontId="47"/>
  </si>
  <si>
    <t>新潟市</t>
    <rPh sb="0" eb="3">
      <t>ニイガタシ</t>
    </rPh>
    <phoneticPr fontId="47"/>
  </si>
  <si>
    <t>横浜市</t>
    <rPh sb="0" eb="3">
      <t>ヨコハマシ</t>
    </rPh>
    <phoneticPr fontId="47"/>
  </si>
  <si>
    <t>相模原市</t>
    <rPh sb="0" eb="4">
      <t>サガミハラシ</t>
    </rPh>
    <phoneticPr fontId="47"/>
  </si>
  <si>
    <t>仙台市</t>
    <rPh sb="0" eb="3">
      <t>センダイシ</t>
    </rPh>
    <phoneticPr fontId="47"/>
  </si>
  <si>
    <t>千葉市</t>
    <rPh sb="0" eb="2">
      <t>チバ</t>
    </rPh>
    <rPh sb="2" eb="3">
      <t>シ</t>
    </rPh>
    <phoneticPr fontId="47"/>
  </si>
  <si>
    <t>（単位：所，人，百万円，％）</t>
    <rPh sb="8" eb="9">
      <t>ヒャク</t>
    </rPh>
    <phoneticPr fontId="11"/>
  </si>
  <si>
    <t>従業者数</t>
    <phoneticPr fontId="11"/>
  </si>
  <si>
    <t>対前回調査比</t>
    <rPh sb="0" eb="1">
      <t>タイ</t>
    </rPh>
    <rPh sb="1" eb="3">
      <t>ゼンカイ</t>
    </rPh>
    <rPh sb="3" eb="5">
      <t>チョウサ</t>
    </rPh>
    <rPh sb="5" eb="6">
      <t>ヒ</t>
    </rPh>
    <phoneticPr fontId="9"/>
  </si>
  <si>
    <t>－</t>
    <phoneticPr fontId="9"/>
  </si>
  <si>
    <t>平成11年</t>
    <rPh sb="0" eb="2">
      <t>ヘイセイ</t>
    </rPh>
    <rPh sb="2" eb="5">
      <t>１１ネン</t>
    </rPh>
    <phoneticPr fontId="11"/>
  </si>
  <si>
    <t>大阪市</t>
    <rPh sb="0" eb="3">
      <t>オオサカシ</t>
    </rPh>
    <phoneticPr fontId="56"/>
  </si>
  <si>
    <t>仙台市</t>
    <rPh sb="0" eb="3">
      <t>センダイシ</t>
    </rPh>
    <phoneticPr fontId="56"/>
  </si>
  <si>
    <t>名古屋市</t>
    <rPh sb="0" eb="4">
      <t>ナゴヤシ</t>
    </rPh>
    <phoneticPr fontId="56"/>
  </si>
  <si>
    <t>福岡市</t>
    <rPh sb="0" eb="3">
      <t>フクオカシ</t>
    </rPh>
    <phoneticPr fontId="56"/>
  </si>
  <si>
    <t>広島市</t>
    <rPh sb="0" eb="3">
      <t>ヒロシマシ</t>
    </rPh>
    <phoneticPr fontId="56"/>
  </si>
  <si>
    <t>札幌市</t>
    <rPh sb="0" eb="3">
      <t>サッポロシ</t>
    </rPh>
    <phoneticPr fontId="56"/>
  </si>
  <si>
    <t>岡山市</t>
    <rPh sb="0" eb="2">
      <t>オカヤマ</t>
    </rPh>
    <rPh sb="2" eb="3">
      <t>シ</t>
    </rPh>
    <phoneticPr fontId="56"/>
  </si>
  <si>
    <t>静岡市</t>
    <rPh sb="0" eb="3">
      <t>シズオカシ</t>
    </rPh>
    <phoneticPr fontId="56"/>
  </si>
  <si>
    <t>京都市</t>
    <rPh sb="0" eb="2">
      <t>キョウト</t>
    </rPh>
    <rPh sb="2" eb="3">
      <t>シ</t>
    </rPh>
    <phoneticPr fontId="56"/>
  </si>
  <si>
    <t>新潟市</t>
    <rPh sb="0" eb="3">
      <t>ニイガタシ</t>
    </rPh>
    <phoneticPr fontId="56"/>
  </si>
  <si>
    <t>さいたま市</t>
    <rPh sb="4" eb="5">
      <t>シ</t>
    </rPh>
    <phoneticPr fontId="56"/>
  </si>
  <si>
    <t>熊本市</t>
    <rPh sb="0" eb="2">
      <t>クマモト</t>
    </rPh>
    <rPh sb="2" eb="3">
      <t>シ</t>
    </rPh>
    <phoneticPr fontId="56"/>
  </si>
  <si>
    <t>千葉市</t>
    <rPh sb="0" eb="2">
      <t>チバ</t>
    </rPh>
    <rPh sb="2" eb="3">
      <t>シ</t>
    </rPh>
    <phoneticPr fontId="56"/>
  </si>
  <si>
    <t>神戸市</t>
    <rPh sb="0" eb="3">
      <t>コウベシ</t>
    </rPh>
    <phoneticPr fontId="56"/>
  </si>
  <si>
    <t>浜松市</t>
    <rPh sb="0" eb="3">
      <t>ハママツシ</t>
    </rPh>
    <phoneticPr fontId="56"/>
  </si>
  <si>
    <t>北九州市</t>
    <rPh sb="0" eb="4">
      <t>キタキュウシュウシ</t>
    </rPh>
    <phoneticPr fontId="56"/>
  </si>
  <si>
    <t>横浜市</t>
    <rPh sb="0" eb="3">
      <t>ヨコハマシ</t>
    </rPh>
    <phoneticPr fontId="56"/>
  </si>
  <si>
    <t>堺市</t>
    <rPh sb="0" eb="2">
      <t>サカイシ</t>
    </rPh>
    <phoneticPr fontId="56"/>
  </si>
  <si>
    <t>相模原市</t>
    <rPh sb="0" eb="4">
      <t>サガミハラシ</t>
    </rPh>
    <phoneticPr fontId="56"/>
  </si>
  <si>
    <t>川崎市</t>
    <rPh sb="0" eb="3">
      <t>カワサキシ</t>
    </rPh>
    <phoneticPr fontId="56"/>
  </si>
  <si>
    <t>全国</t>
    <rPh sb="0" eb="2">
      <t>ゼンコク</t>
    </rPh>
    <phoneticPr fontId="56"/>
  </si>
  <si>
    <t>事業所数</t>
    <rPh sb="0" eb="3">
      <t>ジギョウショ</t>
    </rPh>
    <rPh sb="3" eb="4">
      <t>スウ</t>
    </rPh>
    <phoneticPr fontId="14"/>
  </si>
  <si>
    <t>名古屋市</t>
    <rPh sb="0" eb="4">
      <t>ナゴヤシ</t>
    </rPh>
    <phoneticPr fontId="14"/>
  </si>
  <si>
    <t>大阪市</t>
    <rPh sb="0" eb="3">
      <t>オオサカシ</t>
    </rPh>
    <phoneticPr fontId="14"/>
  </si>
  <si>
    <t>福岡市</t>
    <rPh sb="0" eb="3">
      <t>フクオカシ</t>
    </rPh>
    <phoneticPr fontId="14"/>
  </si>
  <si>
    <t>広島市</t>
    <rPh sb="0" eb="3">
      <t>ヒロシマシ</t>
    </rPh>
    <phoneticPr fontId="14"/>
  </si>
  <si>
    <t>神戸市</t>
    <rPh sb="0" eb="3">
      <t>コウベシ</t>
    </rPh>
    <phoneticPr fontId="14"/>
  </si>
  <si>
    <t>横浜市</t>
    <rPh sb="0" eb="3">
      <t>ヨコハマシ</t>
    </rPh>
    <phoneticPr fontId="14"/>
  </si>
  <si>
    <t>川崎市</t>
    <rPh sb="0" eb="2">
      <t>カワサキ</t>
    </rPh>
    <rPh sb="2" eb="3">
      <t>シ</t>
    </rPh>
    <phoneticPr fontId="14"/>
  </si>
  <si>
    <t>新潟市</t>
    <rPh sb="0" eb="3">
      <t>ニイガタシ</t>
    </rPh>
    <phoneticPr fontId="14"/>
  </si>
  <si>
    <t>京都市</t>
    <rPh sb="0" eb="3">
      <t>キョウトシ</t>
    </rPh>
    <phoneticPr fontId="14"/>
  </si>
  <si>
    <t>岡山市</t>
    <rPh sb="0" eb="3">
      <t>オカヤマシ</t>
    </rPh>
    <phoneticPr fontId="14"/>
  </si>
  <si>
    <t>浜松市</t>
    <rPh sb="0" eb="3">
      <t>ハママツシ</t>
    </rPh>
    <phoneticPr fontId="14"/>
  </si>
  <si>
    <t>静岡市</t>
    <rPh sb="0" eb="3">
      <t>シズオカシ</t>
    </rPh>
    <phoneticPr fontId="14"/>
  </si>
  <si>
    <t>堺市</t>
    <rPh sb="0" eb="2">
      <t>サカイシ</t>
    </rPh>
    <phoneticPr fontId="14"/>
  </si>
  <si>
    <t>北九州市</t>
    <rPh sb="0" eb="4">
      <t>キタキュウシュウシ</t>
    </rPh>
    <phoneticPr fontId="14"/>
  </si>
  <si>
    <t>熊本市</t>
    <rPh sb="0" eb="2">
      <t>クマモト</t>
    </rPh>
    <rPh sb="2" eb="3">
      <t>シ</t>
    </rPh>
    <phoneticPr fontId="14"/>
  </si>
  <si>
    <t>相模原市</t>
    <rPh sb="0" eb="4">
      <t>サガミハラシ</t>
    </rPh>
    <phoneticPr fontId="14"/>
  </si>
  <si>
    <t>政令市平均</t>
    <rPh sb="0" eb="3">
      <t>セイレイシ</t>
    </rPh>
    <rPh sb="3" eb="5">
      <t>ヘイキン</t>
    </rPh>
    <phoneticPr fontId="14"/>
  </si>
  <si>
    <t>2人以下</t>
    <rPh sb="1" eb="2">
      <t>ヒト</t>
    </rPh>
    <rPh sb="2" eb="4">
      <t>イカ</t>
    </rPh>
    <phoneticPr fontId="33"/>
  </si>
  <si>
    <t>3～4人</t>
    <rPh sb="3" eb="4">
      <t>ヒト</t>
    </rPh>
    <phoneticPr fontId="33"/>
  </si>
  <si>
    <t>5～9人</t>
    <rPh sb="3" eb="4">
      <t>ヒト</t>
    </rPh>
    <phoneticPr fontId="33"/>
  </si>
  <si>
    <t>10～19人</t>
    <rPh sb="5" eb="6">
      <t>ヒト</t>
    </rPh>
    <phoneticPr fontId="33"/>
  </si>
  <si>
    <t>20～29人</t>
    <rPh sb="5" eb="6">
      <t>ヒト</t>
    </rPh>
    <phoneticPr fontId="33"/>
  </si>
  <si>
    <t>30～49人</t>
    <rPh sb="5" eb="6">
      <t>ヒト</t>
    </rPh>
    <phoneticPr fontId="33"/>
  </si>
  <si>
    <t>50～99人</t>
    <rPh sb="5" eb="6">
      <t>ヒト</t>
    </rPh>
    <phoneticPr fontId="33"/>
  </si>
  <si>
    <t>100人以上</t>
    <rPh sb="3" eb="4">
      <t>ヒト</t>
    </rPh>
    <rPh sb="4" eb="6">
      <t>イジョウ</t>
    </rPh>
    <phoneticPr fontId="33"/>
  </si>
  <si>
    <t>出向・派遣従業者のみ</t>
    <phoneticPr fontId="9"/>
  </si>
  <si>
    <t>合計</t>
    <rPh sb="0" eb="2">
      <t>ゴウケイ</t>
    </rPh>
    <phoneticPr fontId="14"/>
  </si>
  <si>
    <t>資料：総務省統計局「平成26年経済センサス基礎調査」</t>
    <rPh sb="21" eb="23">
      <t>キソ</t>
    </rPh>
    <phoneticPr fontId="9"/>
  </si>
  <si>
    <t xml:space="preserve">  （単位：所，人，百万円，％）</t>
    <rPh sb="10" eb="11">
      <t>ヒャク</t>
    </rPh>
    <phoneticPr fontId="11"/>
  </si>
  <si>
    <t>構成比</t>
    <rPh sb="0" eb="3">
      <t>コウセイヒ</t>
    </rPh>
    <phoneticPr fontId="9"/>
  </si>
  <si>
    <t>卸 売 業 合 計</t>
    <phoneticPr fontId="11"/>
  </si>
  <si>
    <t>卸 売 業 合 計</t>
    <phoneticPr fontId="11"/>
  </si>
  <si>
    <t>（単位：％）</t>
    <rPh sb="1" eb="3">
      <t>タンイ</t>
    </rPh>
    <phoneticPr fontId="14"/>
  </si>
  <si>
    <t>機械器具卸売業</t>
  </si>
  <si>
    <t>京都市</t>
    <rPh sb="0" eb="2">
      <t>キョウト</t>
    </rPh>
    <rPh sb="2" eb="3">
      <t>シ</t>
    </rPh>
    <phoneticPr fontId="34"/>
  </si>
  <si>
    <t>（単位：百万円，％）</t>
    <rPh sb="1" eb="3">
      <t>タンイ</t>
    </rPh>
    <rPh sb="4" eb="7">
      <t>ヒャクマンエン</t>
    </rPh>
    <phoneticPr fontId="14"/>
  </si>
  <si>
    <t>青果</t>
  </si>
  <si>
    <t>水産物</t>
    <rPh sb="0" eb="2">
      <t>スイサン</t>
    </rPh>
    <rPh sb="2" eb="3">
      <t>ブツ</t>
    </rPh>
    <phoneticPr fontId="14"/>
  </si>
  <si>
    <t>対前年比</t>
    <rPh sb="0" eb="1">
      <t>タイ</t>
    </rPh>
    <rPh sb="1" eb="4">
      <t>ゼンネンヒ</t>
    </rPh>
    <phoneticPr fontId="14"/>
  </si>
  <si>
    <t>平成14年</t>
    <rPh sb="0" eb="2">
      <t>ヘイセイ</t>
    </rPh>
    <rPh sb="4" eb="5">
      <t>ネン</t>
    </rPh>
    <phoneticPr fontId="14"/>
  </si>
  <si>
    <t>－</t>
    <phoneticPr fontId="9"/>
  </si>
  <si>
    <t>平成15年</t>
    <rPh sb="0" eb="2">
      <t>ヘイセイ</t>
    </rPh>
    <rPh sb="4" eb="5">
      <t>ネン</t>
    </rPh>
    <phoneticPr fontId="14"/>
  </si>
  <si>
    <t>平成16年</t>
    <rPh sb="0" eb="2">
      <t>ヘイセイ</t>
    </rPh>
    <rPh sb="4" eb="5">
      <t>ネン</t>
    </rPh>
    <phoneticPr fontId="14"/>
  </si>
  <si>
    <t>平成17年</t>
    <rPh sb="0" eb="2">
      <t>ヘイセイ</t>
    </rPh>
    <rPh sb="4" eb="5">
      <t>ネン</t>
    </rPh>
    <phoneticPr fontId="14"/>
  </si>
  <si>
    <t>平成18年</t>
    <rPh sb="0" eb="2">
      <t>ヘイセイ</t>
    </rPh>
    <rPh sb="4" eb="5">
      <t>ネン</t>
    </rPh>
    <phoneticPr fontId="14"/>
  </si>
  <si>
    <t>平成19年</t>
    <rPh sb="0" eb="2">
      <t>ヘイセイ</t>
    </rPh>
    <rPh sb="4" eb="5">
      <t>ネン</t>
    </rPh>
    <phoneticPr fontId="14"/>
  </si>
  <si>
    <t>平成20年</t>
    <rPh sb="0" eb="2">
      <t>ヘイセイ</t>
    </rPh>
    <rPh sb="4" eb="5">
      <t>ネン</t>
    </rPh>
    <phoneticPr fontId="14"/>
  </si>
  <si>
    <t>平成21年</t>
    <rPh sb="0" eb="2">
      <t>ヘイセイ</t>
    </rPh>
    <rPh sb="4" eb="5">
      <t>ネン</t>
    </rPh>
    <phoneticPr fontId="14"/>
  </si>
  <si>
    <t>平成22年</t>
    <rPh sb="0" eb="2">
      <t>ヘイセイ</t>
    </rPh>
    <rPh sb="4" eb="5">
      <t>ネン</t>
    </rPh>
    <phoneticPr fontId="14"/>
  </si>
  <si>
    <t>平成23年</t>
    <rPh sb="0" eb="2">
      <t>ヘイセイ</t>
    </rPh>
    <rPh sb="4" eb="5">
      <t>ネン</t>
    </rPh>
    <phoneticPr fontId="14"/>
  </si>
  <si>
    <t>平成24年</t>
    <rPh sb="0" eb="2">
      <t>ヘイセイ</t>
    </rPh>
    <rPh sb="4" eb="5">
      <t>ネン</t>
    </rPh>
    <phoneticPr fontId="14"/>
  </si>
  <si>
    <t>平成25年</t>
    <rPh sb="0" eb="2">
      <t>ヘイセイ</t>
    </rPh>
    <rPh sb="4" eb="5">
      <t>ネン</t>
    </rPh>
    <phoneticPr fontId="14"/>
  </si>
  <si>
    <t>平成26年</t>
    <rPh sb="0" eb="2">
      <t>ヘイセイ</t>
    </rPh>
    <rPh sb="4" eb="5">
      <t>ネン</t>
    </rPh>
    <phoneticPr fontId="14"/>
  </si>
  <si>
    <t>資料：京都市中央卸売市場第一市場「市場年報」</t>
    <rPh sb="0" eb="2">
      <t>シリョウ</t>
    </rPh>
    <rPh sb="3" eb="6">
      <t>キョウトシ</t>
    </rPh>
    <rPh sb="6" eb="8">
      <t>チュウオウ</t>
    </rPh>
    <rPh sb="8" eb="10">
      <t>オロシウリ</t>
    </rPh>
    <rPh sb="10" eb="12">
      <t>イチバ</t>
    </rPh>
    <rPh sb="12" eb="13">
      <t>ダイ</t>
    </rPh>
    <rPh sb="13" eb="14">
      <t>イチ</t>
    </rPh>
    <rPh sb="14" eb="16">
      <t>シジョウ</t>
    </rPh>
    <rPh sb="17" eb="19">
      <t>シジョウ</t>
    </rPh>
    <rPh sb="19" eb="21">
      <t>ネンポウ</t>
    </rPh>
    <phoneticPr fontId="14"/>
  </si>
  <si>
    <t>総　数</t>
    <rPh sb="0" eb="1">
      <t>ソウ</t>
    </rPh>
    <rPh sb="2" eb="3">
      <t>スウ</t>
    </rPh>
    <phoneticPr fontId="14"/>
  </si>
  <si>
    <t>対前年度比</t>
    <rPh sb="0" eb="1">
      <t>タイ</t>
    </rPh>
    <rPh sb="1" eb="5">
      <t>ゼンネンドヒ</t>
    </rPh>
    <phoneticPr fontId="14"/>
  </si>
  <si>
    <t>平成14年度</t>
    <rPh sb="0" eb="2">
      <t>ヘイセイ</t>
    </rPh>
    <rPh sb="4" eb="5">
      <t>ネン</t>
    </rPh>
    <rPh sb="5" eb="6">
      <t>ド</t>
    </rPh>
    <phoneticPr fontId="14"/>
  </si>
  <si>
    <t>平成15年度</t>
    <rPh sb="0" eb="2">
      <t>ヘイセイ</t>
    </rPh>
    <rPh sb="4" eb="5">
      <t>ネン</t>
    </rPh>
    <rPh sb="5" eb="6">
      <t>ド</t>
    </rPh>
    <phoneticPr fontId="14"/>
  </si>
  <si>
    <t>平成16年度</t>
    <rPh sb="0" eb="2">
      <t>ヘイセイ</t>
    </rPh>
    <rPh sb="4" eb="5">
      <t>ネン</t>
    </rPh>
    <rPh sb="5" eb="6">
      <t>ド</t>
    </rPh>
    <phoneticPr fontId="14"/>
  </si>
  <si>
    <t>平成17年度</t>
    <rPh sb="0" eb="2">
      <t>ヘイセイ</t>
    </rPh>
    <rPh sb="4" eb="5">
      <t>ネン</t>
    </rPh>
    <rPh sb="5" eb="6">
      <t>ド</t>
    </rPh>
    <phoneticPr fontId="14"/>
  </si>
  <si>
    <t>平成18年度</t>
    <rPh sb="0" eb="2">
      <t>ヘイセイ</t>
    </rPh>
    <rPh sb="4" eb="5">
      <t>ネン</t>
    </rPh>
    <rPh sb="5" eb="6">
      <t>ド</t>
    </rPh>
    <phoneticPr fontId="14"/>
  </si>
  <si>
    <t>平成19年度</t>
    <rPh sb="0" eb="2">
      <t>ヘイセイ</t>
    </rPh>
    <rPh sb="4" eb="5">
      <t>ネン</t>
    </rPh>
    <rPh sb="5" eb="6">
      <t>ド</t>
    </rPh>
    <phoneticPr fontId="14"/>
  </si>
  <si>
    <t>平成20年度</t>
    <rPh sb="0" eb="2">
      <t>ヘイセイ</t>
    </rPh>
    <rPh sb="4" eb="5">
      <t>ネン</t>
    </rPh>
    <rPh sb="5" eb="6">
      <t>ド</t>
    </rPh>
    <phoneticPr fontId="14"/>
  </si>
  <si>
    <t>平成21年度</t>
    <rPh sb="0" eb="2">
      <t>ヘイセイ</t>
    </rPh>
    <rPh sb="4" eb="5">
      <t>ネン</t>
    </rPh>
    <rPh sb="5" eb="6">
      <t>ド</t>
    </rPh>
    <phoneticPr fontId="14"/>
  </si>
  <si>
    <t>平成22年度</t>
    <rPh sb="0" eb="2">
      <t>ヘイセイ</t>
    </rPh>
    <rPh sb="4" eb="5">
      <t>ネン</t>
    </rPh>
    <rPh sb="5" eb="6">
      <t>ド</t>
    </rPh>
    <phoneticPr fontId="14"/>
  </si>
  <si>
    <t>平成23年度</t>
    <rPh sb="0" eb="2">
      <t>ヘイセイ</t>
    </rPh>
    <rPh sb="4" eb="5">
      <t>ネン</t>
    </rPh>
    <rPh sb="5" eb="6">
      <t>ド</t>
    </rPh>
    <phoneticPr fontId="14"/>
  </si>
  <si>
    <t>平成24年度</t>
    <rPh sb="0" eb="2">
      <t>ヘイセイ</t>
    </rPh>
    <rPh sb="4" eb="5">
      <t>ネン</t>
    </rPh>
    <rPh sb="5" eb="6">
      <t>ド</t>
    </rPh>
    <phoneticPr fontId="14"/>
  </si>
  <si>
    <t>平成25年度</t>
    <rPh sb="0" eb="2">
      <t>ヘイセイ</t>
    </rPh>
    <rPh sb="4" eb="5">
      <t>ネン</t>
    </rPh>
    <rPh sb="5" eb="6">
      <t>ド</t>
    </rPh>
    <phoneticPr fontId="14"/>
  </si>
  <si>
    <t>平成26年度</t>
    <rPh sb="0" eb="2">
      <t>ヘイセイ</t>
    </rPh>
    <rPh sb="4" eb="5">
      <t>ネン</t>
    </rPh>
    <rPh sb="5" eb="6">
      <t>ド</t>
    </rPh>
    <phoneticPr fontId="14"/>
  </si>
  <si>
    <t>資料：京都市中央卸売市場第二市場「市場年報」</t>
    <rPh sb="0" eb="2">
      <t>シリョウ</t>
    </rPh>
    <rPh sb="3" eb="6">
      <t>キョウトシ</t>
    </rPh>
    <rPh sb="6" eb="8">
      <t>チュウオウ</t>
    </rPh>
    <rPh sb="8" eb="10">
      <t>オロシウリ</t>
    </rPh>
    <rPh sb="10" eb="12">
      <t>イチバ</t>
    </rPh>
    <rPh sb="12" eb="13">
      <t>ダイ</t>
    </rPh>
    <rPh sb="13" eb="14">
      <t>ニ</t>
    </rPh>
    <rPh sb="14" eb="16">
      <t>シジョウ</t>
    </rPh>
    <rPh sb="17" eb="19">
      <t>シジョウ</t>
    </rPh>
    <rPh sb="19" eb="21">
      <t>ネンポウ</t>
    </rPh>
    <phoneticPr fontId="14"/>
  </si>
  <si>
    <t>（単位：所，人，百万円，㎡，％）</t>
    <rPh sb="6" eb="7">
      <t>ヒト</t>
    </rPh>
    <rPh sb="8" eb="9">
      <t>ヒャク</t>
    </rPh>
    <rPh sb="9" eb="11">
      <t>マンエン</t>
    </rPh>
    <phoneticPr fontId="11"/>
  </si>
  <si>
    <t>売場面積</t>
    <rPh sb="0" eb="2">
      <t>ウリバ</t>
    </rPh>
    <rPh sb="2" eb="4">
      <t>メンセキ</t>
    </rPh>
    <phoneticPr fontId="11"/>
  </si>
  <si>
    <t>平成9年</t>
  </si>
  <si>
    <t>－</t>
    <phoneticPr fontId="9"/>
  </si>
  <si>
    <t>１事業所当たり
年間商品販売額</t>
    <rPh sb="1" eb="4">
      <t>ジギョウショ</t>
    </rPh>
    <rPh sb="4" eb="5">
      <t>ア</t>
    </rPh>
    <rPh sb="8" eb="10">
      <t>ネンカン</t>
    </rPh>
    <rPh sb="10" eb="12">
      <t>ショウヒン</t>
    </rPh>
    <rPh sb="12" eb="14">
      <t>ハンバイ</t>
    </rPh>
    <rPh sb="14" eb="15">
      <t>ガク</t>
    </rPh>
    <phoneticPr fontId="14"/>
  </si>
  <si>
    <t>（単位：％）</t>
    <phoneticPr fontId="40"/>
  </si>
  <si>
    <t>2人以下</t>
    <rPh sb="1" eb="2">
      <t>ヒト</t>
    </rPh>
    <rPh sb="2" eb="4">
      <t>イカ</t>
    </rPh>
    <phoneticPr fontId="14"/>
  </si>
  <si>
    <t>3～4人</t>
    <rPh sb="3" eb="4">
      <t>ヒト</t>
    </rPh>
    <phoneticPr fontId="10"/>
  </si>
  <si>
    <t>5～9人</t>
    <rPh sb="3" eb="4">
      <t>ヒト</t>
    </rPh>
    <phoneticPr fontId="10"/>
  </si>
  <si>
    <t>10～19人</t>
    <rPh sb="5" eb="6">
      <t>ヒト</t>
    </rPh>
    <phoneticPr fontId="10"/>
  </si>
  <si>
    <t>20人以上</t>
    <rPh sb="2" eb="3">
      <t>ニン</t>
    </rPh>
    <rPh sb="3" eb="5">
      <t>イジョウ</t>
    </rPh>
    <phoneticPr fontId="9"/>
  </si>
  <si>
    <t>合計</t>
    <rPh sb="0" eb="2">
      <t>ゴウケイ</t>
    </rPh>
    <phoneticPr fontId="9"/>
  </si>
  <si>
    <t>（単位：所，人，百万円，㎡，％)</t>
    <rPh sb="8" eb="9">
      <t>ヒャク</t>
    </rPh>
    <phoneticPr fontId="11"/>
  </si>
  <si>
    <t>小売業 内格付不能</t>
    <rPh sb="4" eb="5">
      <t>ウチ</t>
    </rPh>
    <rPh sb="5" eb="6">
      <t>カク</t>
    </rPh>
    <rPh sb="6" eb="7">
      <t>ツ</t>
    </rPh>
    <rPh sb="7" eb="9">
      <t>フノウ</t>
    </rPh>
    <phoneticPr fontId="9"/>
  </si>
  <si>
    <t>（単位：百万円，％，人）</t>
    <rPh sb="1" eb="3">
      <t>タンイ</t>
    </rPh>
    <rPh sb="4" eb="7">
      <t>ヒャクマンエン</t>
    </rPh>
    <rPh sb="10" eb="11">
      <t>ヒト</t>
    </rPh>
    <phoneticPr fontId="14"/>
  </si>
  <si>
    <t>産業分類</t>
    <rPh sb="0" eb="2">
      <t>サンギョウ</t>
    </rPh>
    <rPh sb="2" eb="4">
      <t>ブンルイ</t>
    </rPh>
    <phoneticPr fontId="9"/>
  </si>
  <si>
    <t>１事業所
当たり
商品販売額</t>
    <rPh sb="1" eb="4">
      <t>ジギョウショ</t>
    </rPh>
    <rPh sb="5" eb="6">
      <t>ア</t>
    </rPh>
    <rPh sb="9" eb="11">
      <t>ショウヒン</t>
    </rPh>
    <rPh sb="11" eb="13">
      <t>ハンバイ</t>
    </rPh>
    <rPh sb="13" eb="14">
      <t>ガク</t>
    </rPh>
    <phoneticPr fontId="14"/>
  </si>
  <si>
    <t>従業者当たり
商品販売額</t>
    <rPh sb="0" eb="3">
      <t>ジュウギョウシャ</t>
    </rPh>
    <rPh sb="3" eb="4">
      <t>ア</t>
    </rPh>
    <rPh sb="7" eb="9">
      <t>ショウヒン</t>
    </rPh>
    <rPh sb="9" eb="11">
      <t>ハンバイ</t>
    </rPh>
    <rPh sb="11" eb="12">
      <t>ガク</t>
    </rPh>
    <phoneticPr fontId="14"/>
  </si>
  <si>
    <t>１事業所
当たり
従業者数</t>
    <rPh sb="1" eb="4">
      <t>ジギョウショ</t>
    </rPh>
    <rPh sb="5" eb="6">
      <t>ア</t>
    </rPh>
    <rPh sb="9" eb="10">
      <t>ジュウ</t>
    </rPh>
    <rPh sb="10" eb="13">
      <t>ギョウシャスウ</t>
    </rPh>
    <phoneticPr fontId="14"/>
  </si>
  <si>
    <t>年間商品販売額</t>
    <rPh sb="0" eb="2">
      <t>ネンカン</t>
    </rPh>
    <rPh sb="2" eb="4">
      <t>ショウヒン</t>
    </rPh>
    <rPh sb="4" eb="6">
      <t>ハンバイ</t>
    </rPh>
    <rPh sb="6" eb="7">
      <t>ガク</t>
    </rPh>
    <phoneticPr fontId="14"/>
  </si>
  <si>
    <t>従業者数</t>
    <rPh sb="0" eb="3">
      <t>ジュウギョウシャ</t>
    </rPh>
    <rPh sb="3" eb="4">
      <t>スウ</t>
    </rPh>
    <phoneticPr fontId="14"/>
  </si>
  <si>
    <t>小 売 業 計</t>
    <rPh sb="0" eb="1">
      <t>ショウ</t>
    </rPh>
    <rPh sb="2" eb="3">
      <t>バイ</t>
    </rPh>
    <rPh sb="4" eb="5">
      <t>ギョウ</t>
    </rPh>
    <rPh sb="6" eb="7">
      <t>ケイ</t>
    </rPh>
    <phoneticPr fontId="14"/>
  </si>
  <si>
    <t>各種商品小売業</t>
  </si>
  <si>
    <t>織物・衣服・身の回り品小売業</t>
  </si>
  <si>
    <t>飲食料品小売業</t>
  </si>
  <si>
    <t>機械器具小売業</t>
  </si>
  <si>
    <t>自動車（新車）小売業</t>
  </si>
  <si>
    <t>その他の小売業</t>
  </si>
  <si>
    <t>ガソリンスタンド</t>
  </si>
  <si>
    <t>ホームセンター</t>
  </si>
  <si>
    <t>無店舗小売業（織物・衣服・身の回り品小売）</t>
  </si>
  <si>
    <t>（単位：％）</t>
    <rPh sb="1" eb="3">
      <t>タンイ</t>
    </rPh>
    <phoneticPr fontId="9"/>
  </si>
  <si>
    <t>年間商品販売額の構成比</t>
    <rPh sb="0" eb="2">
      <t>ネンカン</t>
    </rPh>
    <rPh sb="2" eb="4">
      <t>ショウヒン</t>
    </rPh>
    <rPh sb="4" eb="6">
      <t>ハンバイ</t>
    </rPh>
    <rPh sb="6" eb="7">
      <t>ガク</t>
    </rPh>
    <rPh sb="8" eb="11">
      <t>コウセイヒ</t>
    </rPh>
    <phoneticPr fontId="14"/>
  </si>
  <si>
    <t>年間商品販売額</t>
    <rPh sb="0" eb="2">
      <t>ネンカン</t>
    </rPh>
    <rPh sb="2" eb="4">
      <t>ショウヒン</t>
    </rPh>
    <phoneticPr fontId="14"/>
  </si>
  <si>
    <t>（百万円）</t>
    <rPh sb="1" eb="2">
      <t>ヒャク</t>
    </rPh>
    <rPh sb="2" eb="4">
      <t>マンエン</t>
    </rPh>
    <phoneticPr fontId="14"/>
  </si>
  <si>
    <t>500㎡未満</t>
    <rPh sb="4" eb="6">
      <t>ミマン</t>
    </rPh>
    <phoneticPr fontId="14"/>
  </si>
  <si>
    <t>500-1,000㎡</t>
    <phoneticPr fontId="14"/>
  </si>
  <si>
    <t>1,000-3,000㎡</t>
    <phoneticPr fontId="14"/>
  </si>
  <si>
    <t>3,000㎡以上</t>
    <rPh sb="6" eb="8">
      <t>イジョウ</t>
    </rPh>
    <phoneticPr fontId="14"/>
  </si>
  <si>
    <t>不詳</t>
    <rPh sb="0" eb="2">
      <t>フショウ</t>
    </rPh>
    <phoneticPr fontId="14"/>
  </si>
  <si>
    <t>計</t>
    <rPh sb="0" eb="1">
      <t>ケイ</t>
    </rPh>
    <phoneticPr fontId="14"/>
  </si>
  <si>
    <t>500-1000</t>
    <phoneticPr fontId="14"/>
  </si>
  <si>
    <t>1000-3000</t>
    <phoneticPr fontId="14"/>
  </si>
  <si>
    <t>3000-</t>
    <phoneticPr fontId="14"/>
  </si>
  <si>
    <t>札幌市</t>
    <phoneticPr fontId="14"/>
  </si>
  <si>
    <t>仙台市</t>
    <rPh sb="0" eb="3">
      <t>センダイシ</t>
    </rPh>
    <phoneticPr fontId="14"/>
  </si>
  <si>
    <t>さいたま市</t>
    <rPh sb="4" eb="5">
      <t>シ</t>
    </rPh>
    <phoneticPr fontId="14"/>
  </si>
  <si>
    <t>千葉市</t>
    <rPh sb="0" eb="3">
      <t>チバシ</t>
    </rPh>
    <phoneticPr fontId="14"/>
  </si>
  <si>
    <t>川崎市</t>
    <rPh sb="0" eb="3">
      <t>カワサキシ</t>
    </rPh>
    <phoneticPr fontId="14"/>
  </si>
  <si>
    <t>全国平均</t>
    <rPh sb="0" eb="2">
      <t>ゼンコク</t>
    </rPh>
    <rPh sb="2" eb="4">
      <t>ヘイキン</t>
    </rPh>
    <phoneticPr fontId="14"/>
  </si>
  <si>
    <t>（単位：億円）</t>
    <rPh sb="1" eb="3">
      <t>タンイ</t>
    </rPh>
    <rPh sb="4" eb="6">
      <t>オクエン</t>
    </rPh>
    <phoneticPr fontId="9"/>
  </si>
  <si>
    <t>近畿地区</t>
    <rPh sb="0" eb="2">
      <t>キンキ</t>
    </rPh>
    <rPh sb="2" eb="4">
      <t>チク</t>
    </rPh>
    <phoneticPr fontId="11"/>
  </si>
  <si>
    <t>地銀，第二地銀</t>
    <rPh sb="3" eb="5">
      <t>ダイニ</t>
    </rPh>
    <phoneticPr fontId="11"/>
  </si>
  <si>
    <t>信用金庫</t>
    <rPh sb="0" eb="2">
      <t>シンヨウ</t>
    </rPh>
    <rPh sb="2" eb="4">
      <t>キンコ</t>
    </rPh>
    <phoneticPr fontId="11"/>
  </si>
  <si>
    <t>全産業</t>
    <rPh sb="0" eb="3">
      <t>ゼンサンギョウ</t>
    </rPh>
    <phoneticPr fontId="9"/>
  </si>
  <si>
    <t>札幌市</t>
    <rPh sb="0" eb="3">
      <t>サッポロシ</t>
    </rPh>
    <phoneticPr fontId="47"/>
  </si>
  <si>
    <t>大阪市</t>
    <rPh sb="0" eb="3">
      <t>オオサカシ</t>
    </rPh>
    <phoneticPr fontId="47"/>
  </si>
  <si>
    <t>福岡市</t>
    <rPh sb="0" eb="3">
      <t>フクオカシ</t>
    </rPh>
    <phoneticPr fontId="47"/>
  </si>
  <si>
    <t>広島市</t>
    <rPh sb="0" eb="3">
      <t>ヒロシマシ</t>
    </rPh>
    <phoneticPr fontId="47"/>
  </si>
  <si>
    <t>京都市</t>
    <rPh sb="0" eb="2">
      <t>キョウト</t>
    </rPh>
    <rPh sb="2" eb="3">
      <t>シ</t>
    </rPh>
    <phoneticPr fontId="47"/>
  </si>
  <si>
    <t>神戸市</t>
    <rPh sb="0" eb="3">
      <t>コウベシ</t>
    </rPh>
    <phoneticPr fontId="47"/>
  </si>
  <si>
    <t>岡山市</t>
    <rPh sb="0" eb="2">
      <t>オカヤマ</t>
    </rPh>
    <rPh sb="2" eb="3">
      <t>シ</t>
    </rPh>
    <phoneticPr fontId="47"/>
  </si>
  <si>
    <t>熊本市</t>
    <rPh sb="0" eb="2">
      <t>クマモト</t>
    </rPh>
    <rPh sb="2" eb="3">
      <t>シ</t>
    </rPh>
    <phoneticPr fontId="47"/>
  </si>
  <si>
    <t>名古屋市</t>
    <rPh sb="0" eb="4">
      <t>ナゴヤシ</t>
    </rPh>
    <phoneticPr fontId="47"/>
  </si>
  <si>
    <t>北九州市</t>
    <rPh sb="0" eb="4">
      <t>キタキュウシュウシ</t>
    </rPh>
    <phoneticPr fontId="47"/>
  </si>
  <si>
    <t>堺市</t>
    <rPh sb="0" eb="2">
      <t>サカイシ</t>
    </rPh>
    <phoneticPr fontId="47"/>
  </si>
  <si>
    <t>静岡市</t>
    <rPh sb="0" eb="3">
      <t>シズオカシ</t>
    </rPh>
    <phoneticPr fontId="47"/>
  </si>
  <si>
    <t>浜松市</t>
    <rPh sb="0" eb="3">
      <t>ハママツシ</t>
    </rPh>
    <phoneticPr fontId="47"/>
  </si>
  <si>
    <t>（単位：所，％）</t>
    <phoneticPr fontId="34"/>
  </si>
  <si>
    <t>全産業</t>
    <rPh sb="0" eb="3">
      <t>ゼンサンギョウ</t>
    </rPh>
    <phoneticPr fontId="34"/>
  </si>
  <si>
    <t>構成比</t>
    <rPh sb="0" eb="3">
      <t>コウセイヒ</t>
    </rPh>
    <phoneticPr fontId="34"/>
  </si>
  <si>
    <t>神戸市</t>
    <rPh sb="0" eb="3">
      <t>コウベシ</t>
    </rPh>
    <phoneticPr fontId="46"/>
  </si>
  <si>
    <t>熊本市</t>
    <rPh sb="0" eb="2">
      <t>クマモト</t>
    </rPh>
    <rPh sb="2" eb="3">
      <t>シ</t>
    </rPh>
    <phoneticPr fontId="46"/>
  </si>
  <si>
    <t>福岡市</t>
    <rPh sb="0" eb="3">
      <t>フクオカシ</t>
    </rPh>
    <phoneticPr fontId="46"/>
  </si>
  <si>
    <t>千葉市</t>
    <rPh sb="0" eb="2">
      <t>チバ</t>
    </rPh>
    <rPh sb="2" eb="3">
      <t>シ</t>
    </rPh>
    <phoneticPr fontId="46"/>
  </si>
  <si>
    <t>横浜市</t>
    <rPh sb="0" eb="3">
      <t>ヨコハマシ</t>
    </rPh>
    <phoneticPr fontId="46"/>
  </si>
  <si>
    <t>札幌市</t>
    <rPh sb="0" eb="3">
      <t>サッポロシ</t>
    </rPh>
    <phoneticPr fontId="46"/>
  </si>
  <si>
    <t>名古屋市</t>
    <rPh sb="0" eb="4">
      <t>ナゴヤシ</t>
    </rPh>
    <phoneticPr fontId="46"/>
  </si>
  <si>
    <t>さいたま市</t>
    <rPh sb="4" eb="5">
      <t>シ</t>
    </rPh>
    <phoneticPr fontId="46"/>
  </si>
  <si>
    <t>川崎市</t>
    <rPh sb="0" eb="3">
      <t>カワサキシ</t>
    </rPh>
    <phoneticPr fontId="46"/>
  </si>
  <si>
    <t>仙台市</t>
    <rPh sb="0" eb="3">
      <t>センダイシ</t>
    </rPh>
    <phoneticPr fontId="46"/>
  </si>
  <si>
    <t>新潟市</t>
    <rPh sb="0" eb="3">
      <t>ニイガタシ</t>
    </rPh>
    <phoneticPr fontId="46"/>
  </si>
  <si>
    <t>広島市</t>
    <rPh sb="0" eb="3">
      <t>ヒロシマシ</t>
    </rPh>
    <phoneticPr fontId="46"/>
  </si>
  <si>
    <t>北九州市</t>
    <rPh sb="0" eb="4">
      <t>キタキュウシュウシ</t>
    </rPh>
    <phoneticPr fontId="46"/>
  </si>
  <si>
    <t>岡山市</t>
    <rPh sb="0" eb="2">
      <t>オカヤマ</t>
    </rPh>
    <rPh sb="2" eb="3">
      <t>シ</t>
    </rPh>
    <phoneticPr fontId="46"/>
  </si>
  <si>
    <t>堺市</t>
    <rPh sb="0" eb="2">
      <t>サカイシ</t>
    </rPh>
    <phoneticPr fontId="46"/>
  </si>
  <si>
    <t>相模原市</t>
    <rPh sb="0" eb="4">
      <t>サガミハラシ</t>
    </rPh>
    <phoneticPr fontId="46"/>
  </si>
  <si>
    <t>大阪市</t>
    <rPh sb="0" eb="3">
      <t>オオサカシ</t>
    </rPh>
    <phoneticPr fontId="46"/>
  </si>
  <si>
    <t>京都市</t>
    <rPh sb="0" eb="2">
      <t>キョウト</t>
    </rPh>
    <rPh sb="2" eb="3">
      <t>シ</t>
    </rPh>
    <phoneticPr fontId="46"/>
  </si>
  <si>
    <t>浜松市</t>
    <rPh sb="0" eb="3">
      <t>ハママツシ</t>
    </rPh>
    <phoneticPr fontId="46"/>
  </si>
  <si>
    <t>静岡市</t>
    <rPh sb="0" eb="3">
      <t>シズオカシ</t>
    </rPh>
    <phoneticPr fontId="46"/>
  </si>
  <si>
    <t>全国</t>
    <rPh sb="0" eb="2">
      <t>ゼンコク</t>
    </rPh>
    <phoneticPr fontId="46"/>
  </si>
  <si>
    <t>資料：総務省統計局「平成26年経済センサス基礎調査」</t>
    <rPh sb="0" eb="2">
      <t>シリョウ</t>
    </rPh>
    <rPh sb="3" eb="6">
      <t>ソウムショウ</t>
    </rPh>
    <rPh sb="6" eb="8">
      <t>トウケイ</t>
    </rPh>
    <rPh sb="8" eb="9">
      <t>キョク</t>
    </rPh>
    <rPh sb="10" eb="12">
      <t>ヘイセイ</t>
    </rPh>
    <rPh sb="14" eb="15">
      <t>ネン</t>
    </rPh>
    <rPh sb="15" eb="17">
      <t>ケイザイ</t>
    </rPh>
    <rPh sb="21" eb="23">
      <t>キソ</t>
    </rPh>
    <rPh sb="23" eb="25">
      <t>チョウサ</t>
    </rPh>
    <phoneticPr fontId="34"/>
  </si>
  <si>
    <t>（単位：人，％）</t>
    <rPh sb="1" eb="3">
      <t>タンイ</t>
    </rPh>
    <rPh sb="4" eb="5">
      <t>ニン</t>
    </rPh>
    <phoneticPr fontId="34"/>
  </si>
  <si>
    <t>（単位：所，人，％）</t>
    <rPh sb="1" eb="3">
      <t>タンイ</t>
    </rPh>
    <rPh sb="4" eb="5">
      <t>ショ</t>
    </rPh>
    <rPh sb="6" eb="7">
      <t>ニン</t>
    </rPh>
    <phoneticPr fontId="34"/>
  </si>
  <si>
    <t>事業所数</t>
    <phoneticPr fontId="34"/>
  </si>
  <si>
    <t>従業者数</t>
    <phoneticPr fontId="34"/>
  </si>
  <si>
    <t>京都市</t>
    <rPh sb="0" eb="3">
      <t>キョウトシ</t>
    </rPh>
    <phoneticPr fontId="34"/>
  </si>
  <si>
    <t>全国</t>
    <rPh sb="0" eb="2">
      <t>ゼンコク</t>
    </rPh>
    <phoneticPr fontId="34"/>
  </si>
  <si>
    <t>特化係数</t>
    <rPh sb="0" eb="2">
      <t>トッカ</t>
    </rPh>
    <rPh sb="2" eb="4">
      <t>ケイスウ</t>
    </rPh>
    <phoneticPr fontId="34"/>
  </si>
  <si>
    <t>サービス関連業</t>
    <rPh sb="4" eb="6">
      <t>カンレン</t>
    </rPh>
    <rPh sb="6" eb="7">
      <t>ギョウ</t>
    </rPh>
    <phoneticPr fontId="34"/>
  </si>
  <si>
    <t>情報通信業
（通信業を除く）</t>
    <rPh sb="0" eb="2">
      <t>ジョウホウ</t>
    </rPh>
    <rPh sb="2" eb="5">
      <t>ツウシンギョウ</t>
    </rPh>
    <rPh sb="7" eb="10">
      <t>ツウシンギョウ</t>
    </rPh>
    <rPh sb="11" eb="12">
      <t>ノゾ</t>
    </rPh>
    <phoneticPr fontId="34"/>
  </si>
  <si>
    <t>放送業</t>
    <rPh sb="0" eb="3">
      <t>ホウソウギョウ</t>
    </rPh>
    <phoneticPr fontId="34"/>
  </si>
  <si>
    <t>情報サービス業</t>
    <rPh sb="0" eb="2">
      <t>ジョウホウ</t>
    </rPh>
    <rPh sb="6" eb="7">
      <t>ギョウ</t>
    </rPh>
    <phoneticPr fontId="34"/>
  </si>
  <si>
    <t>インターネット附随サービス業</t>
    <phoneticPr fontId="34"/>
  </si>
  <si>
    <t>不動産業，物品賃貸業
（不動産業を除く）</t>
    <rPh sb="0" eb="3">
      <t>フドウサン</t>
    </rPh>
    <rPh sb="3" eb="4">
      <t>ギョウ</t>
    </rPh>
    <rPh sb="5" eb="7">
      <t>ブッピン</t>
    </rPh>
    <rPh sb="7" eb="10">
      <t>チンタイギョウ</t>
    </rPh>
    <rPh sb="12" eb="15">
      <t>フドウサン</t>
    </rPh>
    <rPh sb="15" eb="16">
      <t>ギョウ</t>
    </rPh>
    <rPh sb="17" eb="18">
      <t>ノゾ</t>
    </rPh>
    <phoneticPr fontId="34"/>
  </si>
  <si>
    <t>物品賃貸業</t>
    <rPh sb="0" eb="2">
      <t>ブッピン</t>
    </rPh>
    <rPh sb="2" eb="5">
      <t>チンタイギョウ</t>
    </rPh>
    <phoneticPr fontId="34"/>
  </si>
  <si>
    <t>学術・開発研究機関</t>
    <rPh sb="0" eb="2">
      <t>ガクジュツ</t>
    </rPh>
    <rPh sb="3" eb="5">
      <t>カイハツ</t>
    </rPh>
    <rPh sb="5" eb="7">
      <t>ケンキュウ</t>
    </rPh>
    <rPh sb="7" eb="9">
      <t>キカン</t>
    </rPh>
    <phoneticPr fontId="34"/>
  </si>
  <si>
    <t>広告業</t>
    <rPh sb="0" eb="2">
      <t>コウコク</t>
    </rPh>
    <rPh sb="2" eb="3">
      <t>ギョウ</t>
    </rPh>
    <phoneticPr fontId="34"/>
  </si>
  <si>
    <t>宿泊業，飲食サービス業</t>
    <rPh sb="0" eb="2">
      <t>シュクハク</t>
    </rPh>
    <rPh sb="2" eb="3">
      <t>ギョウ</t>
    </rPh>
    <rPh sb="4" eb="6">
      <t>インショク</t>
    </rPh>
    <rPh sb="10" eb="11">
      <t>ギョウ</t>
    </rPh>
    <phoneticPr fontId="34"/>
  </si>
  <si>
    <t>宿泊業</t>
    <rPh sb="0" eb="2">
      <t>シュクハク</t>
    </rPh>
    <rPh sb="2" eb="3">
      <t>ギョウ</t>
    </rPh>
    <phoneticPr fontId="34"/>
  </si>
  <si>
    <t>飲食店</t>
    <rPh sb="0" eb="2">
      <t>インショク</t>
    </rPh>
    <rPh sb="2" eb="3">
      <t>テン</t>
    </rPh>
    <phoneticPr fontId="34"/>
  </si>
  <si>
    <t>持ち帰り・配達飲食サービス業</t>
    <phoneticPr fontId="34"/>
  </si>
  <si>
    <t>生活関連サービス業，娯楽業
（旅行業を除く）</t>
    <rPh sb="0" eb="2">
      <t>セイカツ</t>
    </rPh>
    <rPh sb="2" eb="4">
      <t>カンレン</t>
    </rPh>
    <rPh sb="8" eb="9">
      <t>ギョウ</t>
    </rPh>
    <rPh sb="10" eb="13">
      <t>ゴラクギョウ</t>
    </rPh>
    <rPh sb="15" eb="18">
      <t>リョコウギョウ</t>
    </rPh>
    <rPh sb="19" eb="20">
      <t>ノゾ</t>
    </rPh>
    <phoneticPr fontId="34"/>
  </si>
  <si>
    <t>洗濯・理容・美容・浴場業</t>
    <phoneticPr fontId="34"/>
  </si>
  <si>
    <t>その他の生活関連サービス業
（旅行業を除く）</t>
    <rPh sb="15" eb="18">
      <t>リョコウギョウ</t>
    </rPh>
    <rPh sb="19" eb="20">
      <t>ノゾ</t>
    </rPh>
    <phoneticPr fontId="34"/>
  </si>
  <si>
    <t>娯楽業</t>
    <phoneticPr fontId="34"/>
  </si>
  <si>
    <t>教育，学習支援業
（学校教育を除く）</t>
    <rPh sb="10" eb="12">
      <t>ガッコウ</t>
    </rPh>
    <rPh sb="12" eb="14">
      <t>キョウイク</t>
    </rPh>
    <rPh sb="15" eb="16">
      <t>ノゾ</t>
    </rPh>
    <phoneticPr fontId="34"/>
  </si>
  <si>
    <t>その他の教育，学習支援業</t>
    <phoneticPr fontId="34"/>
  </si>
  <si>
    <t>医療，福祉</t>
    <rPh sb="0" eb="2">
      <t>イリョウ</t>
    </rPh>
    <rPh sb="3" eb="5">
      <t>フクシ</t>
    </rPh>
    <phoneticPr fontId="34"/>
  </si>
  <si>
    <t>医療業</t>
    <phoneticPr fontId="34"/>
  </si>
  <si>
    <t>保健衛生</t>
    <phoneticPr fontId="34"/>
  </si>
  <si>
    <t>社会保険・社会福祉・介護事業</t>
    <phoneticPr fontId="34"/>
  </si>
  <si>
    <t>複合サービス事業
（郵便局を除く）</t>
    <rPh sb="10" eb="13">
      <t>ユウビンキョク</t>
    </rPh>
    <rPh sb="14" eb="15">
      <t>ノゾ</t>
    </rPh>
    <phoneticPr fontId="34"/>
  </si>
  <si>
    <t>他に分類されないサービス業
(廃棄物処理業を除く)</t>
    <rPh sb="0" eb="1">
      <t>タ</t>
    </rPh>
    <rPh sb="2" eb="4">
      <t>ブンルイ</t>
    </rPh>
    <rPh sb="15" eb="18">
      <t>ハイキブツ</t>
    </rPh>
    <rPh sb="18" eb="20">
      <t>ショリ</t>
    </rPh>
    <rPh sb="20" eb="21">
      <t>ギョウ</t>
    </rPh>
    <rPh sb="22" eb="23">
      <t>ノゾ</t>
    </rPh>
    <phoneticPr fontId="34"/>
  </si>
  <si>
    <t>自動車整備業</t>
    <phoneticPr fontId="34"/>
  </si>
  <si>
    <t>職業紹介・労働者派遣業</t>
    <phoneticPr fontId="34"/>
  </si>
  <si>
    <t>その他の事業サービス業</t>
    <phoneticPr fontId="34"/>
  </si>
  <si>
    <t>政治・経済・文化団体</t>
    <phoneticPr fontId="34"/>
  </si>
  <si>
    <t>宗教</t>
    <phoneticPr fontId="34"/>
  </si>
  <si>
    <t>その他のサービス業</t>
    <phoneticPr fontId="34"/>
  </si>
  <si>
    <t>（単位：人）</t>
    <rPh sb="1" eb="3">
      <t>タンイ</t>
    </rPh>
    <rPh sb="4" eb="5">
      <t>ニン</t>
    </rPh>
    <phoneticPr fontId="34"/>
  </si>
  <si>
    <t>千葉市</t>
    <rPh sb="0" eb="3">
      <t>チバシ</t>
    </rPh>
    <phoneticPr fontId="34"/>
  </si>
  <si>
    <t>相模原市</t>
    <rPh sb="0" eb="4">
      <t>サガミハラシ</t>
    </rPh>
    <phoneticPr fontId="34"/>
  </si>
  <si>
    <t>新潟市</t>
    <rPh sb="0" eb="3">
      <t>ニイガタシ</t>
    </rPh>
    <phoneticPr fontId="34"/>
  </si>
  <si>
    <t>静岡市</t>
    <rPh sb="0" eb="3">
      <t>シズオカシ</t>
    </rPh>
    <phoneticPr fontId="34"/>
  </si>
  <si>
    <t>浜松市</t>
    <rPh sb="0" eb="3">
      <t>ハママツシ</t>
    </rPh>
    <phoneticPr fontId="34"/>
  </si>
  <si>
    <t>大阪市</t>
    <rPh sb="0" eb="3">
      <t>オオサカシ</t>
    </rPh>
    <phoneticPr fontId="34"/>
  </si>
  <si>
    <t>堺市</t>
    <rPh sb="0" eb="2">
      <t>サカイシ</t>
    </rPh>
    <phoneticPr fontId="34"/>
  </si>
  <si>
    <t>岡山市</t>
    <rPh sb="0" eb="3">
      <t>オカヤマシ</t>
    </rPh>
    <phoneticPr fontId="34"/>
  </si>
  <si>
    <t>広島市</t>
    <rPh sb="0" eb="3">
      <t>ヒロシマシ</t>
    </rPh>
    <phoneticPr fontId="34"/>
  </si>
  <si>
    <t>熊本市</t>
    <rPh sb="0" eb="2">
      <t>クマモト</t>
    </rPh>
    <rPh sb="2" eb="3">
      <t>シ</t>
    </rPh>
    <phoneticPr fontId="34"/>
  </si>
  <si>
    <t>情報通信業（通信業を除く）</t>
    <rPh sb="0" eb="2">
      <t>ジョウホウ</t>
    </rPh>
    <rPh sb="2" eb="5">
      <t>ツウシンギョウ</t>
    </rPh>
    <rPh sb="6" eb="9">
      <t>ツウシンギョウ</t>
    </rPh>
    <rPh sb="10" eb="11">
      <t>ノゾ</t>
    </rPh>
    <phoneticPr fontId="34"/>
  </si>
  <si>
    <t>映像・音声・文字情報制作業（新聞業，出版業を除く）</t>
    <rPh sb="0" eb="2">
      <t>エイゾウ</t>
    </rPh>
    <rPh sb="3" eb="5">
      <t>オンセイ</t>
    </rPh>
    <rPh sb="6" eb="8">
      <t>モジ</t>
    </rPh>
    <rPh sb="8" eb="10">
      <t>ジョウホウ</t>
    </rPh>
    <rPh sb="10" eb="12">
      <t>セイサク</t>
    </rPh>
    <rPh sb="12" eb="13">
      <t>ギョウ</t>
    </rPh>
    <rPh sb="14" eb="16">
      <t>シンブン</t>
    </rPh>
    <rPh sb="16" eb="17">
      <t>ギョウ</t>
    </rPh>
    <rPh sb="18" eb="21">
      <t>シュッパンギョウ</t>
    </rPh>
    <rPh sb="22" eb="23">
      <t>ノゾ</t>
    </rPh>
    <phoneticPr fontId="34"/>
  </si>
  <si>
    <t>不動産業，物品賃貸業（不動産業を除く）</t>
    <rPh sb="0" eb="3">
      <t>フドウサン</t>
    </rPh>
    <rPh sb="3" eb="4">
      <t>ギョウ</t>
    </rPh>
    <rPh sb="5" eb="7">
      <t>ブッピン</t>
    </rPh>
    <rPh sb="7" eb="10">
      <t>チンタイギョウ</t>
    </rPh>
    <rPh sb="11" eb="14">
      <t>フドウサン</t>
    </rPh>
    <rPh sb="14" eb="15">
      <t>ギョウ</t>
    </rPh>
    <rPh sb="16" eb="17">
      <t>ノゾ</t>
    </rPh>
    <phoneticPr fontId="34"/>
  </si>
  <si>
    <t>学術研究，専門・技術サービス業</t>
    <rPh sb="0" eb="2">
      <t>ガクジュツ</t>
    </rPh>
    <rPh sb="2" eb="4">
      <t>ケンキュウ</t>
    </rPh>
    <rPh sb="5" eb="7">
      <t>センモン</t>
    </rPh>
    <rPh sb="8" eb="10">
      <t>ギジュツ</t>
    </rPh>
    <rPh sb="14" eb="15">
      <t>ギョウ</t>
    </rPh>
    <phoneticPr fontId="34"/>
  </si>
  <si>
    <t>専門サービス業(他に分類されないもの)</t>
    <phoneticPr fontId="34"/>
  </si>
  <si>
    <t>技術サービス業(他に分類されないもの)</t>
    <phoneticPr fontId="34"/>
  </si>
  <si>
    <t>生活関連サービス業，娯楽業（旅行業を除く）</t>
    <rPh sb="0" eb="2">
      <t>セイカツ</t>
    </rPh>
    <rPh sb="2" eb="4">
      <t>カンレン</t>
    </rPh>
    <rPh sb="8" eb="9">
      <t>ギョウ</t>
    </rPh>
    <rPh sb="10" eb="13">
      <t>ゴラクギョウ</t>
    </rPh>
    <rPh sb="14" eb="17">
      <t>リョコウギョウ</t>
    </rPh>
    <rPh sb="18" eb="19">
      <t>ノゾ</t>
    </rPh>
    <phoneticPr fontId="34"/>
  </si>
  <si>
    <t>その他の生活関連サービス業（旅行業を除く）</t>
    <rPh sb="14" eb="17">
      <t>リョコウギョウ</t>
    </rPh>
    <rPh sb="18" eb="19">
      <t>ノゾ</t>
    </rPh>
    <phoneticPr fontId="34"/>
  </si>
  <si>
    <t>教育，学習支援業（学校教育を除く）</t>
    <rPh sb="9" eb="11">
      <t>ガッコウ</t>
    </rPh>
    <rPh sb="11" eb="13">
      <t>キョウイク</t>
    </rPh>
    <rPh sb="14" eb="15">
      <t>ノゾ</t>
    </rPh>
    <phoneticPr fontId="34"/>
  </si>
  <si>
    <t>複合サービス事業（郵便局を除く）</t>
    <rPh sb="9" eb="12">
      <t>ユウビンキョク</t>
    </rPh>
    <rPh sb="13" eb="14">
      <t>ノゾ</t>
    </rPh>
    <phoneticPr fontId="34"/>
  </si>
  <si>
    <t>協同組合(他に分類されないもの)</t>
    <phoneticPr fontId="34"/>
  </si>
  <si>
    <t>サービス業(他に分類されないもの，廃棄物処理業を除く)</t>
    <rPh sb="17" eb="20">
      <t>ハイキブツ</t>
    </rPh>
    <rPh sb="20" eb="22">
      <t>ショリ</t>
    </rPh>
    <rPh sb="22" eb="23">
      <t>ギョウ</t>
    </rPh>
    <rPh sb="24" eb="25">
      <t>ノゾ</t>
    </rPh>
    <phoneticPr fontId="34"/>
  </si>
  <si>
    <t>自動車整備業</t>
    <phoneticPr fontId="34"/>
  </si>
  <si>
    <t>機械等修理業(別掲を除く)</t>
    <phoneticPr fontId="34"/>
  </si>
  <si>
    <t>職業紹介・労働者派遣業</t>
    <phoneticPr fontId="34"/>
  </si>
  <si>
    <t>その他の事業サービス業</t>
    <phoneticPr fontId="34"/>
  </si>
  <si>
    <t>政治・経済・文化団体</t>
    <phoneticPr fontId="34"/>
  </si>
  <si>
    <t>宗教</t>
    <phoneticPr fontId="34"/>
  </si>
  <si>
    <t>その他のサービス業</t>
    <phoneticPr fontId="34"/>
  </si>
  <si>
    <t>資料：総務省統計局「平成26年経済センサス基礎調査」</t>
    <rPh sb="0" eb="2">
      <t>シリョウ</t>
    </rPh>
    <rPh sb="3" eb="6">
      <t>ソウムショウ</t>
    </rPh>
    <rPh sb="6" eb="8">
      <t>トウケイ</t>
    </rPh>
    <rPh sb="8" eb="9">
      <t>キョク</t>
    </rPh>
    <phoneticPr fontId="34"/>
  </si>
  <si>
    <t>福岡市</t>
    <rPh sb="0" eb="3">
      <t>フクオカシ</t>
    </rPh>
    <phoneticPr fontId="44"/>
  </si>
  <si>
    <t>川崎市</t>
    <rPh sb="0" eb="3">
      <t>カワサキシ</t>
    </rPh>
    <phoneticPr fontId="44"/>
  </si>
  <si>
    <t>大阪市</t>
    <rPh sb="0" eb="3">
      <t>オオサカシ</t>
    </rPh>
    <phoneticPr fontId="44"/>
  </si>
  <si>
    <t>名古屋市</t>
    <rPh sb="0" eb="4">
      <t>ナゴヤシ</t>
    </rPh>
    <phoneticPr fontId="44"/>
  </si>
  <si>
    <t>札幌市</t>
    <rPh sb="0" eb="3">
      <t>サッポロシ</t>
    </rPh>
    <phoneticPr fontId="44"/>
  </si>
  <si>
    <t>横浜市</t>
    <rPh sb="0" eb="3">
      <t>ヨコハマシ</t>
    </rPh>
    <phoneticPr fontId="44"/>
  </si>
  <si>
    <t>仙台市</t>
    <rPh sb="0" eb="3">
      <t>センダイシ</t>
    </rPh>
    <phoneticPr fontId="44"/>
  </si>
  <si>
    <t>広島市</t>
    <rPh sb="0" eb="3">
      <t>ヒロシマシ</t>
    </rPh>
    <phoneticPr fontId="44"/>
  </si>
  <si>
    <t>千葉市</t>
    <rPh sb="0" eb="2">
      <t>チバ</t>
    </rPh>
    <rPh sb="2" eb="3">
      <t>シ</t>
    </rPh>
    <phoneticPr fontId="44"/>
  </si>
  <si>
    <t>岡山市</t>
    <rPh sb="0" eb="2">
      <t>オカヤマ</t>
    </rPh>
    <rPh sb="2" eb="3">
      <t>シ</t>
    </rPh>
    <phoneticPr fontId="44"/>
  </si>
  <si>
    <t>さいたま市</t>
    <rPh sb="4" eb="5">
      <t>シ</t>
    </rPh>
    <phoneticPr fontId="44"/>
  </si>
  <si>
    <t>新潟市</t>
    <rPh sb="0" eb="3">
      <t>ニイガタシ</t>
    </rPh>
    <phoneticPr fontId="44"/>
  </si>
  <si>
    <t>静岡市</t>
    <rPh sb="0" eb="3">
      <t>シズオカシ</t>
    </rPh>
    <phoneticPr fontId="44"/>
  </si>
  <si>
    <t>神戸市</t>
    <rPh sb="0" eb="3">
      <t>コウベシ</t>
    </rPh>
    <phoneticPr fontId="44"/>
  </si>
  <si>
    <t>浜松市</t>
    <rPh sb="0" eb="3">
      <t>ハママツシ</t>
    </rPh>
    <phoneticPr fontId="44"/>
  </si>
  <si>
    <t>熊本市</t>
    <rPh sb="0" eb="2">
      <t>クマモト</t>
    </rPh>
    <rPh sb="2" eb="3">
      <t>シ</t>
    </rPh>
    <phoneticPr fontId="44"/>
  </si>
  <si>
    <t>相模原市</t>
    <rPh sb="0" eb="4">
      <t>サガミハラシ</t>
    </rPh>
    <phoneticPr fontId="44"/>
  </si>
  <si>
    <t>京都市</t>
    <rPh sb="0" eb="2">
      <t>キョウト</t>
    </rPh>
    <rPh sb="2" eb="3">
      <t>シ</t>
    </rPh>
    <phoneticPr fontId="44"/>
  </si>
  <si>
    <t>北九州市</t>
    <rPh sb="0" eb="4">
      <t>キタキュウシュウシ</t>
    </rPh>
    <phoneticPr fontId="44"/>
  </si>
  <si>
    <t>堺市</t>
    <rPh sb="0" eb="2">
      <t>サカイシ</t>
    </rPh>
    <phoneticPr fontId="44"/>
  </si>
  <si>
    <t>全国</t>
    <rPh sb="0" eb="2">
      <t>ゼンコク</t>
    </rPh>
    <phoneticPr fontId="44"/>
  </si>
  <si>
    <t>京都市の市内総生産，市民所得の推移</t>
    <phoneticPr fontId="9"/>
  </si>
  <si>
    <t>[Go to INDEX]</t>
    <phoneticPr fontId="9"/>
  </si>
  <si>
    <t>表Ⅰ-1-2</t>
    <phoneticPr fontId="11"/>
  </si>
  <si>
    <t>表Ⅰ-1-3</t>
    <phoneticPr fontId="11"/>
  </si>
  <si>
    <t>市（国）内総生産の構成比</t>
    <phoneticPr fontId="9"/>
  </si>
  <si>
    <t>表Ⅰ-1-4</t>
    <rPh sb="0" eb="1">
      <t>ヒョウ</t>
    </rPh>
    <phoneticPr fontId="11"/>
  </si>
  <si>
    <t>政令市の経済活動別総生産額</t>
    <phoneticPr fontId="9"/>
  </si>
  <si>
    <t>表Ⅰ-1-5</t>
    <phoneticPr fontId="11"/>
  </si>
  <si>
    <t>経済活動別市内総生産の推移</t>
    <phoneticPr fontId="9"/>
  </si>
  <si>
    <t>表Ⅰ-1-6</t>
    <rPh sb="0" eb="1">
      <t>ヒョウ</t>
    </rPh>
    <phoneticPr fontId="11"/>
  </si>
  <si>
    <t>経済活動別国内総生産の推移</t>
    <phoneticPr fontId="9"/>
  </si>
  <si>
    <t>表Ⅰ-1-7</t>
    <phoneticPr fontId="11"/>
  </si>
  <si>
    <t>京都市の事業所数，従業者数の推移</t>
    <phoneticPr fontId="9"/>
  </si>
  <si>
    <t>表Ⅰ-1-8</t>
    <phoneticPr fontId="11"/>
  </si>
  <si>
    <t>京都市の産業大分類別の事業所数，従業者数</t>
    <phoneticPr fontId="9"/>
  </si>
  <si>
    <t>表Ⅰ-1-9</t>
    <phoneticPr fontId="11"/>
  </si>
  <si>
    <t>京都市の従業者規模別事業所数</t>
    <phoneticPr fontId="9"/>
  </si>
  <si>
    <t>図表番号</t>
    <rPh sb="0" eb="2">
      <t>ズヒョウ</t>
    </rPh>
    <rPh sb="2" eb="4">
      <t>バンゴウ</t>
    </rPh>
    <phoneticPr fontId="9"/>
  </si>
  <si>
    <t>表Ⅰ-1-10</t>
    <phoneticPr fontId="11"/>
  </si>
  <si>
    <t>京都市の開業率・廃業率の推移</t>
    <phoneticPr fontId="9"/>
  </si>
  <si>
    <t>表Ⅱ-1-2-1</t>
    <rPh sb="0" eb="1">
      <t>ヒョウ</t>
    </rPh>
    <phoneticPr fontId="11"/>
  </si>
  <si>
    <t>農家戸数の推移</t>
    <phoneticPr fontId="9"/>
  </si>
  <si>
    <t>表Ⅱ-1-2-2</t>
    <rPh sb="0" eb="1">
      <t>ヒョウ</t>
    </rPh>
    <phoneticPr fontId="11"/>
  </si>
  <si>
    <t>農家人口の推移</t>
    <rPh sb="0" eb="2">
      <t>ノウカ</t>
    </rPh>
    <rPh sb="2" eb="4">
      <t>ジンコウ</t>
    </rPh>
    <rPh sb="5" eb="7">
      <t>スイイ</t>
    </rPh>
    <phoneticPr fontId="11"/>
  </si>
  <si>
    <t>表Ⅱ-1-2-3</t>
    <rPh sb="0" eb="1">
      <t>ヒョウ</t>
    </rPh>
    <phoneticPr fontId="11"/>
  </si>
  <si>
    <t>年齢階級別農業従事者数の構成比</t>
    <rPh sb="0" eb="2">
      <t>ネンレイ</t>
    </rPh>
    <rPh sb="2" eb="4">
      <t>カイキュウ</t>
    </rPh>
    <rPh sb="4" eb="5">
      <t>ベツ</t>
    </rPh>
    <rPh sb="5" eb="7">
      <t>ノウギョウ</t>
    </rPh>
    <rPh sb="7" eb="10">
      <t>ジュウジシャ</t>
    </rPh>
    <rPh sb="10" eb="11">
      <t>スウ</t>
    </rPh>
    <rPh sb="12" eb="15">
      <t>コウセイヒ</t>
    </rPh>
    <phoneticPr fontId="11"/>
  </si>
  <si>
    <t>表Ⅱ-1-2-4</t>
    <rPh sb="0" eb="1">
      <t>ヒョウ</t>
    </rPh>
    <phoneticPr fontId="11"/>
  </si>
  <si>
    <t>耕地面積の推移</t>
    <rPh sb="0" eb="2">
      <t>コウチ</t>
    </rPh>
    <rPh sb="2" eb="4">
      <t>メンセキ</t>
    </rPh>
    <rPh sb="5" eb="7">
      <t>スイイ</t>
    </rPh>
    <phoneticPr fontId="11"/>
  </si>
  <si>
    <t>表Ⅱ-1-2-5</t>
    <rPh sb="0" eb="1">
      <t>ヒョウ</t>
    </rPh>
    <phoneticPr fontId="11"/>
  </si>
  <si>
    <t>表Ⅱ-1-2-6</t>
    <rPh sb="0" eb="1">
      <t>ヒョウ</t>
    </rPh>
    <phoneticPr fontId="14"/>
  </si>
  <si>
    <t>販売目的の作物別作付（栽培）面積</t>
    <rPh sb="7" eb="8">
      <t>ベツ</t>
    </rPh>
    <phoneticPr fontId="14"/>
  </si>
  <si>
    <t>No</t>
    <phoneticPr fontId="9"/>
  </si>
  <si>
    <t>表Ⅱ-1-3-1</t>
    <rPh sb="0" eb="1">
      <t>ヒョウ</t>
    </rPh>
    <phoneticPr fontId="11"/>
  </si>
  <si>
    <t>経営形態別森林面積</t>
    <rPh sb="7" eb="9">
      <t>メンセキ</t>
    </rPh>
    <phoneticPr fontId="11"/>
  </si>
  <si>
    <t>表Ⅱ-1-3-2</t>
  </si>
  <si>
    <t>表Ⅱ-1-4-1</t>
    <phoneticPr fontId="11"/>
  </si>
  <si>
    <t>農業産出額（畜産部門）の推移</t>
    <rPh sb="0" eb="2">
      <t>ノウギョウ</t>
    </rPh>
    <rPh sb="2" eb="5">
      <t>サンシュツガク</t>
    </rPh>
    <rPh sb="6" eb="8">
      <t>チクサン</t>
    </rPh>
    <rPh sb="8" eb="10">
      <t>ブモン</t>
    </rPh>
    <phoneticPr fontId="11"/>
  </si>
  <si>
    <t>表Ⅱ-2-1</t>
    <phoneticPr fontId="11"/>
  </si>
  <si>
    <t>京都市の新設住宅着工戸数と床面積推移</t>
    <rPh sb="0" eb="3">
      <t>キョウトシ</t>
    </rPh>
    <rPh sb="4" eb="6">
      <t>シンセツ</t>
    </rPh>
    <rPh sb="6" eb="8">
      <t>ジュウタク</t>
    </rPh>
    <rPh sb="8" eb="10">
      <t>チャッコウ</t>
    </rPh>
    <rPh sb="10" eb="12">
      <t>コスウ</t>
    </rPh>
    <rPh sb="13" eb="16">
      <t>ユカメンセキ</t>
    </rPh>
    <rPh sb="16" eb="18">
      <t>スイイ</t>
    </rPh>
    <phoneticPr fontId="11"/>
  </si>
  <si>
    <t>表Ⅱ-2-2</t>
    <phoneticPr fontId="11"/>
  </si>
  <si>
    <t>新設住宅着工戸数の推移（京都市・全国）－分譲住宅－</t>
    <rPh sb="0" eb="2">
      <t>シンセツ</t>
    </rPh>
    <rPh sb="2" eb="4">
      <t>ジュウタク</t>
    </rPh>
    <rPh sb="4" eb="6">
      <t>チャッコウ</t>
    </rPh>
    <rPh sb="6" eb="8">
      <t>コスウ</t>
    </rPh>
    <rPh sb="9" eb="11">
      <t>スイイ</t>
    </rPh>
    <rPh sb="12" eb="14">
      <t>キョウト</t>
    </rPh>
    <rPh sb="14" eb="15">
      <t>シ</t>
    </rPh>
    <rPh sb="16" eb="18">
      <t>ゼンコク</t>
    </rPh>
    <rPh sb="20" eb="22">
      <t>ブンジョウ</t>
    </rPh>
    <rPh sb="22" eb="24">
      <t>ジュウタク</t>
    </rPh>
    <phoneticPr fontId="11"/>
  </si>
  <si>
    <t>表Ⅱ-2-3</t>
    <phoneticPr fontId="11"/>
  </si>
  <si>
    <t>京都市の建設業の事業所数，従業者数の推移</t>
    <rPh sb="0" eb="3">
      <t>キョウトシ</t>
    </rPh>
    <rPh sb="4" eb="6">
      <t>ケンセツ</t>
    </rPh>
    <rPh sb="6" eb="7">
      <t>ギョウ</t>
    </rPh>
    <rPh sb="18" eb="20">
      <t>スイイ</t>
    </rPh>
    <phoneticPr fontId="11"/>
  </si>
  <si>
    <t>表Ⅱ-2-4</t>
    <phoneticPr fontId="11"/>
  </si>
  <si>
    <t>政令市の建設業事業所数の比較</t>
    <rPh sb="0" eb="3">
      <t>セイレイシ</t>
    </rPh>
    <rPh sb="4" eb="7">
      <t>ケンセツギョウ</t>
    </rPh>
    <phoneticPr fontId="11"/>
  </si>
  <si>
    <t>表Ⅱ-2-5</t>
    <phoneticPr fontId="11"/>
  </si>
  <si>
    <t>政令市の建設業従業者数の比較</t>
    <rPh sb="0" eb="3">
      <t>セイレイシ</t>
    </rPh>
    <rPh sb="4" eb="7">
      <t>ケンセツギョウ</t>
    </rPh>
    <phoneticPr fontId="11"/>
  </si>
  <si>
    <t>表Ⅱ-3-1-1</t>
    <phoneticPr fontId="11"/>
  </si>
  <si>
    <t>全国の製造業の事業所数・従業者数・製造品出荷額等・粗付加価値額・粗付加価値率の推移</t>
    <rPh sb="0" eb="2">
      <t>ゼンコク</t>
    </rPh>
    <rPh sb="7" eb="10">
      <t>ジギョウショ</t>
    </rPh>
    <rPh sb="10" eb="11">
      <t>スウ</t>
    </rPh>
    <rPh sb="12" eb="15">
      <t>ジュウギョウシャ</t>
    </rPh>
    <rPh sb="15" eb="16">
      <t>スウ</t>
    </rPh>
    <rPh sb="17" eb="20">
      <t>セイゾウヒン</t>
    </rPh>
    <rPh sb="20" eb="22">
      <t>シュッカ</t>
    </rPh>
    <rPh sb="22" eb="23">
      <t>ガク</t>
    </rPh>
    <rPh sb="23" eb="24">
      <t>ナド</t>
    </rPh>
    <rPh sb="25" eb="26">
      <t>アラ</t>
    </rPh>
    <rPh sb="26" eb="28">
      <t>フカ</t>
    </rPh>
    <rPh sb="28" eb="30">
      <t>カチ</t>
    </rPh>
    <rPh sb="30" eb="31">
      <t>ガク</t>
    </rPh>
    <rPh sb="32" eb="33">
      <t>アラ</t>
    </rPh>
    <phoneticPr fontId="11"/>
  </si>
  <si>
    <t>表Ⅱ-3-1-2</t>
    <phoneticPr fontId="11"/>
  </si>
  <si>
    <t>京都市の製造業の事業所数・従業者数・製造品出荷額等・粗付加価値額・粗付加価値率の推移</t>
    <rPh sb="0" eb="3">
      <t>キョウトシ</t>
    </rPh>
    <rPh sb="8" eb="11">
      <t>ジギョウショ</t>
    </rPh>
    <rPh sb="11" eb="12">
      <t>スウ</t>
    </rPh>
    <rPh sb="13" eb="16">
      <t>ジュウギョウシャ</t>
    </rPh>
    <rPh sb="16" eb="17">
      <t>スウ</t>
    </rPh>
    <rPh sb="18" eb="21">
      <t>セイゾウヒン</t>
    </rPh>
    <rPh sb="21" eb="23">
      <t>シュッカ</t>
    </rPh>
    <rPh sb="23" eb="24">
      <t>ガク</t>
    </rPh>
    <rPh sb="24" eb="25">
      <t>ナド</t>
    </rPh>
    <rPh sb="26" eb="27">
      <t>アラ</t>
    </rPh>
    <rPh sb="27" eb="29">
      <t>フカ</t>
    </rPh>
    <rPh sb="29" eb="31">
      <t>カチ</t>
    </rPh>
    <rPh sb="31" eb="32">
      <t>ガク</t>
    </rPh>
    <rPh sb="33" eb="34">
      <t>アラ</t>
    </rPh>
    <phoneticPr fontId="11"/>
  </si>
  <si>
    <t>表Ⅱ-3-1-3</t>
    <phoneticPr fontId="11"/>
  </si>
  <si>
    <t>政令市の製造業事業所数の比較</t>
    <rPh sb="0" eb="3">
      <t>セイレイシ</t>
    </rPh>
    <rPh sb="4" eb="7">
      <t>セイゾウギョウ</t>
    </rPh>
    <phoneticPr fontId="11"/>
  </si>
  <si>
    <t>表Ⅱ-3-1-4</t>
    <phoneticPr fontId="11"/>
  </si>
  <si>
    <t>政令市の製造業従業者数の比較</t>
    <rPh sb="0" eb="3">
      <t>セイレイシ</t>
    </rPh>
    <rPh sb="4" eb="7">
      <t>セイゾウギョウ</t>
    </rPh>
    <rPh sb="7" eb="10">
      <t>ジュウギョウシャ</t>
    </rPh>
    <rPh sb="10" eb="11">
      <t>スウ</t>
    </rPh>
    <phoneticPr fontId="11"/>
  </si>
  <si>
    <t>政令市の製造品出荷額等，粗付加価値額の比較</t>
    <rPh sb="0" eb="3">
      <t>セイレイシ</t>
    </rPh>
    <rPh sb="4" eb="7">
      <t>セイゾウヒン</t>
    </rPh>
    <rPh sb="12" eb="13">
      <t>アラ</t>
    </rPh>
    <rPh sb="13" eb="15">
      <t>フカ</t>
    </rPh>
    <rPh sb="15" eb="17">
      <t>カチ</t>
    </rPh>
    <rPh sb="17" eb="18">
      <t>ガク</t>
    </rPh>
    <phoneticPr fontId="11"/>
  </si>
  <si>
    <t>表Ⅱ-3-1-6</t>
    <phoneticPr fontId="11"/>
  </si>
  <si>
    <t>京都市の製造業の業種別構成比</t>
    <rPh sb="0" eb="3">
      <t>キョウトシ</t>
    </rPh>
    <rPh sb="4" eb="6">
      <t>セイゾウ</t>
    </rPh>
    <rPh sb="6" eb="7">
      <t>ギョウ</t>
    </rPh>
    <rPh sb="8" eb="10">
      <t>ギョウシュ</t>
    </rPh>
    <rPh sb="10" eb="11">
      <t>ベツ</t>
    </rPh>
    <rPh sb="11" eb="14">
      <t>コウセイヒ</t>
    </rPh>
    <phoneticPr fontId="11"/>
  </si>
  <si>
    <t>表Ⅱ-3-1-7</t>
    <phoneticPr fontId="11"/>
  </si>
  <si>
    <t>全国の製造業の業種別構成比</t>
    <rPh sb="0" eb="2">
      <t>ゼンコク</t>
    </rPh>
    <rPh sb="3" eb="5">
      <t>セイゾウ</t>
    </rPh>
    <rPh sb="5" eb="6">
      <t>ギョウ</t>
    </rPh>
    <rPh sb="7" eb="9">
      <t>ギョウシュ</t>
    </rPh>
    <rPh sb="9" eb="10">
      <t>ベツ</t>
    </rPh>
    <rPh sb="10" eb="13">
      <t>コウセイヒ</t>
    </rPh>
    <phoneticPr fontId="11"/>
  </si>
  <si>
    <t>表Ⅱ-3-1-8</t>
    <phoneticPr fontId="11"/>
  </si>
  <si>
    <t>京都市の製造業の従業者規模別構成比</t>
    <rPh sb="0" eb="3">
      <t>キョウトシ</t>
    </rPh>
    <rPh sb="8" eb="11">
      <t>ジュウギョウシャ</t>
    </rPh>
    <rPh sb="11" eb="14">
      <t>キボベツ</t>
    </rPh>
    <rPh sb="16" eb="17">
      <t>ヒ</t>
    </rPh>
    <phoneticPr fontId="11"/>
  </si>
  <si>
    <t>表Ⅱ-3-1-9</t>
    <phoneticPr fontId="14"/>
  </si>
  <si>
    <t>京都市の製造品出荷額の推移</t>
    <rPh sb="0" eb="3">
      <t>キョウトシ</t>
    </rPh>
    <rPh sb="4" eb="7">
      <t>セイゾウヒン</t>
    </rPh>
    <rPh sb="7" eb="9">
      <t>シュッカ</t>
    </rPh>
    <rPh sb="9" eb="10">
      <t>ガク</t>
    </rPh>
    <rPh sb="11" eb="13">
      <t>スイイ</t>
    </rPh>
    <phoneticPr fontId="14"/>
  </si>
  <si>
    <t>表Ⅱ-3-1-10</t>
    <phoneticPr fontId="14"/>
  </si>
  <si>
    <t>全国の製造品出荷額等の推移</t>
    <rPh sb="0" eb="2">
      <t>ゼンコク</t>
    </rPh>
    <rPh sb="3" eb="6">
      <t>セイゾウヒン</t>
    </rPh>
    <rPh sb="6" eb="8">
      <t>シュッカ</t>
    </rPh>
    <rPh sb="8" eb="9">
      <t>ガク</t>
    </rPh>
    <rPh sb="9" eb="10">
      <t>トウ</t>
    </rPh>
    <rPh sb="11" eb="13">
      <t>スイイ</t>
    </rPh>
    <phoneticPr fontId="14"/>
  </si>
  <si>
    <t>表Ⅱ-3-2-1</t>
    <phoneticPr fontId="11"/>
  </si>
  <si>
    <t>京都市の食料品・飲料等製造業の事業所数，従業者数，製造品出荷額等，粗付加価値額の推移</t>
    <rPh sb="0" eb="3">
      <t>キョウトシ</t>
    </rPh>
    <rPh sb="4" eb="7">
      <t>ショクリョウヒン</t>
    </rPh>
    <rPh sb="8" eb="10">
      <t>インリョウ</t>
    </rPh>
    <rPh sb="10" eb="11">
      <t>ナド</t>
    </rPh>
    <rPh sb="11" eb="14">
      <t>セイゾウギョウ</t>
    </rPh>
    <rPh sb="25" eb="28">
      <t>セイゾウヒン</t>
    </rPh>
    <rPh sb="28" eb="30">
      <t>シュッカ</t>
    </rPh>
    <rPh sb="30" eb="31">
      <t>ガク</t>
    </rPh>
    <rPh sb="31" eb="32">
      <t>トウ</t>
    </rPh>
    <phoneticPr fontId="11"/>
  </si>
  <si>
    <t>表Ⅱ-3-2-2</t>
  </si>
  <si>
    <t>京都市の食料品・飲料等製造業の主な産業（細分類）別事業所数、従業者数、製造品出荷額等</t>
  </si>
  <si>
    <t>表Ⅱ-3-2-3</t>
    <phoneticPr fontId="9"/>
  </si>
  <si>
    <t>酒税課税数量（清酒）の推移</t>
    <rPh sb="0" eb="2">
      <t>シュゼイ</t>
    </rPh>
    <rPh sb="2" eb="4">
      <t>カゼイ</t>
    </rPh>
    <rPh sb="4" eb="6">
      <t>スウリョウ</t>
    </rPh>
    <rPh sb="7" eb="9">
      <t>セイシュ</t>
    </rPh>
    <rPh sb="11" eb="13">
      <t>スイイ</t>
    </rPh>
    <phoneticPr fontId="9"/>
  </si>
  <si>
    <t>表Ⅱ-3-2-4</t>
    <phoneticPr fontId="9"/>
  </si>
  <si>
    <t>全国の酒類の消費動向の推移</t>
    <rPh sb="0" eb="2">
      <t>ゼンコク</t>
    </rPh>
    <rPh sb="3" eb="4">
      <t>サケ</t>
    </rPh>
    <rPh sb="4" eb="5">
      <t>ルイ</t>
    </rPh>
    <rPh sb="6" eb="8">
      <t>ショウヒ</t>
    </rPh>
    <rPh sb="8" eb="10">
      <t>ドウコウ</t>
    </rPh>
    <rPh sb="11" eb="13">
      <t>スイイ</t>
    </rPh>
    <phoneticPr fontId="9"/>
  </si>
  <si>
    <t>表Ⅱ-3-2-5</t>
    <phoneticPr fontId="11"/>
  </si>
  <si>
    <t>京都市の生菓子製造業の製造品出荷額等の推移</t>
    <rPh sb="0" eb="2">
      <t>キョウト</t>
    </rPh>
    <rPh sb="2" eb="3">
      <t>シ</t>
    </rPh>
    <rPh sb="4" eb="7">
      <t>ナマガシ</t>
    </rPh>
    <rPh sb="7" eb="10">
      <t>セイゾウギョウ</t>
    </rPh>
    <rPh sb="11" eb="14">
      <t>セイゾウヒン</t>
    </rPh>
    <rPh sb="14" eb="16">
      <t>シュッカ</t>
    </rPh>
    <rPh sb="16" eb="17">
      <t>ガク</t>
    </rPh>
    <rPh sb="17" eb="18">
      <t>トウ</t>
    </rPh>
    <phoneticPr fontId="11"/>
  </si>
  <si>
    <t>表Ⅱ-3-2-6</t>
    <phoneticPr fontId="9"/>
  </si>
  <si>
    <t>全国の主な菓子類の消費動向の推移</t>
    <rPh sb="0" eb="2">
      <t>ゼンコク</t>
    </rPh>
    <rPh sb="3" eb="4">
      <t>オモ</t>
    </rPh>
    <rPh sb="5" eb="8">
      <t>カシルイ</t>
    </rPh>
    <rPh sb="9" eb="11">
      <t>ショウヒ</t>
    </rPh>
    <rPh sb="11" eb="13">
      <t>ドウコウ</t>
    </rPh>
    <rPh sb="14" eb="16">
      <t>スイイ</t>
    </rPh>
    <phoneticPr fontId="9"/>
  </si>
  <si>
    <t>表Ⅱ-3-3-1</t>
    <phoneticPr fontId="11"/>
  </si>
  <si>
    <t>京都市の繊維産業の事業所数，従業者数，製造品出荷額等，粗付加価値額の推移</t>
    <rPh sb="0" eb="3">
      <t>キョウトシ</t>
    </rPh>
    <rPh sb="4" eb="6">
      <t>センイ</t>
    </rPh>
    <rPh sb="6" eb="8">
      <t>サンギョウ</t>
    </rPh>
    <rPh sb="11" eb="12">
      <t>ショ</t>
    </rPh>
    <rPh sb="27" eb="28">
      <t>ソ</t>
    </rPh>
    <rPh sb="28" eb="30">
      <t>フカ</t>
    </rPh>
    <rPh sb="30" eb="32">
      <t>カチ</t>
    </rPh>
    <rPh sb="32" eb="33">
      <t>ガク</t>
    </rPh>
    <phoneticPr fontId="11"/>
  </si>
  <si>
    <t>表Ⅱ-3-3-2</t>
    <phoneticPr fontId="11"/>
  </si>
  <si>
    <t>京都市の繊維工業の主な産業（細分類）別事業所数，従業者数，製造品出荷額等</t>
    <rPh sb="0" eb="3">
      <t>キョウトシ</t>
    </rPh>
    <rPh sb="6" eb="8">
      <t>コウギョウ</t>
    </rPh>
    <rPh sb="9" eb="10">
      <t>オモ</t>
    </rPh>
    <rPh sb="11" eb="13">
      <t>サンギョウ</t>
    </rPh>
    <rPh sb="14" eb="17">
      <t>サイブンルイ</t>
    </rPh>
    <rPh sb="18" eb="19">
      <t>ベツ</t>
    </rPh>
    <rPh sb="19" eb="22">
      <t>ジギョウショ</t>
    </rPh>
    <rPh sb="22" eb="23">
      <t>スウ</t>
    </rPh>
    <phoneticPr fontId="11"/>
  </si>
  <si>
    <t>表Ⅱ-3-3-3</t>
    <phoneticPr fontId="11"/>
  </si>
  <si>
    <t>西陣機業の企業数・織機台数・従業者数の推移</t>
    <rPh sb="0" eb="2">
      <t>ニシジン</t>
    </rPh>
    <rPh sb="2" eb="4">
      <t>キギョウ</t>
    </rPh>
    <phoneticPr fontId="11"/>
  </si>
  <si>
    <t>表Ⅱ-3-3-4</t>
    <phoneticPr fontId="11"/>
  </si>
  <si>
    <t>西陣機業の総出荷金額及び平均出荷金額の推移</t>
    <rPh sb="0" eb="2">
      <t>ニシジン</t>
    </rPh>
    <rPh sb="2" eb="4">
      <t>キギョウ</t>
    </rPh>
    <phoneticPr fontId="11"/>
  </si>
  <si>
    <t>表Ⅱ-3-3-5</t>
    <phoneticPr fontId="11"/>
  </si>
  <si>
    <t>京友禅の加工技術別生産数量の推移</t>
    <rPh sb="0" eb="3">
      <t>キョウユウゼン</t>
    </rPh>
    <phoneticPr fontId="11"/>
  </si>
  <si>
    <t>表Ⅱ-3-3-6</t>
    <phoneticPr fontId="11"/>
  </si>
  <si>
    <t>表Ⅱ-3-3-7</t>
    <phoneticPr fontId="11"/>
  </si>
  <si>
    <t>京プリント服地の販路と加工法の構成比の推移</t>
    <rPh sb="0" eb="1">
      <t>キョウ</t>
    </rPh>
    <rPh sb="15" eb="18">
      <t>コウセイヒ</t>
    </rPh>
    <rPh sb="19" eb="21">
      <t>スイイ</t>
    </rPh>
    <phoneticPr fontId="11"/>
  </si>
  <si>
    <t>表Ⅱ-3-3-8</t>
    <phoneticPr fontId="11"/>
  </si>
  <si>
    <t>京都の織物卸業の業種・業態別の商社数</t>
    <rPh sb="0" eb="2">
      <t>キョウト</t>
    </rPh>
    <rPh sb="3" eb="5">
      <t>オリモノ</t>
    </rPh>
    <rPh sb="5" eb="6">
      <t>オロシ</t>
    </rPh>
    <rPh sb="6" eb="7">
      <t>ギョウ</t>
    </rPh>
    <phoneticPr fontId="11"/>
  </si>
  <si>
    <t>表Ⅱ-3-4-1</t>
    <phoneticPr fontId="11"/>
  </si>
  <si>
    <t>京都市の印刷・同関連業の事業所数，従業者数，製造品出荷額等，粗付加価値額の推移</t>
    <rPh sb="0" eb="3">
      <t>キョウトシ</t>
    </rPh>
    <rPh sb="4" eb="6">
      <t>インサツ</t>
    </rPh>
    <rPh sb="14" eb="15">
      <t>ショ</t>
    </rPh>
    <phoneticPr fontId="11"/>
  </si>
  <si>
    <t>表Ⅱ-3-4-2</t>
    <phoneticPr fontId="11"/>
  </si>
  <si>
    <t>京都市の印刷・同関連業（細分類別）の事業所数,従業者数,製造品出荷額等</t>
    <rPh sb="0" eb="3">
      <t>キョウトシ</t>
    </rPh>
    <phoneticPr fontId="11"/>
  </si>
  <si>
    <t>表Ⅱ-3-5-1</t>
    <phoneticPr fontId="11"/>
  </si>
  <si>
    <t>京都市の化学工業の事業所数，従業者数，製造品出荷額等，粗付加価値額の推移</t>
    <rPh sb="0" eb="3">
      <t>キョウトシ</t>
    </rPh>
    <rPh sb="4" eb="6">
      <t>カガク</t>
    </rPh>
    <rPh sb="6" eb="8">
      <t>コウギョウ</t>
    </rPh>
    <rPh sb="9" eb="12">
      <t>ジギョウショ</t>
    </rPh>
    <rPh sb="12" eb="13">
      <t>スウ</t>
    </rPh>
    <rPh sb="14" eb="17">
      <t>ジュウギョウシャ</t>
    </rPh>
    <rPh sb="17" eb="18">
      <t>スウ</t>
    </rPh>
    <phoneticPr fontId="11"/>
  </si>
  <si>
    <t>表Ⅱ-3-5-2</t>
    <phoneticPr fontId="11"/>
  </si>
  <si>
    <t>京都市の化学工業の主な産業（細分類）別事業所数，従業者数，製造品出荷額等</t>
    <rPh sb="0" eb="3">
      <t>キョウトシ</t>
    </rPh>
    <rPh sb="4" eb="6">
      <t>カガク</t>
    </rPh>
    <rPh sb="6" eb="8">
      <t>コウギョウ</t>
    </rPh>
    <rPh sb="9" eb="10">
      <t>オモ</t>
    </rPh>
    <rPh sb="11" eb="13">
      <t>サンギョウ</t>
    </rPh>
    <rPh sb="14" eb="17">
      <t>サイブンルイ</t>
    </rPh>
    <rPh sb="18" eb="19">
      <t>ベツ</t>
    </rPh>
    <rPh sb="19" eb="22">
      <t>ジギョウショ</t>
    </rPh>
    <rPh sb="22" eb="23">
      <t>スウ</t>
    </rPh>
    <rPh sb="24" eb="27">
      <t>ジュウギョウシャ</t>
    </rPh>
    <rPh sb="27" eb="28">
      <t>スウ</t>
    </rPh>
    <phoneticPr fontId="11"/>
  </si>
  <si>
    <t>表Ⅱ-3-6-1</t>
    <phoneticPr fontId="11"/>
  </si>
  <si>
    <t>京都市の窯業・土石製品製造業の事業所数，従業者数，製造品出荷額等，粗付加価値額の推移</t>
    <rPh sb="0" eb="3">
      <t>キョウトシ</t>
    </rPh>
    <rPh sb="4" eb="5">
      <t>カマ</t>
    </rPh>
    <rPh sb="5" eb="6">
      <t>ギョウ</t>
    </rPh>
    <rPh sb="7" eb="9">
      <t>ドセキ</t>
    </rPh>
    <rPh sb="9" eb="11">
      <t>セイヒン</t>
    </rPh>
    <rPh sb="11" eb="14">
      <t>セイゾウギョウ</t>
    </rPh>
    <rPh sb="15" eb="18">
      <t>ジギョウショ</t>
    </rPh>
    <rPh sb="18" eb="19">
      <t>スウ</t>
    </rPh>
    <rPh sb="33" eb="34">
      <t>アラ</t>
    </rPh>
    <rPh sb="34" eb="36">
      <t>フカ</t>
    </rPh>
    <rPh sb="36" eb="38">
      <t>カチ</t>
    </rPh>
    <rPh sb="38" eb="39">
      <t>ガク</t>
    </rPh>
    <rPh sb="40" eb="42">
      <t>スイイ</t>
    </rPh>
    <phoneticPr fontId="11"/>
  </si>
  <si>
    <t>表Ⅱ-3-6-2</t>
    <phoneticPr fontId="11"/>
  </si>
  <si>
    <t>京都市の窯業・土石製品製造業の主な産業（細分類）別事業所数，従業者数，製造品出荷額等</t>
    <rPh sb="0" eb="3">
      <t>キョウトシ</t>
    </rPh>
    <rPh sb="4" eb="5">
      <t>カマ</t>
    </rPh>
    <rPh sb="5" eb="6">
      <t>ギョウ</t>
    </rPh>
    <rPh sb="7" eb="9">
      <t>ドセキ</t>
    </rPh>
    <rPh sb="9" eb="11">
      <t>セイヒン</t>
    </rPh>
    <rPh sb="11" eb="14">
      <t>セイゾウギョウ</t>
    </rPh>
    <rPh sb="15" eb="16">
      <t>オモ</t>
    </rPh>
    <rPh sb="17" eb="19">
      <t>サンギョウ</t>
    </rPh>
    <rPh sb="20" eb="23">
      <t>サイブンルイ</t>
    </rPh>
    <rPh sb="24" eb="25">
      <t>ベツ</t>
    </rPh>
    <rPh sb="25" eb="28">
      <t>ジギョウショ</t>
    </rPh>
    <rPh sb="28" eb="29">
      <t>スウ</t>
    </rPh>
    <phoneticPr fontId="11"/>
  </si>
  <si>
    <t>表Ⅱ-3-7-1</t>
    <phoneticPr fontId="9"/>
  </si>
  <si>
    <t>京都市の金属製造業の事業所数，従業者数，製造品出荷額等，粗付加価値額の推移</t>
    <rPh sb="0" eb="3">
      <t>キョウトシ</t>
    </rPh>
    <phoneticPr fontId="9"/>
  </si>
  <si>
    <t>図表タイトル</t>
    <rPh sb="0" eb="2">
      <t>ズヒョウ</t>
    </rPh>
    <phoneticPr fontId="9"/>
  </si>
  <si>
    <t>表Ⅱ-3-7-2</t>
    <phoneticPr fontId="9"/>
  </si>
  <si>
    <t>京都市の金属製造業の主な産業（細分類）別事業所数，従業者数，製造品出荷額等</t>
    <rPh sb="0" eb="3">
      <t>キョウトシ</t>
    </rPh>
    <phoneticPr fontId="9"/>
  </si>
  <si>
    <t>表Ⅱ-3-8-1</t>
    <phoneticPr fontId="9"/>
  </si>
  <si>
    <t>京都市の機械器具製造業の事業所数，従業者数，製造品出荷額等，粗付加価値額の推移</t>
    <rPh sb="0" eb="3">
      <t>キョウトシ</t>
    </rPh>
    <phoneticPr fontId="9"/>
  </si>
  <si>
    <t>表Ⅱ-3-8-2</t>
  </si>
  <si>
    <t>機械器具製造業の主な産業（細分類）別事業所数，従業者数，製造品出荷額等</t>
  </si>
  <si>
    <t>表Ⅱ-4-1</t>
    <phoneticPr fontId="11"/>
  </si>
  <si>
    <t>京都市の運輸・通信業の事業所数，従業者数の推移</t>
    <rPh sb="0" eb="3">
      <t>キョウトシ</t>
    </rPh>
    <rPh sb="4" eb="6">
      <t>ウンユ</t>
    </rPh>
    <rPh sb="7" eb="10">
      <t>ツウシンギョウ</t>
    </rPh>
    <rPh sb="10" eb="11">
      <t>ケンギョウ</t>
    </rPh>
    <rPh sb="21" eb="23">
      <t>スイイ</t>
    </rPh>
    <phoneticPr fontId="11"/>
  </si>
  <si>
    <t>表Ⅱ-4-2</t>
    <phoneticPr fontId="11"/>
  </si>
  <si>
    <t>政令市の運輸・通信業事業所数の比較</t>
    <rPh sb="0" eb="3">
      <t>セイレイシ</t>
    </rPh>
    <rPh sb="4" eb="6">
      <t>ウンユ</t>
    </rPh>
    <rPh sb="7" eb="10">
      <t>ツウシンギョウ</t>
    </rPh>
    <rPh sb="10" eb="13">
      <t>ジギョウショ</t>
    </rPh>
    <phoneticPr fontId="11"/>
  </si>
  <si>
    <t>表Ⅱ-4-3</t>
    <phoneticPr fontId="11"/>
  </si>
  <si>
    <t>政令市の運輸・通信業従業者数の比較</t>
    <rPh sb="0" eb="3">
      <t>セイレイシ</t>
    </rPh>
    <rPh sb="4" eb="6">
      <t>ウンユ</t>
    </rPh>
    <rPh sb="7" eb="10">
      <t>ツウシンギョウ</t>
    </rPh>
    <rPh sb="10" eb="13">
      <t>ジュウギョウシャ</t>
    </rPh>
    <rPh sb="13" eb="14">
      <t>スウ</t>
    </rPh>
    <phoneticPr fontId="11"/>
  </si>
  <si>
    <t>表Ⅱ-5-1</t>
  </si>
  <si>
    <t>京都市の卸売業の事業所数・従業者数・年間商品販売額の推移</t>
  </si>
  <si>
    <t>表Ⅱ-5-2</t>
    <phoneticPr fontId="11"/>
  </si>
  <si>
    <t>政令市の卸売業事業所数の比較</t>
    <rPh sb="0" eb="3">
      <t>セイレイシ</t>
    </rPh>
    <rPh sb="4" eb="7">
      <t>オロシウリギョウ</t>
    </rPh>
    <rPh sb="6" eb="7">
      <t>ギョウ</t>
    </rPh>
    <rPh sb="7" eb="10">
      <t>ジギョウショ</t>
    </rPh>
    <phoneticPr fontId="11"/>
  </si>
  <si>
    <t>表Ⅱ-5-3</t>
    <phoneticPr fontId="11"/>
  </si>
  <si>
    <t>政令市の卸売業従業者数の比較</t>
    <rPh sb="0" eb="3">
      <t>セイレイシ</t>
    </rPh>
    <rPh sb="4" eb="7">
      <t>オロシウリギョウ</t>
    </rPh>
    <rPh sb="6" eb="7">
      <t>ギョウ</t>
    </rPh>
    <rPh sb="7" eb="10">
      <t>ジュウギョウシャ</t>
    </rPh>
    <rPh sb="10" eb="11">
      <t>スウ</t>
    </rPh>
    <phoneticPr fontId="11"/>
  </si>
  <si>
    <t>表Ⅱ-5-4</t>
    <rPh sb="0" eb="1">
      <t>ヒョウ</t>
    </rPh>
    <phoneticPr fontId="11"/>
  </si>
  <si>
    <t>政令市の卸売業年間商品販売額の比較</t>
    <rPh sb="0" eb="3">
      <t>セイレイシ</t>
    </rPh>
    <rPh sb="4" eb="7">
      <t>オロシウリギョウ</t>
    </rPh>
    <rPh sb="7" eb="9">
      <t>ネンカン</t>
    </rPh>
    <rPh sb="9" eb="11">
      <t>ショウヒン</t>
    </rPh>
    <rPh sb="11" eb="13">
      <t>ハンバイ</t>
    </rPh>
    <rPh sb="13" eb="14">
      <t>ガク</t>
    </rPh>
    <rPh sb="15" eb="17">
      <t>ヒカク</t>
    </rPh>
    <phoneticPr fontId="11"/>
  </si>
  <si>
    <t>表Ⅱ-5-5</t>
    <rPh sb="0" eb="1">
      <t>ヒョウ</t>
    </rPh>
    <phoneticPr fontId="11"/>
  </si>
  <si>
    <t>卸売業の従業員規模別の事業所数</t>
    <rPh sb="0" eb="3">
      <t>オロシウリギョウ</t>
    </rPh>
    <rPh sb="4" eb="7">
      <t>ジュウギョウイン</t>
    </rPh>
    <rPh sb="7" eb="10">
      <t>キボベツ</t>
    </rPh>
    <phoneticPr fontId="11"/>
  </si>
  <si>
    <t>表Ⅱ-5-6</t>
    <rPh sb="0" eb="1">
      <t>ヒョウ</t>
    </rPh>
    <phoneticPr fontId="11"/>
  </si>
  <si>
    <t>京都市の卸売業の業種構成</t>
    <rPh sb="0" eb="3">
      <t>キョウトシ</t>
    </rPh>
    <phoneticPr fontId="11"/>
  </si>
  <si>
    <t>表Ⅱ-5-7</t>
    <rPh sb="0" eb="1">
      <t>ヒョウ</t>
    </rPh>
    <phoneticPr fontId="11"/>
  </si>
  <si>
    <t>表Ⅱ-5-8</t>
    <rPh sb="0" eb="1">
      <t>ヒョウ</t>
    </rPh>
    <phoneticPr fontId="11"/>
  </si>
  <si>
    <t>政令市の卸売業事業所数の業種構成比の比較</t>
    <rPh sb="0" eb="3">
      <t>セイレイシ</t>
    </rPh>
    <rPh sb="4" eb="7">
      <t>オロシウリギョウ</t>
    </rPh>
    <rPh sb="7" eb="10">
      <t>ジギョウショ</t>
    </rPh>
    <rPh sb="10" eb="11">
      <t>スウ</t>
    </rPh>
    <rPh sb="12" eb="14">
      <t>ギョウシュ</t>
    </rPh>
    <rPh sb="14" eb="17">
      <t>コウセイヒ</t>
    </rPh>
    <rPh sb="18" eb="20">
      <t>ヒカク</t>
    </rPh>
    <phoneticPr fontId="11"/>
  </si>
  <si>
    <t>表Ⅱ-5-9</t>
    <rPh sb="0" eb="1">
      <t>ヒョウ</t>
    </rPh>
    <phoneticPr fontId="11"/>
  </si>
  <si>
    <t>京都市中央卸売市場第一市場の総取扱高</t>
    <rPh sb="0" eb="3">
      <t>キョウトシ</t>
    </rPh>
    <rPh sb="3" eb="5">
      <t>チュウオウ</t>
    </rPh>
    <rPh sb="5" eb="7">
      <t>オロシウリ</t>
    </rPh>
    <rPh sb="7" eb="9">
      <t>シジョウ</t>
    </rPh>
    <rPh sb="9" eb="11">
      <t>ダイイチ</t>
    </rPh>
    <rPh sb="11" eb="13">
      <t>シジョウ</t>
    </rPh>
    <rPh sb="14" eb="15">
      <t>ソウ</t>
    </rPh>
    <rPh sb="15" eb="17">
      <t>トリアツカイ</t>
    </rPh>
    <rPh sb="17" eb="18">
      <t>タカ</t>
    </rPh>
    <phoneticPr fontId="11"/>
  </si>
  <si>
    <t>表Ⅱ-5-10</t>
    <rPh sb="0" eb="1">
      <t>ヒョウ</t>
    </rPh>
    <phoneticPr fontId="11"/>
  </si>
  <si>
    <t>京都市中央卸売市場第二市場の総取扱高</t>
    <rPh sb="0" eb="3">
      <t>キョウトシ</t>
    </rPh>
    <rPh sb="3" eb="5">
      <t>チュウオウ</t>
    </rPh>
    <rPh sb="5" eb="7">
      <t>オロシウリ</t>
    </rPh>
    <rPh sb="7" eb="9">
      <t>シジョウ</t>
    </rPh>
    <rPh sb="9" eb="11">
      <t>ダイニ</t>
    </rPh>
    <rPh sb="11" eb="13">
      <t>シジョウ</t>
    </rPh>
    <rPh sb="14" eb="15">
      <t>ソウ</t>
    </rPh>
    <rPh sb="15" eb="17">
      <t>トリアツカイ</t>
    </rPh>
    <rPh sb="17" eb="18">
      <t>タカ</t>
    </rPh>
    <phoneticPr fontId="11"/>
  </si>
  <si>
    <t>表Ⅱ-5-11</t>
    <phoneticPr fontId="11"/>
  </si>
  <si>
    <t>京都市の小売業の事業所数・従業者数・年間商品販売額・売場面積の推移</t>
    <rPh sb="0" eb="3">
      <t>キョウトシ</t>
    </rPh>
    <rPh sb="4" eb="7">
      <t>コウリギョウ</t>
    </rPh>
    <rPh sb="13" eb="14">
      <t>ジュウ</t>
    </rPh>
    <rPh sb="14" eb="17">
      <t>ギョウシャスウ</t>
    </rPh>
    <rPh sb="16" eb="17">
      <t>スウ</t>
    </rPh>
    <rPh sb="26" eb="27">
      <t>ウ</t>
    </rPh>
    <rPh sb="27" eb="28">
      <t>バ</t>
    </rPh>
    <rPh sb="28" eb="30">
      <t>メンセキ</t>
    </rPh>
    <rPh sb="31" eb="33">
      <t>スイイ</t>
    </rPh>
    <phoneticPr fontId="11"/>
  </si>
  <si>
    <t>表Ⅱ-5-12</t>
    <phoneticPr fontId="11"/>
  </si>
  <si>
    <t>政令市の小売業事業所数の比較</t>
    <rPh sb="0" eb="3">
      <t>セイレイシ</t>
    </rPh>
    <rPh sb="4" eb="7">
      <t>コウリギョウ</t>
    </rPh>
    <rPh sb="7" eb="10">
      <t>ジギョウショ</t>
    </rPh>
    <phoneticPr fontId="11"/>
  </si>
  <si>
    <t>表Ⅱ-5-13</t>
    <phoneticPr fontId="11"/>
  </si>
  <si>
    <t>政令市の小売業従業者数の比較</t>
    <rPh sb="0" eb="3">
      <t>セイレイシ</t>
    </rPh>
    <rPh sb="4" eb="7">
      <t>コウリギョウ</t>
    </rPh>
    <rPh sb="7" eb="10">
      <t>ジュウギョウシャ</t>
    </rPh>
    <rPh sb="10" eb="11">
      <t>スウ</t>
    </rPh>
    <phoneticPr fontId="11"/>
  </si>
  <si>
    <t>表Ⅱ-5-14</t>
    <phoneticPr fontId="11"/>
  </si>
  <si>
    <t>表Ⅱ-5-15</t>
    <rPh sb="0" eb="1">
      <t>ヒョウ</t>
    </rPh>
    <phoneticPr fontId="11"/>
  </si>
  <si>
    <t>政令市の従業員規模別の小売業事業所数割合の比較</t>
    <rPh sb="0" eb="3">
      <t>セイレイシ</t>
    </rPh>
    <rPh sb="4" eb="7">
      <t>ジュウギョウイン</t>
    </rPh>
    <rPh sb="7" eb="10">
      <t>キボベツ</t>
    </rPh>
    <rPh sb="11" eb="14">
      <t>コウリギョウ</t>
    </rPh>
    <rPh sb="18" eb="20">
      <t>ワリアイ</t>
    </rPh>
    <rPh sb="21" eb="23">
      <t>ヒカク</t>
    </rPh>
    <phoneticPr fontId="11"/>
  </si>
  <si>
    <t>表Ⅱ-5-16</t>
    <phoneticPr fontId="11"/>
  </si>
  <si>
    <t>京都市の小売業の業種構成</t>
    <rPh sb="0" eb="3">
      <t>キョウトシ</t>
    </rPh>
    <phoneticPr fontId="11"/>
  </si>
  <si>
    <t>表Ⅱ-5-17</t>
    <phoneticPr fontId="11"/>
  </si>
  <si>
    <t>全国の小売業の業種構成</t>
    <rPh sb="0" eb="2">
      <t>ゼンコク</t>
    </rPh>
    <phoneticPr fontId="11"/>
  </si>
  <si>
    <t>表Ⅱ-5-18</t>
    <phoneticPr fontId="11"/>
  </si>
  <si>
    <t>京都市の小売業業種別の年間商品販売額</t>
    <rPh sb="0" eb="3">
      <t>キョウトシ</t>
    </rPh>
    <rPh sb="4" eb="7">
      <t>コウリギョウ</t>
    </rPh>
    <rPh sb="7" eb="9">
      <t>ギョウシュ</t>
    </rPh>
    <rPh sb="9" eb="10">
      <t>ベツ</t>
    </rPh>
    <rPh sb="11" eb="13">
      <t>ネンカン</t>
    </rPh>
    <rPh sb="13" eb="15">
      <t>ショウヒン</t>
    </rPh>
    <rPh sb="15" eb="17">
      <t>ハンバイ</t>
    </rPh>
    <rPh sb="17" eb="18">
      <t>ガク</t>
    </rPh>
    <phoneticPr fontId="11"/>
  </si>
  <si>
    <t>表Ⅱ-5-19</t>
    <phoneticPr fontId="11"/>
  </si>
  <si>
    <t>政令市の売場面積規模別の小売販売額（構成比）の比較</t>
    <rPh sb="0" eb="3">
      <t>セイレイシ</t>
    </rPh>
    <rPh sb="4" eb="6">
      <t>ウリバ</t>
    </rPh>
    <rPh sb="6" eb="8">
      <t>メンセキ</t>
    </rPh>
    <rPh sb="8" eb="11">
      <t>キボベツ</t>
    </rPh>
    <rPh sb="12" eb="14">
      <t>コウリ</t>
    </rPh>
    <rPh sb="14" eb="16">
      <t>ハンバイ</t>
    </rPh>
    <rPh sb="16" eb="17">
      <t>ガク</t>
    </rPh>
    <rPh sb="18" eb="21">
      <t>コウセイヒ</t>
    </rPh>
    <rPh sb="23" eb="25">
      <t>ヒカク</t>
    </rPh>
    <phoneticPr fontId="11"/>
  </si>
  <si>
    <t>表Ⅱ-6-1</t>
    <phoneticPr fontId="11"/>
  </si>
  <si>
    <t>表Ⅱ-6-2</t>
    <phoneticPr fontId="11"/>
  </si>
  <si>
    <t>金融・保険業の事業所数，従業者数の推移</t>
    <rPh sb="0" eb="2">
      <t>キンユウ</t>
    </rPh>
    <rPh sb="3" eb="6">
      <t>ホケンギョウ</t>
    </rPh>
    <rPh sb="5" eb="6">
      <t>ギョウ</t>
    </rPh>
    <rPh sb="17" eb="19">
      <t>スイイ</t>
    </rPh>
    <phoneticPr fontId="11"/>
  </si>
  <si>
    <t>表Ⅱ-6-3</t>
    <phoneticPr fontId="11"/>
  </si>
  <si>
    <t>政令市の金融・保険業の事業所数の比較</t>
    <rPh sb="0" eb="3">
      <t>セイレイシ</t>
    </rPh>
    <rPh sb="4" eb="6">
      <t>キンユウ</t>
    </rPh>
    <rPh sb="7" eb="10">
      <t>ホケンギョウ</t>
    </rPh>
    <rPh sb="11" eb="14">
      <t>ジギョウショ</t>
    </rPh>
    <phoneticPr fontId="11"/>
  </si>
  <si>
    <t>表Ⅱ-6-4</t>
    <phoneticPr fontId="11"/>
  </si>
  <si>
    <t>政令市の金融・保険業の従業者数の比較</t>
    <rPh sb="0" eb="3">
      <t>セイレイシ</t>
    </rPh>
    <rPh sb="4" eb="6">
      <t>キンユウ</t>
    </rPh>
    <rPh sb="7" eb="10">
      <t>ホケンギョウ</t>
    </rPh>
    <rPh sb="11" eb="14">
      <t>ジュウギョウシャ</t>
    </rPh>
    <rPh sb="14" eb="15">
      <t>スウ</t>
    </rPh>
    <phoneticPr fontId="11"/>
  </si>
  <si>
    <t>表Ⅱ-7-1</t>
    <phoneticPr fontId="11"/>
  </si>
  <si>
    <t>京都市の不動産業の事業所数，従業者数の推移</t>
    <rPh sb="0" eb="3">
      <t>キョウトシ</t>
    </rPh>
    <rPh sb="4" eb="7">
      <t>フドウサン</t>
    </rPh>
    <rPh sb="7" eb="8">
      <t>ギョウ</t>
    </rPh>
    <rPh sb="8" eb="9">
      <t>ケンギョウ</t>
    </rPh>
    <rPh sb="19" eb="21">
      <t>スイイ</t>
    </rPh>
    <phoneticPr fontId="11"/>
  </si>
  <si>
    <t>表Ⅱ-7-2</t>
    <phoneticPr fontId="11"/>
  </si>
  <si>
    <t>政令市の不動産業の事業所数の比較</t>
    <rPh sb="0" eb="3">
      <t>セイレイシ</t>
    </rPh>
    <rPh sb="4" eb="7">
      <t>フドウサン</t>
    </rPh>
    <rPh sb="7" eb="8">
      <t>ギョウ</t>
    </rPh>
    <rPh sb="9" eb="12">
      <t>ジギョウショ</t>
    </rPh>
    <phoneticPr fontId="11"/>
  </si>
  <si>
    <t>表Ⅱ-7-3</t>
    <phoneticPr fontId="11"/>
  </si>
  <si>
    <t>政令市の不動産業の従業者数の比較</t>
    <rPh sb="0" eb="3">
      <t>セイレイシ</t>
    </rPh>
    <rPh sb="4" eb="7">
      <t>フドウサン</t>
    </rPh>
    <rPh sb="7" eb="8">
      <t>ギョウ</t>
    </rPh>
    <rPh sb="9" eb="12">
      <t>ジュウギョウシャ</t>
    </rPh>
    <rPh sb="12" eb="13">
      <t>スウ</t>
    </rPh>
    <phoneticPr fontId="11"/>
  </si>
  <si>
    <t>表Ⅱ-8-1</t>
    <phoneticPr fontId="11"/>
  </si>
  <si>
    <t>京都市のサービス関連業の事業所数，従業者数の推移</t>
    <rPh sb="0" eb="3">
      <t>キョウトシ</t>
    </rPh>
    <rPh sb="8" eb="10">
      <t>カンレン</t>
    </rPh>
    <rPh sb="10" eb="11">
      <t>ギョウ</t>
    </rPh>
    <rPh sb="11" eb="12">
      <t>ケンギョウ</t>
    </rPh>
    <rPh sb="22" eb="24">
      <t>スイイ</t>
    </rPh>
    <phoneticPr fontId="11"/>
  </si>
  <si>
    <t>表Ⅱ-8-2</t>
    <phoneticPr fontId="11"/>
  </si>
  <si>
    <t>政令市のサービス関連業事業所数の比較</t>
    <rPh sb="0" eb="3">
      <t>セイレイシ</t>
    </rPh>
    <rPh sb="8" eb="10">
      <t>カンレン</t>
    </rPh>
    <rPh sb="10" eb="11">
      <t>ギョウ</t>
    </rPh>
    <rPh sb="11" eb="14">
      <t>ジギョウショ</t>
    </rPh>
    <rPh sb="14" eb="15">
      <t>スウ</t>
    </rPh>
    <rPh sb="16" eb="18">
      <t>ヒカク</t>
    </rPh>
    <phoneticPr fontId="11"/>
  </si>
  <si>
    <t>表Ⅱ-8-3</t>
    <phoneticPr fontId="11"/>
  </si>
  <si>
    <t>政令市のサービス関連業従業者数の比較</t>
    <rPh sb="0" eb="3">
      <t>セイレイシ</t>
    </rPh>
    <rPh sb="8" eb="10">
      <t>カンレン</t>
    </rPh>
    <rPh sb="10" eb="11">
      <t>ギョウ</t>
    </rPh>
    <rPh sb="11" eb="12">
      <t>ジュウ</t>
    </rPh>
    <rPh sb="12" eb="15">
      <t>ギョウシャスウ</t>
    </rPh>
    <rPh sb="16" eb="18">
      <t>ヒカク</t>
    </rPh>
    <phoneticPr fontId="11"/>
  </si>
  <si>
    <t>表Ⅱ-8-5　政令市のサービス関連業の業種別従業者数構成比の比較</t>
    <rPh sb="7" eb="10">
      <t>セイレイシ</t>
    </rPh>
    <rPh sb="15" eb="17">
      <t>カンレン</t>
    </rPh>
    <rPh sb="17" eb="18">
      <t>ギョウ</t>
    </rPh>
    <rPh sb="19" eb="21">
      <t>ギョウシュ</t>
    </rPh>
    <rPh sb="21" eb="22">
      <t>ベツ</t>
    </rPh>
    <rPh sb="22" eb="23">
      <t>ジュウ</t>
    </rPh>
    <rPh sb="23" eb="26">
      <t>ギョウシャスウ</t>
    </rPh>
    <rPh sb="26" eb="29">
      <t>コウセイヒ</t>
    </rPh>
    <rPh sb="30" eb="32">
      <t>ヒカク</t>
    </rPh>
    <phoneticPr fontId="11"/>
  </si>
  <si>
    <t>表Ⅱ-8-4</t>
    <phoneticPr fontId="11"/>
  </si>
  <si>
    <t>サービス関連業の業種分類別の事業所数・従業者数</t>
    <rPh sb="4" eb="6">
      <t>カンレン</t>
    </rPh>
    <rPh sb="6" eb="7">
      <t>ギョウ</t>
    </rPh>
    <rPh sb="8" eb="10">
      <t>ギョウシュ</t>
    </rPh>
    <rPh sb="10" eb="12">
      <t>ブンルイ</t>
    </rPh>
    <rPh sb="12" eb="13">
      <t>ベツ</t>
    </rPh>
    <rPh sb="14" eb="17">
      <t>ジギョウショ</t>
    </rPh>
    <rPh sb="17" eb="18">
      <t>スウ</t>
    </rPh>
    <rPh sb="19" eb="20">
      <t>ジュウ</t>
    </rPh>
    <rPh sb="20" eb="23">
      <t>ギョウシャスウ</t>
    </rPh>
    <phoneticPr fontId="11"/>
  </si>
  <si>
    <t>表Ⅱ-8-5</t>
    <phoneticPr fontId="11"/>
  </si>
  <si>
    <t>政令市のサービス関連業の業種別従業者数構成比の比較</t>
    <rPh sb="0" eb="3">
      <t>セイレイシ</t>
    </rPh>
    <rPh sb="8" eb="10">
      <t>カンレン</t>
    </rPh>
    <rPh sb="10" eb="11">
      <t>ギョウ</t>
    </rPh>
    <rPh sb="12" eb="14">
      <t>ギョウシュ</t>
    </rPh>
    <rPh sb="14" eb="15">
      <t>ベツ</t>
    </rPh>
    <rPh sb="15" eb="16">
      <t>ジュウ</t>
    </rPh>
    <rPh sb="16" eb="19">
      <t>ギョウシャスウ</t>
    </rPh>
    <rPh sb="19" eb="22">
      <t>コウセイヒ</t>
    </rPh>
    <rPh sb="23" eb="25">
      <t>ヒカク</t>
    </rPh>
    <phoneticPr fontId="11"/>
  </si>
  <si>
    <t>表Ⅱ-8-6</t>
    <phoneticPr fontId="11"/>
  </si>
  <si>
    <t>政令市の情報通信業事業所数の比較</t>
    <rPh sb="0" eb="3">
      <t>セイレイシ</t>
    </rPh>
    <rPh sb="4" eb="6">
      <t>ジョウホウ</t>
    </rPh>
    <rPh sb="6" eb="8">
      <t>ツウシン</t>
    </rPh>
    <rPh sb="8" eb="9">
      <t>ギョウ</t>
    </rPh>
    <rPh sb="9" eb="12">
      <t>ジギョウショ</t>
    </rPh>
    <rPh sb="12" eb="13">
      <t>スウ</t>
    </rPh>
    <rPh sb="14" eb="16">
      <t>ヒカク</t>
    </rPh>
    <phoneticPr fontId="11"/>
  </si>
  <si>
    <t>表Ⅱ-8-7</t>
    <phoneticPr fontId="11"/>
  </si>
  <si>
    <t>政令市の情報通信業従業者数の比較</t>
    <rPh sb="0" eb="3">
      <t>セイレイシ</t>
    </rPh>
    <rPh sb="4" eb="6">
      <t>ジョウホウ</t>
    </rPh>
    <rPh sb="6" eb="8">
      <t>ツウシン</t>
    </rPh>
    <rPh sb="8" eb="9">
      <t>ギョウ</t>
    </rPh>
    <rPh sb="9" eb="10">
      <t>ジュウ</t>
    </rPh>
    <rPh sb="10" eb="13">
      <t>ギョウシャスウ</t>
    </rPh>
    <rPh sb="14" eb="16">
      <t>ヒカク</t>
    </rPh>
    <phoneticPr fontId="11"/>
  </si>
  <si>
    <t>表Ⅱ-8-8</t>
    <phoneticPr fontId="11"/>
  </si>
  <si>
    <t>政令市の物品賃貸業事業所数の比較</t>
    <rPh sb="0" eb="3">
      <t>セイレイシ</t>
    </rPh>
    <rPh sb="4" eb="6">
      <t>ブッピン</t>
    </rPh>
    <rPh sb="6" eb="8">
      <t>チンタイ</t>
    </rPh>
    <rPh sb="8" eb="9">
      <t>ギョウ</t>
    </rPh>
    <rPh sb="9" eb="12">
      <t>ジギョウショ</t>
    </rPh>
    <rPh sb="12" eb="13">
      <t>スウ</t>
    </rPh>
    <rPh sb="14" eb="16">
      <t>ヒカク</t>
    </rPh>
    <phoneticPr fontId="11"/>
  </si>
  <si>
    <t>表Ⅱ-8-9</t>
    <phoneticPr fontId="11"/>
  </si>
  <si>
    <t>政令市の物品賃貸業従業者数の比較</t>
    <rPh sb="0" eb="3">
      <t>セイレイシ</t>
    </rPh>
    <rPh sb="4" eb="6">
      <t>ブッピン</t>
    </rPh>
    <rPh sb="6" eb="8">
      <t>チンタイ</t>
    </rPh>
    <rPh sb="8" eb="9">
      <t>ギョウ</t>
    </rPh>
    <rPh sb="9" eb="10">
      <t>ジュウ</t>
    </rPh>
    <rPh sb="10" eb="13">
      <t>ギョウシャスウ</t>
    </rPh>
    <rPh sb="14" eb="16">
      <t>ヒカク</t>
    </rPh>
    <phoneticPr fontId="11"/>
  </si>
  <si>
    <t>表Ⅱ-8-10</t>
    <phoneticPr fontId="11"/>
  </si>
  <si>
    <t>政令市の学術研究，専門技術サービス業事業所数の比較</t>
    <rPh sb="0" eb="3">
      <t>セイレイシ</t>
    </rPh>
    <rPh sb="4" eb="6">
      <t>ガクジュツ</t>
    </rPh>
    <rPh sb="6" eb="8">
      <t>ケンキュウ</t>
    </rPh>
    <rPh sb="9" eb="11">
      <t>センモン</t>
    </rPh>
    <rPh sb="11" eb="13">
      <t>ギジュツ</t>
    </rPh>
    <rPh sb="17" eb="18">
      <t>ギョウ</t>
    </rPh>
    <rPh sb="18" eb="21">
      <t>ジギョウショ</t>
    </rPh>
    <rPh sb="21" eb="22">
      <t>スウ</t>
    </rPh>
    <rPh sb="23" eb="25">
      <t>ヒカク</t>
    </rPh>
    <phoneticPr fontId="11"/>
  </si>
  <si>
    <t>表Ⅱ-8-11</t>
    <phoneticPr fontId="11"/>
  </si>
  <si>
    <t>政令市の学術研究，専門技術サービス業従業者数の比較</t>
    <rPh sb="0" eb="3">
      <t>セイレイシ</t>
    </rPh>
    <rPh sb="4" eb="6">
      <t>ガクジュツ</t>
    </rPh>
    <rPh sb="6" eb="8">
      <t>ケンキュウ</t>
    </rPh>
    <rPh sb="9" eb="11">
      <t>センモン</t>
    </rPh>
    <rPh sb="11" eb="13">
      <t>ギジュツ</t>
    </rPh>
    <rPh sb="17" eb="18">
      <t>ギョウ</t>
    </rPh>
    <rPh sb="18" eb="19">
      <t>ジュウ</t>
    </rPh>
    <rPh sb="19" eb="22">
      <t>ギョウシャスウ</t>
    </rPh>
    <rPh sb="23" eb="25">
      <t>ヒカク</t>
    </rPh>
    <phoneticPr fontId="11"/>
  </si>
  <si>
    <t>表Ⅱ-8-12</t>
    <phoneticPr fontId="11"/>
  </si>
  <si>
    <t>政令市の宿泊業・飲食サービス業事業所数の比較</t>
    <rPh sb="0" eb="3">
      <t>セイレイシ</t>
    </rPh>
    <rPh sb="4" eb="6">
      <t>シュクハク</t>
    </rPh>
    <rPh sb="6" eb="7">
      <t>ギョウ</t>
    </rPh>
    <rPh sb="8" eb="10">
      <t>インショク</t>
    </rPh>
    <rPh sb="14" eb="15">
      <t>ギョウ</t>
    </rPh>
    <rPh sb="15" eb="18">
      <t>ジギョウショ</t>
    </rPh>
    <rPh sb="18" eb="19">
      <t>スウ</t>
    </rPh>
    <rPh sb="20" eb="22">
      <t>ヒカク</t>
    </rPh>
    <phoneticPr fontId="11"/>
  </si>
  <si>
    <t>表Ⅱ-8-13</t>
    <phoneticPr fontId="11"/>
  </si>
  <si>
    <t>政令市の宿泊業・飲食サービス業従業者数の比較</t>
    <rPh sb="0" eb="3">
      <t>セイレイシ</t>
    </rPh>
    <rPh sb="4" eb="6">
      <t>シュクハク</t>
    </rPh>
    <rPh sb="6" eb="7">
      <t>ギョウ</t>
    </rPh>
    <rPh sb="8" eb="10">
      <t>インショク</t>
    </rPh>
    <rPh sb="14" eb="15">
      <t>ギョウ</t>
    </rPh>
    <rPh sb="15" eb="16">
      <t>ジュウ</t>
    </rPh>
    <rPh sb="16" eb="19">
      <t>ギョウシャスウ</t>
    </rPh>
    <rPh sb="20" eb="22">
      <t>ヒカク</t>
    </rPh>
    <phoneticPr fontId="11"/>
  </si>
  <si>
    <t>表Ⅱ-8-14</t>
    <phoneticPr fontId="11"/>
  </si>
  <si>
    <t>政令市の生活関連サービス業，娯楽業事業所数の比較</t>
    <rPh sb="0" eb="3">
      <t>セイレイシ</t>
    </rPh>
    <rPh sb="4" eb="6">
      <t>セイカツ</t>
    </rPh>
    <rPh sb="6" eb="8">
      <t>カンレン</t>
    </rPh>
    <rPh sb="12" eb="13">
      <t>ギョウ</t>
    </rPh>
    <rPh sb="14" eb="16">
      <t>ゴラク</t>
    </rPh>
    <rPh sb="17" eb="20">
      <t>ジギョウショ</t>
    </rPh>
    <rPh sb="20" eb="21">
      <t>スウ</t>
    </rPh>
    <rPh sb="22" eb="24">
      <t>ヒカク</t>
    </rPh>
    <phoneticPr fontId="11"/>
  </si>
  <si>
    <t>表Ⅱ-8-15</t>
    <phoneticPr fontId="11"/>
  </si>
  <si>
    <t>政令市の生活関連サービス業，娯楽業従業者数の比較</t>
    <rPh sb="0" eb="3">
      <t>セイレイシ</t>
    </rPh>
    <rPh sb="4" eb="6">
      <t>セイカツ</t>
    </rPh>
    <rPh sb="6" eb="8">
      <t>カンレン</t>
    </rPh>
    <rPh sb="12" eb="13">
      <t>ギョウ</t>
    </rPh>
    <rPh sb="14" eb="16">
      <t>ゴラク</t>
    </rPh>
    <rPh sb="17" eb="18">
      <t>ジュウ</t>
    </rPh>
    <rPh sb="18" eb="21">
      <t>ギョウシャスウ</t>
    </rPh>
    <rPh sb="22" eb="24">
      <t>ヒカク</t>
    </rPh>
    <phoneticPr fontId="11"/>
  </si>
  <si>
    <t>表Ⅱ-8-16</t>
    <phoneticPr fontId="11"/>
  </si>
  <si>
    <t>政令市の教育，学習支援業事業所数の比較</t>
    <rPh sb="0" eb="3">
      <t>セイレイシ</t>
    </rPh>
    <rPh sb="4" eb="6">
      <t>キョウイク</t>
    </rPh>
    <rPh sb="7" eb="9">
      <t>ガクシュウ</t>
    </rPh>
    <rPh sb="9" eb="11">
      <t>シエン</t>
    </rPh>
    <rPh sb="11" eb="12">
      <t>ギョウ</t>
    </rPh>
    <rPh sb="12" eb="15">
      <t>ジギョウショ</t>
    </rPh>
    <rPh sb="15" eb="16">
      <t>スウ</t>
    </rPh>
    <rPh sb="17" eb="19">
      <t>ヒカク</t>
    </rPh>
    <phoneticPr fontId="11"/>
  </si>
  <si>
    <t>表Ⅱ-8-17</t>
    <phoneticPr fontId="11"/>
  </si>
  <si>
    <t>政令市の教育，学習支援業従業者数の比較</t>
    <rPh sb="0" eb="3">
      <t>セイレイシ</t>
    </rPh>
    <rPh sb="4" eb="6">
      <t>キョウイク</t>
    </rPh>
    <rPh sb="7" eb="9">
      <t>ガクシュウ</t>
    </rPh>
    <rPh sb="9" eb="11">
      <t>シエン</t>
    </rPh>
    <rPh sb="11" eb="12">
      <t>ギョウ</t>
    </rPh>
    <rPh sb="12" eb="13">
      <t>ジュウ</t>
    </rPh>
    <rPh sb="13" eb="16">
      <t>ギョウシャスウ</t>
    </rPh>
    <rPh sb="17" eb="19">
      <t>ヒカク</t>
    </rPh>
    <phoneticPr fontId="11"/>
  </si>
  <si>
    <t>表Ⅱ-8-18</t>
    <phoneticPr fontId="11"/>
  </si>
  <si>
    <t>政令市の医療，福祉事業所数の比較</t>
    <rPh sb="0" eb="3">
      <t>セイレイシ</t>
    </rPh>
    <rPh sb="4" eb="6">
      <t>イリョウ</t>
    </rPh>
    <rPh sb="7" eb="9">
      <t>フクシ</t>
    </rPh>
    <rPh sb="9" eb="11">
      <t>ジギョウ</t>
    </rPh>
    <rPh sb="11" eb="12">
      <t>ショ</t>
    </rPh>
    <rPh sb="12" eb="13">
      <t>スウ</t>
    </rPh>
    <rPh sb="14" eb="16">
      <t>ヒカク</t>
    </rPh>
    <phoneticPr fontId="11"/>
  </si>
  <si>
    <t>表Ⅱ-8-19</t>
    <phoneticPr fontId="11"/>
  </si>
  <si>
    <t>政令市の医療，福祉従業者数の比較</t>
    <rPh sb="0" eb="3">
      <t>セイレイシ</t>
    </rPh>
    <rPh sb="4" eb="6">
      <t>イリョウ</t>
    </rPh>
    <rPh sb="7" eb="9">
      <t>フクシ</t>
    </rPh>
    <rPh sb="9" eb="10">
      <t>ジュウ</t>
    </rPh>
    <rPh sb="10" eb="13">
      <t>ギョウシャスウ</t>
    </rPh>
    <rPh sb="14" eb="16">
      <t>ヒカク</t>
    </rPh>
    <phoneticPr fontId="11"/>
  </si>
  <si>
    <t>表Ⅱ-8-20</t>
    <phoneticPr fontId="11"/>
  </si>
  <si>
    <t>政令市の複合サービス業事業所数の比較</t>
    <rPh sb="0" eb="3">
      <t>セイレイシ</t>
    </rPh>
    <rPh sb="4" eb="6">
      <t>フクゴウ</t>
    </rPh>
    <rPh sb="10" eb="11">
      <t>ギョウ</t>
    </rPh>
    <rPh sb="11" eb="14">
      <t>ジギョウショ</t>
    </rPh>
    <rPh sb="14" eb="15">
      <t>スウ</t>
    </rPh>
    <rPh sb="16" eb="18">
      <t>ヒカク</t>
    </rPh>
    <phoneticPr fontId="11"/>
  </si>
  <si>
    <t>表Ⅱ-8-21</t>
    <phoneticPr fontId="11"/>
  </si>
  <si>
    <t>政令市の複合サービス業従業者数の比較</t>
    <rPh sb="0" eb="3">
      <t>セイレイシ</t>
    </rPh>
    <rPh sb="4" eb="6">
      <t>フクゴウ</t>
    </rPh>
    <rPh sb="10" eb="11">
      <t>ギョウ</t>
    </rPh>
    <rPh sb="11" eb="12">
      <t>ジュウ</t>
    </rPh>
    <rPh sb="12" eb="15">
      <t>ギョウシャスウ</t>
    </rPh>
    <rPh sb="16" eb="18">
      <t>ヒカク</t>
    </rPh>
    <phoneticPr fontId="11"/>
  </si>
  <si>
    <t>表Ⅱ-8-22</t>
    <phoneticPr fontId="11"/>
  </si>
  <si>
    <t>政令市のサービス業（他に分類されないもの）事業所数の比較</t>
    <rPh sb="0" eb="3">
      <t>セイレイシ</t>
    </rPh>
    <rPh sb="8" eb="9">
      <t>ギョウ</t>
    </rPh>
    <rPh sb="10" eb="11">
      <t>ホカ</t>
    </rPh>
    <rPh sb="12" eb="14">
      <t>ブンルイ</t>
    </rPh>
    <rPh sb="21" eb="24">
      <t>ジギョウショ</t>
    </rPh>
    <rPh sb="24" eb="25">
      <t>スウ</t>
    </rPh>
    <rPh sb="26" eb="28">
      <t>ヒカク</t>
    </rPh>
    <phoneticPr fontId="11"/>
  </si>
  <si>
    <t>表Ⅱ-8-23</t>
    <phoneticPr fontId="11"/>
  </si>
  <si>
    <t>政令市のサービス業（他に分類されないもの）従業者数の比較</t>
    <rPh sb="0" eb="3">
      <t>セイレイシ</t>
    </rPh>
    <rPh sb="8" eb="9">
      <t>ギョウ</t>
    </rPh>
    <rPh sb="10" eb="11">
      <t>ホカ</t>
    </rPh>
    <rPh sb="12" eb="14">
      <t>ブンルイ</t>
    </rPh>
    <rPh sb="21" eb="22">
      <t>ジュウ</t>
    </rPh>
    <rPh sb="22" eb="25">
      <t>ギョウシャスウ</t>
    </rPh>
    <rPh sb="26" eb="28">
      <t>ヒカク</t>
    </rPh>
    <phoneticPr fontId="11"/>
  </si>
  <si>
    <t>総務省統計局「平成26年経済センサス基礎調査（事業所に関する集計）」</t>
  </si>
  <si>
    <t>京都市調査</t>
  </si>
  <si>
    <t>総務省統計局「平成26年経済センサス基礎調査」</t>
  </si>
  <si>
    <t>国税庁「税務統計（酒税関係）」</t>
  </si>
  <si>
    <t>総務省「家計調査年報（1世帯当たり年間品目別支出金額）(総世帯）」</t>
    <phoneticPr fontId="9"/>
  </si>
  <si>
    <t>総務省「家計調査年報（1世帯当たり年間品目別支出金額）(総世帯）」</t>
    <phoneticPr fontId="9"/>
  </si>
  <si>
    <t>京友禅協同組合連合会「京友禅京小紋生産量調査報告書」再編加工</t>
  </si>
  <si>
    <t>京都織商京プリント振興協会「京プリント服地年間取扱数量調査」</t>
  </si>
  <si>
    <t>総務省統計局「平成26年経済センサス基礎調査」</t>
    <phoneticPr fontId="9"/>
  </si>
  <si>
    <t>資料</t>
    <rPh sb="0" eb="2">
      <t>シリョウ</t>
    </rPh>
    <phoneticPr fontId="11"/>
  </si>
  <si>
    <t>平成27年</t>
    <rPh sb="0" eb="2">
      <t>ヘイセイ</t>
    </rPh>
    <rPh sb="4" eb="5">
      <t>ネン</t>
    </rPh>
    <phoneticPr fontId="9"/>
  </si>
  <si>
    <t>平成26年</t>
    <rPh sb="0" eb="2">
      <t>ヘイセイ</t>
    </rPh>
    <rPh sb="4" eb="5">
      <t>ネン</t>
    </rPh>
    <phoneticPr fontId="9"/>
  </si>
  <si>
    <t>表Ⅱ-3-1-5</t>
    <phoneticPr fontId="11"/>
  </si>
  <si>
    <t>平成26年</t>
    <rPh sb="0" eb="2">
      <t>ヘイセイ</t>
    </rPh>
    <rPh sb="4" eb="5">
      <t>ネン</t>
    </rPh>
    <phoneticPr fontId="9"/>
  </si>
  <si>
    <t>平成26年度</t>
    <rPh sb="0" eb="2">
      <t>ヘイセイ</t>
    </rPh>
    <rPh sb="4" eb="6">
      <t>ネンド</t>
    </rPh>
    <phoneticPr fontId="9"/>
  </si>
  <si>
    <t>平成27年</t>
    <rPh sb="0" eb="2">
      <t>ヘイセイ</t>
    </rPh>
    <rPh sb="4" eb="5">
      <t>ネン</t>
    </rPh>
    <phoneticPr fontId="9"/>
  </si>
  <si>
    <t>資料：総務省「家計調査年報（１世帯当たり年間品目別支出金額）(総世帯）」</t>
    <rPh sb="15" eb="17">
      <t>セタイ</t>
    </rPh>
    <rPh sb="17" eb="18">
      <t>ア</t>
    </rPh>
    <rPh sb="20" eb="22">
      <t>ネンカン</t>
    </rPh>
    <rPh sb="22" eb="24">
      <t>ヒンモク</t>
    </rPh>
    <rPh sb="24" eb="25">
      <t>ベツ</t>
    </rPh>
    <rPh sb="25" eb="27">
      <t>シシュツ</t>
    </rPh>
    <rPh sb="27" eb="29">
      <t>キンガク</t>
    </rPh>
    <rPh sb="31" eb="32">
      <t>ソウ</t>
    </rPh>
    <rPh sb="32" eb="34">
      <t>セタイ</t>
    </rPh>
    <phoneticPr fontId="11"/>
  </si>
  <si>
    <t>平成25暦年</t>
    <phoneticPr fontId="9"/>
  </si>
  <si>
    <t>χ</t>
    <phoneticPr fontId="9"/>
  </si>
  <si>
    <t>平成27年度</t>
    <rPh sb="0" eb="2">
      <t>ヘイセイ</t>
    </rPh>
    <rPh sb="4" eb="6">
      <t>ネンド</t>
    </rPh>
    <phoneticPr fontId="9"/>
  </si>
  <si>
    <t>平成26年</t>
    <rPh sb="0" eb="2">
      <t>ヘイセイ</t>
    </rPh>
    <rPh sb="4" eb="5">
      <t>ネン</t>
    </rPh>
    <phoneticPr fontId="9"/>
  </si>
  <si>
    <t>平成27年</t>
    <rPh sb="0" eb="2">
      <t>ヘイセイ</t>
    </rPh>
    <rPh sb="4" eb="5">
      <t>ネン</t>
    </rPh>
    <phoneticPr fontId="9"/>
  </si>
  <si>
    <t>Ⅰ　京都市経済のあらまし</t>
    <rPh sb="2" eb="5">
      <t>キョウトシ</t>
    </rPh>
    <rPh sb="5" eb="7">
      <t>ケイザイ</t>
    </rPh>
    <phoneticPr fontId="9"/>
  </si>
  <si>
    <t>政令市の市内総生産，市民所得の比較</t>
    <phoneticPr fontId="9"/>
  </si>
  <si>
    <t>表Ⅰ-1-1</t>
    <phoneticPr fontId="11"/>
  </si>
  <si>
    <t>表Ⅰ－1－1　京都市の市内総生産，市民所得の推移</t>
    <rPh sb="7" eb="10">
      <t>キョウトシ</t>
    </rPh>
    <rPh sb="11" eb="13">
      <t>シナイ</t>
    </rPh>
    <rPh sb="13" eb="16">
      <t>ソウセイサン</t>
    </rPh>
    <rPh sb="17" eb="19">
      <t>シミン</t>
    </rPh>
    <rPh sb="19" eb="21">
      <t>ショトク</t>
    </rPh>
    <phoneticPr fontId="11"/>
  </si>
  <si>
    <t>表Ⅰ－1－2　政令市の市内総生産，市民所得の比較</t>
    <rPh sb="7" eb="10">
      <t>セイレイシ</t>
    </rPh>
    <rPh sb="11" eb="13">
      <t>シナイ</t>
    </rPh>
    <rPh sb="13" eb="16">
      <t>ソウセイサン</t>
    </rPh>
    <rPh sb="17" eb="19">
      <t>シミン</t>
    </rPh>
    <rPh sb="19" eb="21">
      <t>ショトク</t>
    </rPh>
    <rPh sb="22" eb="24">
      <t>ヒカク</t>
    </rPh>
    <phoneticPr fontId="11"/>
  </si>
  <si>
    <t>不動産業，
物品賃貸業</t>
    <rPh sb="0" eb="3">
      <t>フドウサン</t>
    </rPh>
    <rPh sb="3" eb="4">
      <t>ギョウ</t>
    </rPh>
    <rPh sb="6" eb="8">
      <t>ブッピン</t>
    </rPh>
    <rPh sb="8" eb="11">
      <t>チンタイギョウ</t>
    </rPh>
    <phoneticPr fontId="11"/>
  </si>
  <si>
    <t>宿泊業，
飲食サービス業</t>
    <rPh sb="0" eb="2">
      <t>シュクハク</t>
    </rPh>
    <rPh sb="2" eb="3">
      <t>ギョウ</t>
    </rPh>
    <rPh sb="5" eb="7">
      <t>インショク</t>
    </rPh>
    <rPh sb="11" eb="12">
      <t>ギョウ</t>
    </rPh>
    <phoneticPr fontId="9"/>
  </si>
  <si>
    <t>生活関連サービス業，
娯楽業</t>
    <rPh sb="0" eb="2">
      <t>セイカツ</t>
    </rPh>
    <rPh sb="2" eb="4">
      <t>カンレン</t>
    </rPh>
    <rPh sb="8" eb="9">
      <t>ギョウ</t>
    </rPh>
    <rPh sb="11" eb="14">
      <t>ゴラクギョウ</t>
    </rPh>
    <phoneticPr fontId="11"/>
  </si>
  <si>
    <t>サービス業
（他に分類されないもの）</t>
    <rPh sb="4" eb="5">
      <t>ギョウ</t>
    </rPh>
    <rPh sb="7" eb="8">
      <t>ホカ</t>
    </rPh>
    <rPh sb="9" eb="11">
      <t>ブンルイ</t>
    </rPh>
    <phoneticPr fontId="9"/>
  </si>
  <si>
    <t>学術研究，
専門・技術サービス業</t>
    <rPh sb="0" eb="2">
      <t>ガクジュツ</t>
    </rPh>
    <rPh sb="2" eb="4">
      <t>ケンキュウ</t>
    </rPh>
    <rPh sb="6" eb="8">
      <t>センモン</t>
    </rPh>
    <rPh sb="9" eb="11">
      <t>ギジュツ</t>
    </rPh>
    <rPh sb="15" eb="16">
      <t>ギョウ</t>
    </rPh>
    <phoneticPr fontId="11"/>
  </si>
  <si>
    <t>◆開業率・廃業率</t>
    <phoneticPr fontId="9"/>
  </si>
  <si>
    <t>表Ⅰ－1－7　京都市の事業所数，従業者数の推移</t>
    <rPh sb="7" eb="10">
      <t>キョウトシ</t>
    </rPh>
    <rPh sb="21" eb="23">
      <t>スイイ</t>
    </rPh>
    <phoneticPr fontId="11"/>
  </si>
  <si>
    <t>表Ⅰ－1－4　政令市の経済活動別総生産額</t>
    <rPh sb="0" eb="1">
      <t>ヒョウ</t>
    </rPh>
    <rPh sb="7" eb="10">
      <t>セイレイシ</t>
    </rPh>
    <rPh sb="11" eb="13">
      <t>ケイザイ</t>
    </rPh>
    <rPh sb="13" eb="15">
      <t>カツドウ</t>
    </rPh>
    <rPh sb="15" eb="16">
      <t>ベツ</t>
    </rPh>
    <rPh sb="16" eb="19">
      <t>ソウセイサン</t>
    </rPh>
    <rPh sb="19" eb="20">
      <t>ガク</t>
    </rPh>
    <phoneticPr fontId="11"/>
  </si>
  <si>
    <t>表Ⅰ－1－5　経済活動別市内総生産の推移</t>
    <phoneticPr fontId="11"/>
  </si>
  <si>
    <t>表Ⅰ－1－6　経済活動別国内総生産の推移</t>
    <rPh sb="0" eb="1">
      <t>ヒョウ</t>
    </rPh>
    <rPh sb="12" eb="13">
      <t>クニ</t>
    </rPh>
    <phoneticPr fontId="11"/>
  </si>
  <si>
    <t>表Ⅰ－1－8　京都市の産業大分類別の事業所数，従業者数</t>
    <rPh sb="7" eb="10">
      <t>キョウトシ</t>
    </rPh>
    <rPh sb="11" eb="13">
      <t>サンギョウ</t>
    </rPh>
    <rPh sb="25" eb="26">
      <t>シャ</t>
    </rPh>
    <phoneticPr fontId="11"/>
  </si>
  <si>
    <t>表Ⅰ－1－9　京都市の従業者規模別事業所数</t>
    <rPh sb="7" eb="10">
      <t>キョウトシ</t>
    </rPh>
    <rPh sb="11" eb="14">
      <t>ジュウギョウシャ</t>
    </rPh>
    <rPh sb="14" eb="17">
      <t>キボベツ</t>
    </rPh>
    <rPh sb="17" eb="20">
      <t>ジギョウショ</t>
    </rPh>
    <rPh sb="20" eb="21">
      <t>スウ</t>
    </rPh>
    <phoneticPr fontId="11"/>
  </si>
  <si>
    <t>表Ⅰ－1－10　京都市の開業率・廃業率の推移</t>
    <phoneticPr fontId="11"/>
  </si>
  <si>
    <t>Ⅱ　業種別産業の動向</t>
    <rPh sb="2" eb="4">
      <t>ギョウシュ</t>
    </rPh>
    <rPh sb="4" eb="5">
      <t>ベツ</t>
    </rPh>
    <rPh sb="5" eb="7">
      <t>サンギョウ</t>
    </rPh>
    <rPh sb="8" eb="10">
      <t>ドウコウ</t>
    </rPh>
    <phoneticPr fontId="9"/>
  </si>
  <si>
    <t>平成21年</t>
    <phoneticPr fontId="9"/>
  </si>
  <si>
    <t>専業農家</t>
    <rPh sb="0" eb="2">
      <t>センギョウ</t>
    </rPh>
    <rPh sb="2" eb="4">
      <t>ノウカ</t>
    </rPh>
    <phoneticPr fontId="11"/>
  </si>
  <si>
    <t>男　性</t>
    <rPh sb="0" eb="1">
      <t>オトコ</t>
    </rPh>
    <rPh sb="2" eb="3">
      <t>セイ</t>
    </rPh>
    <phoneticPr fontId="11"/>
  </si>
  <si>
    <t>女　性</t>
    <rPh sb="0" eb="1">
      <t>オンナ</t>
    </rPh>
    <rPh sb="2" eb="3">
      <t>セイ</t>
    </rPh>
    <phoneticPr fontId="11"/>
  </si>
  <si>
    <t>総　計</t>
    <rPh sb="0" eb="1">
      <t>ソウ</t>
    </rPh>
    <rPh sb="2" eb="3">
      <t>ケイ</t>
    </rPh>
    <phoneticPr fontId="11"/>
  </si>
  <si>
    <t>田</t>
    <rPh sb="0" eb="1">
      <t>タ</t>
    </rPh>
    <phoneticPr fontId="11"/>
  </si>
  <si>
    <t>畑</t>
    <rPh sb="0" eb="1">
      <t>ハタケ</t>
    </rPh>
    <phoneticPr fontId="11"/>
  </si>
  <si>
    <t>樹園地</t>
    <rPh sb="0" eb="1">
      <t>ジュモク</t>
    </rPh>
    <rPh sb="1" eb="2">
      <t>エン</t>
    </rPh>
    <rPh sb="2" eb="3">
      <t>チ</t>
    </rPh>
    <phoneticPr fontId="11"/>
  </si>
  <si>
    <t>合　計</t>
    <rPh sb="0" eb="1">
      <t>ア</t>
    </rPh>
    <rPh sb="2" eb="3">
      <t>ケイ</t>
    </rPh>
    <phoneticPr fontId="11"/>
  </si>
  <si>
    <t>（単位：ha，％）</t>
    <rPh sb="1" eb="3">
      <t>タンイ</t>
    </rPh>
    <phoneticPr fontId="9"/>
  </si>
  <si>
    <t>15 ～ 24歳</t>
    <rPh sb="7" eb="8">
      <t>サイ</t>
    </rPh>
    <phoneticPr fontId="14"/>
  </si>
  <si>
    <t>25 ～ 34</t>
    <phoneticPr fontId="9"/>
  </si>
  <si>
    <t>35 ～ 44</t>
    <phoneticPr fontId="9"/>
  </si>
  <si>
    <t>45 ～ 54</t>
    <phoneticPr fontId="9"/>
  </si>
  <si>
    <t>55 ～ 64</t>
    <phoneticPr fontId="9"/>
  </si>
  <si>
    <t>65 ～ 74</t>
    <phoneticPr fontId="9"/>
  </si>
  <si>
    <t>総　　計</t>
    <rPh sb="0" eb="1">
      <t>ソウ</t>
    </rPh>
    <rPh sb="3" eb="4">
      <t>ケイ</t>
    </rPh>
    <phoneticPr fontId="14"/>
  </si>
  <si>
    <t>市　内　総　生　産</t>
    <phoneticPr fontId="34"/>
  </si>
  <si>
    <t>事業所数</t>
    <phoneticPr fontId="9"/>
  </si>
  <si>
    <t>花き類・
花木</t>
    <rPh sb="0" eb="1">
      <t>ハナ</t>
    </rPh>
    <rPh sb="2" eb="3">
      <t>ルイ</t>
    </rPh>
    <rPh sb="5" eb="6">
      <t>ハナ</t>
    </rPh>
    <rPh sb="6" eb="7">
      <t>キ</t>
    </rPh>
    <phoneticPr fontId="14"/>
  </si>
  <si>
    <t>その他の
作物</t>
    <rPh sb="2" eb="3">
      <t>タ</t>
    </rPh>
    <rPh sb="5" eb="6">
      <t>サク</t>
    </rPh>
    <rPh sb="6" eb="7">
      <t>ブツ</t>
    </rPh>
    <phoneticPr fontId="14"/>
  </si>
  <si>
    <t>平成27年度</t>
    <rPh sb="0" eb="2">
      <t>ヘイセイ</t>
    </rPh>
    <rPh sb="4" eb="5">
      <t>ネン</t>
    </rPh>
    <rPh sb="5" eb="6">
      <t>ド</t>
    </rPh>
    <phoneticPr fontId="9"/>
  </si>
  <si>
    <t>表Ⅱ－1－2－1　農家戸数の推移</t>
    <rPh sb="0" eb="1">
      <t>ヒョウ</t>
    </rPh>
    <phoneticPr fontId="11"/>
  </si>
  <si>
    <t>表Ⅱ－1－2－2　農家人口の推移</t>
    <rPh sb="0" eb="1">
      <t>ヒョウ</t>
    </rPh>
    <rPh sb="9" eb="11">
      <t>ノウカ</t>
    </rPh>
    <rPh sb="11" eb="13">
      <t>ジンコウ</t>
    </rPh>
    <rPh sb="14" eb="16">
      <t>スイイ</t>
    </rPh>
    <phoneticPr fontId="11"/>
  </si>
  <si>
    <t>表Ⅱ－1－2－3　年齢階級別農業従事者数の構成比</t>
    <rPh sb="0" eb="1">
      <t>ヒョウ</t>
    </rPh>
    <rPh sb="9" eb="11">
      <t>ネンレイ</t>
    </rPh>
    <rPh sb="11" eb="13">
      <t>カイキュウ</t>
    </rPh>
    <rPh sb="13" eb="14">
      <t>ベツ</t>
    </rPh>
    <rPh sb="14" eb="16">
      <t>ノウギョウ</t>
    </rPh>
    <rPh sb="16" eb="19">
      <t>ジュウジシャ</t>
    </rPh>
    <rPh sb="19" eb="20">
      <t>スウ</t>
    </rPh>
    <rPh sb="21" eb="24">
      <t>コウセイヒ</t>
    </rPh>
    <phoneticPr fontId="11"/>
  </si>
  <si>
    <t>表Ⅱ－1－2－4　耕地面積の推移</t>
    <rPh sb="0" eb="1">
      <t>ヒョウ</t>
    </rPh>
    <rPh sb="9" eb="11">
      <t>コウチ</t>
    </rPh>
    <rPh sb="11" eb="13">
      <t>メンセキ</t>
    </rPh>
    <rPh sb="14" eb="16">
      <t>スイイ</t>
    </rPh>
    <phoneticPr fontId="11"/>
  </si>
  <si>
    <t>表Ⅱ－1－3－1　経営形態別森林面積</t>
    <rPh sb="0" eb="1">
      <t>ヒョウ</t>
    </rPh>
    <rPh sb="16" eb="18">
      <t>メンセキ</t>
    </rPh>
    <phoneticPr fontId="11"/>
  </si>
  <si>
    <t>表Ⅱ－1－4－1　農業産出額（畜産部門）の推移</t>
    <rPh sb="9" eb="11">
      <t>ノウギョウ</t>
    </rPh>
    <rPh sb="11" eb="14">
      <t>サンシュツガク</t>
    </rPh>
    <rPh sb="15" eb="17">
      <t>チクサン</t>
    </rPh>
    <rPh sb="17" eb="19">
      <t>ブモン</t>
    </rPh>
    <phoneticPr fontId="11"/>
  </si>
  <si>
    <t>表Ⅱ－2－1　京都市の新設住宅着工戸数と床面積推移</t>
    <rPh sb="7" eb="10">
      <t>キョウトシ</t>
    </rPh>
    <rPh sb="11" eb="13">
      <t>シンセツ</t>
    </rPh>
    <rPh sb="13" eb="15">
      <t>ジュウタク</t>
    </rPh>
    <rPh sb="15" eb="17">
      <t>チャッコウ</t>
    </rPh>
    <rPh sb="17" eb="19">
      <t>コスウ</t>
    </rPh>
    <rPh sb="20" eb="23">
      <t>ユカメンセキ</t>
    </rPh>
    <rPh sb="23" eb="25">
      <t>スイイ</t>
    </rPh>
    <phoneticPr fontId="11"/>
  </si>
  <si>
    <t>表Ⅱ－2－2　新設住宅着工戸数の推移（京都市・全国）－分譲住宅－</t>
    <rPh sb="7" eb="9">
      <t>シンセツ</t>
    </rPh>
    <rPh sb="9" eb="11">
      <t>ジュウタク</t>
    </rPh>
    <rPh sb="11" eb="13">
      <t>チャッコウ</t>
    </rPh>
    <rPh sb="13" eb="15">
      <t>コスウ</t>
    </rPh>
    <rPh sb="16" eb="18">
      <t>スイイ</t>
    </rPh>
    <rPh sb="19" eb="21">
      <t>キョウト</t>
    </rPh>
    <rPh sb="21" eb="22">
      <t>シ</t>
    </rPh>
    <rPh sb="23" eb="25">
      <t>ゼンコク</t>
    </rPh>
    <rPh sb="27" eb="29">
      <t>ブンジョウ</t>
    </rPh>
    <rPh sb="29" eb="31">
      <t>ジュウタク</t>
    </rPh>
    <phoneticPr fontId="11"/>
  </si>
  <si>
    <t>表Ⅱ－2－4　政令市の建設業事業所数の比較</t>
    <rPh sb="7" eb="10">
      <t>セイレイシ</t>
    </rPh>
    <rPh sb="11" eb="14">
      <t>ケンセツギョウ</t>
    </rPh>
    <phoneticPr fontId="11"/>
  </si>
  <si>
    <t>表Ⅱ－3－1－3　政令市の製造業事業所数の比較</t>
    <rPh sb="9" eb="12">
      <t>セイレイシ</t>
    </rPh>
    <rPh sb="13" eb="16">
      <t>セイゾウギョウ</t>
    </rPh>
    <phoneticPr fontId="11"/>
  </si>
  <si>
    <t>表Ⅱ－3－1－4　政令市の製造業従業者数の比較</t>
    <rPh sb="9" eb="12">
      <t>セイレイシ</t>
    </rPh>
    <rPh sb="13" eb="16">
      <t>セイゾウギョウ</t>
    </rPh>
    <rPh sb="16" eb="19">
      <t>ジュウギョウシャ</t>
    </rPh>
    <rPh sb="19" eb="20">
      <t>スウ</t>
    </rPh>
    <phoneticPr fontId="11"/>
  </si>
  <si>
    <t>食料品</t>
    <phoneticPr fontId="11"/>
  </si>
  <si>
    <t>全国</t>
    <rPh sb="0" eb="1">
      <t>ゼン</t>
    </rPh>
    <rPh sb="1" eb="2">
      <t>クニ</t>
    </rPh>
    <phoneticPr fontId="14"/>
  </si>
  <si>
    <t>平成23年</t>
    <phoneticPr fontId="9"/>
  </si>
  <si>
    <t>平成24年</t>
    <phoneticPr fontId="9"/>
  </si>
  <si>
    <t>平成25年</t>
    <phoneticPr fontId="9"/>
  </si>
  <si>
    <t>平成21年</t>
    <rPh sb="0" eb="2">
      <t>ヘイセイ</t>
    </rPh>
    <rPh sb="4" eb="5">
      <t>ネン</t>
    </rPh>
    <phoneticPr fontId="9"/>
  </si>
  <si>
    <t>平成22年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</si>
  <si>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</si>
  <si>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</si>
  <si>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</si>
  <si>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平成16年度</t>
    <rPh sb="0" eb="2">
      <t>ヘイセイ</t>
    </rPh>
    <rPh sb="4" eb="5">
      <t>ネン</t>
    </rPh>
    <rPh sb="5" eb="6">
      <t>ド</t>
    </rPh>
    <phoneticPr fontId="11"/>
  </si>
  <si>
    <t>平成17年度</t>
    <rPh sb="0" eb="2">
      <t>ヘイセイ</t>
    </rPh>
    <rPh sb="4" eb="5">
      <t>ネン</t>
    </rPh>
    <rPh sb="5" eb="6">
      <t>ド</t>
    </rPh>
    <phoneticPr fontId="11"/>
  </si>
  <si>
    <t>平成22年度</t>
    <rPh sb="0" eb="2">
      <t>ヘイセイ</t>
    </rPh>
    <rPh sb="4" eb="5">
      <t>ネン</t>
    </rPh>
    <rPh sb="5" eb="6">
      <t>ド</t>
    </rPh>
    <phoneticPr fontId="11"/>
  </si>
  <si>
    <t>平成23年度</t>
    <rPh sb="0" eb="2">
      <t>ヘイセイ</t>
    </rPh>
    <rPh sb="4" eb="5">
      <t>ネン</t>
    </rPh>
    <rPh sb="5" eb="6">
      <t>ド</t>
    </rPh>
    <phoneticPr fontId="11"/>
  </si>
  <si>
    <t>平成24年度</t>
    <rPh sb="0" eb="2">
      <t>ヘイセイ</t>
    </rPh>
    <rPh sb="4" eb="5">
      <t>ネン</t>
    </rPh>
    <rPh sb="5" eb="6">
      <t>ド</t>
    </rPh>
    <phoneticPr fontId="11"/>
  </si>
  <si>
    <t>平成25年度</t>
    <rPh sb="0" eb="2">
      <t>ヘイセイ</t>
    </rPh>
    <rPh sb="4" eb="6">
      <t>ネンド</t>
    </rPh>
    <phoneticPr fontId="9"/>
  </si>
  <si>
    <t>大阪市</t>
    <rPh sb="0" eb="3">
      <t>オオサカシ</t>
    </rPh>
    <phoneticPr fontId="1"/>
  </si>
  <si>
    <t>横浜市</t>
    <rPh sb="0" eb="3">
      <t>ヨコハマシ</t>
    </rPh>
    <phoneticPr fontId="1"/>
  </si>
  <si>
    <t>名古屋市</t>
    <rPh sb="0" eb="4">
      <t>ナゴヤシ</t>
    </rPh>
    <phoneticPr fontId="1"/>
  </si>
  <si>
    <t>札幌市</t>
    <rPh sb="0" eb="3">
      <t>サッポロシ</t>
    </rPh>
    <phoneticPr fontId="1"/>
  </si>
  <si>
    <t>福岡市</t>
    <rPh sb="0" eb="3">
      <t>フクオカシ</t>
    </rPh>
    <phoneticPr fontId="1"/>
  </si>
  <si>
    <t>神戸市</t>
    <rPh sb="0" eb="3">
      <t>コウベシ</t>
    </rPh>
    <phoneticPr fontId="1"/>
  </si>
  <si>
    <t>京都市</t>
    <rPh sb="0" eb="2">
      <t>キョウト</t>
    </rPh>
    <rPh sb="2" eb="3">
      <t>シ</t>
    </rPh>
    <phoneticPr fontId="1"/>
  </si>
  <si>
    <t>川崎市</t>
    <rPh sb="0" eb="3">
      <t>カワサキシ</t>
    </rPh>
    <phoneticPr fontId="1"/>
  </si>
  <si>
    <t>広島市</t>
    <rPh sb="0" eb="3">
      <t>ヒロシマシ</t>
    </rPh>
    <phoneticPr fontId="1"/>
  </si>
  <si>
    <t>仙台市</t>
    <rPh sb="0" eb="3">
      <t>センダイシ</t>
    </rPh>
    <phoneticPr fontId="1"/>
  </si>
  <si>
    <t>さいたま市</t>
    <rPh sb="4" eb="5">
      <t>シ</t>
    </rPh>
    <phoneticPr fontId="1"/>
  </si>
  <si>
    <t>千葉市</t>
    <rPh sb="0" eb="2">
      <t>チバ</t>
    </rPh>
    <rPh sb="2" eb="3">
      <t>シ</t>
    </rPh>
    <phoneticPr fontId="1"/>
  </si>
  <si>
    <t>北九州市</t>
    <rPh sb="0" eb="4">
      <t>キタキュウシュウシ</t>
    </rPh>
    <phoneticPr fontId="1"/>
  </si>
  <si>
    <t>新潟市</t>
    <rPh sb="0" eb="3">
      <t>ニイガタシ</t>
    </rPh>
    <phoneticPr fontId="1"/>
  </si>
  <si>
    <t>岡山市</t>
    <rPh sb="0" eb="2">
      <t>オカヤマ</t>
    </rPh>
    <rPh sb="2" eb="3">
      <t>シ</t>
    </rPh>
    <phoneticPr fontId="1"/>
  </si>
  <si>
    <t>農林水産業</t>
    <rPh sb="0" eb="2">
      <t>ノウリン</t>
    </rPh>
    <rPh sb="2" eb="5">
      <t>スイサンギョウ</t>
    </rPh>
    <phoneticPr fontId="11"/>
  </si>
  <si>
    <t>産業</t>
    <phoneticPr fontId="11"/>
  </si>
  <si>
    <t>国内総生産</t>
    <rPh sb="0" eb="2">
      <t>コクナイ</t>
    </rPh>
    <phoneticPr fontId="11"/>
  </si>
  <si>
    <t>製造業</t>
    <phoneticPr fontId="14"/>
  </si>
  <si>
    <t>情報通信業</t>
    <phoneticPr fontId="14"/>
  </si>
  <si>
    <t>農林漁業</t>
    <phoneticPr fontId="14"/>
  </si>
  <si>
    <t>平成26年</t>
    <rPh sb="0" eb="1">
      <t>ヒラ</t>
    </rPh>
    <rPh sb="1" eb="2">
      <t>シゲル</t>
    </rPh>
    <rPh sb="4" eb="5">
      <t>ネン</t>
    </rPh>
    <phoneticPr fontId="9"/>
  </si>
  <si>
    <t>平成25年</t>
    <phoneticPr fontId="9"/>
  </si>
  <si>
    <t>平成23年</t>
    <phoneticPr fontId="9"/>
  </si>
  <si>
    <t>その他</t>
    <rPh sb="2" eb="3">
      <t>タ</t>
    </rPh>
    <phoneticPr fontId="11"/>
  </si>
  <si>
    <t>個人</t>
    <phoneticPr fontId="11"/>
  </si>
  <si>
    <t>国有林</t>
    <phoneticPr fontId="9"/>
  </si>
  <si>
    <t>森林面積合計</t>
    <rPh sb="0" eb="1">
      <t>モリ</t>
    </rPh>
    <rPh sb="1" eb="2">
      <t>ハヤシ</t>
    </rPh>
    <rPh sb="2" eb="3">
      <t>メン</t>
    </rPh>
    <rPh sb="3" eb="4">
      <t>セキ</t>
    </rPh>
    <rPh sb="4" eb="5">
      <t>ア</t>
    </rPh>
    <rPh sb="5" eb="6">
      <t>ケイ</t>
    </rPh>
    <phoneticPr fontId="11"/>
  </si>
  <si>
    <t>上京区</t>
    <phoneticPr fontId="11"/>
  </si>
  <si>
    <t>左京区</t>
    <phoneticPr fontId="11"/>
  </si>
  <si>
    <t>中京区</t>
    <phoneticPr fontId="11"/>
  </si>
  <si>
    <t>東山区</t>
    <phoneticPr fontId="11"/>
  </si>
  <si>
    <t>下京区</t>
    <phoneticPr fontId="11"/>
  </si>
  <si>
    <t>右京区</t>
    <phoneticPr fontId="11"/>
  </si>
  <si>
    <t xml:space="preserve">伏見区 </t>
    <phoneticPr fontId="11"/>
  </si>
  <si>
    <t>山科区</t>
    <rPh sb="0" eb="3">
      <t>ヤマシナク</t>
    </rPh>
    <phoneticPr fontId="11"/>
  </si>
  <si>
    <t>西京区</t>
    <phoneticPr fontId="11"/>
  </si>
  <si>
    <t>平成12年</t>
  </si>
  <si>
    <t>平成22年</t>
    <phoneticPr fontId="9"/>
  </si>
  <si>
    <t>平成13年</t>
    <phoneticPr fontId="9"/>
  </si>
  <si>
    <t>電子部品・デバイス・電子回路製造業</t>
    <phoneticPr fontId="9"/>
  </si>
  <si>
    <t>事業所数</t>
    <phoneticPr fontId="11"/>
  </si>
  <si>
    <t>菓子全体</t>
    <phoneticPr fontId="9"/>
  </si>
  <si>
    <t>(0.1/100.0)</t>
  </si>
  <si>
    <t>(0.0/100.0)</t>
  </si>
  <si>
    <t>(100.0/100.0)</t>
  </si>
  <si>
    <t>(88.0/99.1)</t>
  </si>
  <si>
    <t>(1.1/78.3)</t>
  </si>
  <si>
    <t>(0.9/77.2)</t>
  </si>
  <si>
    <t>(0.0/112.7)</t>
  </si>
  <si>
    <t>(0.1/60.9)</t>
  </si>
  <si>
    <t>(19.7/99.2)</t>
  </si>
  <si>
    <t>(5.6/82.6)</t>
  </si>
  <si>
    <t>(1.9/71.1)</t>
  </si>
  <si>
    <t>(14.0/100.7)</t>
  </si>
  <si>
    <t>(5.0/88.7)</t>
  </si>
  <si>
    <t>(11.2/103.8)</t>
  </si>
  <si>
    <t>(10.5/105.8)</t>
  </si>
  <si>
    <t>(18.9/106.7)</t>
  </si>
  <si>
    <t>(11.6/103.8)</t>
  </si>
  <si>
    <t>(12.0/101.0)</t>
  </si>
  <si>
    <t>(11.6/100.1)</t>
  </si>
  <si>
    <t>(12.2/102.7)</t>
  </si>
  <si>
    <t>(12.1/102.7)</t>
  </si>
  <si>
    <t>(12.1/103.2)</t>
  </si>
  <si>
    <t>(100.0/99.1)</t>
  </si>
  <si>
    <t>平成13年度</t>
    <rPh sb="0" eb="2">
      <t>ヘイセイ</t>
    </rPh>
    <rPh sb="4" eb="5">
      <t>ネン</t>
    </rPh>
    <rPh sb="5" eb="6">
      <t>ド</t>
    </rPh>
    <phoneticPr fontId="11"/>
  </si>
  <si>
    <t>…</t>
  </si>
  <si>
    <t>平成14年度</t>
    <rPh sb="0" eb="2">
      <t>ヘイセイ</t>
    </rPh>
    <rPh sb="4" eb="5">
      <t>ネン</t>
    </rPh>
    <rPh sb="5" eb="6">
      <t>ド</t>
    </rPh>
    <phoneticPr fontId="11"/>
  </si>
  <si>
    <t>平成15年度</t>
    <rPh sb="0" eb="2">
      <t>ヘイセイ</t>
    </rPh>
    <rPh sb="4" eb="5">
      <t>ネン</t>
    </rPh>
    <rPh sb="5" eb="6">
      <t>ド</t>
    </rPh>
    <phoneticPr fontId="11"/>
  </si>
  <si>
    <t>平成19年度</t>
  </si>
  <si>
    <t>平成19暦年</t>
  </si>
  <si>
    <t>(88.4/101.9)</t>
  </si>
  <si>
    <t>(1.1/80.4)</t>
  </si>
  <si>
    <t>(0.9/78.7)</t>
  </si>
  <si>
    <t>(0.0/114.9)</t>
  </si>
  <si>
    <t>(0.1/67.7)</t>
  </si>
  <si>
    <t>(20.2/104.1)</t>
  </si>
  <si>
    <t>(5.7/86.4)</t>
  </si>
  <si>
    <t>(2.0/76.7)</t>
  </si>
  <si>
    <t>(13.6/100.4)</t>
  </si>
  <si>
    <t>(6.0/109.0)</t>
  </si>
  <si>
    <t>(10.9/103.3)</t>
  </si>
  <si>
    <t>(10.5/107.8)</t>
  </si>
  <si>
    <t>(18.3/106.1)</t>
  </si>
  <si>
    <t>(11.3/103.5)</t>
  </si>
  <si>
    <t>(100.0/101.5)</t>
  </si>
  <si>
    <t>建設業</t>
    <phoneticPr fontId="14"/>
  </si>
  <si>
    <t>昭和61年</t>
    <rPh sb="0" eb="2">
      <t>ショウワ</t>
    </rPh>
    <rPh sb="4" eb="5">
      <t>ネン</t>
    </rPh>
    <phoneticPr fontId="9"/>
  </si>
  <si>
    <t>－</t>
    <phoneticPr fontId="9"/>
  </si>
  <si>
    <t>市（国）内総生産</t>
    <phoneticPr fontId="11"/>
  </si>
  <si>
    <t>従業者数</t>
    <phoneticPr fontId="11"/>
  </si>
  <si>
    <t>事業所数</t>
    <rPh sb="0" eb="1">
      <t>コト</t>
    </rPh>
    <rPh sb="1" eb="2">
      <t>ギョウ</t>
    </rPh>
    <rPh sb="2" eb="3">
      <t>ショ</t>
    </rPh>
    <rPh sb="3" eb="4">
      <t>スウ</t>
    </rPh>
    <phoneticPr fontId="14"/>
  </si>
  <si>
    <t>従業者数</t>
    <phoneticPr fontId="14"/>
  </si>
  <si>
    <t>平成17年</t>
    <phoneticPr fontId="9"/>
  </si>
  <si>
    <t>企業数</t>
    <phoneticPr fontId="11"/>
  </si>
  <si>
    <t>他に分類されない非鉄金属製造業</t>
    <phoneticPr fontId="9"/>
  </si>
  <si>
    <t>銅・同合金鋳物製造業（ダイカストを除く）</t>
    <phoneticPr fontId="9"/>
  </si>
  <si>
    <t>銑鉄鋳物製造業（鋳鉄管，可鍛鋳鉄を除く）</t>
    <phoneticPr fontId="9"/>
  </si>
  <si>
    <t>他に分類されない金属製品製造業</t>
    <phoneticPr fontId="9"/>
  </si>
  <si>
    <t>京都府</t>
    <rPh sb="0" eb="3">
      <t>キョウトフ</t>
    </rPh>
    <phoneticPr fontId="9"/>
  </si>
  <si>
    <t>京都市</t>
    <rPh sb="0" eb="3">
      <t>キョウトシ</t>
    </rPh>
    <phoneticPr fontId="9"/>
  </si>
  <si>
    <t>京都市の割合</t>
    <rPh sb="0" eb="3">
      <t>キョウトシ</t>
    </rPh>
    <rPh sb="4" eb="6">
      <t>ワリアイ</t>
    </rPh>
    <phoneticPr fontId="9"/>
  </si>
  <si>
    <t>表Ⅱ－1－2－6　販売目的の作物別作付（栽培）面積</t>
    <rPh sb="0" eb="1">
      <t>ヒョウ</t>
    </rPh>
    <rPh sb="9" eb="11">
      <t>ハンバイ</t>
    </rPh>
    <rPh sb="11" eb="13">
      <t>モクテキ</t>
    </rPh>
    <rPh sb="14" eb="16">
      <t>サクモツ</t>
    </rPh>
    <rPh sb="16" eb="17">
      <t>ベツ</t>
    </rPh>
    <rPh sb="17" eb="18">
      <t>サク</t>
    </rPh>
    <rPh sb="18" eb="19">
      <t>ヅ</t>
    </rPh>
    <rPh sb="20" eb="22">
      <t>サイバイ</t>
    </rPh>
    <rPh sb="23" eb="25">
      <t>メンセキ</t>
    </rPh>
    <phoneticPr fontId="9"/>
  </si>
  <si>
    <t>　総農家戸数</t>
    <rPh sb="1" eb="2">
      <t>ソウ</t>
    </rPh>
    <rPh sb="2" eb="4">
      <t>ノウカ</t>
    </rPh>
    <rPh sb="4" eb="6">
      <t>コスウ</t>
    </rPh>
    <phoneticPr fontId="11"/>
  </si>
  <si>
    <t>　兼業農家（農業従）</t>
    <rPh sb="1" eb="3">
      <t>ケンギョウ</t>
    </rPh>
    <rPh sb="3" eb="5">
      <t>ノウカ</t>
    </rPh>
    <rPh sb="6" eb="8">
      <t>ノウギョウ</t>
    </rPh>
    <rPh sb="8" eb="9">
      <t>ジュウ</t>
    </rPh>
    <phoneticPr fontId="11"/>
  </si>
  <si>
    <t>　兼業農家（農業主）</t>
    <rPh sb="1" eb="3">
      <t>ケンギョウ</t>
    </rPh>
    <rPh sb="3" eb="5">
      <t>ノウカ</t>
    </rPh>
    <rPh sb="6" eb="8">
      <t>ノウギョウ</t>
    </rPh>
    <rPh sb="8" eb="9">
      <t>シュ</t>
    </rPh>
    <phoneticPr fontId="11"/>
  </si>
  <si>
    <t>　製造品出荷額等</t>
    <phoneticPr fontId="11"/>
  </si>
  <si>
    <t>　製造品出荷額等</t>
    <phoneticPr fontId="9"/>
  </si>
  <si>
    <t>　製造品出荷額等</t>
    <rPh sb="1" eb="4">
      <t>セイゾウヒン</t>
    </rPh>
    <rPh sb="4" eb="6">
      <t>シュッカ</t>
    </rPh>
    <rPh sb="6" eb="7">
      <t>ガク</t>
    </rPh>
    <rPh sb="7" eb="8">
      <t>トウ</t>
    </rPh>
    <phoneticPr fontId="14"/>
  </si>
  <si>
    <t>平成17年</t>
    <phoneticPr fontId="9"/>
  </si>
  <si>
    <t>　製造品出荷額等</t>
    <rPh sb="1" eb="4">
      <t>セイゾウヒン</t>
    </rPh>
    <rPh sb="4" eb="6">
      <t>シュッカ</t>
    </rPh>
    <rPh sb="6" eb="7">
      <t>ガク</t>
    </rPh>
    <rPh sb="7" eb="8">
      <t>トウ</t>
    </rPh>
    <phoneticPr fontId="11"/>
  </si>
  <si>
    <t>繊 維 工 業</t>
    <rPh sb="0" eb="1">
      <t>セン</t>
    </rPh>
    <rPh sb="2" eb="3">
      <t>ユイ</t>
    </rPh>
    <rPh sb="4" eb="5">
      <t>コウ</t>
    </rPh>
    <rPh sb="6" eb="7">
      <t>ギョウ</t>
    </rPh>
    <phoneticPr fontId="14"/>
  </si>
  <si>
    <t>アパレルメーカー</t>
    <phoneticPr fontId="11"/>
  </si>
  <si>
    <t>百　貨　店</t>
    <phoneticPr fontId="11"/>
  </si>
  <si>
    <t>地　方　卸</t>
    <phoneticPr fontId="11"/>
  </si>
  <si>
    <t>仲　間　筋</t>
    <phoneticPr fontId="11"/>
  </si>
  <si>
    <t>手　捺　染</t>
    <phoneticPr fontId="11"/>
  </si>
  <si>
    <t>機　械　捺　染</t>
    <phoneticPr fontId="11"/>
  </si>
  <si>
    <t>そ　の　他</t>
    <phoneticPr fontId="11"/>
  </si>
  <si>
    <t>電気計測器製造業（別掲を除く）</t>
    <phoneticPr fontId="9"/>
  </si>
  <si>
    <t>北　　区</t>
    <phoneticPr fontId="11"/>
  </si>
  <si>
    <t>南　　区</t>
    <phoneticPr fontId="11"/>
  </si>
  <si>
    <t>合　　計</t>
    <phoneticPr fontId="11"/>
  </si>
  <si>
    <t>たばこ製造業（葉たばこ処理業を除く）</t>
    <phoneticPr fontId="9"/>
  </si>
  <si>
    <t>　絹・人絹織物業</t>
    <phoneticPr fontId="9"/>
  </si>
  <si>
    <t>　和装製品製造業（足袋を含む）</t>
    <phoneticPr fontId="14"/>
  </si>
  <si>
    <t>　織物手加工染色整理業</t>
    <phoneticPr fontId="9"/>
  </si>
  <si>
    <t>　繊維雑品染色整理業</t>
    <phoneticPr fontId="9"/>
  </si>
  <si>
    <t>　他に分類されない繊維製品製造業</t>
    <phoneticPr fontId="14"/>
  </si>
  <si>
    <t>　その他の繊維粗製品製造業</t>
    <phoneticPr fontId="14"/>
  </si>
  <si>
    <t>　絹・人絹織物機械染色業</t>
    <phoneticPr fontId="14"/>
  </si>
  <si>
    <t>　綿状繊維・糸染色整理業</t>
    <phoneticPr fontId="14"/>
  </si>
  <si>
    <t>　織物整理業</t>
    <phoneticPr fontId="9"/>
  </si>
  <si>
    <t>　寝具製造業</t>
    <phoneticPr fontId="9"/>
  </si>
  <si>
    <t>　ニット・レース染色整理業</t>
    <phoneticPr fontId="14"/>
  </si>
  <si>
    <t>　綿・スフ・麻織物機械染色業</t>
    <phoneticPr fontId="14"/>
  </si>
  <si>
    <t>表Ⅱ－3－1－8　京都市の製造業の従業者規模別構成比</t>
    <rPh sb="9" eb="12">
      <t>キョウトシ</t>
    </rPh>
    <rPh sb="17" eb="20">
      <t>ジュウギョウシャ</t>
    </rPh>
    <rPh sb="20" eb="23">
      <t>キボベツ</t>
    </rPh>
    <rPh sb="25" eb="26">
      <t>ヒ</t>
    </rPh>
    <phoneticPr fontId="11"/>
  </si>
  <si>
    <t>表Ⅱ－3－2－1　京都市の食料品・飲料等製造業の事業所数，従業者数，製造品出荷額等，粗付加価値額の推移</t>
    <rPh sb="9" eb="12">
      <t>キョウトシ</t>
    </rPh>
    <rPh sb="13" eb="16">
      <t>ショクリョウヒン</t>
    </rPh>
    <rPh sb="17" eb="19">
      <t>インリョウ</t>
    </rPh>
    <rPh sb="19" eb="20">
      <t>ナド</t>
    </rPh>
    <rPh sb="20" eb="23">
      <t>セイゾウギョウ</t>
    </rPh>
    <rPh sb="34" eb="37">
      <t>セイゾウヒン</t>
    </rPh>
    <rPh sb="37" eb="39">
      <t>シュッカ</t>
    </rPh>
    <rPh sb="39" eb="40">
      <t>ガク</t>
    </rPh>
    <rPh sb="40" eb="41">
      <t>トウ</t>
    </rPh>
    <phoneticPr fontId="11"/>
  </si>
  <si>
    <t>表Ⅱ－3－2－2　京都市の食料品・飲料等製造業の主な産業（細分類）別事業所数、従業者数、製造品出荷額等</t>
    <phoneticPr fontId="9"/>
  </si>
  <si>
    <t>表Ⅱ－3－2－3　酒税課税数量（清酒）の推移</t>
    <rPh sb="9" eb="11">
      <t>シュゼイ</t>
    </rPh>
    <rPh sb="11" eb="13">
      <t>カゼイ</t>
    </rPh>
    <rPh sb="13" eb="15">
      <t>スウリョウ</t>
    </rPh>
    <rPh sb="16" eb="18">
      <t>セイシュ</t>
    </rPh>
    <rPh sb="20" eb="22">
      <t>スイイ</t>
    </rPh>
    <phoneticPr fontId="9"/>
  </si>
  <si>
    <t>表Ⅱ－3－2－4　全国の酒類の消費動向の推移</t>
    <rPh sb="9" eb="11">
      <t>ゼンコク</t>
    </rPh>
    <rPh sb="12" eb="13">
      <t>サケ</t>
    </rPh>
    <rPh sb="13" eb="14">
      <t>ルイ</t>
    </rPh>
    <rPh sb="15" eb="17">
      <t>ショウヒ</t>
    </rPh>
    <rPh sb="17" eb="19">
      <t>ドウコウ</t>
    </rPh>
    <rPh sb="20" eb="22">
      <t>スイイ</t>
    </rPh>
    <phoneticPr fontId="9"/>
  </si>
  <si>
    <t>表Ⅱ－3－2－5　京都市の生菓子製造業の製造品出荷額等の推移</t>
    <rPh sb="9" eb="11">
      <t>キョウト</t>
    </rPh>
    <rPh sb="11" eb="12">
      <t>シ</t>
    </rPh>
    <rPh sb="13" eb="16">
      <t>ナマガシ</t>
    </rPh>
    <rPh sb="16" eb="19">
      <t>セイゾウギョウ</t>
    </rPh>
    <rPh sb="20" eb="23">
      <t>セイゾウヒン</t>
    </rPh>
    <rPh sb="23" eb="25">
      <t>シュッカ</t>
    </rPh>
    <rPh sb="25" eb="26">
      <t>ガク</t>
    </rPh>
    <rPh sb="26" eb="27">
      <t>トウ</t>
    </rPh>
    <phoneticPr fontId="11"/>
  </si>
  <si>
    <t>表Ⅱ－3－2－6　全国の主な菓子類の消費動向の推移</t>
    <rPh sb="9" eb="11">
      <t>ゼンコク</t>
    </rPh>
    <rPh sb="12" eb="13">
      <t>オモ</t>
    </rPh>
    <rPh sb="14" eb="17">
      <t>カシルイ</t>
    </rPh>
    <rPh sb="18" eb="20">
      <t>ショウヒ</t>
    </rPh>
    <rPh sb="20" eb="22">
      <t>ドウコウ</t>
    </rPh>
    <rPh sb="23" eb="25">
      <t>スイイ</t>
    </rPh>
    <phoneticPr fontId="9"/>
  </si>
  <si>
    <t>表Ⅱ－3－3－1　京都市の繊維産業の事業所数，従業者数，製造品出荷額等，粗付加価値額の推移</t>
    <rPh sb="9" eb="12">
      <t>キョウトシ</t>
    </rPh>
    <rPh sb="13" eb="15">
      <t>センイ</t>
    </rPh>
    <rPh sb="15" eb="17">
      <t>サンギョウ</t>
    </rPh>
    <rPh sb="20" eb="21">
      <t>ショ</t>
    </rPh>
    <rPh sb="36" eb="37">
      <t>ソ</t>
    </rPh>
    <rPh sb="37" eb="39">
      <t>フカ</t>
    </rPh>
    <rPh sb="39" eb="41">
      <t>カチ</t>
    </rPh>
    <rPh sb="41" eb="42">
      <t>ガク</t>
    </rPh>
    <phoneticPr fontId="11"/>
  </si>
  <si>
    <t>表Ⅱ－3－3－2　京都市の繊維工業の主な産業（細分類）別事業所数，従業者数，製造品出荷額等</t>
    <rPh sb="9" eb="12">
      <t>キョウトシ</t>
    </rPh>
    <rPh sb="15" eb="17">
      <t>コウギョウ</t>
    </rPh>
    <rPh sb="18" eb="19">
      <t>オモ</t>
    </rPh>
    <rPh sb="20" eb="22">
      <t>サンギョウ</t>
    </rPh>
    <rPh sb="23" eb="26">
      <t>サイブンルイ</t>
    </rPh>
    <rPh sb="27" eb="28">
      <t>ベツ</t>
    </rPh>
    <rPh sb="28" eb="31">
      <t>ジギョウショ</t>
    </rPh>
    <rPh sb="31" eb="32">
      <t>スウ</t>
    </rPh>
    <phoneticPr fontId="11"/>
  </si>
  <si>
    <t>表Ⅱ－3－3－3　西陣機業の企業数・織機台数・従業者数の推移</t>
    <rPh sb="9" eb="11">
      <t>ニシジン</t>
    </rPh>
    <rPh sb="11" eb="13">
      <t>キギョウ</t>
    </rPh>
    <phoneticPr fontId="11"/>
  </si>
  <si>
    <t>表Ⅱ－3－3－4　西陣機業の総出荷金額及び平均出荷金額の推移</t>
    <rPh sb="9" eb="11">
      <t>ニシジン</t>
    </rPh>
    <rPh sb="11" eb="13">
      <t>キギョウ</t>
    </rPh>
    <phoneticPr fontId="11"/>
  </si>
  <si>
    <t>表Ⅱ－3－3－5　京友禅の加工技術別生産数量の推移</t>
    <rPh sb="9" eb="12">
      <t>キョウユウゼン</t>
    </rPh>
    <phoneticPr fontId="11"/>
  </si>
  <si>
    <t>表Ⅱ－3－3－7　京プリント服地の販路と加工法の構成比の推移</t>
    <rPh sb="9" eb="10">
      <t>キョウ</t>
    </rPh>
    <rPh sb="24" eb="27">
      <t>コウセイヒ</t>
    </rPh>
    <rPh sb="28" eb="30">
      <t>スイイ</t>
    </rPh>
    <phoneticPr fontId="11"/>
  </si>
  <si>
    <t>表Ⅱ－3－3－8　京都の織物卸業の業種・業態別の商社数</t>
    <rPh sb="9" eb="11">
      <t>キョウト</t>
    </rPh>
    <rPh sb="12" eb="14">
      <t>オリモノ</t>
    </rPh>
    <rPh sb="14" eb="15">
      <t>オロシ</t>
    </rPh>
    <rPh sb="15" eb="16">
      <t>ギョウ</t>
    </rPh>
    <phoneticPr fontId="11"/>
  </si>
  <si>
    <t>表Ⅱ－3－4－1　京都市の印刷・同関連業の事業所数，従業者数，製造品出荷額等，粗付加価値額の推移</t>
    <rPh sb="9" eb="12">
      <t>キョウトシ</t>
    </rPh>
    <rPh sb="13" eb="15">
      <t>インサツ</t>
    </rPh>
    <rPh sb="23" eb="24">
      <t>ショ</t>
    </rPh>
    <phoneticPr fontId="11"/>
  </si>
  <si>
    <t>表Ⅱ－3－4－2　京都市の印刷・同関連業（細分類別）の事業所数,従業者数,製造品出荷額等</t>
    <rPh sb="9" eb="12">
      <t>キョウトシ</t>
    </rPh>
    <phoneticPr fontId="11"/>
  </si>
  <si>
    <t>表Ⅱ－3－5－1　京都市の化学工業の事業所数，従業者数，製造品出荷額等，粗付加価値額の推移</t>
    <rPh sb="9" eb="12">
      <t>キョウトシ</t>
    </rPh>
    <rPh sb="13" eb="15">
      <t>カガク</t>
    </rPh>
    <rPh sb="15" eb="17">
      <t>コウギョウ</t>
    </rPh>
    <rPh sb="18" eb="21">
      <t>ジギョウショ</t>
    </rPh>
    <rPh sb="21" eb="22">
      <t>スウ</t>
    </rPh>
    <rPh sb="23" eb="26">
      <t>ジュウギョウシャ</t>
    </rPh>
    <rPh sb="26" eb="27">
      <t>スウ</t>
    </rPh>
    <phoneticPr fontId="11"/>
  </si>
  <si>
    <t>表Ⅱ－3－5－2　京都市の化学工業の主な産業（細分類）別事業所数，従業者数，製造品出荷額等</t>
    <rPh sb="9" eb="12">
      <t>キョウトシ</t>
    </rPh>
    <rPh sb="13" eb="15">
      <t>カガク</t>
    </rPh>
    <rPh sb="15" eb="17">
      <t>コウギョウ</t>
    </rPh>
    <rPh sb="18" eb="19">
      <t>オモ</t>
    </rPh>
    <rPh sb="20" eb="22">
      <t>サンギョウ</t>
    </rPh>
    <rPh sb="23" eb="26">
      <t>サイブンルイ</t>
    </rPh>
    <rPh sb="27" eb="28">
      <t>ベツ</t>
    </rPh>
    <rPh sb="28" eb="31">
      <t>ジギョウショ</t>
    </rPh>
    <rPh sb="31" eb="32">
      <t>スウ</t>
    </rPh>
    <rPh sb="33" eb="36">
      <t>ジュウギョウシャ</t>
    </rPh>
    <rPh sb="36" eb="37">
      <t>スウ</t>
    </rPh>
    <phoneticPr fontId="11"/>
  </si>
  <si>
    <t>表Ⅱ－3－6－1　京都市の窯業・土石製品製造業の事業所数，従業者数，製造品出荷額等，粗付加価値額の推移</t>
    <rPh sb="9" eb="12">
      <t>キョウトシ</t>
    </rPh>
    <rPh sb="13" eb="14">
      <t>カマ</t>
    </rPh>
    <rPh sb="14" eb="15">
      <t>ギョウ</t>
    </rPh>
    <rPh sb="16" eb="18">
      <t>ドセキ</t>
    </rPh>
    <rPh sb="18" eb="20">
      <t>セイヒン</t>
    </rPh>
    <rPh sb="20" eb="23">
      <t>セイゾウギョウ</t>
    </rPh>
    <rPh sb="24" eb="27">
      <t>ジギョウショ</t>
    </rPh>
    <rPh sb="27" eb="28">
      <t>スウ</t>
    </rPh>
    <rPh sb="42" eb="43">
      <t>アラ</t>
    </rPh>
    <rPh sb="43" eb="45">
      <t>フカ</t>
    </rPh>
    <rPh sb="45" eb="47">
      <t>カチ</t>
    </rPh>
    <rPh sb="47" eb="48">
      <t>ガク</t>
    </rPh>
    <rPh sb="49" eb="51">
      <t>スイイ</t>
    </rPh>
    <phoneticPr fontId="11"/>
  </si>
  <si>
    <t>表Ⅱ－3－6－2　京都市の窯業・土石製品製造業の主な産業（細分類）別事業所数，従業者数，製造品出荷額等</t>
    <rPh sb="0" eb="1">
      <t>ヒョウ</t>
    </rPh>
    <rPh sb="9" eb="12">
      <t>キョウトシ</t>
    </rPh>
    <rPh sb="13" eb="15">
      <t>ヨウギョウ</t>
    </rPh>
    <rPh sb="16" eb="18">
      <t>ドセキ</t>
    </rPh>
    <rPh sb="18" eb="20">
      <t>セイヒン</t>
    </rPh>
    <rPh sb="20" eb="23">
      <t>セイゾウギョウ</t>
    </rPh>
    <rPh sb="24" eb="25">
      <t>オモ</t>
    </rPh>
    <rPh sb="26" eb="28">
      <t>サンギョウ</t>
    </rPh>
    <rPh sb="29" eb="32">
      <t>サイブンルイ</t>
    </rPh>
    <rPh sb="33" eb="34">
      <t>ベツ</t>
    </rPh>
    <rPh sb="34" eb="37">
      <t>ジギョウショ</t>
    </rPh>
    <rPh sb="37" eb="38">
      <t>スウ</t>
    </rPh>
    <rPh sb="39" eb="40">
      <t>ジュウ</t>
    </rPh>
    <rPh sb="40" eb="43">
      <t>ギョウシャスウ</t>
    </rPh>
    <rPh sb="44" eb="47">
      <t>セイゾウヒン</t>
    </rPh>
    <rPh sb="47" eb="49">
      <t>シュッカ</t>
    </rPh>
    <rPh sb="49" eb="50">
      <t>ガク</t>
    </rPh>
    <rPh sb="50" eb="51">
      <t>トウ</t>
    </rPh>
    <phoneticPr fontId="9"/>
  </si>
  <si>
    <t>表Ⅱ－3－7－1　京都市の金属製造業の事業所数，従業者数，製造品出荷額等，粗付加価値額の推移</t>
    <rPh sb="9" eb="12">
      <t>キョウトシ</t>
    </rPh>
    <phoneticPr fontId="9"/>
  </si>
  <si>
    <t>表Ⅱ－3－7－2　京都市の金属製造業の主な産業（細分類）別事業所数，従業者数，製造品出荷額等</t>
    <rPh sb="9" eb="12">
      <t>キョウトシ</t>
    </rPh>
    <phoneticPr fontId="9"/>
  </si>
  <si>
    <t>平成13年</t>
    <phoneticPr fontId="9"/>
  </si>
  <si>
    <t>動力伝導装置製造業（玉軸受、ころ軸受を除く）</t>
    <phoneticPr fontId="9"/>
  </si>
  <si>
    <t>表Ⅱ－3－8－1　京都市の機械器具製造業の事業所数，従業者数，製造品出荷額等，粗付加価値額の推移</t>
    <rPh sb="9" eb="12">
      <t>キョウトシ</t>
    </rPh>
    <phoneticPr fontId="9"/>
  </si>
  <si>
    <t>表Ⅱ－3－8－2　機械器具製造業の主な産業（細分類）別事業所数，従業者数，製造品出荷額等</t>
    <phoneticPr fontId="9"/>
  </si>
  <si>
    <t>表Ⅱ－4－1　京都市の運輸・通信業の事業所数，従業者数の推移</t>
    <rPh sb="7" eb="10">
      <t>キョウトシ</t>
    </rPh>
    <rPh sb="11" eb="13">
      <t>ウンユ</t>
    </rPh>
    <rPh sb="14" eb="17">
      <t>ツウシンギョウ</t>
    </rPh>
    <rPh sb="17" eb="18">
      <t>ケンギョウ</t>
    </rPh>
    <rPh sb="28" eb="30">
      <t>スイイ</t>
    </rPh>
    <phoneticPr fontId="11"/>
  </si>
  <si>
    <t>表Ⅱ－4－2　政令市の運輸・通信業事業所数の比較</t>
    <rPh sb="7" eb="10">
      <t>セイレイシ</t>
    </rPh>
    <rPh sb="11" eb="13">
      <t>ウンユ</t>
    </rPh>
    <rPh sb="14" eb="17">
      <t>ツウシンギョウ</t>
    </rPh>
    <rPh sb="17" eb="20">
      <t>ジギョウショ</t>
    </rPh>
    <phoneticPr fontId="11"/>
  </si>
  <si>
    <t>表Ⅱ－4－3　政令市の運輸・通信業従業者数の比較</t>
    <rPh sb="7" eb="10">
      <t>セイレイシ</t>
    </rPh>
    <rPh sb="11" eb="13">
      <t>ウンユ</t>
    </rPh>
    <rPh sb="14" eb="17">
      <t>ツウシンギョウ</t>
    </rPh>
    <rPh sb="17" eb="20">
      <t>ジュウギョウシャ</t>
    </rPh>
    <rPh sb="20" eb="21">
      <t>スウ</t>
    </rPh>
    <phoneticPr fontId="11"/>
  </si>
  <si>
    <t>表Ⅱ－5－1　京都市の卸売業の事業所数・従業者数・年間商品販売額の推移</t>
    <phoneticPr fontId="9"/>
  </si>
  <si>
    <t>表Ⅱ－5－2　政令市の卸売業事業所数の比較</t>
    <rPh sb="7" eb="10">
      <t>セイレイシ</t>
    </rPh>
    <rPh sb="11" eb="14">
      <t>オロシウリギョウ</t>
    </rPh>
    <rPh sb="13" eb="14">
      <t>ギョウ</t>
    </rPh>
    <rPh sb="14" eb="17">
      <t>ジギョウショ</t>
    </rPh>
    <phoneticPr fontId="11"/>
  </si>
  <si>
    <t>表Ⅱ－5－3　政令市の卸売業従業者数の比較</t>
    <rPh sb="7" eb="10">
      <t>セイレイシ</t>
    </rPh>
    <rPh sb="11" eb="14">
      <t>オロシウリギョウ</t>
    </rPh>
    <rPh sb="13" eb="14">
      <t>ギョウ</t>
    </rPh>
    <rPh sb="14" eb="17">
      <t>ジュウギョウシャ</t>
    </rPh>
    <rPh sb="17" eb="18">
      <t>スウ</t>
    </rPh>
    <phoneticPr fontId="11"/>
  </si>
  <si>
    <t>　年間商品販売額</t>
    <phoneticPr fontId="11"/>
  </si>
  <si>
    <t>合　　計</t>
    <phoneticPr fontId="11"/>
  </si>
  <si>
    <t>平成9年</t>
    <phoneticPr fontId="11"/>
  </si>
  <si>
    <t>表Ⅱ－5－4　政令市の卸売業年間商品販売額の比較</t>
    <rPh sb="0" eb="1">
      <t>ヒョウ</t>
    </rPh>
    <rPh sb="7" eb="10">
      <t>セイレイシ</t>
    </rPh>
    <rPh sb="11" eb="14">
      <t>オロシウリギョウ</t>
    </rPh>
    <rPh sb="14" eb="16">
      <t>ネンカン</t>
    </rPh>
    <rPh sb="16" eb="18">
      <t>ショウヒン</t>
    </rPh>
    <rPh sb="18" eb="20">
      <t>ハンバイ</t>
    </rPh>
    <rPh sb="20" eb="21">
      <t>ガク</t>
    </rPh>
    <rPh sb="22" eb="24">
      <t>ヒカク</t>
    </rPh>
    <phoneticPr fontId="11"/>
  </si>
  <si>
    <t>表Ⅱ－5－5　卸売業の従業員規模別の事業所数</t>
    <rPh sb="0" eb="1">
      <t>ヒョウ</t>
    </rPh>
    <rPh sb="7" eb="10">
      <t>オロシウリギョウ</t>
    </rPh>
    <rPh sb="11" eb="14">
      <t>ジュウギョウイン</t>
    </rPh>
    <rPh sb="14" eb="17">
      <t>キボベツ</t>
    </rPh>
    <phoneticPr fontId="11"/>
  </si>
  <si>
    <t>　京都市の事業所数</t>
    <rPh sb="1" eb="4">
      <t>キョウトシ</t>
    </rPh>
    <phoneticPr fontId="14"/>
  </si>
  <si>
    <t>　全国の事業所数</t>
    <rPh sb="1" eb="3">
      <t>ゼンコク</t>
    </rPh>
    <phoneticPr fontId="14"/>
  </si>
  <si>
    <t>　各種商品卸売業</t>
    <phoneticPr fontId="11"/>
  </si>
  <si>
    <t>　繊維・衣服等卸売業</t>
    <phoneticPr fontId="11"/>
  </si>
  <si>
    <t>　飲食料品卸売業</t>
    <phoneticPr fontId="11"/>
  </si>
  <si>
    <t>　建築材料，鉱物・金属材料等卸売業</t>
    <phoneticPr fontId="11"/>
  </si>
  <si>
    <t>　機械器具卸売業</t>
    <phoneticPr fontId="11"/>
  </si>
  <si>
    <t>　その他の卸売業</t>
    <phoneticPr fontId="11"/>
  </si>
  <si>
    <t>　年間商品販売額</t>
    <phoneticPr fontId="9"/>
  </si>
  <si>
    <t>従業者数</t>
    <phoneticPr fontId="9"/>
  </si>
  <si>
    <t>　　年間商品販売額</t>
    <phoneticPr fontId="9"/>
  </si>
  <si>
    <t>表Ⅱ－5－6　京都市の卸売業の業種構成</t>
    <rPh sb="0" eb="1">
      <t>ヒョウ</t>
    </rPh>
    <rPh sb="7" eb="10">
      <t>キョウトシ</t>
    </rPh>
    <phoneticPr fontId="11"/>
  </si>
  <si>
    <t>　各種商品卸売業</t>
    <phoneticPr fontId="11"/>
  </si>
  <si>
    <t>　繊維・衣服等卸売業</t>
    <phoneticPr fontId="11"/>
  </si>
  <si>
    <t>　飲食料品卸売業</t>
    <phoneticPr fontId="11"/>
  </si>
  <si>
    <t>　機械器具卸売業</t>
    <phoneticPr fontId="11"/>
  </si>
  <si>
    <t>　その他の卸売業</t>
    <phoneticPr fontId="11"/>
  </si>
  <si>
    <t>表Ⅱ－5－8　政令市の卸売業事業所数の業種構成比の比較</t>
    <rPh sb="0" eb="1">
      <t>ヒョウ</t>
    </rPh>
    <rPh sb="7" eb="10">
      <t>セイレイシ</t>
    </rPh>
    <rPh sb="11" eb="14">
      <t>オロシウリギョウ</t>
    </rPh>
    <rPh sb="14" eb="17">
      <t>ジギョウショ</t>
    </rPh>
    <rPh sb="17" eb="18">
      <t>スウ</t>
    </rPh>
    <rPh sb="19" eb="21">
      <t>ギョウシュ</t>
    </rPh>
    <rPh sb="21" eb="24">
      <t>コウセイヒ</t>
    </rPh>
    <rPh sb="25" eb="27">
      <t>ヒカク</t>
    </rPh>
    <phoneticPr fontId="11"/>
  </si>
  <si>
    <t>事業所数</t>
    <phoneticPr fontId="9"/>
  </si>
  <si>
    <t>従業者数</t>
    <phoneticPr fontId="9"/>
  </si>
  <si>
    <t>　　年間商品販売額</t>
    <phoneticPr fontId="9"/>
  </si>
  <si>
    <t>飲食料品
卸売業</t>
    <phoneticPr fontId="9"/>
  </si>
  <si>
    <t>繊維・衣服等
卸売業</t>
    <phoneticPr fontId="9"/>
  </si>
  <si>
    <t>各種商品
卸売業</t>
    <phoneticPr fontId="9"/>
  </si>
  <si>
    <t>建築材料
鉱物・金属材料
等卸売業</t>
    <phoneticPr fontId="14"/>
  </si>
  <si>
    <t>その他の卸売業</t>
    <phoneticPr fontId="9"/>
  </si>
  <si>
    <t>総数</t>
    <phoneticPr fontId="9"/>
  </si>
  <si>
    <t>　加工食料品</t>
    <phoneticPr fontId="9"/>
  </si>
  <si>
    <t>表Ⅱ－5－9　京都市中央卸売市場第一市場の総取扱高</t>
    <rPh sb="0" eb="1">
      <t>ヒョウ</t>
    </rPh>
    <rPh sb="7" eb="10">
      <t>キョウトシ</t>
    </rPh>
    <rPh sb="10" eb="12">
      <t>チュウオウ</t>
    </rPh>
    <rPh sb="12" eb="14">
      <t>オロシウリ</t>
    </rPh>
    <rPh sb="14" eb="16">
      <t>シジョウ</t>
    </rPh>
    <rPh sb="16" eb="18">
      <t>ダイイチ</t>
    </rPh>
    <rPh sb="18" eb="20">
      <t>シジョウ</t>
    </rPh>
    <rPh sb="21" eb="22">
      <t>ソウ</t>
    </rPh>
    <rPh sb="22" eb="24">
      <t>トリアツカイ</t>
    </rPh>
    <rPh sb="24" eb="25">
      <t>タカ</t>
    </rPh>
    <phoneticPr fontId="11"/>
  </si>
  <si>
    <t>表Ⅱ－5－10　京都市中央卸売市場第二市場の総取扱高</t>
    <rPh sb="0" eb="1">
      <t>ヒョウ</t>
    </rPh>
    <rPh sb="8" eb="11">
      <t>キョウトシ</t>
    </rPh>
    <rPh sb="11" eb="13">
      <t>チュウオウ</t>
    </rPh>
    <rPh sb="13" eb="15">
      <t>オロシウリ</t>
    </rPh>
    <rPh sb="15" eb="17">
      <t>シジョウ</t>
    </rPh>
    <rPh sb="17" eb="19">
      <t>ダイニ</t>
    </rPh>
    <rPh sb="19" eb="21">
      <t>シジョウ</t>
    </rPh>
    <rPh sb="22" eb="23">
      <t>ソウ</t>
    </rPh>
    <rPh sb="23" eb="25">
      <t>トリアツカイ</t>
    </rPh>
    <rPh sb="25" eb="26">
      <t>タカ</t>
    </rPh>
    <phoneticPr fontId="11"/>
  </si>
  <si>
    <t>表Ⅱ－5－11　京都市の小売業の事業所数・従業者数・年間商品販売額・売場面積の推移</t>
    <rPh sb="8" eb="11">
      <t>キョウトシ</t>
    </rPh>
    <rPh sb="12" eb="15">
      <t>コウリギョウ</t>
    </rPh>
    <rPh sb="21" eb="22">
      <t>ジュウ</t>
    </rPh>
    <rPh sb="22" eb="25">
      <t>ギョウシャスウ</t>
    </rPh>
    <rPh sb="24" eb="25">
      <t>スウ</t>
    </rPh>
    <rPh sb="34" eb="35">
      <t>ウ</t>
    </rPh>
    <rPh sb="35" eb="36">
      <t>バ</t>
    </rPh>
    <rPh sb="36" eb="38">
      <t>メンセキ</t>
    </rPh>
    <rPh sb="39" eb="41">
      <t>スイイ</t>
    </rPh>
    <phoneticPr fontId="11"/>
  </si>
  <si>
    <t>表Ⅱ－5－12　政令市の小売業事業所数の比較</t>
    <rPh sb="8" eb="11">
      <t>セイレイシ</t>
    </rPh>
    <rPh sb="12" eb="15">
      <t>コウリギョウ</t>
    </rPh>
    <rPh sb="15" eb="18">
      <t>ジギョウショ</t>
    </rPh>
    <phoneticPr fontId="11"/>
  </si>
  <si>
    <t>表Ⅱ－5－13　政令市の小売業従業者数の比較</t>
    <rPh sb="8" eb="11">
      <t>セイレイシ</t>
    </rPh>
    <rPh sb="12" eb="15">
      <t>コウリギョウ</t>
    </rPh>
    <rPh sb="15" eb="18">
      <t>ジュウギョウシャ</t>
    </rPh>
    <rPh sb="18" eb="19">
      <t>スウ</t>
    </rPh>
    <phoneticPr fontId="11"/>
  </si>
  <si>
    <t>構成比</t>
    <rPh sb="0" eb="3">
      <t>コウセイヒ</t>
    </rPh>
    <phoneticPr fontId="9"/>
  </si>
  <si>
    <t>（単位：百万円，所）</t>
    <rPh sb="1" eb="3">
      <t>タンイ</t>
    </rPh>
    <rPh sb="4" eb="7">
      <t>ヒャクマンエン</t>
    </rPh>
    <rPh sb="8" eb="9">
      <t>ショ</t>
    </rPh>
    <phoneticPr fontId="14"/>
  </si>
  <si>
    <t>表Ⅱ－5－15　政令市の従業員規模別の小売業事業所数割合の比較</t>
    <rPh sb="0" eb="1">
      <t>ヒョウ</t>
    </rPh>
    <rPh sb="8" eb="11">
      <t>セイレイシ</t>
    </rPh>
    <rPh sb="12" eb="15">
      <t>ジュウギョウイン</t>
    </rPh>
    <rPh sb="15" eb="18">
      <t>キボベツ</t>
    </rPh>
    <rPh sb="19" eb="22">
      <t>コウリギョウ</t>
    </rPh>
    <rPh sb="26" eb="28">
      <t>ワリアイ</t>
    </rPh>
    <rPh sb="29" eb="31">
      <t>ヒカク</t>
    </rPh>
    <phoneticPr fontId="11"/>
  </si>
  <si>
    <t>小 売 業 合 計</t>
    <phoneticPr fontId="9"/>
  </si>
  <si>
    <t>各種商品小売業</t>
    <phoneticPr fontId="9"/>
  </si>
  <si>
    <t>織物・衣服・身の回り品小売業</t>
    <phoneticPr fontId="9"/>
  </si>
  <si>
    <t>飲食料品小売業</t>
    <phoneticPr fontId="9"/>
  </si>
  <si>
    <t>機械器具小売業</t>
    <phoneticPr fontId="9"/>
  </si>
  <si>
    <t>その他の小売業</t>
    <phoneticPr fontId="9"/>
  </si>
  <si>
    <t>無店舗小売業</t>
    <phoneticPr fontId="9"/>
  </si>
  <si>
    <t>－</t>
    <phoneticPr fontId="9"/>
  </si>
  <si>
    <t>小分類</t>
    <rPh sb="0" eb="3">
      <t>ショウブンルイ</t>
    </rPh>
    <phoneticPr fontId="34"/>
  </si>
  <si>
    <t>細分類</t>
    <rPh sb="0" eb="1">
      <t>サイ</t>
    </rPh>
    <rPh sb="1" eb="3">
      <t>ブンルイ</t>
    </rPh>
    <phoneticPr fontId="9"/>
  </si>
  <si>
    <t>表Ⅱ－5－16　京都市の小売業の業種構成</t>
    <rPh sb="8" eb="11">
      <t>キョウトシ</t>
    </rPh>
    <phoneticPr fontId="11"/>
  </si>
  <si>
    <t>表Ⅱ－5－17　全国の小売業の業種構成</t>
    <rPh sb="8" eb="10">
      <t>ゼンコク</t>
    </rPh>
    <phoneticPr fontId="11"/>
  </si>
  <si>
    <t>表Ⅱ－5－18　京都市の小売業業種別の年間商品販売額</t>
    <rPh sb="8" eb="11">
      <t>キョウトシ</t>
    </rPh>
    <rPh sb="12" eb="15">
      <t>コウリギョウ</t>
    </rPh>
    <rPh sb="15" eb="17">
      <t>ギョウシュ</t>
    </rPh>
    <rPh sb="17" eb="18">
      <t>ベツ</t>
    </rPh>
    <rPh sb="19" eb="21">
      <t>ネンカン</t>
    </rPh>
    <rPh sb="21" eb="23">
      <t>ショウヒン</t>
    </rPh>
    <rPh sb="23" eb="25">
      <t>ハンバイ</t>
    </rPh>
    <rPh sb="25" eb="26">
      <t>ガク</t>
    </rPh>
    <phoneticPr fontId="11"/>
  </si>
  <si>
    <t>売場面積</t>
    <rPh sb="0" eb="1">
      <t>バイ</t>
    </rPh>
    <rPh sb="1" eb="2">
      <t>バ</t>
    </rPh>
    <rPh sb="2" eb="3">
      <t>メン</t>
    </rPh>
    <rPh sb="3" eb="4">
      <t>セキ</t>
    </rPh>
    <phoneticPr fontId="11"/>
  </si>
  <si>
    <t>　年間商品販売額</t>
    <phoneticPr fontId="11"/>
  </si>
  <si>
    <t>表Ⅱ－5－19　政令市の売場面積規模別の小売販売額（構成比）の比較</t>
    <rPh sb="8" eb="11">
      <t>セイレイシ</t>
    </rPh>
    <rPh sb="12" eb="14">
      <t>ウリバ</t>
    </rPh>
    <rPh sb="14" eb="16">
      <t>メンセキ</t>
    </rPh>
    <rPh sb="16" eb="19">
      <t>キボベツ</t>
    </rPh>
    <rPh sb="20" eb="22">
      <t>コウリ</t>
    </rPh>
    <rPh sb="22" eb="24">
      <t>ハンバイ</t>
    </rPh>
    <rPh sb="24" eb="25">
      <t>ガク</t>
    </rPh>
    <rPh sb="26" eb="29">
      <t>コウセイヒ</t>
    </rPh>
    <rPh sb="31" eb="33">
      <t>ヒカク</t>
    </rPh>
    <phoneticPr fontId="11"/>
  </si>
  <si>
    <t>事業所数</t>
    <phoneticPr fontId="9"/>
  </si>
  <si>
    <t>都　　銀</t>
    <rPh sb="3" eb="4">
      <t>ギン</t>
    </rPh>
    <phoneticPr fontId="11"/>
  </si>
  <si>
    <t>表Ⅱ－6－2　金融・保険業の事業所数，従業者数の推移</t>
    <rPh sb="7" eb="9">
      <t>キンユウ</t>
    </rPh>
    <rPh sb="10" eb="13">
      <t>ホケンギョウ</t>
    </rPh>
    <rPh sb="12" eb="13">
      <t>ギョウ</t>
    </rPh>
    <rPh sb="24" eb="26">
      <t>スイイ</t>
    </rPh>
    <phoneticPr fontId="11"/>
  </si>
  <si>
    <t>表Ⅱ－6－3　政令市の金融・保険業の事業所数の比較</t>
    <rPh sb="7" eb="10">
      <t>セイレイシ</t>
    </rPh>
    <rPh sb="11" eb="13">
      <t>キンユウ</t>
    </rPh>
    <rPh sb="14" eb="17">
      <t>ホケンギョウ</t>
    </rPh>
    <rPh sb="18" eb="21">
      <t>ジギョウショ</t>
    </rPh>
    <phoneticPr fontId="11"/>
  </si>
  <si>
    <t>表Ⅱ－6－4　政令市の金融・保険業の従業者数の比較</t>
    <rPh sb="7" eb="10">
      <t>セイレイシ</t>
    </rPh>
    <rPh sb="11" eb="13">
      <t>キンユウ</t>
    </rPh>
    <rPh sb="14" eb="17">
      <t>ホケンギョウ</t>
    </rPh>
    <rPh sb="18" eb="21">
      <t>ジュウギョウシャ</t>
    </rPh>
    <rPh sb="21" eb="22">
      <t>スウ</t>
    </rPh>
    <phoneticPr fontId="11"/>
  </si>
  <si>
    <t>表Ⅱ－7－1　京都市の不動産業の事業所数，従業者数の推移</t>
    <rPh sb="7" eb="10">
      <t>キョウトシ</t>
    </rPh>
    <rPh sb="11" eb="14">
      <t>フドウサン</t>
    </rPh>
    <rPh sb="14" eb="15">
      <t>ギョウ</t>
    </rPh>
    <rPh sb="15" eb="16">
      <t>ケンギョウ</t>
    </rPh>
    <rPh sb="26" eb="28">
      <t>スイイ</t>
    </rPh>
    <phoneticPr fontId="11"/>
  </si>
  <si>
    <t>表Ⅱ－7－2　政令市の不動産業の事業所数の比較</t>
    <rPh sb="7" eb="10">
      <t>セイレイシ</t>
    </rPh>
    <rPh sb="11" eb="14">
      <t>フドウサン</t>
    </rPh>
    <rPh sb="14" eb="15">
      <t>ギョウ</t>
    </rPh>
    <rPh sb="16" eb="19">
      <t>ジギョウショ</t>
    </rPh>
    <phoneticPr fontId="11"/>
  </si>
  <si>
    <t>表Ⅱ－7－3　政令市の不動産業の従業者数の比較</t>
    <rPh sb="7" eb="10">
      <t>セイレイシ</t>
    </rPh>
    <rPh sb="11" eb="14">
      <t>フドウサン</t>
    </rPh>
    <rPh sb="14" eb="15">
      <t>ギョウ</t>
    </rPh>
    <rPh sb="16" eb="19">
      <t>ジュウギョウシャ</t>
    </rPh>
    <rPh sb="19" eb="20">
      <t>スウ</t>
    </rPh>
    <phoneticPr fontId="11"/>
  </si>
  <si>
    <t>表Ⅱ－8－1　京都市のサービス関連業の事業所数，従業者数の推移</t>
    <rPh sb="7" eb="10">
      <t>キョウトシ</t>
    </rPh>
    <rPh sb="15" eb="17">
      <t>カンレン</t>
    </rPh>
    <rPh sb="17" eb="18">
      <t>ギョウ</t>
    </rPh>
    <rPh sb="18" eb="19">
      <t>ケンギョウ</t>
    </rPh>
    <rPh sb="29" eb="31">
      <t>スイイ</t>
    </rPh>
    <phoneticPr fontId="11"/>
  </si>
  <si>
    <t>表Ⅱ－8－2　政令市のサービス関連業事業所数の比較</t>
    <rPh sb="7" eb="10">
      <t>セイレイシ</t>
    </rPh>
    <rPh sb="15" eb="17">
      <t>カンレン</t>
    </rPh>
    <rPh sb="17" eb="18">
      <t>ギョウ</t>
    </rPh>
    <rPh sb="18" eb="21">
      <t>ジギョウショ</t>
    </rPh>
    <rPh sb="21" eb="22">
      <t>スウ</t>
    </rPh>
    <rPh sb="23" eb="25">
      <t>ヒカク</t>
    </rPh>
    <phoneticPr fontId="11"/>
  </si>
  <si>
    <t>表Ⅱ－8－3　政令市のサービス関連業従業者数の比較</t>
    <rPh sb="7" eb="10">
      <t>セイレイシ</t>
    </rPh>
    <rPh sb="15" eb="17">
      <t>カンレン</t>
    </rPh>
    <rPh sb="17" eb="18">
      <t>ギョウ</t>
    </rPh>
    <rPh sb="18" eb="19">
      <t>ジュウ</t>
    </rPh>
    <rPh sb="19" eb="22">
      <t>ギョウシャスウ</t>
    </rPh>
    <rPh sb="23" eb="25">
      <t>ヒカク</t>
    </rPh>
    <phoneticPr fontId="11"/>
  </si>
  <si>
    <t>娯楽業</t>
    <phoneticPr fontId="34"/>
  </si>
  <si>
    <t>衣服裁縫修理業</t>
    <phoneticPr fontId="9"/>
  </si>
  <si>
    <t>物品預り業</t>
    <phoneticPr fontId="9"/>
  </si>
  <si>
    <t>火葬・墓地管理業</t>
    <phoneticPr fontId="9"/>
  </si>
  <si>
    <t>冠婚葬祭業</t>
    <phoneticPr fontId="9"/>
  </si>
  <si>
    <t>他に分類されない生活関連サービス業</t>
    <phoneticPr fontId="9"/>
  </si>
  <si>
    <t>管理，補助的経済活動を行う事業所</t>
    <phoneticPr fontId="9"/>
  </si>
  <si>
    <t>映像情報制作・配給業</t>
    <phoneticPr fontId="9"/>
  </si>
  <si>
    <t>音声情報制作業</t>
    <phoneticPr fontId="9"/>
  </si>
  <si>
    <t>広告制作業</t>
    <phoneticPr fontId="9"/>
  </si>
  <si>
    <t>映像・音声・文字情報制作に附帯するサービス業</t>
    <phoneticPr fontId="9"/>
  </si>
  <si>
    <t>表Ⅱ－8－4　サービス関連業の業種分類別の事業所数・従業者数</t>
    <rPh sb="11" eb="13">
      <t>カンレン</t>
    </rPh>
    <rPh sb="13" eb="14">
      <t>ギョウ</t>
    </rPh>
    <rPh sb="15" eb="17">
      <t>ギョウシュ</t>
    </rPh>
    <rPh sb="17" eb="19">
      <t>ブンルイ</t>
    </rPh>
    <rPh sb="19" eb="20">
      <t>ベツ</t>
    </rPh>
    <rPh sb="21" eb="24">
      <t>ジギョウショ</t>
    </rPh>
    <rPh sb="24" eb="25">
      <t>スウ</t>
    </rPh>
    <rPh sb="26" eb="27">
      <t>ジュウ</t>
    </rPh>
    <rPh sb="27" eb="30">
      <t>ギョウシャスウ</t>
    </rPh>
    <phoneticPr fontId="11"/>
  </si>
  <si>
    <t>映像・音声・文字情報
制作業（新聞業，出版業を除く）</t>
    <rPh sb="0" eb="2">
      <t>エイゾウ</t>
    </rPh>
    <rPh sb="3" eb="5">
      <t>オンセイ</t>
    </rPh>
    <rPh sb="6" eb="8">
      <t>モジ</t>
    </rPh>
    <rPh sb="8" eb="10">
      <t>ジョウホウ</t>
    </rPh>
    <rPh sb="11" eb="13">
      <t>セイサク</t>
    </rPh>
    <rPh sb="13" eb="14">
      <t>ギョウ</t>
    </rPh>
    <rPh sb="15" eb="17">
      <t>シンブン</t>
    </rPh>
    <rPh sb="17" eb="18">
      <t>ギョウ</t>
    </rPh>
    <rPh sb="19" eb="22">
      <t>シュッパンギョウ</t>
    </rPh>
    <rPh sb="23" eb="24">
      <t>ノゾ</t>
    </rPh>
    <phoneticPr fontId="34"/>
  </si>
  <si>
    <t>協同組合
（他に分類されないもの）</t>
    <phoneticPr fontId="34"/>
  </si>
  <si>
    <t>機械等修理業（別掲を除く）</t>
    <phoneticPr fontId="34"/>
  </si>
  <si>
    <t>技術サービス業
（他に分類されないもの）</t>
    <phoneticPr fontId="34"/>
  </si>
  <si>
    <t>専門サービス業
（他に分類されないもの）</t>
    <phoneticPr fontId="34"/>
  </si>
  <si>
    <t>表Ⅱ－8－6　政令市の情報通信業事業所数の比較</t>
    <rPh sb="7" eb="10">
      <t>セイレイシ</t>
    </rPh>
    <rPh sb="11" eb="13">
      <t>ジョウホウ</t>
    </rPh>
    <rPh sb="13" eb="15">
      <t>ツウシン</t>
    </rPh>
    <rPh sb="15" eb="16">
      <t>ギョウ</t>
    </rPh>
    <rPh sb="16" eb="19">
      <t>ジギョウショ</t>
    </rPh>
    <rPh sb="19" eb="20">
      <t>スウ</t>
    </rPh>
    <rPh sb="21" eb="23">
      <t>ヒカク</t>
    </rPh>
    <phoneticPr fontId="11"/>
  </si>
  <si>
    <t>表Ⅱ－8－7　政令市の情報通信業従業者数の比較</t>
    <rPh sb="7" eb="10">
      <t>セイレイシ</t>
    </rPh>
    <rPh sb="11" eb="13">
      <t>ジョウホウ</t>
    </rPh>
    <rPh sb="13" eb="15">
      <t>ツウシン</t>
    </rPh>
    <rPh sb="15" eb="16">
      <t>ギョウ</t>
    </rPh>
    <rPh sb="16" eb="17">
      <t>ジュウ</t>
    </rPh>
    <rPh sb="17" eb="20">
      <t>ギョウシャスウ</t>
    </rPh>
    <rPh sb="21" eb="23">
      <t>ヒカク</t>
    </rPh>
    <phoneticPr fontId="11"/>
  </si>
  <si>
    <t>事業所数</t>
    <rPh sb="0" eb="3">
      <t>ジギョウショ</t>
    </rPh>
    <rPh sb="3" eb="4">
      <t>スウ</t>
    </rPh>
    <phoneticPr fontId="34"/>
  </si>
  <si>
    <t>従業者数</t>
    <rPh sb="0" eb="1">
      <t>ジュウ</t>
    </rPh>
    <rPh sb="1" eb="4">
      <t>ギョウシャスウ</t>
    </rPh>
    <phoneticPr fontId="34"/>
  </si>
  <si>
    <t>表Ⅱ－8－10　政令市の学術研究，専門技術サービス業</t>
    <rPh sb="8" eb="11">
      <t>セイレイシ</t>
    </rPh>
    <rPh sb="12" eb="14">
      <t>ガクジュツ</t>
    </rPh>
    <rPh sb="14" eb="16">
      <t>ケンキュウ</t>
    </rPh>
    <rPh sb="17" eb="19">
      <t>センモン</t>
    </rPh>
    <rPh sb="19" eb="21">
      <t>ギジュツ</t>
    </rPh>
    <rPh sb="25" eb="26">
      <t>ギョウ</t>
    </rPh>
    <phoneticPr fontId="11"/>
  </si>
  <si>
    <t>表Ⅱ－8－11　政令市の学術研究，専門技術サービス業</t>
    <rPh sb="8" eb="11">
      <t>セイレイシ</t>
    </rPh>
    <rPh sb="12" eb="14">
      <t>ガクジュツ</t>
    </rPh>
    <rPh sb="14" eb="16">
      <t>ケンキュウ</t>
    </rPh>
    <rPh sb="17" eb="19">
      <t>センモン</t>
    </rPh>
    <rPh sb="19" eb="21">
      <t>ギジュツ</t>
    </rPh>
    <rPh sb="25" eb="26">
      <t>ギョウ</t>
    </rPh>
    <phoneticPr fontId="11"/>
  </si>
  <si>
    <t>表Ⅱ－8－12　政令市の宿泊業・飲食サービス業</t>
    <rPh sb="8" eb="11">
      <t>セイレイシ</t>
    </rPh>
    <rPh sb="12" eb="14">
      <t>シュクハク</t>
    </rPh>
    <rPh sb="14" eb="15">
      <t>ギョウ</t>
    </rPh>
    <rPh sb="16" eb="18">
      <t>インショク</t>
    </rPh>
    <rPh sb="22" eb="23">
      <t>ギョウ</t>
    </rPh>
    <phoneticPr fontId="11"/>
  </si>
  <si>
    <t>表Ⅱ－8－13　政令市の宿泊業・飲食サービス業</t>
    <rPh sb="8" eb="11">
      <t>セイレイシ</t>
    </rPh>
    <rPh sb="12" eb="14">
      <t>シュクハク</t>
    </rPh>
    <rPh sb="14" eb="15">
      <t>ギョウ</t>
    </rPh>
    <rPh sb="16" eb="18">
      <t>インショク</t>
    </rPh>
    <rPh sb="22" eb="23">
      <t>ギョウ</t>
    </rPh>
    <phoneticPr fontId="11"/>
  </si>
  <si>
    <t>　　　　　　 事業所数の比較</t>
    <phoneticPr fontId="9"/>
  </si>
  <si>
    <t>　　　　　　 従業者数の比較</t>
    <phoneticPr fontId="9"/>
  </si>
  <si>
    <t>表Ⅱ－8－14　政令市の生活関連サービス業，娯楽業</t>
    <rPh sb="8" eb="11">
      <t>セイレイシ</t>
    </rPh>
    <rPh sb="12" eb="14">
      <t>セイカツ</t>
    </rPh>
    <rPh sb="14" eb="16">
      <t>カンレン</t>
    </rPh>
    <rPh sb="20" eb="21">
      <t>ギョウ</t>
    </rPh>
    <rPh sb="22" eb="24">
      <t>ゴラク</t>
    </rPh>
    <phoneticPr fontId="11"/>
  </si>
  <si>
    <t>表Ⅱ－8－15　政令市の生活関連サービス業，娯楽業</t>
    <rPh sb="8" eb="11">
      <t>セイレイシ</t>
    </rPh>
    <rPh sb="12" eb="14">
      <t>セイカツ</t>
    </rPh>
    <rPh sb="14" eb="16">
      <t>カンレン</t>
    </rPh>
    <rPh sb="20" eb="21">
      <t>ギョウ</t>
    </rPh>
    <rPh sb="22" eb="24">
      <t>ゴラク</t>
    </rPh>
    <phoneticPr fontId="11"/>
  </si>
  <si>
    <t>表Ⅱ－8－22　政令市のサービス業（他に分類されないもの）</t>
    <rPh sb="8" eb="11">
      <t>セイレイシ</t>
    </rPh>
    <rPh sb="16" eb="17">
      <t>ギョウ</t>
    </rPh>
    <rPh sb="18" eb="19">
      <t>ホカ</t>
    </rPh>
    <rPh sb="20" eb="22">
      <t>ブンルイ</t>
    </rPh>
    <phoneticPr fontId="11"/>
  </si>
  <si>
    <t>表Ⅱ－8－23　政令市のサービス業（他に分類されないもの）</t>
    <rPh sb="8" eb="11">
      <t>セイレイシ</t>
    </rPh>
    <rPh sb="16" eb="17">
      <t>ギョウ</t>
    </rPh>
    <rPh sb="18" eb="19">
      <t>ホカ</t>
    </rPh>
    <rPh sb="20" eb="22">
      <t>ブンルイ</t>
    </rPh>
    <phoneticPr fontId="11"/>
  </si>
  <si>
    <t>　板ガラス加工業</t>
    <phoneticPr fontId="9"/>
  </si>
  <si>
    <t>　生コンクリート製造業</t>
    <phoneticPr fontId="9"/>
  </si>
  <si>
    <t>　理化学用・医療用ガラス器具製造業</t>
    <phoneticPr fontId="9"/>
  </si>
  <si>
    <t>　食卓用・ちゅう房用陶磁器製造業</t>
    <phoneticPr fontId="9"/>
  </si>
  <si>
    <t>　陶磁器用はい（坏）土製造業</t>
    <phoneticPr fontId="9"/>
  </si>
  <si>
    <t>　コンクリート製品製造業</t>
    <phoneticPr fontId="9"/>
  </si>
  <si>
    <t>　陶磁器製置物製造業</t>
    <phoneticPr fontId="9"/>
  </si>
  <si>
    <t>　研削と石製造業</t>
    <phoneticPr fontId="9"/>
  </si>
  <si>
    <t>　石工品製造業</t>
    <phoneticPr fontId="9"/>
  </si>
  <si>
    <t>　理化学用・工業用陶磁器製造業</t>
    <phoneticPr fontId="9"/>
  </si>
  <si>
    <t>パーソナルコンピュータ製造業</t>
    <rPh sb="11" eb="14">
      <t>セイゾウギョウ</t>
    </rPh>
    <phoneticPr fontId="9"/>
  </si>
  <si>
    <t>　その他の有機化学工業製品製造業</t>
    <phoneticPr fontId="9"/>
  </si>
  <si>
    <t>　他に分類されない化学工業製品製造業</t>
    <phoneticPr fontId="9"/>
  </si>
  <si>
    <t>　環式中間物・合成染料・有機顔料製造業</t>
    <phoneticPr fontId="9"/>
  </si>
  <si>
    <t>　その他の無機化学工業製品製造業</t>
    <phoneticPr fontId="9"/>
  </si>
  <si>
    <t>　石けん・合成洗剤製造業</t>
    <phoneticPr fontId="9"/>
  </si>
  <si>
    <t>　印刷インキ製造業</t>
    <phoneticPr fontId="9"/>
  </si>
  <si>
    <t>　医薬品製剤製造業</t>
    <phoneticPr fontId="9"/>
  </si>
  <si>
    <t>　頭髪用化粧品製造業</t>
    <phoneticPr fontId="9"/>
  </si>
  <si>
    <t>　オフセット印刷業</t>
    <phoneticPr fontId="9"/>
  </si>
  <si>
    <t>　紙以外の印刷業</t>
    <phoneticPr fontId="9"/>
  </si>
  <si>
    <t>　製　本　業</t>
    <phoneticPr fontId="9"/>
  </si>
  <si>
    <t>　印刷物加工業</t>
    <phoneticPr fontId="9"/>
  </si>
  <si>
    <t>　製　版　業</t>
    <phoneticPr fontId="9"/>
  </si>
  <si>
    <t>　オフセット印刷以外の印刷業</t>
    <phoneticPr fontId="9"/>
  </si>
  <si>
    <t>（単位：百万円，％）</t>
    <rPh sb="1" eb="3">
      <t>タンイ</t>
    </rPh>
    <rPh sb="4" eb="5">
      <t>ヒャク</t>
    </rPh>
    <rPh sb="5" eb="6">
      <t>マン</t>
    </rPh>
    <rPh sb="6" eb="7">
      <t>エン</t>
    </rPh>
    <phoneticPr fontId="11"/>
  </si>
  <si>
    <t>（単位：ha，％）</t>
    <phoneticPr fontId="11"/>
  </si>
  <si>
    <t>－</t>
    <phoneticPr fontId="9"/>
  </si>
  <si>
    <t>政令市</t>
    <rPh sb="0" eb="3">
      <t>セイレイシ</t>
    </rPh>
    <phoneticPr fontId="9"/>
  </si>
  <si>
    <t>京都市中央卸売市場第二市場「市場年報」</t>
    <phoneticPr fontId="11"/>
  </si>
  <si>
    <t>京都市「新設住宅着工の動向について」</t>
    <phoneticPr fontId="11"/>
  </si>
  <si>
    <t>資料：京都市「新設住宅着工の動向について」</t>
    <rPh sb="0" eb="2">
      <t>シリョウ</t>
    </rPh>
    <phoneticPr fontId="9"/>
  </si>
  <si>
    <t>資料：国土交通省「建築着工統計調査」　</t>
    <rPh sb="9" eb="11">
      <t>ケンチク</t>
    </rPh>
    <rPh sb="15" eb="17">
      <t>チョウサ</t>
    </rPh>
    <phoneticPr fontId="11"/>
  </si>
  <si>
    <t>注：平成19年調査で調査項目を変更したため，製造品出荷額等は前回の数値とは接続しない。</t>
    <rPh sb="0" eb="1">
      <t>チュウ</t>
    </rPh>
    <rPh sb="2" eb="4">
      <t>ヘイセイ</t>
    </rPh>
    <rPh sb="6" eb="7">
      <t>ネン</t>
    </rPh>
    <rPh sb="7" eb="9">
      <t>チョウサ</t>
    </rPh>
    <rPh sb="10" eb="12">
      <t>チョウサ</t>
    </rPh>
    <rPh sb="12" eb="14">
      <t>コウモク</t>
    </rPh>
    <rPh sb="15" eb="17">
      <t>ヘンコウ</t>
    </rPh>
    <rPh sb="22" eb="25">
      <t>セイゾウヒン</t>
    </rPh>
    <rPh sb="25" eb="27">
      <t>シュッカ</t>
    </rPh>
    <rPh sb="27" eb="28">
      <t>ガク</t>
    </rPh>
    <rPh sb="28" eb="29">
      <t>ナド</t>
    </rPh>
    <rPh sb="30" eb="32">
      <t>ゼンカイ</t>
    </rPh>
    <rPh sb="33" eb="35">
      <t>スウチ</t>
    </rPh>
    <rPh sb="37" eb="39">
      <t>セツゾク</t>
    </rPh>
    <phoneticPr fontId="9"/>
  </si>
  <si>
    <t>アイスクリーム</t>
    <phoneticPr fontId="9"/>
  </si>
  <si>
    <t>京友禅協同組合連合会「京友禅京小紋生産量調査報告書」</t>
    <phoneticPr fontId="11"/>
  </si>
  <si>
    <t>経済産業省「平成26年商業統計」</t>
    <phoneticPr fontId="9"/>
  </si>
  <si>
    <t>全国計</t>
    <rPh sb="0" eb="2">
      <t>ゼンコク</t>
    </rPh>
    <rPh sb="2" eb="3">
      <t>ケイ</t>
    </rPh>
    <phoneticPr fontId="14"/>
  </si>
  <si>
    <t>仙台市</t>
    <phoneticPr fontId="14"/>
  </si>
  <si>
    <t>札幌市</t>
    <phoneticPr fontId="14"/>
  </si>
  <si>
    <t>さいたま市</t>
    <phoneticPr fontId="14"/>
  </si>
  <si>
    <t>千葉市</t>
    <phoneticPr fontId="14"/>
  </si>
  <si>
    <t>資料：経済産業省「平成26年商業統計」</t>
    <phoneticPr fontId="9"/>
  </si>
  <si>
    <t>資料：経済産業省「平成26年商業統計」</t>
    <rPh sb="0" eb="2">
      <t>シリョウ</t>
    </rPh>
    <rPh sb="3" eb="5">
      <t>ケイザイ</t>
    </rPh>
    <rPh sb="5" eb="8">
      <t>サンギョウショウ</t>
    </rPh>
    <rPh sb="9" eb="11">
      <t>ヘイセイ</t>
    </rPh>
    <rPh sb="13" eb="14">
      <t>ネン</t>
    </rPh>
    <rPh sb="14" eb="16">
      <t>ショウギョウ</t>
    </rPh>
    <rPh sb="16" eb="18">
      <t>トウケイ</t>
    </rPh>
    <phoneticPr fontId="8"/>
  </si>
  <si>
    <t>百貨店，総合スーパー</t>
    <phoneticPr fontId="14"/>
  </si>
  <si>
    <t>百貨店，総合スーパー</t>
    <phoneticPr fontId="9"/>
  </si>
  <si>
    <t>その他の各種商品小売業（従業者が常時50人未満のもの）</t>
  </si>
  <si>
    <t>各種食料品小売業</t>
    <phoneticPr fontId="14"/>
  </si>
  <si>
    <t>無店舗小売業</t>
    <phoneticPr fontId="14"/>
  </si>
  <si>
    <t>通信販売・訪問販売小売業</t>
    <phoneticPr fontId="14"/>
  </si>
  <si>
    <t>無店舗小売業（飲食料品小売）</t>
  </si>
  <si>
    <t>自動販売機による小売業</t>
  </si>
  <si>
    <t>平均出荷金額（百万円）</t>
    <rPh sb="7" eb="9">
      <t>ヒャクマン</t>
    </rPh>
    <rPh sb="9" eb="10">
      <t>エン</t>
    </rPh>
    <phoneticPr fontId="9"/>
  </si>
  <si>
    <t>全国卸売業の業種構成</t>
    <rPh sb="0" eb="2">
      <t>ゼンコク</t>
    </rPh>
    <rPh sb="2" eb="3">
      <t>オロシ</t>
    </rPh>
    <phoneticPr fontId="11"/>
  </si>
  <si>
    <t>平成26年</t>
    <phoneticPr fontId="9"/>
  </si>
  <si>
    <t>会社</t>
    <phoneticPr fontId="11"/>
  </si>
  <si>
    <t>社寺</t>
    <phoneticPr fontId="11"/>
  </si>
  <si>
    <t>慣行共有</t>
    <rPh sb="0" eb="2">
      <t>カンコウ</t>
    </rPh>
    <rPh sb="2" eb="4">
      <t>キョウユウ</t>
    </rPh>
    <phoneticPr fontId="11"/>
  </si>
  <si>
    <t>森林総合研究所</t>
    <rPh sb="0" eb="2">
      <t>シンリン</t>
    </rPh>
    <rPh sb="2" eb="4">
      <t>ソウゴウ</t>
    </rPh>
    <rPh sb="4" eb="7">
      <t>ケンキュウショ</t>
    </rPh>
    <phoneticPr fontId="9"/>
  </si>
  <si>
    <t>生産森林組合</t>
    <rPh sb="0" eb="2">
      <t>セイサン</t>
    </rPh>
    <rPh sb="2" eb="4">
      <t>シンリン</t>
    </rPh>
    <rPh sb="4" eb="6">
      <t>クミアイ</t>
    </rPh>
    <phoneticPr fontId="11"/>
  </si>
  <si>
    <t>財産区</t>
    <rPh sb="0" eb="2">
      <t>ザイサン</t>
    </rPh>
    <rPh sb="2" eb="3">
      <t>ク</t>
    </rPh>
    <phoneticPr fontId="11"/>
  </si>
  <si>
    <t>表Ⅱ－5－7　全国卸売業の業種構成</t>
    <rPh sb="0" eb="1">
      <t>ヒョウ</t>
    </rPh>
    <rPh sb="7" eb="9">
      <t>ゼンコク</t>
    </rPh>
    <rPh sb="9" eb="10">
      <t>オロシ</t>
    </rPh>
    <phoneticPr fontId="11"/>
  </si>
  <si>
    <t>表Ⅱ－1－2－5　荒廃農地面積の推移</t>
    <rPh sb="0" eb="1">
      <t>ヒョウ</t>
    </rPh>
    <rPh sb="9" eb="11">
      <t>コウハイ</t>
    </rPh>
    <rPh sb="11" eb="13">
      <t>ノウチ</t>
    </rPh>
    <rPh sb="13" eb="15">
      <t>メンセキ</t>
    </rPh>
    <phoneticPr fontId="11"/>
  </si>
  <si>
    <t>平成27年</t>
    <rPh sb="0" eb="2">
      <t>ヘイセイ</t>
    </rPh>
    <rPh sb="4" eb="5">
      <t>ネン</t>
    </rPh>
    <phoneticPr fontId="8"/>
  </si>
  <si>
    <t>資料：農林水産省「2015農林業センサス」</t>
    <rPh sb="0" eb="2">
      <t>シリョウ</t>
    </rPh>
    <rPh sb="3" eb="5">
      <t>ノウリン</t>
    </rPh>
    <rPh sb="5" eb="8">
      <t>スイサンショウ</t>
    </rPh>
    <rPh sb="13" eb="15">
      <t>ノウリン</t>
    </rPh>
    <rPh sb="15" eb="16">
      <t>ギョウ</t>
    </rPh>
    <phoneticPr fontId="40"/>
  </si>
  <si>
    <t>京都市「京都市農林統計資料」</t>
    <phoneticPr fontId="11"/>
  </si>
  <si>
    <t>京都市「京都市農林統計資料」</t>
    <phoneticPr fontId="11"/>
  </si>
  <si>
    <t>農林水産省「2015農林業センサス」</t>
    <phoneticPr fontId="11"/>
  </si>
  <si>
    <t>京都市「京都市の商業　平成26年商業統計調査結果報告」</t>
    <rPh sb="4" eb="7">
      <t>キョウトシ</t>
    </rPh>
    <rPh sb="8" eb="10">
      <t>ショウギョウ</t>
    </rPh>
    <rPh sb="11" eb="13">
      <t>ヘイセイ</t>
    </rPh>
    <rPh sb="15" eb="24">
      <t>ネンショウギョウトウケイチョウサケッカ</t>
    </rPh>
    <rPh sb="24" eb="26">
      <t>ホウコク</t>
    </rPh>
    <phoneticPr fontId="11"/>
  </si>
  <si>
    <t>京都市中央卸売市場第一市場「市場年報」</t>
    <phoneticPr fontId="11"/>
  </si>
  <si>
    <t>日本銀行京都支店「管内金融経済動向」，大阪支店「実質預金・貸出動向（近畿地区）」</t>
    <rPh sb="9" eb="11">
      <t>カンナイ</t>
    </rPh>
    <rPh sb="11" eb="13">
      <t>キンユウ</t>
    </rPh>
    <rPh sb="13" eb="15">
      <t>ケイザイ</t>
    </rPh>
    <rPh sb="15" eb="17">
      <t>ドウコウ</t>
    </rPh>
    <rPh sb="24" eb="26">
      <t>ジッシツ</t>
    </rPh>
    <rPh sb="26" eb="28">
      <t>ヨキン</t>
    </rPh>
    <rPh sb="29" eb="31">
      <t>カシダシ</t>
    </rPh>
    <rPh sb="31" eb="33">
      <t>ドウコウ</t>
    </rPh>
    <rPh sb="34" eb="36">
      <t>キンキ</t>
    </rPh>
    <rPh sb="36" eb="38">
      <t>チク</t>
    </rPh>
    <phoneticPr fontId="11"/>
  </si>
  <si>
    <t>内閣府「平成26年度国民経済計算確報」</t>
    <phoneticPr fontId="11"/>
  </si>
  <si>
    <t>京都市「京都市の工業　平成26（2014）年工業統計調査結果（産業細分類別結果）」</t>
    <phoneticPr fontId="11"/>
  </si>
  <si>
    <t>京都市「京都市の工業　平成26（2014）年工業統計調査結果（従業者規模別結果）」</t>
    <phoneticPr fontId="11"/>
  </si>
  <si>
    <t>第21次西陣機業調査委員会「西陣機業調査の概要」</t>
    <phoneticPr fontId="11"/>
  </si>
  <si>
    <t>資料：京都市「京都市農林統計資料」</t>
    <phoneticPr fontId="11"/>
  </si>
  <si>
    <t>資料：京都市「京都市農林統計資料」</t>
    <phoneticPr fontId="11"/>
  </si>
  <si>
    <t>資料：京都市「京都市の工業　平成26（2014）年工業統計調査結果（従業者規模別結果）」</t>
    <rPh sb="34" eb="37">
      <t>ジュウギョウシャ</t>
    </rPh>
    <rPh sb="37" eb="40">
      <t>キボベツ</t>
    </rPh>
    <phoneticPr fontId="11"/>
  </si>
  <si>
    <t>資料：京都市「京都市の工業　平成26（2014）年工業統計調査結果（産業細分類別結果）」</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9"/>
  </si>
  <si>
    <t>資料：第21次西陣機業調査委員会「西陣機業調査の概要」</t>
    <phoneticPr fontId="11"/>
  </si>
  <si>
    <t>資料：第21次西陣機業調査委員会「西陣機業調査の概要」</t>
    <rPh sb="0" eb="2">
      <t>シリョウ</t>
    </rPh>
    <rPh sb="3" eb="4">
      <t>ダイ</t>
    </rPh>
    <rPh sb="6" eb="7">
      <t>ジ</t>
    </rPh>
    <rPh sb="7" eb="10">
      <t>ニシジンキ</t>
    </rPh>
    <rPh sb="10" eb="11">
      <t>ギョウ</t>
    </rPh>
    <rPh sb="11" eb="13">
      <t>チョウサ</t>
    </rPh>
    <rPh sb="13" eb="16">
      <t>イインカイ</t>
    </rPh>
    <rPh sb="17" eb="20">
      <t>ニシジンキ</t>
    </rPh>
    <rPh sb="20" eb="21">
      <t>ギョウ</t>
    </rPh>
    <rPh sb="21" eb="23">
      <t>チョウサ</t>
    </rPh>
    <rPh sb="24" eb="26">
      <t>ガイヨウ</t>
    </rPh>
    <phoneticPr fontId="11"/>
  </si>
  <si>
    <t>（単位：社，台，人）</t>
    <rPh sb="1" eb="3">
      <t>タンイ</t>
    </rPh>
    <rPh sb="4" eb="5">
      <t>シャ</t>
    </rPh>
    <rPh sb="6" eb="7">
      <t>ダイ</t>
    </rPh>
    <rPh sb="8" eb="9">
      <t>ヒト</t>
    </rPh>
    <phoneticPr fontId="11"/>
  </si>
  <si>
    <t>（単位：十億円，％）</t>
    <rPh sb="1" eb="3">
      <t>タンイ</t>
    </rPh>
    <rPh sb="4" eb="5">
      <t>ジュウ</t>
    </rPh>
    <rPh sb="5" eb="6">
      <t>オク</t>
    </rPh>
    <rPh sb="6" eb="7">
      <t>エン</t>
    </rPh>
    <phoneticPr fontId="11"/>
  </si>
  <si>
    <t>資料：京都市「京都市の工業　平成26（2014）年工業統計調査結果（産業細分類別結果）」</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36"/>
  </si>
  <si>
    <t>資料：経済産業省「平成26年商業統計」</t>
    <rPh sb="3" eb="5">
      <t>ケイザイ</t>
    </rPh>
    <rPh sb="5" eb="8">
      <t>サンギョウショウ</t>
    </rPh>
    <rPh sb="9" eb="11">
      <t>ヘイセイ</t>
    </rPh>
    <rPh sb="13" eb="14">
      <t>ネン</t>
    </rPh>
    <rPh sb="14" eb="16">
      <t>ショウギョウ</t>
    </rPh>
    <rPh sb="16" eb="18">
      <t>トウケイ</t>
    </rPh>
    <phoneticPr fontId="8"/>
  </si>
  <si>
    <t>資料：日本銀行京都支店「管内金融経済概況」，</t>
    <rPh sb="12" eb="14">
      <t>カンナイ</t>
    </rPh>
    <rPh sb="14" eb="16">
      <t>キンユウ</t>
    </rPh>
    <rPh sb="16" eb="18">
      <t>ケイザイ</t>
    </rPh>
    <rPh sb="18" eb="20">
      <t>ガイキョウ</t>
    </rPh>
    <phoneticPr fontId="11"/>
  </si>
  <si>
    <t>注１：織機台数は出機を含み，従業者数は市内出機を含む。</t>
    <phoneticPr fontId="9"/>
  </si>
  <si>
    <t>注２：（　）内は昭和59年を100とした指数である。</t>
    <rPh sb="0" eb="1">
      <t>チュウ</t>
    </rPh>
    <phoneticPr fontId="11"/>
  </si>
  <si>
    <t>注１：平均出荷金額＝（総出荷金額÷企業数）</t>
    <phoneticPr fontId="9"/>
  </si>
  <si>
    <t>　２：（　）内は昭和59年を100とした指数である。</t>
    <phoneticPr fontId="11"/>
  </si>
  <si>
    <t>注：事業所・企業統計調査と経済センサスは調査方法，新設事業所の定義が異なるため，</t>
    <phoneticPr fontId="9"/>
  </si>
  <si>
    <t>　　平成18～26年の数値はそれ以前と単純に比較できない。</t>
    <phoneticPr fontId="9"/>
  </si>
  <si>
    <t>注１：畜産物生産額についての京都市推計（平成21年以前）と農林水産省「生産農業所得統計」を活用した</t>
    <rPh sb="0" eb="1">
      <t>チュウ</t>
    </rPh>
    <rPh sb="3" eb="6">
      <t>チクサンブツ</t>
    </rPh>
    <rPh sb="6" eb="9">
      <t>セイサンガク</t>
    </rPh>
    <rPh sb="14" eb="17">
      <t>キョウトシ</t>
    </rPh>
    <rPh sb="17" eb="19">
      <t>スイケイ</t>
    </rPh>
    <rPh sb="20" eb="22">
      <t>ヘイセイ</t>
    </rPh>
    <rPh sb="24" eb="25">
      <t>ネン</t>
    </rPh>
    <rPh sb="25" eb="27">
      <t>イゼン</t>
    </rPh>
    <rPh sb="29" eb="31">
      <t>ノウリン</t>
    </rPh>
    <rPh sb="31" eb="33">
      <t>スイサン</t>
    </rPh>
    <rPh sb="33" eb="34">
      <t>ショウ</t>
    </rPh>
    <rPh sb="35" eb="37">
      <t>セイサン</t>
    </rPh>
    <rPh sb="37" eb="39">
      <t>ノウギョウ</t>
    </rPh>
    <rPh sb="39" eb="41">
      <t>ショトク</t>
    </rPh>
    <rPh sb="41" eb="43">
      <t>トウケイ</t>
    </rPh>
    <rPh sb="45" eb="47">
      <t>カツヨウ</t>
    </rPh>
    <phoneticPr fontId="9"/>
  </si>
  <si>
    <t>注２：牛肉は，平成22年以降は肉用牛をさす。</t>
    <rPh sb="0" eb="1">
      <t>チュウ</t>
    </rPh>
    <rPh sb="3" eb="5">
      <t>ギュウニク</t>
    </rPh>
    <rPh sb="7" eb="9">
      <t>ヘイセイ</t>
    </rPh>
    <rPh sb="11" eb="14">
      <t>ネンイコウ</t>
    </rPh>
    <rPh sb="15" eb="18">
      <t>ニクヨウギュウ</t>
    </rPh>
    <phoneticPr fontId="9"/>
  </si>
  <si>
    <t>注２：近畿地区（大阪，兵庫，京都，滋賀，奈良，和歌山の府県）</t>
    <rPh sb="3" eb="5">
      <t>キンキ</t>
    </rPh>
    <rPh sb="5" eb="7">
      <t>チク</t>
    </rPh>
    <rPh sb="8" eb="10">
      <t>オオサカ</t>
    </rPh>
    <rPh sb="11" eb="13">
      <t>ヒョウゴ</t>
    </rPh>
    <rPh sb="14" eb="16">
      <t>キョウト</t>
    </rPh>
    <rPh sb="17" eb="19">
      <t>シガ</t>
    </rPh>
    <rPh sb="20" eb="22">
      <t>ナラ</t>
    </rPh>
    <rPh sb="23" eb="26">
      <t>ワカヤマ</t>
    </rPh>
    <rPh sb="27" eb="29">
      <t>フケン</t>
    </rPh>
    <phoneticPr fontId="11"/>
  </si>
  <si>
    <t>注１：信組，労金，農協，信漁連の計数を含まない。</t>
    <phoneticPr fontId="11"/>
  </si>
  <si>
    <t>注１：小規模事業所は従業者数19人以下（ただし，卸売業，小売業，サービス業は4人以下）の事業所</t>
    <rPh sb="0" eb="1">
      <t>チュウ</t>
    </rPh>
    <rPh sb="3" eb="6">
      <t>ショウキボ</t>
    </rPh>
    <rPh sb="6" eb="9">
      <t>ジギョウショ</t>
    </rPh>
    <rPh sb="44" eb="47">
      <t>ジギョウショ</t>
    </rPh>
    <phoneticPr fontId="34"/>
  </si>
  <si>
    <t>注２：大規模事業所は従業者数300人以上（ただし，卸売業，サービス業は100人以上，小売業は50人以上）の事業所</t>
    <rPh sb="0" eb="1">
      <t>チュウ</t>
    </rPh>
    <rPh sb="3" eb="6">
      <t>ダイキボ</t>
    </rPh>
    <rPh sb="6" eb="9">
      <t>ジギョウショ</t>
    </rPh>
    <rPh sb="53" eb="56">
      <t>ジギョウショ</t>
    </rPh>
    <phoneticPr fontId="34"/>
  </si>
  <si>
    <t>注１：年度は12月1日～翌11月30日，（　）内は昭和43年を100とした数値である。</t>
    <rPh sb="0" eb="1">
      <t>チュウ</t>
    </rPh>
    <rPh sb="3" eb="5">
      <t>ネンド</t>
    </rPh>
    <rPh sb="8" eb="9">
      <t>ガツ</t>
    </rPh>
    <rPh sb="10" eb="11">
      <t>ニチ</t>
    </rPh>
    <rPh sb="12" eb="13">
      <t>ヨク</t>
    </rPh>
    <rPh sb="15" eb="16">
      <t>ガツ</t>
    </rPh>
    <rPh sb="18" eb="19">
      <t>ニチ</t>
    </rPh>
    <rPh sb="23" eb="24">
      <t>ナイ</t>
    </rPh>
    <rPh sb="25" eb="27">
      <t>ショウワ</t>
    </rPh>
    <rPh sb="29" eb="30">
      <t>ネン</t>
    </rPh>
    <rPh sb="37" eb="39">
      <t>スウチ</t>
    </rPh>
    <phoneticPr fontId="11"/>
  </si>
  <si>
    <t>注３：平成19年度から「機械捺染」にはインクジェットを含む。</t>
    <rPh sb="0" eb="1">
      <t>チュウ</t>
    </rPh>
    <rPh sb="3" eb="5">
      <t>ヘイセイ</t>
    </rPh>
    <rPh sb="7" eb="9">
      <t>ネンド</t>
    </rPh>
    <rPh sb="12" eb="14">
      <t>キカイ</t>
    </rPh>
    <rPh sb="14" eb="15">
      <t>ナツ</t>
    </rPh>
    <rPh sb="15" eb="16">
      <t>ソ</t>
    </rPh>
    <rPh sb="27" eb="28">
      <t>フク</t>
    </rPh>
    <phoneticPr fontId="11"/>
  </si>
  <si>
    <t xml:space="preserve"> χ</t>
    <phoneticPr fontId="9"/>
  </si>
  <si>
    <t>注２：該当事業所が特定されるおそれのある箇所は，「χ」で表記。</t>
    <phoneticPr fontId="11"/>
  </si>
  <si>
    <t>表Ⅱ－3－1－5　政令市の製造品出荷額等，粗付加価値額の比較</t>
    <rPh sb="9" eb="12">
      <t>セイレイシ</t>
    </rPh>
    <rPh sb="13" eb="16">
      <t>セイゾウヒン</t>
    </rPh>
    <rPh sb="21" eb="22">
      <t>アラ</t>
    </rPh>
    <rPh sb="22" eb="24">
      <t>フカ</t>
    </rPh>
    <rPh sb="24" eb="26">
      <t>カチ</t>
    </rPh>
    <rPh sb="26" eb="27">
      <t>ガク</t>
    </rPh>
    <phoneticPr fontId="11"/>
  </si>
  <si>
    <t>総務省統計局「平成24年経済センサス活動調査」，「平成26年経済センサス基礎調査」</t>
    <rPh sb="0" eb="3">
      <t>ソウムショウ</t>
    </rPh>
    <rPh sb="3" eb="6">
      <t>トウケイキョク</t>
    </rPh>
    <rPh sb="7" eb="9">
      <t>ヘイセイ</t>
    </rPh>
    <rPh sb="11" eb="12">
      <t>ネン</t>
    </rPh>
    <rPh sb="12" eb="14">
      <t>ケイザイ</t>
    </rPh>
    <rPh sb="18" eb="20">
      <t>カツドウ</t>
    </rPh>
    <rPh sb="20" eb="22">
      <t>チョウサ</t>
    </rPh>
    <rPh sb="25" eb="27">
      <t>ヘイセイ</t>
    </rPh>
    <rPh sb="29" eb="30">
      <t>ネン</t>
    </rPh>
    <rPh sb="30" eb="32">
      <t>ケイザイ</t>
    </rPh>
    <rPh sb="36" eb="38">
      <t>キソ</t>
    </rPh>
    <rPh sb="38" eb="40">
      <t>チョウサ</t>
    </rPh>
    <phoneticPr fontId="11"/>
  </si>
  <si>
    <t>資料：総務省統計局「平成24年経済センサス活動調査」，「平成26年経済センサス基礎調査」</t>
    <phoneticPr fontId="11"/>
  </si>
  <si>
    <t>(87.8/103.4)</t>
  </si>
  <si>
    <t>(0.1/107.9)</t>
  </si>
  <si>
    <t>(0.1/104.1)</t>
  </si>
  <si>
    <t>(0.0/405.0)</t>
  </si>
  <si>
    <t>(0.0/98.0)</t>
  </si>
  <si>
    <t>(19.6/118.3)</t>
  </si>
  <si>
    <t>(3.8/98.1)</t>
  </si>
  <si>
    <t>(1.6/76.8)</t>
  </si>
  <si>
    <t>(13.0/86.3)</t>
  </si>
  <si>
    <t>(6.1/102.9)</t>
  </si>
  <si>
    <t>(15.1/107.2)</t>
  </si>
  <si>
    <t>(8.1/197.9)</t>
  </si>
  <si>
    <t>(20.3/105.9)</t>
  </si>
  <si>
    <t>(12.2/106.3)</t>
  </si>
  <si>
    <t>(100.0/103.8)</t>
  </si>
  <si>
    <t>経営形態</t>
    <rPh sb="0" eb="2">
      <t>ケイエイ</t>
    </rPh>
    <rPh sb="2" eb="4">
      <t>ケイタイ</t>
    </rPh>
    <phoneticPr fontId="9"/>
  </si>
  <si>
    <t>森林面積</t>
    <rPh sb="0" eb="2">
      <t>シンリン</t>
    </rPh>
    <rPh sb="2" eb="4">
      <t>メンセキ</t>
    </rPh>
    <phoneticPr fontId="9"/>
  </si>
  <si>
    <t>構成比</t>
    <rPh sb="0" eb="3">
      <t>コウセイヒ</t>
    </rPh>
    <phoneticPr fontId="9"/>
  </si>
  <si>
    <t>（単位：ｋℓ，％）</t>
    <rPh sb="1" eb="3">
      <t>タンイ</t>
    </rPh>
    <phoneticPr fontId="11"/>
  </si>
  <si>
    <t>昭和43年度</t>
    <rPh sb="0" eb="2">
      <t>ショウワ</t>
    </rPh>
    <rPh sb="4" eb="6">
      <t>ネンド</t>
    </rPh>
    <phoneticPr fontId="11"/>
  </si>
  <si>
    <t>合　　計</t>
    <phoneticPr fontId="11"/>
  </si>
  <si>
    <t>　　　大阪支店「実質預金・貸出動向（近畿地区）」</t>
    <phoneticPr fontId="9"/>
  </si>
  <si>
    <t>　　　京都市推計（平成22年以降）で集計方法及び項目が異なるため，結果は比較できない。</t>
    <rPh sb="3" eb="5">
      <t>キョウト</t>
    </rPh>
    <rPh sb="5" eb="6">
      <t>シ</t>
    </rPh>
    <rPh sb="6" eb="8">
      <t>スイケイ</t>
    </rPh>
    <rPh sb="9" eb="11">
      <t>ヘイセイ</t>
    </rPh>
    <rPh sb="13" eb="16">
      <t>ネンイコウ</t>
    </rPh>
    <rPh sb="18" eb="20">
      <t>シュウケイ</t>
    </rPh>
    <rPh sb="20" eb="22">
      <t>ホウホウ</t>
    </rPh>
    <rPh sb="22" eb="23">
      <t>オヨ</t>
    </rPh>
    <rPh sb="24" eb="26">
      <t>コウモク</t>
    </rPh>
    <rPh sb="27" eb="28">
      <t>コト</t>
    </rPh>
    <rPh sb="33" eb="35">
      <t>ケッカ</t>
    </rPh>
    <rPh sb="36" eb="38">
      <t>ヒカク</t>
    </rPh>
    <phoneticPr fontId="9"/>
  </si>
  <si>
    <t>－</t>
    <phoneticPr fontId="9"/>
  </si>
  <si>
    <t>　　小売業（新車・中古），建具小売業，畳小売業，ガソリンスタンド，新聞小売業（宅配専門）の事業所</t>
    <phoneticPr fontId="9"/>
  </si>
  <si>
    <t>注：売場面積の「不詳」は，売場面積を調査していない牛乳小売業（宅配専門），自動車，</t>
    <phoneticPr fontId="9"/>
  </si>
  <si>
    <t>　　並びに訪問販売，通信・カタログ販売，インターネット販売等で売場面積の無い事業所をいう。</t>
    <phoneticPr fontId="9"/>
  </si>
  <si>
    <t>資料：京都市「京都市の商業　平成26年商業統計調査結果報告」,「平成24年経済センサス活動調査（卸売業，小売業）」</t>
    <rPh sb="7" eb="10">
      <t>キョウトシ</t>
    </rPh>
    <rPh sb="11" eb="13">
      <t>ショウギョウ</t>
    </rPh>
    <rPh sb="14" eb="16">
      <t>ヘイセイ</t>
    </rPh>
    <rPh sb="18" eb="19">
      <t>ネン</t>
    </rPh>
    <rPh sb="19" eb="21">
      <t>ショウギョウ</t>
    </rPh>
    <rPh sb="21" eb="23">
      <t>トウケイ</t>
    </rPh>
    <rPh sb="23" eb="25">
      <t>チョウサ</t>
    </rPh>
    <rPh sb="25" eb="27">
      <t>ケッカ</t>
    </rPh>
    <rPh sb="27" eb="29">
      <t>ホウコク</t>
    </rPh>
    <phoneticPr fontId="9"/>
  </si>
  <si>
    <t>注：該当事業所が特定されるおそれのある箇所は，「χ」で表記。</t>
    <phoneticPr fontId="9"/>
  </si>
  <si>
    <t>　　独自集計したものであり，前後の数値は厳密には接続しない。</t>
    <phoneticPr fontId="9"/>
  </si>
  <si>
    <t>注：平成24年の数値は，総務省統計局「平成24年経済センサス活動調査（卸売業，小売業に関する集計）」を</t>
    <rPh sb="0" eb="1">
      <t>チュウ</t>
    </rPh>
    <rPh sb="2" eb="4">
      <t>ヘイセイ</t>
    </rPh>
    <rPh sb="6" eb="7">
      <t>ネン</t>
    </rPh>
    <rPh sb="8" eb="10">
      <t>スウチ</t>
    </rPh>
    <rPh sb="12" eb="15">
      <t>ソウムショウ</t>
    </rPh>
    <rPh sb="15" eb="18">
      <t>トウケイキョク</t>
    </rPh>
    <rPh sb="19" eb="21">
      <t>ヘイセイ</t>
    </rPh>
    <rPh sb="23" eb="24">
      <t>ネン</t>
    </rPh>
    <rPh sb="24" eb="26">
      <t>ケイザイ</t>
    </rPh>
    <rPh sb="30" eb="32">
      <t>カツドウ</t>
    </rPh>
    <rPh sb="32" eb="34">
      <t>チョウサ</t>
    </rPh>
    <rPh sb="35" eb="38">
      <t>オロシウリギョウ</t>
    </rPh>
    <rPh sb="39" eb="42">
      <t>コウリギョウ</t>
    </rPh>
    <rPh sb="43" eb="44">
      <t>カン</t>
    </rPh>
    <rPh sb="46" eb="48">
      <t>シュウケイ</t>
    </rPh>
    <phoneticPr fontId="9"/>
  </si>
  <si>
    <t>　　独自集計したものであり，前後の数値は厳密には接続しない。</t>
    <phoneticPr fontId="9"/>
  </si>
  <si>
    <t>資料：京都市「京都市の商業　平成26年商業統計調査結果報告」，「平成24年経済センサス活動調査（卸売業，小売業）」</t>
    <rPh sb="7" eb="10">
      <t>キョウトシ</t>
    </rPh>
    <rPh sb="11" eb="13">
      <t>ショウギョウ</t>
    </rPh>
    <rPh sb="14" eb="16">
      <t>ヘイセイ</t>
    </rPh>
    <rPh sb="18" eb="19">
      <t>ネン</t>
    </rPh>
    <rPh sb="25" eb="27">
      <t>ケッカ</t>
    </rPh>
    <rPh sb="27" eb="29">
      <t>ホウコク</t>
    </rPh>
    <phoneticPr fontId="9"/>
  </si>
  <si>
    <t>資料：京都市「京都市の商業　平成26年商業統計調査結果報告」</t>
    <rPh sb="7" eb="10">
      <t>キョウトシ</t>
    </rPh>
    <rPh sb="11" eb="13">
      <t>ショウギョウ</t>
    </rPh>
    <rPh sb="14" eb="16">
      <t>ヘイセイ</t>
    </rPh>
    <rPh sb="18" eb="19">
      <t>ネン</t>
    </rPh>
    <rPh sb="25" eb="27">
      <t>ケッカ</t>
    </rPh>
    <rPh sb="27" eb="29">
      <t>ホウコク</t>
    </rPh>
    <phoneticPr fontId="9"/>
  </si>
  <si>
    <t>資料：京都市「京都市の商業　平成26年商業統計調査報告」</t>
    <rPh sb="3" eb="6">
      <t>キョウトシ</t>
    </rPh>
    <rPh sb="7" eb="10">
      <t>キョウトシ</t>
    </rPh>
    <rPh sb="11" eb="13">
      <t>ショウギョウ</t>
    </rPh>
    <rPh sb="25" eb="27">
      <t>ホウコク</t>
    </rPh>
    <phoneticPr fontId="9"/>
  </si>
  <si>
    <t>資料：京都市「京都市の商業　平成26年商業統計調査報告」</t>
    <rPh sb="7" eb="10">
      <t>キョウトシ</t>
    </rPh>
    <rPh sb="11" eb="13">
      <t>ショウギョウ</t>
    </rPh>
    <rPh sb="14" eb="16">
      <t>ヘイセイ</t>
    </rPh>
    <rPh sb="18" eb="19">
      <t>ネン</t>
    </rPh>
    <rPh sb="19" eb="21">
      <t>ショウギョウ</t>
    </rPh>
    <rPh sb="21" eb="23">
      <t>トウケイ</t>
    </rPh>
    <rPh sb="23" eb="25">
      <t>チョウサ</t>
    </rPh>
    <rPh sb="25" eb="27">
      <t>ホウコク</t>
    </rPh>
    <phoneticPr fontId="9"/>
  </si>
  <si>
    <t>－</t>
    <phoneticPr fontId="9"/>
  </si>
  <si>
    <t>　　　の店舗ベース。</t>
    <phoneticPr fontId="9"/>
  </si>
  <si>
    <t>表Ⅱ－8－8　政令市の物品賃貸業事業所数の比較</t>
    <rPh sb="0" eb="1">
      <t>ヒョウ</t>
    </rPh>
    <rPh sb="7" eb="10">
      <t>セイレイシ</t>
    </rPh>
    <rPh sb="11" eb="13">
      <t>ブッピン</t>
    </rPh>
    <rPh sb="13" eb="15">
      <t>チンタイ</t>
    </rPh>
    <rPh sb="15" eb="16">
      <t>ギョウ</t>
    </rPh>
    <rPh sb="16" eb="19">
      <t>ジギョウショ</t>
    </rPh>
    <rPh sb="19" eb="20">
      <t>スウ</t>
    </rPh>
    <rPh sb="21" eb="23">
      <t>ヒカク</t>
    </rPh>
    <phoneticPr fontId="11"/>
  </si>
  <si>
    <t>表Ⅱ－8－9　政令市の物品賃貸業従業者数の比較</t>
    <rPh sb="0" eb="1">
      <t>ヒョウ</t>
    </rPh>
    <rPh sb="7" eb="10">
      <t>セイレイシ</t>
    </rPh>
    <rPh sb="11" eb="13">
      <t>ブッピン</t>
    </rPh>
    <rPh sb="13" eb="15">
      <t>チンタイ</t>
    </rPh>
    <rPh sb="15" eb="16">
      <t>ギョウ</t>
    </rPh>
    <rPh sb="16" eb="17">
      <t>ジュウ</t>
    </rPh>
    <rPh sb="17" eb="20">
      <t>ギョウシャスウ</t>
    </rPh>
    <rPh sb="21" eb="23">
      <t>ヒカク</t>
    </rPh>
    <phoneticPr fontId="11"/>
  </si>
  <si>
    <t>表Ⅱ－8－18　政令市の医療，福祉事業所数の比較</t>
    <rPh sb="0" eb="2">
      <t>ヒョウ2</t>
    </rPh>
    <rPh sb="8" eb="11">
      <t>セイレイシ</t>
    </rPh>
    <rPh sb="12" eb="14">
      <t>イリョウ</t>
    </rPh>
    <rPh sb="15" eb="17">
      <t>フクシ</t>
    </rPh>
    <rPh sb="17" eb="19">
      <t>ジギョウ</t>
    </rPh>
    <rPh sb="19" eb="20">
      <t>ショ</t>
    </rPh>
    <rPh sb="20" eb="21">
      <t>スウ</t>
    </rPh>
    <rPh sb="22" eb="24">
      <t>ヒカク</t>
    </rPh>
    <phoneticPr fontId="11"/>
  </si>
  <si>
    <t>従業者数</t>
    <phoneticPr fontId="11"/>
  </si>
  <si>
    <t>従業者数</t>
    <phoneticPr fontId="14"/>
  </si>
  <si>
    <t>従業者数</t>
    <rPh sb="0" eb="1">
      <t>ジュウ</t>
    </rPh>
    <rPh sb="1" eb="4">
      <t>ギョウシャスウ</t>
    </rPh>
    <phoneticPr fontId="14"/>
  </si>
  <si>
    <t>注：小分類，細分類は，１事業所当たり年間商品販売額が３億円以上の分類を掲出</t>
    <rPh sb="0" eb="1">
      <t>チュウ</t>
    </rPh>
    <rPh sb="2" eb="3">
      <t>ショウ</t>
    </rPh>
    <rPh sb="3" eb="5">
      <t>ブンルイ</t>
    </rPh>
    <rPh sb="6" eb="9">
      <t>サイブンルイ</t>
    </rPh>
    <rPh sb="12" eb="15">
      <t>ジギョウショ</t>
    </rPh>
    <rPh sb="15" eb="16">
      <t>ア</t>
    </rPh>
    <rPh sb="18" eb="20">
      <t>ネンカン</t>
    </rPh>
    <rPh sb="20" eb="22">
      <t>ショウヒン</t>
    </rPh>
    <rPh sb="22" eb="24">
      <t>ハンバイ</t>
    </rPh>
    <rPh sb="24" eb="25">
      <t>ガク</t>
    </rPh>
    <rPh sb="27" eb="29">
      <t>オクエン</t>
    </rPh>
    <rPh sb="29" eb="31">
      <t>イジョウ</t>
    </rPh>
    <rPh sb="32" eb="34">
      <t>ブンルイ</t>
    </rPh>
    <rPh sb="35" eb="37">
      <t>ケイシュツ</t>
    </rPh>
    <phoneticPr fontId="14"/>
  </si>
  <si>
    <t>　年間商品販売額</t>
    <rPh sb="1" eb="3">
      <t>ネンカン</t>
    </rPh>
    <rPh sb="3" eb="5">
      <t>ショウヒン</t>
    </rPh>
    <rPh sb="5" eb="7">
      <t>ハンバイ</t>
    </rPh>
    <rPh sb="7" eb="8">
      <t>ガク</t>
    </rPh>
    <phoneticPr fontId="14"/>
  </si>
  <si>
    <t>預金残高</t>
    <rPh sb="0" eb="2">
      <t>ヨキン</t>
    </rPh>
    <rPh sb="2" eb="4">
      <t>ザンダカ</t>
    </rPh>
    <phoneticPr fontId="11"/>
  </si>
  <si>
    <t>貸出金残高</t>
    <rPh sb="0" eb="2">
      <t>カシダシ</t>
    </rPh>
    <rPh sb="2" eb="3">
      <t>キン</t>
    </rPh>
    <rPh sb="3" eb="5">
      <t>ザンダカ</t>
    </rPh>
    <phoneticPr fontId="11"/>
  </si>
  <si>
    <t>注１：平成20年調査で一部産業分類の改定が行われたため，前年調査の数値とは接続しない。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9"/>
  </si>
  <si>
    <t>注：平成20年調査で一部産業分類の改定が行われたため，前年調査の数値とは接続しない。</t>
    <rPh sb="0" eb="1">
      <t>チュウ</t>
    </rPh>
    <rPh sb="2" eb="4">
      <t>ヘイセイ</t>
    </rPh>
    <rPh sb="6" eb="7">
      <t>ネン</t>
    </rPh>
    <rPh sb="7" eb="9">
      <t>チョウサ</t>
    </rPh>
    <rPh sb="10" eb="12">
      <t>イチブ</t>
    </rPh>
    <rPh sb="12" eb="14">
      <t>サンギョウ</t>
    </rPh>
    <rPh sb="14" eb="16">
      <t>ブンルイ</t>
    </rPh>
    <rPh sb="17" eb="19">
      <t>カイテイ</t>
    </rPh>
    <rPh sb="20" eb="21">
      <t>オコナ</t>
    </rPh>
    <rPh sb="27" eb="29">
      <t>ゼンネン</t>
    </rPh>
    <rPh sb="29" eb="31">
      <t>チョウサ</t>
    </rPh>
    <rPh sb="32" eb="34">
      <t>スウチ</t>
    </rPh>
    <rPh sb="36" eb="38">
      <t>セツゾク</t>
    </rPh>
    <phoneticPr fontId="9"/>
  </si>
  <si>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8"/>
  </si>
  <si>
    <t>注２：平成20年調査で一部産業分類の改定が行われたため，前年調査の数値とは接続しない。</t>
    <rPh sb="0" eb="1">
      <t>チュウ</t>
    </rPh>
    <rPh sb="3" eb="5">
      <t>ヘイセイ</t>
    </rPh>
    <rPh sb="7" eb="8">
      <t>ネン</t>
    </rPh>
    <rPh sb="8" eb="10">
      <t>チョウサ</t>
    </rPh>
    <rPh sb="11" eb="13">
      <t>イチブ</t>
    </rPh>
    <rPh sb="13" eb="15">
      <t>サンギョウ</t>
    </rPh>
    <rPh sb="15" eb="17">
      <t>ブンルイ</t>
    </rPh>
    <rPh sb="18" eb="20">
      <t>カイテイ</t>
    </rPh>
    <rPh sb="21" eb="22">
      <t>オコナ</t>
    </rPh>
    <rPh sb="28" eb="30">
      <t>ゼンネン</t>
    </rPh>
    <rPh sb="30" eb="32">
      <t>チョウサ</t>
    </rPh>
    <rPh sb="33" eb="35">
      <t>スウチ</t>
    </rPh>
    <rPh sb="37" eb="39">
      <t>セツゾク</t>
    </rPh>
    <phoneticPr fontId="9"/>
  </si>
  <si>
    <t>注２：平成20年調査で一部産業分類の改定が行われたため，前年調査の数値とは接続しない。</t>
    <rPh sb="11" eb="13">
      <t>イチブ</t>
    </rPh>
    <rPh sb="28" eb="30">
      <t>ゼンネン</t>
    </rPh>
    <rPh sb="30" eb="32">
      <t>チョウサ</t>
    </rPh>
    <phoneticPr fontId="9"/>
  </si>
  <si>
    <t>京都市「京都市の商業　平成26年商業統計調査結果報告」，「平成24年経済センサス活動調査（卸売業，小売業）」</t>
    <rPh sb="45" eb="48">
      <t>オロシウリギョウ</t>
    </rPh>
    <rPh sb="49" eb="52">
      <t>コウリギョウ</t>
    </rPh>
    <phoneticPr fontId="11"/>
  </si>
  <si>
    <t>機械器具製造業</t>
    <rPh sb="0" eb="2">
      <t>キカイ</t>
    </rPh>
    <rPh sb="2" eb="4">
      <t>キグ</t>
    </rPh>
    <rPh sb="4" eb="7">
      <t>セイゾウギョウ</t>
    </rPh>
    <phoneticPr fontId="9"/>
  </si>
  <si>
    <t>機械器具製造業</t>
    <rPh sb="0" eb="2">
      <t>キカイ</t>
    </rPh>
    <rPh sb="2" eb="4">
      <t>キグ</t>
    </rPh>
    <rPh sb="4" eb="7">
      <t>セイゾウギョウ</t>
    </rPh>
    <phoneticPr fontId="9"/>
  </si>
  <si>
    <t>表Ⅱ－8－19　政令市の医療，福祉従業者数の比較</t>
    <rPh sb="0" eb="2">
      <t>ヒョウ2</t>
    </rPh>
    <rPh sb="8" eb="11">
      <t>セイレイシ</t>
    </rPh>
    <rPh sb="12" eb="14">
      <t>イリョウ</t>
    </rPh>
    <rPh sb="15" eb="17">
      <t>フクシ</t>
    </rPh>
    <rPh sb="17" eb="18">
      <t>ジュウ</t>
    </rPh>
    <rPh sb="18" eb="21">
      <t>ギョウシャスウ</t>
    </rPh>
    <rPh sb="22" eb="24">
      <t>ヒカク</t>
    </rPh>
    <phoneticPr fontId="11"/>
  </si>
  <si>
    <t>前年度順位</t>
    <rPh sb="3" eb="5">
      <t>ジュンイ</t>
    </rPh>
    <phoneticPr fontId="11"/>
  </si>
  <si>
    <t>今年度順位</t>
    <rPh sb="0" eb="1">
      <t>イマ</t>
    </rPh>
    <rPh sb="3" eb="5">
      <t>ジュンイ</t>
    </rPh>
    <phoneticPr fontId="11"/>
  </si>
  <si>
    <t>表Ⅰ－1－3　市（国）内総生産の構成比</t>
    <rPh sb="0" eb="2">
      <t>ヒョウ1</t>
    </rPh>
    <rPh sb="7" eb="8">
      <t>シ</t>
    </rPh>
    <rPh sb="9" eb="10">
      <t>クニ</t>
    </rPh>
    <rPh sb="11" eb="12">
      <t>ナイ</t>
    </rPh>
    <rPh sb="12" eb="15">
      <t>ソウセイサン</t>
    </rPh>
    <rPh sb="16" eb="19">
      <t>コウセイヒ</t>
    </rPh>
    <phoneticPr fontId="11"/>
  </si>
  <si>
    <t>床面積</t>
    <rPh sb="0" eb="3">
      <t>ユカメンセキ</t>
    </rPh>
    <phoneticPr fontId="11"/>
  </si>
  <si>
    <t>荒廃農地面積の推移</t>
    <rPh sb="0" eb="2">
      <t>コウハイ</t>
    </rPh>
    <rPh sb="2" eb="4">
      <t>ノウチ</t>
    </rPh>
    <rPh sb="4" eb="6">
      <t>メンセキ</t>
    </rPh>
    <phoneticPr fontId="11"/>
  </si>
  <si>
    <t>平成26年度</t>
    <rPh sb="0" eb="2">
      <t>ヘイセイ</t>
    </rPh>
    <rPh sb="4" eb="5">
      <t>ネン</t>
    </rPh>
    <rPh sb="5" eb="6">
      <t>ド</t>
    </rPh>
    <phoneticPr fontId="11"/>
  </si>
  <si>
    <t>運輸業</t>
    <rPh sb="0" eb="2">
      <t>ウンユ</t>
    </rPh>
    <rPh sb="2" eb="3">
      <t>ギョウ</t>
    </rPh>
    <phoneticPr fontId="11"/>
  </si>
  <si>
    <t>情報通信業</t>
    <rPh sb="0" eb="2">
      <t>ジョウホウ</t>
    </rPh>
    <rPh sb="2" eb="4">
      <t>ツウシン</t>
    </rPh>
    <rPh sb="4" eb="5">
      <t>ギョウ</t>
    </rPh>
    <phoneticPr fontId="11"/>
  </si>
  <si>
    <t>政府サービス生産者</t>
    <rPh sb="0" eb="2">
      <t>セイフ</t>
    </rPh>
    <rPh sb="6" eb="9">
      <t>セイサンシャ</t>
    </rPh>
    <phoneticPr fontId="9"/>
  </si>
  <si>
    <t>対家計民間非営利サービス生産者</t>
    <rPh sb="0" eb="1">
      <t>タイ</t>
    </rPh>
    <rPh sb="1" eb="3">
      <t>カケイ</t>
    </rPh>
    <rPh sb="3" eb="5">
      <t>ミンカン</t>
    </rPh>
    <rPh sb="5" eb="8">
      <t>ヒエイリ</t>
    </rPh>
    <rPh sb="12" eb="15">
      <t>セイサンシャ</t>
    </rPh>
    <phoneticPr fontId="9"/>
  </si>
  <si>
    <t>平成21年度</t>
    <phoneticPr fontId="9"/>
  </si>
  <si>
    <t>平成22年度</t>
    <phoneticPr fontId="9"/>
  </si>
  <si>
    <t>平成23年度</t>
  </si>
  <si>
    <t>平成24年度</t>
  </si>
  <si>
    <t>平成25年度</t>
  </si>
  <si>
    <t>平成26年度</t>
  </si>
  <si>
    <t>平成16年度</t>
    <phoneticPr fontId="11"/>
  </si>
  <si>
    <t>(88.1/100.0)</t>
    <phoneticPr fontId="9"/>
  </si>
  <si>
    <t>(0.1/100.0)</t>
    <phoneticPr fontId="9"/>
  </si>
  <si>
    <t>(0.0/100.0)</t>
    <phoneticPr fontId="9"/>
  </si>
  <si>
    <t>(0.0/100.0)</t>
    <phoneticPr fontId="9"/>
  </si>
  <si>
    <t>(18.4/100.0)</t>
    <phoneticPr fontId="9"/>
  </si>
  <si>
    <t>(2.0/100.0)</t>
    <phoneticPr fontId="9"/>
  </si>
  <si>
    <t>(15.4/100.0)</t>
    <phoneticPr fontId="9"/>
  </si>
  <si>
    <t>(6.2/100.0)</t>
    <phoneticPr fontId="9"/>
  </si>
  <si>
    <t>(14.6/100.0)</t>
    <phoneticPr fontId="9"/>
  </si>
  <si>
    <t>(19.7/100.0)</t>
    <phoneticPr fontId="9"/>
  </si>
  <si>
    <t>(11.9/100.0)</t>
    <phoneticPr fontId="9"/>
  </si>
  <si>
    <t>(87.3/95.0)</t>
    <phoneticPr fontId="9"/>
  </si>
  <si>
    <t>(87.4/95.6)</t>
    <phoneticPr fontId="9"/>
  </si>
  <si>
    <t>(87.3/97.5)</t>
    <phoneticPr fontId="9"/>
  </si>
  <si>
    <t>(87.2/96.4)</t>
    <phoneticPr fontId="9"/>
  </si>
  <si>
    <t>(0.2/99.4)</t>
    <phoneticPr fontId="9"/>
  </si>
  <si>
    <t>(0.2/98.4)</t>
    <phoneticPr fontId="9"/>
  </si>
  <si>
    <t>(87.3/98.8)</t>
    <phoneticPr fontId="9"/>
  </si>
  <si>
    <t>(0.2/99.2)</t>
    <phoneticPr fontId="9"/>
  </si>
  <si>
    <t>(0.2/103.0)</t>
    <phoneticPr fontId="9"/>
  </si>
  <si>
    <t>(0.1/97.6)</t>
    <phoneticPr fontId="9"/>
  </si>
  <si>
    <t>(0.1/94.6)</t>
    <phoneticPr fontId="9"/>
  </si>
  <si>
    <t>(0.1/94.4)</t>
    <phoneticPr fontId="9"/>
  </si>
  <si>
    <t>(0.1/95.4)</t>
    <phoneticPr fontId="9"/>
  </si>
  <si>
    <t>(0.1/96.6)</t>
    <phoneticPr fontId="9"/>
  </si>
  <si>
    <t>(0.1/100.1)</t>
    <phoneticPr fontId="9"/>
  </si>
  <si>
    <t>表Ⅱ－5－14　政令市の小売業年間商品販売額の比較</t>
    <rPh sb="8" eb="11">
      <t>セイレイシ</t>
    </rPh>
    <rPh sb="12" eb="15">
      <t>コウリギョウ</t>
    </rPh>
    <rPh sb="15" eb="17">
      <t>ネンカン</t>
    </rPh>
    <rPh sb="17" eb="19">
      <t>ショウヒン</t>
    </rPh>
    <rPh sb="19" eb="21">
      <t>ハンバイ</t>
    </rPh>
    <rPh sb="21" eb="22">
      <t>ガク</t>
    </rPh>
    <rPh sb="23" eb="25">
      <t>ヒカク</t>
    </rPh>
    <phoneticPr fontId="11"/>
  </si>
  <si>
    <t>平成20年度</t>
  </si>
  <si>
    <t>(87.4/99.2)</t>
  </si>
  <si>
    <t>(0.2/109.2)</t>
  </si>
  <si>
    <t>(0.1/103.4)</t>
  </si>
  <si>
    <t>(0.0/538.0)</t>
  </si>
  <si>
    <t>(0.0/83.7)</t>
  </si>
  <si>
    <t>(19.2/111.3)</t>
  </si>
  <si>
    <t>(3.3/82.9)</t>
  </si>
  <si>
    <t>(1.6/73.5)</t>
  </si>
  <si>
    <t>(12.5/79.9)</t>
  </si>
  <si>
    <t>(5.1/83.1)</t>
  </si>
  <si>
    <t>(16.0/109.3)</t>
  </si>
  <si>
    <t>(8.1/192.3)</t>
  </si>
  <si>
    <t>(21.4/107.7)</t>
  </si>
  <si>
    <t>(12.6/105.9)</t>
  </si>
  <si>
    <t>(100.0/95.8)</t>
    <phoneticPr fontId="9"/>
  </si>
  <si>
    <t>(0.0/492.6)</t>
    <phoneticPr fontId="9"/>
  </si>
  <si>
    <t>(0.0/112.2)</t>
    <phoneticPr fontId="9"/>
  </si>
  <si>
    <t>(18.0/93.4)</t>
    <phoneticPr fontId="9"/>
  </si>
  <si>
    <t>(3.2/80.7)</t>
    <phoneticPr fontId="9"/>
  </si>
  <si>
    <t>(1.7/81.6)</t>
    <phoneticPr fontId="9"/>
  </si>
  <si>
    <t>(12.4/77.1)</t>
    <phoneticPr fontId="9"/>
  </si>
  <si>
    <t>(5.2/81.3)</t>
    <phoneticPr fontId="9"/>
  </si>
  <si>
    <t>(16.7/110.1)</t>
    <phoneticPr fontId="9"/>
  </si>
  <si>
    <t>(21.9/106.6)</t>
    <phoneticPr fontId="9"/>
  </si>
  <si>
    <t>(12.7/102.2)</t>
    <phoneticPr fontId="9"/>
  </si>
  <si>
    <t>(100.0/96.4)</t>
    <phoneticPr fontId="9"/>
  </si>
  <si>
    <t>(0.0/347.9)</t>
    <phoneticPr fontId="9"/>
  </si>
  <si>
    <t>(0.0/76.6)</t>
    <phoneticPr fontId="9"/>
  </si>
  <si>
    <t>(17.9/93.6)</t>
    <phoneticPr fontId="9"/>
  </si>
  <si>
    <t>(3.5/90.0)</t>
    <phoneticPr fontId="9"/>
  </si>
  <si>
    <t>(1.8/84.3)</t>
    <phoneticPr fontId="9"/>
  </si>
  <si>
    <t>(12.7/79.7)</t>
    <phoneticPr fontId="9"/>
  </si>
  <si>
    <t>(5.0/77.7)</t>
    <phoneticPr fontId="9"/>
  </si>
  <si>
    <t>(16.7/110.8)</t>
    <phoneticPr fontId="9"/>
  </si>
  <si>
    <t>(21.5/105.3)</t>
    <phoneticPr fontId="9"/>
  </si>
  <si>
    <t>(12.6/102.5)</t>
    <phoneticPr fontId="9"/>
  </si>
  <si>
    <t>(100.0/98.5)</t>
    <phoneticPr fontId="9"/>
  </si>
  <si>
    <t>(0.0/319.0)</t>
    <phoneticPr fontId="9"/>
  </si>
  <si>
    <t>(0.0/57.0)</t>
    <phoneticPr fontId="9"/>
  </si>
  <si>
    <t>(18.7/100.0)</t>
    <phoneticPr fontId="9"/>
  </si>
  <si>
    <t>(3.5/90.5)</t>
    <phoneticPr fontId="9"/>
  </si>
  <si>
    <t>(1.3/65.2)</t>
    <phoneticPr fontId="9"/>
  </si>
  <si>
    <t>(13.1/84.2)</t>
    <phoneticPr fontId="9"/>
  </si>
  <si>
    <t>(4.6/72.6)</t>
    <phoneticPr fontId="9"/>
  </si>
  <si>
    <t>(16.7/113.0)</t>
    <phoneticPr fontId="9"/>
  </si>
  <si>
    <t>(21.4/107.2)</t>
    <phoneticPr fontId="9"/>
  </si>
  <si>
    <t>(12.8/105.8)</t>
    <phoneticPr fontId="9"/>
  </si>
  <si>
    <t>(100.0/99.7)</t>
    <phoneticPr fontId="9"/>
  </si>
  <si>
    <t>(0.0/346.3)</t>
    <phoneticPr fontId="9"/>
  </si>
  <si>
    <t>(0.0/33.1)</t>
    <phoneticPr fontId="9"/>
  </si>
  <si>
    <t>(19.7/106.6)</t>
    <phoneticPr fontId="9"/>
  </si>
  <si>
    <t>(3.5/92.2)</t>
    <phoneticPr fontId="9"/>
  </si>
  <si>
    <t>(1.2/61.0)</t>
    <phoneticPr fontId="9"/>
  </si>
  <si>
    <t>(12.9/83.7)</t>
    <phoneticPr fontId="9"/>
  </si>
  <si>
    <t>(4.4/71.3)</t>
    <phoneticPr fontId="9"/>
  </si>
  <si>
    <t>(16.5/113.1)</t>
    <phoneticPr fontId="9"/>
  </si>
  <si>
    <t>(21.1/106.6)</t>
    <phoneticPr fontId="9"/>
  </si>
  <si>
    <t>(12.6/106.3)</t>
    <phoneticPr fontId="9"/>
  </si>
  <si>
    <t>(100.0/97.4)</t>
    <phoneticPr fontId="9"/>
  </si>
  <si>
    <t>(0.1/94.6)</t>
    <phoneticPr fontId="9"/>
  </si>
  <si>
    <t>(0.0/345.5)</t>
    <phoneticPr fontId="9"/>
  </si>
  <si>
    <t>(0.0/50.1)</t>
    <phoneticPr fontId="9"/>
  </si>
  <si>
    <t>(17.1/90.4)</t>
    <phoneticPr fontId="9"/>
  </si>
  <si>
    <t>(4.1/106.5)</t>
    <phoneticPr fontId="9"/>
  </si>
  <si>
    <t>(1.4/67.2)</t>
    <phoneticPr fontId="9"/>
  </si>
  <si>
    <t>(13.4/85.0)</t>
    <phoneticPr fontId="9"/>
  </si>
  <si>
    <t>(4.5/70.3)</t>
    <phoneticPr fontId="9"/>
  </si>
  <si>
    <t>(16.9/113.3)</t>
    <phoneticPr fontId="9"/>
  </si>
  <si>
    <t>(21.8/108.1)</t>
    <phoneticPr fontId="9"/>
  </si>
  <si>
    <t>(12.8/104.8)</t>
    <phoneticPr fontId="9"/>
  </si>
  <si>
    <t>(86.9/98.0)</t>
    <phoneticPr fontId="9"/>
  </si>
  <si>
    <t>(100.0/99.4)</t>
    <phoneticPr fontId="9"/>
  </si>
  <si>
    <t>(0.1/90.8)</t>
    <phoneticPr fontId="9"/>
  </si>
  <si>
    <t>(0.0/405.8)</t>
    <phoneticPr fontId="9"/>
  </si>
  <si>
    <t>(0.0/77.1)</t>
    <phoneticPr fontId="9"/>
  </si>
  <si>
    <t>(16.9/91.3)</t>
    <phoneticPr fontId="9"/>
  </si>
  <si>
    <t>(4.7/123.6)</t>
    <phoneticPr fontId="9"/>
  </si>
  <si>
    <t>(1.5/71.9)</t>
    <phoneticPr fontId="9"/>
  </si>
  <si>
    <t>(12.9/83.6)</t>
    <phoneticPr fontId="9"/>
  </si>
  <si>
    <t>(4.4/70.9)</t>
    <phoneticPr fontId="9"/>
  </si>
  <si>
    <t>(16.9/115.8)</t>
    <phoneticPr fontId="9"/>
  </si>
  <si>
    <t>(21.5/108.6)</t>
    <phoneticPr fontId="9"/>
  </si>
  <si>
    <t>(13.2/110.1)</t>
    <phoneticPr fontId="9"/>
  </si>
  <si>
    <t>平成26暦年</t>
  </si>
  <si>
    <t>平成16暦年</t>
    <phoneticPr fontId="9"/>
  </si>
  <si>
    <t>(87.6/92.9)</t>
    <phoneticPr fontId="9"/>
  </si>
  <si>
    <t>(1.2/82.2)</t>
    <phoneticPr fontId="9"/>
  </si>
  <si>
    <t>(1.0/80.8)</t>
    <phoneticPr fontId="9"/>
  </si>
  <si>
    <t>(0.0/103.2)</t>
    <phoneticPr fontId="9"/>
  </si>
  <si>
    <t>(0.1/70.7)</t>
    <phoneticPr fontId="9"/>
  </si>
  <si>
    <t>(17.7/84.6)</t>
    <phoneticPr fontId="9"/>
  </si>
  <si>
    <t>(5.7/86.4)</t>
    <phoneticPr fontId="9"/>
  </si>
  <si>
    <t>(2.4/89.1)</t>
    <phoneticPr fontId="9"/>
  </si>
  <si>
    <t>(13.6/87.7)</t>
    <phoneticPr fontId="9"/>
  </si>
  <si>
    <t>(5.0/78.1)</t>
    <phoneticPr fontId="9"/>
  </si>
  <si>
    <t>(12.1/105.7)</t>
    <phoneticPr fontId="9"/>
  </si>
  <si>
    <t>(10.4/95.8)</t>
    <phoneticPr fontId="9"/>
  </si>
  <si>
    <t>(19.4/105.8)</t>
    <phoneticPr fontId="9"/>
  </si>
  <si>
    <t>(88.0/95.6)</t>
    <phoneticPr fontId="9"/>
  </si>
  <si>
    <t>(1.2/85.5)</t>
    <phoneticPr fontId="9"/>
  </si>
  <si>
    <t>(1.0/85.2)</t>
    <phoneticPr fontId="9"/>
  </si>
  <si>
    <t>(0.0/106.9)</t>
    <phoneticPr fontId="9"/>
  </si>
  <si>
    <t>(0.1/75.2)</t>
    <phoneticPr fontId="9"/>
  </si>
  <si>
    <t>(19.5/95.8)</t>
    <phoneticPr fontId="9"/>
  </si>
  <si>
    <t>(5.4/84.0)</t>
    <phoneticPr fontId="9"/>
  </si>
  <si>
    <t>(2.3/88.1)</t>
    <phoneticPr fontId="9"/>
  </si>
  <si>
    <t>(13.7/90.3)</t>
    <phoneticPr fontId="9"/>
  </si>
  <si>
    <t>(4.9/78.2)</t>
    <phoneticPr fontId="9"/>
  </si>
  <si>
    <t>(11.8/105.8)</t>
    <phoneticPr fontId="9"/>
  </si>
  <si>
    <t>(10.2/96.4)</t>
    <phoneticPr fontId="9"/>
  </si>
  <si>
    <t>(18.9/105.5)</t>
    <phoneticPr fontId="9"/>
  </si>
  <si>
    <t>(87.8/93.2)</t>
    <phoneticPr fontId="9"/>
  </si>
  <si>
    <t>(1.2/82.0)</t>
    <phoneticPr fontId="9"/>
  </si>
  <si>
    <t>(1.0/81.1)</t>
    <phoneticPr fontId="9"/>
  </si>
  <si>
    <t>(0.0/109.7)</t>
    <phoneticPr fontId="9"/>
  </si>
  <si>
    <t>(0.1/75.8)</t>
    <phoneticPr fontId="9"/>
  </si>
  <si>
    <t>(18.5/88.6)</t>
    <phoneticPr fontId="9"/>
  </si>
  <si>
    <t>(5.6/84.8)</t>
    <phoneticPr fontId="9"/>
  </si>
  <si>
    <t>(1.8/68.4)</t>
    <phoneticPr fontId="9"/>
  </si>
  <si>
    <t>(14.2/91.8)</t>
    <phoneticPr fontId="9"/>
  </si>
  <si>
    <t>(4.8/73.8)</t>
    <phoneticPr fontId="9"/>
  </si>
  <si>
    <t>(12.0/105.5)</t>
    <phoneticPr fontId="9"/>
  </si>
  <si>
    <t>(10.3/95.0)</t>
    <phoneticPr fontId="9"/>
  </si>
  <si>
    <t>(19.3/105.4)</t>
    <phoneticPr fontId="9"/>
  </si>
  <si>
    <t>(87.9/94.1)</t>
    <phoneticPr fontId="9"/>
  </si>
  <si>
    <t>(1.2/86.8)</t>
    <phoneticPr fontId="9"/>
  </si>
  <si>
    <t>(1.0/87.0)</t>
    <phoneticPr fontId="9"/>
  </si>
  <si>
    <t>(0.0/100.0)</t>
    <phoneticPr fontId="9"/>
  </si>
  <si>
    <t>(0.1/72.3)</t>
    <phoneticPr fontId="9"/>
  </si>
  <si>
    <t>(18.5/89.3)</t>
    <phoneticPr fontId="9"/>
  </si>
  <si>
    <t>(5.6/85.9)</t>
    <phoneticPr fontId="9"/>
  </si>
  <si>
    <t>(1.7/64.0)</t>
    <phoneticPr fontId="9"/>
  </si>
  <si>
    <t>(14.3/93.0)</t>
    <phoneticPr fontId="9"/>
  </si>
  <si>
    <t>(4.6/72.0)</t>
    <phoneticPr fontId="9"/>
  </si>
  <si>
    <t>(11.9/105.1)</t>
    <phoneticPr fontId="9"/>
  </si>
  <si>
    <t>(10.5/96.8)</t>
    <phoneticPr fontId="9"/>
  </si>
  <si>
    <t>(19.6/107.8)</t>
    <phoneticPr fontId="9"/>
  </si>
  <si>
    <t>(87.9/94.8)</t>
    <phoneticPr fontId="9"/>
  </si>
  <si>
    <t>(1.2/86.0)</t>
    <phoneticPr fontId="9"/>
  </si>
  <si>
    <t>(1.0/86.2)</t>
    <phoneticPr fontId="9"/>
  </si>
  <si>
    <t>(0.0/110.7)</t>
    <phoneticPr fontId="9"/>
  </si>
  <si>
    <t>(0.1/79.9)</t>
    <phoneticPr fontId="9"/>
  </si>
  <si>
    <t>(18.4/89.7)</t>
    <phoneticPr fontId="9"/>
  </si>
  <si>
    <t>(5.9/91.0)</t>
    <phoneticPr fontId="9"/>
  </si>
  <si>
    <t>(1.7/66.5)</t>
    <phoneticPr fontId="9"/>
  </si>
  <si>
    <t>(14.3/93.7)</t>
    <phoneticPr fontId="9"/>
  </si>
  <si>
    <t>(4.5/70.7)</t>
    <phoneticPr fontId="9"/>
  </si>
  <si>
    <t>(11.7/104.4)</t>
    <phoneticPr fontId="9"/>
  </si>
  <si>
    <t>(10.4/96.8)</t>
    <phoneticPr fontId="9"/>
  </si>
  <si>
    <t>(19.7/109.0)</t>
    <phoneticPr fontId="9"/>
  </si>
  <si>
    <t>(87.9/96.3)</t>
    <phoneticPr fontId="9"/>
  </si>
  <si>
    <t>(1.2/85.6)</t>
    <phoneticPr fontId="9"/>
  </si>
  <si>
    <t>(0.0/126.7)</t>
    <phoneticPr fontId="9"/>
  </si>
  <si>
    <t>(0.1/85.5)</t>
    <phoneticPr fontId="9"/>
  </si>
  <si>
    <t>(18.5/91.5)</t>
    <phoneticPr fontId="9"/>
  </si>
  <si>
    <t>(6.1/94.8)</t>
    <phoneticPr fontId="9"/>
  </si>
  <si>
    <t>(2.0/77.1)</t>
    <phoneticPr fontId="9"/>
  </si>
  <si>
    <t>(14.1/93.8)</t>
    <phoneticPr fontId="9"/>
  </si>
  <si>
    <t>(4.3/69.4)</t>
    <phoneticPr fontId="9"/>
  </si>
  <si>
    <t>(11.6/104.7)</t>
    <phoneticPr fontId="9"/>
  </si>
  <si>
    <t>(10.5/99.5)</t>
    <phoneticPr fontId="9"/>
  </si>
  <si>
    <t>(19.6/110.2)</t>
    <phoneticPr fontId="9"/>
  </si>
  <si>
    <t>(12.2/106.2)</t>
    <phoneticPr fontId="9"/>
  </si>
  <si>
    <t>平成28年</t>
    <rPh sb="0" eb="2">
      <t>ヘイセイ</t>
    </rPh>
    <rPh sb="4" eb="5">
      <t>ネン</t>
    </rPh>
    <phoneticPr fontId="9"/>
  </si>
  <si>
    <t>対21年度比</t>
    <rPh sb="0" eb="1">
      <t>タイ</t>
    </rPh>
    <rPh sb="4" eb="5">
      <t>ド</t>
    </rPh>
    <rPh sb="5" eb="6">
      <t>ヒ</t>
    </rPh>
    <phoneticPr fontId="11"/>
  </si>
  <si>
    <t>対22年比</t>
    <rPh sb="0" eb="1">
      <t>タイ</t>
    </rPh>
    <rPh sb="3" eb="4">
      <t>ネン</t>
    </rPh>
    <rPh sb="4" eb="5">
      <t>ヒ</t>
    </rPh>
    <phoneticPr fontId="11"/>
  </si>
  <si>
    <t>産</t>
    <rPh sb="0" eb="1">
      <t>サン</t>
    </rPh>
    <phoneticPr fontId="9"/>
  </si>
  <si>
    <t>業</t>
    <rPh sb="0" eb="1">
      <t>ギョウ</t>
    </rPh>
    <phoneticPr fontId="9"/>
  </si>
  <si>
    <t>(3.8/100.0)</t>
    <phoneticPr fontId="9"/>
  </si>
  <si>
    <t>(7.9/100.0)</t>
    <phoneticPr fontId="9"/>
  </si>
  <si>
    <t>(8.1/97.3)</t>
    <phoneticPr fontId="9"/>
  </si>
  <si>
    <t>(8.1/97.9)</t>
    <phoneticPr fontId="9"/>
  </si>
  <si>
    <t>(7.8/96.0)</t>
    <phoneticPr fontId="9"/>
  </si>
  <si>
    <t>(7.8/98.0)</t>
    <phoneticPr fontId="9"/>
  </si>
  <si>
    <t>(7.8/95.8)</t>
    <phoneticPr fontId="9"/>
  </si>
  <si>
    <t>(7.9/98.5)</t>
    <phoneticPr fontId="9"/>
  </si>
  <si>
    <t>(88.2/100.0)</t>
    <phoneticPr fontId="9"/>
  </si>
  <si>
    <t>(1.3/100.0)</t>
    <phoneticPr fontId="9"/>
  </si>
  <si>
    <t>(1.1/100.0)</t>
    <phoneticPr fontId="9"/>
  </si>
  <si>
    <t>(19.6/100.0)</t>
    <phoneticPr fontId="9"/>
  </si>
  <si>
    <t>(6.2/100.0)</t>
    <phoneticPr fontId="9"/>
  </si>
  <si>
    <t>(2.5/100.0)</t>
    <phoneticPr fontId="9"/>
  </si>
  <si>
    <t>(14.5/100.0)</t>
    <phoneticPr fontId="9"/>
  </si>
  <si>
    <t>(6.0/100.0)</t>
    <phoneticPr fontId="9"/>
  </si>
  <si>
    <t>(10.7/100.0)</t>
    <phoneticPr fontId="9"/>
  </si>
  <si>
    <t>(10.2/100.0)</t>
    <phoneticPr fontId="9"/>
  </si>
  <si>
    <t>(17.2/100.0)</t>
    <phoneticPr fontId="9"/>
  </si>
  <si>
    <t>(11.1/100.0)</t>
    <phoneticPr fontId="9"/>
  </si>
  <si>
    <t>(100.0/93.5)</t>
    <phoneticPr fontId="9"/>
  </si>
  <si>
    <t>(100.0/95.8)</t>
    <phoneticPr fontId="9"/>
  </si>
  <si>
    <t>(100.0/93.6)</t>
    <phoneticPr fontId="9"/>
  </si>
  <si>
    <t>(100.0/94.4)</t>
    <phoneticPr fontId="9"/>
  </si>
  <si>
    <t>(100.0/95.1)</t>
    <phoneticPr fontId="9"/>
  </si>
  <si>
    <t>(100.0/96.7)</t>
    <phoneticPr fontId="9"/>
  </si>
  <si>
    <t>注２：「手描友禅」には，ろうけつ染めを含む。</t>
    <rPh sb="0" eb="1">
      <t>チュウ</t>
    </rPh>
    <rPh sb="4" eb="6">
      <t>テガ</t>
    </rPh>
    <rPh sb="6" eb="8">
      <t>ユウゼン</t>
    </rPh>
    <rPh sb="16" eb="17">
      <t>ゾ</t>
    </rPh>
    <rPh sb="19" eb="20">
      <t>フク</t>
    </rPh>
    <phoneticPr fontId="11"/>
  </si>
  <si>
    <t>平成28年度</t>
    <rPh sb="0" eb="2">
      <t>ヘイセイ</t>
    </rPh>
    <rPh sb="4" eb="5">
      <t>ネン</t>
    </rPh>
    <rPh sb="5" eb="6">
      <t>ド</t>
    </rPh>
    <phoneticPr fontId="9"/>
  </si>
  <si>
    <t>川崎市</t>
    <phoneticPr fontId="9"/>
  </si>
  <si>
    <t>注２：工業統計は，従業者4人以上の事業所の集計結果による。</t>
    <rPh sb="0" eb="1">
      <t>チュウ</t>
    </rPh>
    <rPh sb="3" eb="5">
      <t>コウギョウ</t>
    </rPh>
    <rPh sb="5" eb="7">
      <t>トウケイ</t>
    </rPh>
    <rPh sb="9" eb="12">
      <t>ジュウギョウシャ</t>
    </rPh>
    <rPh sb="13" eb="16">
      <t>ニンイジョウ</t>
    </rPh>
    <rPh sb="17" eb="20">
      <t>ジギョウショ</t>
    </rPh>
    <rPh sb="21" eb="23">
      <t>シュウケイ</t>
    </rPh>
    <rPh sb="23" eb="25">
      <t>ケッカ</t>
    </rPh>
    <phoneticPr fontId="9"/>
  </si>
  <si>
    <t>平成28年</t>
    <rPh sb="0" eb="2">
      <t>ヘイセイ</t>
    </rPh>
    <rPh sb="4" eb="5">
      <t>ネン</t>
    </rPh>
    <phoneticPr fontId="14"/>
  </si>
  <si>
    <t>平成28年度</t>
    <rPh sb="0" eb="2">
      <t>ヘイセイ</t>
    </rPh>
    <rPh sb="4" eb="6">
      <t>ネンド</t>
    </rPh>
    <phoneticPr fontId="9"/>
  </si>
  <si>
    <t>平成28年</t>
  </si>
  <si>
    <t>【京都市の経済2017】掲載データ一覧</t>
    <rPh sb="1" eb="3">
      <t>キョウト</t>
    </rPh>
    <rPh sb="3" eb="4">
      <t>シ</t>
    </rPh>
    <rPh sb="5" eb="7">
      <t>ケイザイ</t>
    </rPh>
    <rPh sb="12" eb="14">
      <t>ケイサイ</t>
    </rPh>
    <rPh sb="17" eb="19">
      <t>イチラン</t>
    </rPh>
    <phoneticPr fontId="9"/>
  </si>
  <si>
    <t xml:space="preserve">    なお，平成18～21年は，事業所・企業統計調査から経済センサスへの移行期であり，平成18年の事業所・企業統計調査の数値を</t>
    <rPh sb="7" eb="9">
      <t>ヘイセイ</t>
    </rPh>
    <rPh sb="14" eb="15">
      <t>ネン</t>
    </rPh>
    <rPh sb="17" eb="20">
      <t>ジギョウショ</t>
    </rPh>
    <rPh sb="21" eb="23">
      <t>キギョウ</t>
    </rPh>
    <rPh sb="23" eb="25">
      <t>トウケイ</t>
    </rPh>
    <rPh sb="25" eb="27">
      <t>チョウサ</t>
    </rPh>
    <rPh sb="29" eb="31">
      <t>ケイザイ</t>
    </rPh>
    <rPh sb="37" eb="40">
      <t>イコウキ</t>
    </rPh>
    <rPh sb="44" eb="46">
      <t>ヘイセイ</t>
    </rPh>
    <rPh sb="48" eb="49">
      <t>ネン</t>
    </rPh>
    <rPh sb="50" eb="53">
      <t>ジギョウショ</t>
    </rPh>
    <phoneticPr fontId="9"/>
  </si>
  <si>
    <t xml:space="preserve">    経済センサスの調査方法，新設事業所の定義で再計算してから算出している。</t>
    <rPh sb="4" eb="6">
      <t>ケイザイ</t>
    </rPh>
    <rPh sb="11" eb="13">
      <t>チョウサ</t>
    </rPh>
    <rPh sb="13" eb="15">
      <t>ホウホウ</t>
    </rPh>
    <rPh sb="16" eb="18">
      <t>シンセツ</t>
    </rPh>
    <rPh sb="18" eb="21">
      <t>ジギョウショ</t>
    </rPh>
    <rPh sb="22" eb="24">
      <t>テイギ</t>
    </rPh>
    <rPh sb="25" eb="28">
      <t>サイケイサン</t>
    </rPh>
    <rPh sb="32" eb="34">
      <t>サンシュツ</t>
    </rPh>
    <phoneticPr fontId="9"/>
  </si>
  <si>
    <t>平成27年</t>
    <rPh sb="0" eb="1">
      <t>ヒラ</t>
    </rPh>
    <rPh sb="1" eb="2">
      <t>シゲル</t>
    </rPh>
    <rPh sb="4" eb="5">
      <t>ネン</t>
    </rPh>
    <phoneticPr fontId="9"/>
  </si>
  <si>
    <t>平成26年</t>
  </si>
  <si>
    <t>　　　飲料・たばこ・飼料製造業を合わせて食料品・飲料等製造業とした。</t>
    <phoneticPr fontId="9"/>
  </si>
  <si>
    <t>　１　京都市の経済規模</t>
    <rPh sb="3" eb="6">
      <t>キョウトシ</t>
    </rPh>
    <rPh sb="7" eb="9">
      <t>ケイザイ</t>
    </rPh>
    <rPh sb="9" eb="11">
      <t>キボ</t>
    </rPh>
    <phoneticPr fontId="9"/>
  </si>
  <si>
    <t>◆産業別の市内総生産</t>
    <rPh sb="1" eb="3">
      <t>サンギョウ</t>
    </rPh>
    <rPh sb="3" eb="4">
      <t>ベツ</t>
    </rPh>
    <rPh sb="5" eb="7">
      <t>シナイ</t>
    </rPh>
    <rPh sb="7" eb="10">
      <t>ソウセイサン</t>
    </rPh>
    <phoneticPr fontId="9"/>
  </si>
  <si>
    <t>　１　農林業</t>
    <rPh sb="3" eb="6">
      <t>ノウリンギョウ</t>
    </rPh>
    <phoneticPr fontId="9"/>
  </si>
  <si>
    <r>
      <rPr>
        <b/>
        <sz val="12"/>
        <rFont val="ＭＳ Ｐゴシック"/>
        <family val="3"/>
        <charset val="128"/>
      </rPr>
      <t>　　⑴</t>
    </r>
    <r>
      <rPr>
        <b/>
        <sz val="12"/>
        <rFont val="ＭＳ ゴシック"/>
        <family val="3"/>
        <charset val="128"/>
      </rPr>
      <t>　農業</t>
    </r>
    <rPh sb="4" eb="6">
      <t>ノウギョウ</t>
    </rPh>
    <phoneticPr fontId="9"/>
  </si>
  <si>
    <t>　２　建設業</t>
    <rPh sb="3" eb="6">
      <t>ケンセツギョウ</t>
    </rPh>
    <phoneticPr fontId="9"/>
  </si>
  <si>
    <t>表Ⅱ－2－5　政令市の建設業従業者数の比較</t>
    <phoneticPr fontId="9"/>
  </si>
  <si>
    <t>　３　製造業</t>
    <rPh sb="3" eb="6">
      <t>セイゾウギョウ</t>
    </rPh>
    <phoneticPr fontId="9"/>
  </si>
  <si>
    <t>　　　①　概要</t>
    <rPh sb="5" eb="7">
      <t>ガイヨウ</t>
    </rPh>
    <phoneticPr fontId="9"/>
  </si>
  <si>
    <t>　４　運輸・通信業</t>
    <rPh sb="3" eb="5">
      <t>ウンユ</t>
    </rPh>
    <rPh sb="6" eb="9">
      <t>ツウシンギョウ</t>
    </rPh>
    <phoneticPr fontId="9"/>
  </si>
  <si>
    <t>　５　商業</t>
    <rPh sb="3" eb="5">
      <t>ショウギョウ</t>
    </rPh>
    <phoneticPr fontId="9"/>
  </si>
  <si>
    <r>
      <rPr>
        <b/>
        <sz val="12"/>
        <rFont val="ＭＳ Ｐゴシック"/>
        <family val="3"/>
        <charset val="128"/>
      </rPr>
      <t>　　⑴</t>
    </r>
    <r>
      <rPr>
        <b/>
        <sz val="12"/>
        <rFont val="ＭＳ ゴシック"/>
        <family val="3"/>
        <charset val="128"/>
      </rPr>
      <t>　製造業の概況</t>
    </r>
    <rPh sb="4" eb="7">
      <t>セイゾウギョウ</t>
    </rPh>
    <rPh sb="8" eb="10">
      <t>ガイキョウ</t>
    </rPh>
    <phoneticPr fontId="9"/>
  </si>
  <si>
    <t>　　⑶　畜産業</t>
    <rPh sb="4" eb="7">
      <t>チクサンギョウ</t>
    </rPh>
    <phoneticPr fontId="9"/>
  </si>
  <si>
    <t>　　⑵　食料品・飲料等製造業</t>
    <phoneticPr fontId="9"/>
  </si>
  <si>
    <t>　　　①　概要</t>
    <phoneticPr fontId="9"/>
  </si>
  <si>
    <t>　　 ②　清酒製造業</t>
    <phoneticPr fontId="9"/>
  </si>
  <si>
    <t>　　　③　生菓子製造業</t>
    <phoneticPr fontId="9"/>
  </si>
  <si>
    <t>　　⑶　繊維産業</t>
    <phoneticPr fontId="9"/>
  </si>
  <si>
    <t>　　　②　西陣機業</t>
    <rPh sb="5" eb="7">
      <t>ニシジン</t>
    </rPh>
    <rPh sb="7" eb="8">
      <t>キ</t>
    </rPh>
    <rPh sb="8" eb="9">
      <t>ギョウ</t>
    </rPh>
    <phoneticPr fontId="9"/>
  </si>
  <si>
    <t>　　　③　京友禅</t>
    <rPh sb="5" eb="8">
      <t>キョウユウゼン</t>
    </rPh>
    <phoneticPr fontId="9"/>
  </si>
  <si>
    <t>　　　④　テキスタイル産業</t>
    <rPh sb="11" eb="13">
      <t>サンギョウ</t>
    </rPh>
    <phoneticPr fontId="9"/>
  </si>
  <si>
    <t>　　　⑤　室町卸売業</t>
    <rPh sb="5" eb="7">
      <t>ムロマチ</t>
    </rPh>
    <rPh sb="7" eb="10">
      <t>オロシウリギョウ</t>
    </rPh>
    <phoneticPr fontId="9"/>
  </si>
  <si>
    <t xml:space="preserve">  ⑷　印刷・同関連業</t>
    <rPh sb="4" eb="6">
      <t>インサツ</t>
    </rPh>
    <rPh sb="7" eb="8">
      <t>ドウ</t>
    </rPh>
    <rPh sb="8" eb="10">
      <t>カンレン</t>
    </rPh>
    <rPh sb="10" eb="11">
      <t>ギョウ</t>
    </rPh>
    <phoneticPr fontId="9"/>
  </si>
  <si>
    <t>　　⑵　小売業</t>
    <rPh sb="4" eb="7">
      <t>コウリギョウ</t>
    </rPh>
    <phoneticPr fontId="9"/>
  </si>
  <si>
    <t>　６　金融・保険業</t>
    <rPh sb="3" eb="5">
      <t>キンユウ</t>
    </rPh>
    <rPh sb="6" eb="9">
      <t>ホケンギョウ</t>
    </rPh>
    <phoneticPr fontId="9"/>
  </si>
  <si>
    <t>　７　不動産業</t>
    <rPh sb="3" eb="6">
      <t>フドウサン</t>
    </rPh>
    <rPh sb="6" eb="7">
      <t>ギョウ</t>
    </rPh>
    <phoneticPr fontId="9"/>
  </si>
  <si>
    <t>　８　サービス関連業</t>
    <rPh sb="7" eb="9">
      <t>カンレン</t>
    </rPh>
    <rPh sb="9" eb="10">
      <t>ギョウ</t>
    </rPh>
    <phoneticPr fontId="9"/>
  </si>
  <si>
    <t>　　　➀　情報通信業</t>
    <rPh sb="5" eb="7">
      <t>ジョウホウ</t>
    </rPh>
    <rPh sb="7" eb="10">
      <t>ツウシンギョウ</t>
    </rPh>
    <phoneticPr fontId="9"/>
  </si>
  <si>
    <t>　　　➁　物品賃貸業</t>
    <rPh sb="5" eb="7">
      <t>ブッピン</t>
    </rPh>
    <rPh sb="7" eb="10">
      <t>チンタイギョウ</t>
    </rPh>
    <phoneticPr fontId="9"/>
  </si>
  <si>
    <t>　　　➂　学術研究，専門・技術サービス業</t>
    <rPh sb="5" eb="7">
      <t>ガクジュツ</t>
    </rPh>
    <rPh sb="7" eb="9">
      <t>ケンキュウ</t>
    </rPh>
    <rPh sb="10" eb="12">
      <t>センモン</t>
    </rPh>
    <rPh sb="13" eb="15">
      <t>ギジュツ</t>
    </rPh>
    <rPh sb="19" eb="20">
      <t>ギョウ</t>
    </rPh>
    <phoneticPr fontId="9"/>
  </si>
  <si>
    <t>　　　➃　宿泊業・飲食サービス業</t>
    <rPh sb="5" eb="7">
      <t>シュクハク</t>
    </rPh>
    <rPh sb="7" eb="8">
      <t>ギョウ</t>
    </rPh>
    <rPh sb="9" eb="11">
      <t>インショク</t>
    </rPh>
    <rPh sb="15" eb="16">
      <t>ギョウ</t>
    </rPh>
    <phoneticPr fontId="9"/>
  </si>
  <si>
    <t>　　　➄　生活関連サービス業，娯楽業</t>
    <phoneticPr fontId="9"/>
  </si>
  <si>
    <t>　　　➅　教育，学習支援業</t>
    <rPh sb="5" eb="7">
      <t>キョウイク</t>
    </rPh>
    <rPh sb="8" eb="10">
      <t>ガクシュウ</t>
    </rPh>
    <rPh sb="10" eb="12">
      <t>シエン</t>
    </rPh>
    <rPh sb="12" eb="13">
      <t>ギョウ</t>
    </rPh>
    <phoneticPr fontId="9"/>
  </si>
  <si>
    <t>表Ⅱ－8－16　政令市の教育，学習支援業</t>
    <rPh sb="8" eb="11">
      <t>セイレイシ</t>
    </rPh>
    <rPh sb="12" eb="14">
      <t>キョウイク</t>
    </rPh>
    <rPh sb="15" eb="17">
      <t>ガクシュウ</t>
    </rPh>
    <rPh sb="17" eb="19">
      <t>シエン</t>
    </rPh>
    <rPh sb="19" eb="20">
      <t>ギョウ</t>
    </rPh>
    <phoneticPr fontId="11"/>
  </si>
  <si>
    <t>表Ⅱ－8－17　政令市の教育，学習支援業</t>
    <rPh sb="8" eb="11">
      <t>セイレイシ</t>
    </rPh>
    <rPh sb="12" eb="14">
      <t>キョウイク</t>
    </rPh>
    <rPh sb="15" eb="17">
      <t>ガクシュウ</t>
    </rPh>
    <rPh sb="17" eb="19">
      <t>シエン</t>
    </rPh>
    <rPh sb="19" eb="20">
      <t>ギョウ</t>
    </rPh>
    <phoneticPr fontId="11"/>
  </si>
  <si>
    <t>　　　➆　医療，福祉</t>
    <rPh sb="5" eb="7">
      <t>イリョウ</t>
    </rPh>
    <rPh sb="8" eb="10">
      <t>フクシ</t>
    </rPh>
    <phoneticPr fontId="9"/>
  </si>
  <si>
    <t>　　　➇　複合サービス業</t>
    <rPh sb="5" eb="7">
      <t>フクゴウ</t>
    </rPh>
    <rPh sb="11" eb="12">
      <t>ギョウ</t>
    </rPh>
    <phoneticPr fontId="9"/>
  </si>
  <si>
    <t>表Ⅱ－8－20　政令市の複合サービス業事</t>
    <rPh sb="8" eb="11">
      <t>セイレイシ</t>
    </rPh>
    <rPh sb="12" eb="14">
      <t>フクゴウ</t>
    </rPh>
    <rPh sb="18" eb="19">
      <t>ギョウ</t>
    </rPh>
    <rPh sb="19" eb="20">
      <t>コト</t>
    </rPh>
    <phoneticPr fontId="11"/>
  </si>
  <si>
    <t>表Ⅱ－8－21　政令市の複合サービス業</t>
    <rPh sb="8" eb="11">
      <t>セイレイシ</t>
    </rPh>
    <rPh sb="12" eb="14">
      <t>フクゴウ</t>
    </rPh>
    <rPh sb="18" eb="19">
      <t>ギョウ</t>
    </rPh>
    <phoneticPr fontId="11"/>
  </si>
  <si>
    <t>　　　➈　サービス業（他に分類されないもの）</t>
    <rPh sb="9" eb="10">
      <t>ギョウ</t>
    </rPh>
    <rPh sb="11" eb="12">
      <t>タ</t>
    </rPh>
    <rPh sb="13" eb="15">
      <t>ブンルイ</t>
    </rPh>
    <phoneticPr fontId="9"/>
  </si>
  <si>
    <t>資料：総務省統計局「事業所・企業統計調査」，「経済センサス基礎調査」，</t>
    <phoneticPr fontId="11"/>
  </si>
  <si>
    <t xml:space="preserve">     「経済センサス活動調査」</t>
    <rPh sb="6" eb="8">
      <t>ケイザイ</t>
    </rPh>
    <rPh sb="12" eb="14">
      <t>カツドウ</t>
    </rPh>
    <rPh sb="14" eb="16">
      <t>チョウサ</t>
    </rPh>
    <phoneticPr fontId="11"/>
  </si>
  <si>
    <t>資料：総務省統計局「事業所・企業統計調査」，「経済センサス基礎調査」，</t>
    <rPh sb="3" eb="5">
      <t>ソウム</t>
    </rPh>
    <rPh sb="5" eb="6">
      <t>ショウ</t>
    </rPh>
    <rPh sb="6" eb="9">
      <t>トウケイキョク</t>
    </rPh>
    <phoneticPr fontId="9"/>
  </si>
  <si>
    <t>資料：総務省統計局「事業所・企業統計調査」，「経済センサス基礎調査」，「経済センサス活動調査」から再編加工</t>
    <rPh sb="3" eb="5">
      <t>ソウム</t>
    </rPh>
    <rPh sb="5" eb="6">
      <t>ショウ</t>
    </rPh>
    <rPh sb="6" eb="9">
      <t>トウケイキョク</t>
    </rPh>
    <phoneticPr fontId="9"/>
  </si>
  <si>
    <t>　　　「経済センサス活動調査」</t>
    <phoneticPr fontId="9"/>
  </si>
  <si>
    <t>そ　の　他　　※）</t>
    <phoneticPr fontId="11"/>
  </si>
  <si>
    <t>※　戸数の総数には，長屋建て及び木造の共同住宅等を含むため，マンションと一戸建ての合計と一致しない。</t>
    <rPh sb="2" eb="4">
      <t>コスウ</t>
    </rPh>
    <rPh sb="5" eb="7">
      <t>ソウスウ</t>
    </rPh>
    <rPh sb="10" eb="12">
      <t>ナガヤ</t>
    </rPh>
    <rPh sb="12" eb="13">
      <t>タ</t>
    </rPh>
    <rPh sb="14" eb="15">
      <t>オヨ</t>
    </rPh>
    <rPh sb="16" eb="18">
      <t>モクゾウ</t>
    </rPh>
    <rPh sb="19" eb="21">
      <t>キョウドウ</t>
    </rPh>
    <rPh sb="21" eb="23">
      <t>ジュウタク</t>
    </rPh>
    <rPh sb="23" eb="24">
      <t>トウ</t>
    </rPh>
    <rPh sb="25" eb="26">
      <t>フク</t>
    </rPh>
    <rPh sb="36" eb="38">
      <t>イッコ</t>
    </rPh>
    <rPh sb="38" eb="39">
      <t>ダ</t>
    </rPh>
    <rPh sb="41" eb="43">
      <t>ゴウケイ</t>
    </rPh>
    <rPh sb="44" eb="46">
      <t>イッチ</t>
    </rPh>
    <phoneticPr fontId="9"/>
  </si>
  <si>
    <t>資料：農林水産省「世界農林業センサス」，「農林業センサス」</t>
    <rPh sb="3" eb="5">
      <t>ノウリン</t>
    </rPh>
    <rPh sb="5" eb="8">
      <t>スイサンショウ</t>
    </rPh>
    <rPh sb="9" eb="11">
      <t>セカイ</t>
    </rPh>
    <rPh sb="11" eb="14">
      <t>ノウリンギョウ</t>
    </rPh>
    <rPh sb="21" eb="24">
      <t>ノウリンギョウ</t>
    </rPh>
    <phoneticPr fontId="11"/>
  </si>
  <si>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20" eb="23">
      <t>トウケイキョク</t>
    </rPh>
    <phoneticPr fontId="11"/>
  </si>
  <si>
    <t>表Ⅱ－3－1－6　京都市の製造業の業種別構成比</t>
    <rPh sb="9" eb="12">
      <t>キョウトシ</t>
    </rPh>
    <rPh sb="13" eb="15">
      <t>セイゾウ</t>
    </rPh>
    <rPh sb="15" eb="16">
      <t>ギョウ</t>
    </rPh>
    <rPh sb="17" eb="19">
      <t>ギョウシュ</t>
    </rPh>
    <rPh sb="19" eb="20">
      <t>ベツ</t>
    </rPh>
    <rPh sb="20" eb="23">
      <t>コウセイヒ</t>
    </rPh>
    <phoneticPr fontId="11"/>
  </si>
  <si>
    <t>表Ⅱ－3－1－7　全国の製造業の業種別構成比</t>
    <rPh sb="9" eb="11">
      <t>ゼンコク</t>
    </rPh>
    <rPh sb="12" eb="14">
      <t>セイゾウ</t>
    </rPh>
    <rPh sb="14" eb="15">
      <t>ギョウ</t>
    </rPh>
    <rPh sb="16" eb="18">
      <t>ギョウシュ</t>
    </rPh>
    <rPh sb="18" eb="19">
      <t>ベツ</t>
    </rPh>
    <rPh sb="19" eb="22">
      <t>コウセイヒ</t>
    </rPh>
    <phoneticPr fontId="11"/>
  </si>
  <si>
    <t>表Ⅱ－3－1－9　京都市の製造品出荷額の推移</t>
    <rPh sb="9" eb="12">
      <t>キョウトシ</t>
    </rPh>
    <rPh sb="13" eb="16">
      <t>セイゾウヒン</t>
    </rPh>
    <rPh sb="16" eb="18">
      <t>シュッカ</t>
    </rPh>
    <rPh sb="18" eb="19">
      <t>ガク</t>
    </rPh>
    <rPh sb="20" eb="22">
      <t>スイイ</t>
    </rPh>
    <phoneticPr fontId="14"/>
  </si>
  <si>
    <t>表Ⅱ－3－1－10　全国の製造品出荷額等の推移</t>
    <rPh sb="10" eb="12">
      <t>ゼンコク</t>
    </rPh>
    <rPh sb="13" eb="16">
      <t>セイゾウヒン</t>
    </rPh>
    <rPh sb="16" eb="18">
      <t>シュッカ</t>
    </rPh>
    <rPh sb="18" eb="19">
      <t>ガク</t>
    </rPh>
    <rPh sb="19" eb="20">
      <t>トウ</t>
    </rPh>
    <rPh sb="21" eb="23">
      <t>スイイ</t>
    </rPh>
    <phoneticPr fontId="14"/>
  </si>
  <si>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phoneticPr fontId="14"/>
  </si>
  <si>
    <t>資料：経済産業省「工業統計調査」，総務省統計局「経済センサス活動調査（製造業集計，市区町村編）」</t>
    <rPh sb="0" eb="2">
      <t>シリョウ</t>
    </rPh>
    <rPh sb="3" eb="5">
      <t>ケイザイ</t>
    </rPh>
    <rPh sb="5" eb="8">
      <t>サンギョウショウ</t>
    </rPh>
    <rPh sb="9" eb="11">
      <t>コウギョウ</t>
    </rPh>
    <rPh sb="11" eb="13">
      <t>トウケイ</t>
    </rPh>
    <rPh sb="13" eb="15">
      <t>チョウサ</t>
    </rPh>
    <rPh sb="17" eb="20">
      <t>ソウムショウ</t>
    </rPh>
    <rPh sb="20" eb="22">
      <t>トウケイ</t>
    </rPh>
    <rPh sb="22" eb="23">
      <t>キョク</t>
    </rPh>
    <rPh sb="24" eb="26">
      <t>ケイザイ</t>
    </rPh>
    <rPh sb="30" eb="32">
      <t>カツドウ</t>
    </rPh>
    <rPh sb="32" eb="34">
      <t>チョウサ</t>
    </rPh>
    <rPh sb="35" eb="38">
      <t>セイゾウギョウ</t>
    </rPh>
    <rPh sb="38" eb="40">
      <t>シュウケイ</t>
    </rPh>
    <rPh sb="41" eb="43">
      <t>シク</t>
    </rPh>
    <rPh sb="43" eb="45">
      <t>チョウソン</t>
    </rPh>
    <rPh sb="45" eb="46">
      <t>ヘン</t>
    </rPh>
    <phoneticPr fontId="14"/>
  </si>
  <si>
    <t>資料：経済産業省「工業統計調査」，総務省統計局「経済センサス活動調査（製造業集計，市区町村編）」</t>
    <rPh sb="3" eb="5">
      <t>ケイザイ</t>
    </rPh>
    <rPh sb="5" eb="8">
      <t>サンギョウショウ</t>
    </rPh>
    <rPh sb="9" eb="11">
      <t>コウギョウ</t>
    </rPh>
    <rPh sb="11" eb="13">
      <t>トウケイ</t>
    </rPh>
    <rPh sb="13" eb="15">
      <t>チョウサ</t>
    </rPh>
    <rPh sb="35" eb="38">
      <t>セイゾウギョウ</t>
    </rPh>
    <rPh sb="38" eb="40">
      <t>シュウケイ</t>
    </rPh>
    <rPh sb="41" eb="43">
      <t>シク</t>
    </rPh>
    <rPh sb="43" eb="45">
      <t>チョウソン</t>
    </rPh>
    <rPh sb="45" eb="46">
      <t>ヘン</t>
    </rPh>
    <phoneticPr fontId="9"/>
  </si>
  <si>
    <t>－</t>
    <phoneticPr fontId="9"/>
  </si>
  <si>
    <t>－</t>
    <phoneticPr fontId="9"/>
  </si>
  <si>
    <t>注１：平成19年調査で調査項目を変更したため，製造品出荷額等は前回の数値とは接続しない。</t>
    <phoneticPr fontId="9"/>
  </si>
  <si>
    <t>平成19年</t>
    <rPh sb="0" eb="2">
      <t>ヘイセイ</t>
    </rPh>
    <rPh sb="4" eb="5">
      <t>ネン</t>
    </rPh>
    <phoneticPr fontId="9"/>
  </si>
  <si>
    <t>平成20年</t>
    <rPh sb="0" eb="2">
      <t>ヘイセイ</t>
    </rPh>
    <rPh sb="4" eb="5">
      <t>ネン</t>
    </rPh>
    <phoneticPr fontId="9"/>
  </si>
  <si>
    <t xml:space="preserve"> χ</t>
    <phoneticPr fontId="9"/>
  </si>
  <si>
    <t>資料：総務省統計局「事業所・企業統計調査」，「経済センサス基礎調査」，「経済センサス活動調査」</t>
    <rPh sb="3" eb="5">
      <t>ソウム</t>
    </rPh>
    <rPh sb="5" eb="6">
      <t>ショウ</t>
    </rPh>
    <rPh sb="6" eb="9">
      <t>トウケイキョク</t>
    </rPh>
    <phoneticPr fontId="9"/>
  </si>
  <si>
    <t>　　　「経済センサス活動調査」</t>
    <phoneticPr fontId="9"/>
  </si>
  <si>
    <t>注１：事業所・企業統計調査と経済センサスは調査手法が異なるため，</t>
    <rPh sb="0" eb="1">
      <t>チュウ</t>
    </rPh>
    <phoneticPr fontId="9"/>
  </si>
  <si>
    <t>　　  平成18年以前と平成21年以降の値は比較できない。</t>
    <rPh sb="12" eb="14">
      <t>ヘイセイ</t>
    </rPh>
    <rPh sb="17" eb="19">
      <t>イコウ</t>
    </rPh>
    <phoneticPr fontId="9"/>
  </si>
  <si>
    <t>保健衛生</t>
    <phoneticPr fontId="34"/>
  </si>
  <si>
    <t>資料：京都市「京都市の工業　平成26（2014）年工業統計調査結果（産業細分類別結果）」細分類については主なものを掲載。</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36"/>
  </si>
  <si>
    <t>総計</t>
    <rPh sb="0" eb="2">
      <t>ソウケイ</t>
    </rPh>
    <phoneticPr fontId="11"/>
  </si>
  <si>
    <t>型染</t>
    <rPh sb="0" eb="1">
      <t>カタ</t>
    </rPh>
    <rPh sb="1" eb="2">
      <t>ゾ</t>
    </rPh>
    <phoneticPr fontId="9"/>
  </si>
  <si>
    <t>事業所数</t>
    <rPh sb="0" eb="3">
      <t>ジギョウショ</t>
    </rPh>
    <rPh sb="3" eb="4">
      <t>スウ</t>
    </rPh>
    <phoneticPr fontId="9"/>
  </si>
  <si>
    <t>札幌市</t>
    <rPh sb="0" eb="3">
      <t>サッポロシ</t>
    </rPh>
    <phoneticPr fontId="9"/>
  </si>
  <si>
    <t>放送業</t>
    <rPh sb="0" eb="2">
      <t>ホウソウ</t>
    </rPh>
    <rPh sb="2" eb="3">
      <t>ギョウ</t>
    </rPh>
    <phoneticPr fontId="9"/>
  </si>
  <si>
    <t>大阪市</t>
    <rPh sb="0" eb="2">
      <t>オオサカ</t>
    </rPh>
    <rPh sb="2" eb="3">
      <t>シ</t>
    </rPh>
    <phoneticPr fontId="9"/>
  </si>
  <si>
    <t>　　　</t>
    <phoneticPr fontId="9"/>
  </si>
  <si>
    <t>資料：京都市「京都市の工業　平成26（2014）年工業統計調査結果（産業細分類別結果）」細分類については主なものを掲載。</t>
    <rPh sb="3" eb="5">
      <t>キョウト</t>
    </rPh>
    <rPh sb="5" eb="6">
      <t>シ</t>
    </rPh>
    <rPh sb="7" eb="9">
      <t>キョウト</t>
    </rPh>
    <rPh sb="9" eb="10">
      <t>シ</t>
    </rPh>
    <rPh sb="11" eb="13">
      <t>コウギョウ</t>
    </rPh>
    <rPh sb="14" eb="16">
      <t>ヘイセイ</t>
    </rPh>
    <rPh sb="24" eb="25">
      <t>ネン</t>
    </rPh>
    <rPh sb="25" eb="27">
      <t>コウギョウ</t>
    </rPh>
    <rPh sb="27" eb="29">
      <t>トウケイ</t>
    </rPh>
    <rPh sb="29" eb="31">
      <t>チョウサ</t>
    </rPh>
    <rPh sb="31" eb="33">
      <t>ケッカ</t>
    </rPh>
    <rPh sb="34" eb="36">
      <t>サンギョウ</t>
    </rPh>
    <rPh sb="36" eb="39">
      <t>サイブンルイ</t>
    </rPh>
    <rPh sb="39" eb="40">
      <t>ベツ</t>
    </rPh>
    <rPh sb="40" eb="42">
      <t>ケッカ</t>
    </rPh>
    <phoneticPr fontId="9"/>
  </si>
  <si>
    <t>　　  平成21年以降の値は比較できない。</t>
    <rPh sb="4" eb="6">
      <t>ヘイセイ</t>
    </rPh>
    <rPh sb="9" eb="11">
      <t>イコウ</t>
    </rPh>
    <phoneticPr fontId="9"/>
  </si>
  <si>
    <t>注１：事業所・企業統計調査と経済センサスは調査手法が異なるため，平成18年以前と</t>
    <rPh sb="0" eb="1">
      <t>チュウ</t>
    </rPh>
    <rPh sb="32" eb="34">
      <t>ヘイセイ</t>
    </rPh>
    <rPh sb="36" eb="37">
      <t>ネン</t>
    </rPh>
    <rPh sb="37" eb="39">
      <t>イゼン</t>
    </rPh>
    <phoneticPr fontId="9"/>
  </si>
  <si>
    <t>新潟市</t>
    <rPh sb="0" eb="3">
      <t>ニイガタシ</t>
    </rPh>
    <phoneticPr fontId="9"/>
  </si>
  <si>
    <t>横浜市</t>
    <rPh sb="0" eb="3">
      <t>ヨコハマシ</t>
    </rPh>
    <phoneticPr fontId="9"/>
  </si>
  <si>
    <t>岡山市</t>
    <rPh sb="0" eb="3">
      <t>オカヤマシ</t>
    </rPh>
    <phoneticPr fontId="9"/>
  </si>
  <si>
    <r>
      <rPr>
        <b/>
        <sz val="12"/>
        <rFont val="ＭＳ Ｐゴシック"/>
        <family val="3"/>
        <charset val="128"/>
      </rPr>
      <t>　　⑴</t>
    </r>
    <r>
      <rPr>
        <b/>
        <sz val="12"/>
        <rFont val="ＭＳ ゴシック"/>
        <family val="3"/>
        <charset val="128"/>
      </rPr>
      <t>　市内総生産</t>
    </r>
    <rPh sb="4" eb="6">
      <t>シナイ</t>
    </rPh>
    <rPh sb="6" eb="9">
      <t>ソウセイサン</t>
    </rPh>
    <phoneticPr fontId="9"/>
  </si>
  <si>
    <t>資料：各都市「平成26年度市民経済計算」</t>
    <rPh sb="3" eb="6">
      <t>カクトシ</t>
    </rPh>
    <rPh sb="11" eb="12">
      <t>ネン</t>
    </rPh>
    <rPh sb="12" eb="13">
      <t>ド</t>
    </rPh>
    <rPh sb="13" eb="15">
      <t>シミン</t>
    </rPh>
    <rPh sb="15" eb="17">
      <t>ケイザイ</t>
    </rPh>
    <rPh sb="17" eb="19">
      <t>ケイサン</t>
    </rPh>
    <phoneticPr fontId="11"/>
  </si>
  <si>
    <t>資料：京都市「平成26年度京都市の市民経済計算」</t>
    <phoneticPr fontId="11"/>
  </si>
  <si>
    <t>　　　内閣府「県民経済計算（平成13年度 - 平成26年度）（93SNA、平成17年基準計数）」</t>
    <phoneticPr fontId="9"/>
  </si>
  <si>
    <t>資料：京都市「平成26年度京都市の市民経済計算」</t>
    <phoneticPr fontId="11"/>
  </si>
  <si>
    <t>　　　内閣府「平成26年度国民経済計算確報」（平成26暦年値）</t>
    <rPh sb="3" eb="5">
      <t>ナイカク</t>
    </rPh>
    <rPh sb="5" eb="6">
      <t>フ</t>
    </rPh>
    <rPh sb="7" eb="9">
      <t>ヘイセイ</t>
    </rPh>
    <rPh sb="11" eb="13">
      <t>ネンド</t>
    </rPh>
    <rPh sb="13" eb="15">
      <t>コクミン</t>
    </rPh>
    <rPh sb="15" eb="17">
      <t>ケイザイ</t>
    </rPh>
    <rPh sb="17" eb="19">
      <t>ケイサン</t>
    </rPh>
    <rPh sb="19" eb="21">
      <t>カクホウ</t>
    </rPh>
    <rPh sb="23" eb="25">
      <t>ヘイセイ</t>
    </rPh>
    <rPh sb="27" eb="29">
      <t>レキネン</t>
    </rPh>
    <rPh sb="29" eb="30">
      <t>チ</t>
    </rPh>
    <phoneticPr fontId="11"/>
  </si>
  <si>
    <t>資料：各都市「平成26年度市民経済計算」</t>
    <rPh sb="3" eb="6">
      <t>カクトシ</t>
    </rPh>
    <rPh sb="7" eb="9">
      <t>ヘイセイ</t>
    </rPh>
    <rPh sb="11" eb="12">
      <t>ネン</t>
    </rPh>
    <rPh sb="12" eb="13">
      <t>ド</t>
    </rPh>
    <rPh sb="13" eb="15">
      <t>シミン</t>
    </rPh>
    <rPh sb="15" eb="17">
      <t>ケイザイ</t>
    </rPh>
    <rPh sb="17" eb="19">
      <t>ケイサン</t>
    </rPh>
    <phoneticPr fontId="34"/>
  </si>
  <si>
    <t>資料：京都市「平成26年度京都市の市民経済計算」</t>
    <rPh sb="7" eb="9">
      <t>ヘイセイ</t>
    </rPh>
    <rPh sb="11" eb="12">
      <t>ネン</t>
    </rPh>
    <rPh sb="12" eb="13">
      <t>ド</t>
    </rPh>
    <phoneticPr fontId="11"/>
  </si>
  <si>
    <t>注１：　平成17年度以降は，平成16年度以前とは異なる産業分類で推計しているため，単純比較はできない。</t>
    <rPh sb="0" eb="1">
      <t>チュウ</t>
    </rPh>
    <phoneticPr fontId="9"/>
  </si>
  <si>
    <t>注２：　上段は実数。下段の（　）内は，前の数字が市内総生産に占める構成比，後の数字が平成16年度を100としたときの指数。</t>
    <rPh sb="0" eb="1">
      <t>チュウ</t>
    </rPh>
    <rPh sb="24" eb="26">
      <t>シナイ</t>
    </rPh>
    <rPh sb="26" eb="29">
      <t>ソウセイサン</t>
    </rPh>
    <rPh sb="30" eb="31">
      <t>シ</t>
    </rPh>
    <phoneticPr fontId="11"/>
  </si>
  <si>
    <t>※　「その他」は，政府サービス生産者，対家計民間非営利サービス生産者，輸入税の合計から，総資本形成に係る消費税を控除した数値。</t>
    <rPh sb="5" eb="6">
      <t>タ</t>
    </rPh>
    <rPh sb="31" eb="34">
      <t>セイサンシャ</t>
    </rPh>
    <rPh sb="39" eb="41">
      <t>ゴウケイ</t>
    </rPh>
    <phoneticPr fontId="11"/>
  </si>
  <si>
    <t>資料：内閣府「平成26年度国民経済計算確報」</t>
    <phoneticPr fontId="11"/>
  </si>
  <si>
    <t>注１：平成17暦年以降は，平成16暦年以前とは異なる産業分類で推計しているため，単純比較はできない。</t>
    <rPh sb="0" eb="1">
      <t>チュウ</t>
    </rPh>
    <rPh sb="7" eb="9">
      <t>レキネン</t>
    </rPh>
    <rPh sb="17" eb="19">
      <t>レキネン</t>
    </rPh>
    <phoneticPr fontId="9"/>
  </si>
  <si>
    <t>注２：上段は実数。下段の（　）内は，前の数字が市内総生産に占める構成比，後の数字が平成16暦年を100としたときの指数。</t>
    <rPh sb="0" eb="1">
      <t>チュウ</t>
    </rPh>
    <rPh sb="23" eb="25">
      <t>シナイ</t>
    </rPh>
    <rPh sb="25" eb="28">
      <t>ソウセイサン</t>
    </rPh>
    <rPh sb="29" eb="30">
      <t>シ</t>
    </rPh>
    <rPh sb="45" eb="47">
      <t>レキネン</t>
    </rPh>
    <phoneticPr fontId="11"/>
  </si>
  <si>
    <r>
      <rPr>
        <b/>
        <sz val="12"/>
        <rFont val="ＭＳ Ｐゴシック"/>
        <family val="3"/>
        <charset val="128"/>
      </rPr>
      <t>　　⑵</t>
    </r>
    <r>
      <rPr>
        <b/>
        <sz val="12"/>
        <rFont val="ＭＳ ゴシック"/>
        <family val="3"/>
        <charset val="128"/>
      </rPr>
      <t>　事業所数及び従業者数</t>
    </r>
    <rPh sb="4" eb="7">
      <t>ジギョウショ</t>
    </rPh>
    <rPh sb="7" eb="8">
      <t>スウ</t>
    </rPh>
    <rPh sb="8" eb="9">
      <t>オヨ</t>
    </rPh>
    <rPh sb="10" eb="11">
      <t>ジュウ</t>
    </rPh>
    <rPh sb="11" eb="14">
      <t>ギョウシャスウ</t>
    </rPh>
    <phoneticPr fontId="9"/>
  </si>
  <si>
    <r>
      <rPr>
        <b/>
        <sz val="14"/>
        <rFont val="ＭＳ Ｐゴシック"/>
        <family val="3"/>
        <charset val="128"/>
      </rPr>
      <t>　　⑵</t>
    </r>
    <r>
      <rPr>
        <b/>
        <sz val="14"/>
        <rFont val="ＭＳ ゴシック"/>
        <family val="3"/>
        <charset val="128"/>
      </rPr>
      <t>　林業</t>
    </r>
    <rPh sb="4" eb="6">
      <t>リンギョウ</t>
    </rPh>
    <phoneticPr fontId="9"/>
  </si>
  <si>
    <t>資料：京都市「平成27年度京都市農林統計資料」</t>
    <phoneticPr fontId="11"/>
  </si>
  <si>
    <t>表Ⅱ－1－3－2　保有山林面積規模別林家戸数</t>
    <rPh sb="0" eb="1">
      <t>ヒョウ</t>
    </rPh>
    <rPh sb="9" eb="11">
      <t>ホユウ</t>
    </rPh>
    <rPh sb="11" eb="13">
      <t>サンリン</t>
    </rPh>
    <rPh sb="13" eb="15">
      <t>メンセキ</t>
    </rPh>
    <rPh sb="15" eb="18">
      <t>キボベツ</t>
    </rPh>
    <rPh sb="18" eb="19">
      <t>リン</t>
    </rPh>
    <rPh sb="19" eb="20">
      <t>カ</t>
    </rPh>
    <rPh sb="20" eb="22">
      <t>コスウ</t>
    </rPh>
    <phoneticPr fontId="11"/>
  </si>
  <si>
    <t>表Ⅱ－2－3　京都市の建設業の事業所数・従業者数の推移</t>
    <rPh sb="7" eb="10">
      <t>キョウトシ</t>
    </rPh>
    <rPh sb="11" eb="14">
      <t>ケンセツギョウ</t>
    </rPh>
    <rPh sb="15" eb="18">
      <t>ジギョウショ</t>
    </rPh>
    <rPh sb="18" eb="19">
      <t>スウ</t>
    </rPh>
    <rPh sb="20" eb="21">
      <t>ジュウ</t>
    </rPh>
    <rPh sb="21" eb="24">
      <t>ギョウシャスウ</t>
    </rPh>
    <rPh sb="25" eb="27">
      <t>スイイ</t>
    </rPh>
    <phoneticPr fontId="11"/>
  </si>
  <si>
    <t>資料：総務省統計局「平成28年経済センサス活動調査（製造業集計，市区町村編）」</t>
    <phoneticPr fontId="11"/>
  </si>
  <si>
    <t>資料：総務省統計局「平成28年経済センサス活動調査（製造業集計，市区町村編）」</t>
    <rPh sb="26" eb="29">
      <t>セイゾウギョウ</t>
    </rPh>
    <rPh sb="29" eb="31">
      <t>シュウケイ</t>
    </rPh>
    <rPh sb="32" eb="34">
      <t>シク</t>
    </rPh>
    <rPh sb="34" eb="36">
      <t>チョウソン</t>
    </rPh>
    <rPh sb="36" eb="37">
      <t>ヘン</t>
    </rPh>
    <phoneticPr fontId="11"/>
  </si>
  <si>
    <t>注２：平成24年経済センサス活動調査及び平成28年経済センサス活動調査における産業中分類の食料品製造業と</t>
    <rPh sb="0" eb="1">
      <t>チュウ</t>
    </rPh>
    <rPh sb="3" eb="5">
      <t>ヘイセイ</t>
    </rPh>
    <rPh sb="7" eb="8">
      <t>ネン</t>
    </rPh>
    <rPh sb="8" eb="10">
      <t>ケイザイ</t>
    </rPh>
    <rPh sb="14" eb="16">
      <t>カツドウ</t>
    </rPh>
    <rPh sb="16" eb="18">
      <t>チョウサ</t>
    </rPh>
    <rPh sb="18" eb="19">
      <t>オヨ</t>
    </rPh>
    <phoneticPr fontId="9"/>
  </si>
  <si>
    <t>表Ⅱ－3－3－6　京友禅の品目別生産数量（平成28年度）</t>
    <rPh sb="9" eb="12">
      <t>キョウユウゼン</t>
    </rPh>
    <rPh sb="13" eb="15">
      <t>ヒンモク</t>
    </rPh>
    <phoneticPr fontId="11"/>
  </si>
  <si>
    <t>資料：京都織物卸商業組合「平成28年組合員の業態」</t>
    <rPh sb="17" eb="18">
      <t>ネン</t>
    </rPh>
    <phoneticPr fontId="11"/>
  </si>
  <si>
    <r>
      <rPr>
        <b/>
        <sz val="11"/>
        <rFont val="ＭＳ Ｐゴシック"/>
        <family val="3"/>
        <charset val="128"/>
      </rPr>
      <t>　　⑸</t>
    </r>
    <r>
      <rPr>
        <b/>
        <sz val="11"/>
        <rFont val="ＭＳ ゴシック"/>
        <family val="3"/>
        <charset val="128"/>
      </rPr>
      <t>　化学工業</t>
    </r>
    <rPh sb="4" eb="6">
      <t>カガク</t>
    </rPh>
    <rPh sb="6" eb="8">
      <t>コウギョウ</t>
    </rPh>
    <phoneticPr fontId="9"/>
  </si>
  <si>
    <r>
      <rPr>
        <b/>
        <sz val="11"/>
        <rFont val="ＭＳ Ｐゴシック"/>
        <family val="3"/>
        <charset val="128"/>
      </rPr>
      <t>　　⑹</t>
    </r>
    <r>
      <rPr>
        <b/>
        <sz val="11"/>
        <rFont val="ＭＳ ゴシック"/>
        <family val="3"/>
        <charset val="128"/>
      </rPr>
      <t>　窯業・土石製品製造業</t>
    </r>
    <rPh sb="4" eb="5">
      <t>カマ</t>
    </rPh>
    <rPh sb="5" eb="6">
      <t>ギョウ</t>
    </rPh>
    <rPh sb="7" eb="9">
      <t>ドセキ</t>
    </rPh>
    <rPh sb="9" eb="11">
      <t>セイヒン</t>
    </rPh>
    <rPh sb="11" eb="14">
      <t>セイゾウギョウ</t>
    </rPh>
    <phoneticPr fontId="9"/>
  </si>
  <si>
    <r>
      <rPr>
        <b/>
        <sz val="12"/>
        <rFont val="ＭＳ Ｐゴシック"/>
        <family val="3"/>
        <charset val="128"/>
      </rPr>
      <t>　　⑺</t>
    </r>
    <r>
      <rPr>
        <b/>
        <sz val="12"/>
        <rFont val="ＭＳ ゴシック"/>
        <family val="3"/>
        <charset val="128"/>
      </rPr>
      <t>　金属製造業</t>
    </r>
    <rPh sb="4" eb="6">
      <t>キンゾク</t>
    </rPh>
    <rPh sb="6" eb="9">
      <t>セイゾウギョウ</t>
    </rPh>
    <phoneticPr fontId="9"/>
  </si>
  <si>
    <r>
      <rPr>
        <b/>
        <sz val="14"/>
        <rFont val="ＭＳ Ｐゴシック"/>
        <family val="3"/>
        <charset val="128"/>
      </rPr>
      <t>　　⑻</t>
    </r>
    <r>
      <rPr>
        <b/>
        <sz val="14"/>
        <rFont val="ＭＳ ゴシック"/>
        <family val="3"/>
        <charset val="128"/>
      </rPr>
      <t>　機械器具製造業</t>
    </r>
    <phoneticPr fontId="9"/>
  </si>
  <si>
    <r>
      <rPr>
        <b/>
        <sz val="12"/>
        <rFont val="ＭＳ Ｐゴシック"/>
        <family val="3"/>
        <charset val="128"/>
      </rPr>
      <t>　　⑴</t>
    </r>
    <r>
      <rPr>
        <b/>
        <sz val="12"/>
        <rFont val="ＭＳ ゴシック"/>
        <family val="3"/>
        <charset val="128"/>
      </rPr>
      <t>　卸売業</t>
    </r>
    <rPh sb="4" eb="7">
      <t>オロシウリギョウ</t>
    </rPh>
    <phoneticPr fontId="9"/>
  </si>
  <si>
    <t>表Ⅱ－6－1　主要業態別預貸金残高（平成28年末）</t>
    <rPh sb="7" eb="9">
      <t>シュヨウ</t>
    </rPh>
    <rPh sb="9" eb="11">
      <t>ギョウタイ</t>
    </rPh>
    <rPh sb="11" eb="12">
      <t>ベツ</t>
    </rPh>
    <rPh sb="12" eb="13">
      <t>アズ</t>
    </rPh>
    <rPh sb="13" eb="14">
      <t>カ</t>
    </rPh>
    <rPh sb="14" eb="15">
      <t>キン</t>
    </rPh>
    <rPh sb="15" eb="17">
      <t>ザンダカ</t>
    </rPh>
    <rPh sb="18" eb="20">
      <t>ヘイセイ</t>
    </rPh>
    <rPh sb="22" eb="23">
      <t>ネン</t>
    </rPh>
    <rPh sb="23" eb="24">
      <t>マツ</t>
    </rPh>
    <phoneticPr fontId="11"/>
  </si>
  <si>
    <t>スナック菓子</t>
    <rPh sb="4" eb="6">
      <t>ガシ</t>
    </rPh>
    <phoneticPr fontId="9"/>
  </si>
  <si>
    <t>その他の計量器・測定器・分析機器・試験機・
測量機械器具・理化学機械器具製造業</t>
    <phoneticPr fontId="9"/>
  </si>
  <si>
    <t>表Ⅱ－3－1－1　京都市の製造業の事業所数・従業者数・製造品出荷額等・粗付加価値額・粗付加価値率の推移</t>
    <rPh sb="9" eb="12">
      <t>キョウトシ</t>
    </rPh>
    <rPh sb="17" eb="20">
      <t>ジギョウショ</t>
    </rPh>
    <rPh sb="20" eb="21">
      <t>スウ</t>
    </rPh>
    <rPh sb="22" eb="25">
      <t>ジュウギョウシャ</t>
    </rPh>
    <rPh sb="25" eb="26">
      <t>スウ</t>
    </rPh>
    <rPh sb="27" eb="30">
      <t>セイゾウヒン</t>
    </rPh>
    <rPh sb="30" eb="32">
      <t>シュッカ</t>
    </rPh>
    <rPh sb="32" eb="33">
      <t>ガク</t>
    </rPh>
    <rPh sb="33" eb="34">
      <t>ナド</t>
    </rPh>
    <rPh sb="35" eb="36">
      <t>アラ</t>
    </rPh>
    <rPh sb="36" eb="38">
      <t>フカ</t>
    </rPh>
    <rPh sb="38" eb="40">
      <t>カチ</t>
    </rPh>
    <rPh sb="40" eb="41">
      <t>ガク</t>
    </rPh>
    <rPh sb="42" eb="43">
      <t>アラ</t>
    </rPh>
    <phoneticPr fontId="11"/>
  </si>
  <si>
    <t>表Ⅱ－3－1－2　全国の製造業の事業所数・従業者数・製造品出荷額等・粗付加価値額・粗付加価値率の推移</t>
    <rPh sb="9" eb="11">
      <t>ゼンコク</t>
    </rPh>
    <rPh sb="16" eb="19">
      <t>ジギョウショ</t>
    </rPh>
    <rPh sb="19" eb="20">
      <t>スウ</t>
    </rPh>
    <rPh sb="21" eb="24">
      <t>ジュウギョウシャ</t>
    </rPh>
    <rPh sb="24" eb="25">
      <t>スウ</t>
    </rPh>
    <rPh sb="26" eb="29">
      <t>セイゾウヒン</t>
    </rPh>
    <rPh sb="29" eb="31">
      <t>シュッカ</t>
    </rPh>
    <rPh sb="31" eb="32">
      <t>ガク</t>
    </rPh>
    <rPh sb="32" eb="33">
      <t>ナド</t>
    </rPh>
    <rPh sb="34" eb="35">
      <t>アラ</t>
    </rPh>
    <rPh sb="35" eb="37">
      <t>フカ</t>
    </rPh>
    <rPh sb="37" eb="39">
      <t>カチ</t>
    </rPh>
    <rPh sb="39" eb="40">
      <t>ガク</t>
    </rPh>
    <rPh sb="41" eb="42">
      <t>アラ</t>
    </rPh>
    <phoneticPr fontId="11"/>
  </si>
  <si>
    <t>　　　京都市「京都市の工業　平成19年工業統計調査結果報告」，</t>
    <rPh sb="3" eb="6">
      <t>キョウトシ</t>
    </rPh>
    <phoneticPr fontId="9"/>
  </si>
  <si>
    <t>　　　京都市「京都市の事業所・企業　平成24年経済センサス－活動調査結果報告」</t>
    <phoneticPr fontId="9"/>
  </si>
  <si>
    <t>京都市「平成26年度京都市の市民経済計算」</t>
    <phoneticPr fontId="11"/>
  </si>
  <si>
    <t>各都市「平成26年度市民経済計算」
内閣府「県民経済計算（平成13年度 - 平成26年度）（93SNA、平成17年基準計数）」</t>
    <phoneticPr fontId="9"/>
  </si>
  <si>
    <t>京都市「平成26年度京都市の市民経済計算」
内閣府「平成26年度国民経済計算確報」（平成26暦年値）</t>
    <phoneticPr fontId="9"/>
  </si>
  <si>
    <t>各都市「平成26年度市民経済計算」</t>
    <phoneticPr fontId="9"/>
  </si>
  <si>
    <t>総務省統計局「事業所・企業統計調査」,「経済センサス基礎調査」, 「経済センサス活動調査」</t>
    <phoneticPr fontId="9"/>
  </si>
  <si>
    <t>総務省統計局「事業所・企業統計調査」,「経済センサス基礎調査」,「経済センサス活動調査」,から再編加工</t>
    <phoneticPr fontId="9"/>
  </si>
  <si>
    <t>農林水産省「世界農林業センサス」,「農林業センサス」</t>
    <phoneticPr fontId="9"/>
  </si>
  <si>
    <t>京都市「平成27年度京都市農林統計資料」</t>
    <phoneticPr fontId="11"/>
  </si>
  <si>
    <t>保有山林面積規模別林家戸数</t>
    <rPh sb="0" eb="2">
      <t>ホユウ</t>
    </rPh>
    <rPh sb="2" eb="4">
      <t>サンリン</t>
    </rPh>
    <rPh sb="4" eb="6">
      <t>メンセキ</t>
    </rPh>
    <phoneticPr fontId="11"/>
  </si>
  <si>
    <t>京都市「京都市農林統計資料」</t>
    <phoneticPr fontId="9"/>
  </si>
  <si>
    <t>国土交通省「建築着工統計調査」　</t>
    <rPh sb="6" eb="8">
      <t>ケンチク</t>
    </rPh>
    <rPh sb="8" eb="10">
      <t>チャッコウ</t>
    </rPh>
    <phoneticPr fontId="11"/>
  </si>
  <si>
    <t>総務省統計局「事業所・企業統計調査」,「経済センサス基礎調査」,「経済センサス活動調査」</t>
    <phoneticPr fontId="9"/>
  </si>
  <si>
    <t>経済産業省「工業統計調査」，総務省統計局「経済センサス活動調査（製造業集計，市区町村編）」</t>
    <phoneticPr fontId="11"/>
  </si>
  <si>
    <t>京都市「京都市の工業　平成26（2014）年工業統計調査結果（産業細分類別結果）」</t>
    <phoneticPr fontId="11"/>
  </si>
  <si>
    <t>経済産業省「工業統計調査」，総務省統計局「経済センサス活動調査（製造業集計，市区町村編）」</t>
    <phoneticPr fontId="9"/>
  </si>
  <si>
    <t>京友禅の品目別生産数量（平成28年度）</t>
    <rPh sb="0" eb="3">
      <t>キョウユウゼン</t>
    </rPh>
    <rPh sb="4" eb="6">
      <t>ヒンモク</t>
    </rPh>
    <phoneticPr fontId="11"/>
  </si>
  <si>
    <t>京都織物卸商業組合「平成28年組合員の業態」</t>
    <phoneticPr fontId="11"/>
  </si>
  <si>
    <t>経済産業省「工業統計調査」，総務省統計局「経済センサス活動調査（製造業集計，市区町村編）」</t>
    <phoneticPr fontId="11"/>
  </si>
  <si>
    <t>経済産業省「工業統計調査」，総務省統計局「経済センサス活動調査（製造業集計，市区町村編）」,京都市「京都市の工業　平成19年工業統計調査結果報告」，京都市「京都市の事業所・企業　平成24年経済センサス－活動調査結果報告」</t>
    <rPh sb="46" eb="49">
      <t>キョウトシ</t>
    </rPh>
    <rPh sb="50" eb="53">
      <t>キョウトシ</t>
    </rPh>
    <rPh sb="54" eb="56">
      <t>コウギョウ</t>
    </rPh>
    <rPh sb="57" eb="59">
      <t>ヘイセイ</t>
    </rPh>
    <rPh sb="61" eb="62">
      <t>ネン</t>
    </rPh>
    <rPh sb="62" eb="64">
      <t>コウギョウ</t>
    </rPh>
    <rPh sb="64" eb="66">
      <t>トウケイ</t>
    </rPh>
    <rPh sb="66" eb="68">
      <t>チョウサ</t>
    </rPh>
    <rPh sb="68" eb="70">
      <t>ケッカ</t>
    </rPh>
    <rPh sb="70" eb="72">
      <t>ホウコク</t>
    </rPh>
    <rPh sb="74" eb="77">
      <t>キョウトシ</t>
    </rPh>
    <rPh sb="78" eb="81">
      <t>キョウトシ</t>
    </rPh>
    <rPh sb="82" eb="84">
      <t>ジギョウ</t>
    </rPh>
    <rPh sb="84" eb="85">
      <t>ショ</t>
    </rPh>
    <rPh sb="86" eb="88">
      <t>キギョウ</t>
    </rPh>
    <rPh sb="89" eb="91">
      <t>ヘイセイ</t>
    </rPh>
    <rPh sb="93" eb="94">
      <t>ネン</t>
    </rPh>
    <rPh sb="94" eb="96">
      <t>ケイザイ</t>
    </rPh>
    <rPh sb="101" eb="103">
      <t>カツドウ</t>
    </rPh>
    <rPh sb="103" eb="105">
      <t>チョウサ</t>
    </rPh>
    <rPh sb="105" eb="107">
      <t>ケッカ</t>
    </rPh>
    <rPh sb="107" eb="109">
      <t>ホウコク</t>
    </rPh>
    <phoneticPr fontId="11"/>
  </si>
  <si>
    <t>総務省統計局「事業所・企業統計調査」,「経済センサス基礎調査」,「経済センサス活動調査」</t>
    <phoneticPr fontId="11"/>
  </si>
  <si>
    <t>政令市の小売業年間商品販売額の比較</t>
    <rPh sb="0" eb="3">
      <t>セイレイシ</t>
    </rPh>
    <rPh sb="4" eb="7">
      <t>コウリギョウ</t>
    </rPh>
    <rPh sb="7" eb="9">
      <t>ネンカン</t>
    </rPh>
    <rPh sb="9" eb="11">
      <t>ショウヒン</t>
    </rPh>
    <rPh sb="11" eb="13">
      <t>ハンバイ</t>
    </rPh>
    <rPh sb="13" eb="14">
      <t>ガク</t>
    </rPh>
    <rPh sb="15" eb="17">
      <t>ヒカク</t>
    </rPh>
    <phoneticPr fontId="11"/>
  </si>
  <si>
    <t>経済産業省「平成26年商業統計」</t>
    <phoneticPr fontId="9"/>
  </si>
  <si>
    <t>主要業態別預貸金残高（平成28年末）</t>
    <rPh sb="0" eb="2">
      <t>シュヨウ</t>
    </rPh>
    <rPh sb="2" eb="4">
      <t>ギョウタイ</t>
    </rPh>
    <rPh sb="4" eb="5">
      <t>ベツ</t>
    </rPh>
    <rPh sb="5" eb="6">
      <t>アズ</t>
    </rPh>
    <rPh sb="6" eb="7">
      <t>カ</t>
    </rPh>
    <rPh sb="7" eb="8">
      <t>キン</t>
    </rPh>
    <rPh sb="8" eb="10">
      <t>ザンダカ</t>
    </rPh>
    <rPh sb="11" eb="13">
      <t>ヘイセイ</t>
    </rPh>
    <rPh sb="15" eb="16">
      <t>ネン</t>
    </rPh>
    <rPh sb="16" eb="17">
      <t>マツ</t>
    </rPh>
    <phoneticPr fontId="11"/>
  </si>
  <si>
    <t>総務省統計局「事業所・企業統計調査」,「経済センサス基礎調査」,「経済センサス活動調査」</t>
    <phoneticPr fontId="9"/>
  </si>
  <si>
    <t>総務省統計局「事業所・企業統計調査」,「経済センサス基礎調査」,「経済センサス活動調査」</t>
    <phoneticPr fontId="9"/>
  </si>
  <si>
    <t>総務省統計局「平成28年経済センサス活動調査（製造業集計，市区町村編）」</t>
    <rPh sb="7" eb="9">
      <t>ヘイセイ</t>
    </rPh>
    <rPh sb="11" eb="12">
      <t>ネン</t>
    </rPh>
    <phoneticPr fontId="11"/>
  </si>
  <si>
    <t>経済産業省「工業統計調査」，総務省統計局「経済センサス活動調査（製造業集計，市区町村編）」</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</si>
</sst>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0;[Red]&quot;¥&quot;\-#,##0"/>
    <numFmt numFmtId="176" formatCode="0_);[Red]&quot;¥&quot;\!\(0&quot;¥&quot;\!\)"/>
    <numFmt numFmtId="177" formatCode="#,##0_ ;[Red]\-#,##0\ "/>
    <numFmt numFmtId="178" formatCode="0.0;&quot;△ &quot;0.0"/>
    <numFmt numFmtId="179" formatCode="0.0_ "/>
    <numFmt numFmtId="180" formatCode="0.0_);[Red]\(0.0\)"/>
    <numFmt numFmtId="181" formatCode="#,##0_);[Red]\(#,##0\)"/>
    <numFmt numFmtId="182" formatCode="#,##0_ "/>
    <numFmt numFmtId="183" formatCode="0.0%"/>
    <numFmt numFmtId="184" formatCode="#,##0.0_ "/>
    <numFmt numFmtId="185" formatCode="0_);[Red]\(0\)"/>
    <numFmt numFmtId="186" formatCode="#,##0.0_)"/>
    <numFmt numFmtId="187" formatCode="0.0"/>
    <numFmt numFmtId="188" formatCode="#,##0.0_);[Red]\(#,##0.0\)"/>
    <numFmt numFmtId="189" formatCode="00"/>
    <numFmt numFmtId="190" formatCode="#,##0.00_ ;[Red]\-#,##0.00\ "/>
    <numFmt numFmtId="191" formatCode="#,##0.0_ ;[Red]\-#,##0.0\ "/>
    <numFmt numFmtId="192" formatCode="#,##0.0;[Red]\-#,##0.0"/>
    <numFmt numFmtId="193" formatCode="#,##0.0_ ;[Red]&quot;¥&quot;\!\-#,##0.0&quot;¥&quot;\!\ "/>
    <numFmt numFmtId="194" formatCode="#,##0_ ;[Red]&quot;¥&quot;\!\-#,##0&quot;¥&quot;\!\ "/>
    <numFmt numFmtId="195" formatCode="#,##0_);\(#,##0\)"/>
    <numFmt numFmtId="196" formatCode="&quot;(&quot;0.0&quot;)&quot;"/>
    <numFmt numFmtId="197" formatCode="#,##0.0&quot; &quot;"/>
    <numFmt numFmtId="198" formatCode="#,##0.0_);\(#,##0.0\)"/>
    <numFmt numFmtId="199" formatCode="0.0_);\(0.0\)"/>
    <numFmt numFmtId="200" formatCode="#,##0_);&quot;¥&quot;\!\(#,##0&quot;¥&quot;\!\)"/>
    <numFmt numFmtId="201" formatCode="#,##0.0_);&quot;¥&quot;\!\(#,##0.0&quot;¥&quot;\!\)"/>
    <numFmt numFmtId="202" formatCode="0.00_ "/>
    <numFmt numFmtId="203" formatCode="#,##0.00_);[Red]\(#,##0.00\)"/>
    <numFmt numFmtId="204" formatCode="###,###,###,##0;&quot;-&quot;##,###,###,##0"/>
    <numFmt numFmtId="205" formatCode="#,##0.00_ "/>
    <numFmt numFmtId="206" formatCode="#,##0.0"/>
  </numFmts>
  <fonts count="116">
    <font>
      <sz val="10.5"/>
      <name val="ＭＳ Ｐ明朝"/>
      <family val="1"/>
      <charset val="128"/>
    </font>
    <font>
      <sz val="11"/>
      <color theme="1"/>
      <name val="ＭＳ Ｐゴシック"/>
      <family val="2"/>
      <charset val="128"/>
      <scheme val="minor"/>
    </font>
    <font>
      <sz val="9"/>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Ｐ明朝"/>
      <family val="1"/>
      <charset val="128"/>
    </font>
    <font>
      <sz val="10"/>
      <name val="ＭＳ 明朝"/>
      <family val="1"/>
      <charset val="128"/>
    </font>
    <font>
      <sz val="6"/>
      <name val="ＭＳ Ｐ明朝"/>
      <family val="1"/>
      <charset val="128"/>
    </font>
    <font>
      <sz val="12.5"/>
      <name val="ＭＳ ゴシック"/>
      <family val="3"/>
      <charset val="128"/>
    </font>
    <font>
      <sz val="7"/>
      <name val="ＭＳ Ｐ明朝"/>
      <family val="1"/>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18"/>
      <color indexed="56"/>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indexed="8"/>
      <name val="ＭＳ 明朝"/>
      <family val="1"/>
      <charset val="128"/>
    </font>
    <font>
      <u/>
      <sz val="11"/>
      <color indexed="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scheme val="minor"/>
    </font>
    <font>
      <sz val="9"/>
      <name val="ＭＳ 明朝"/>
      <family val="1"/>
      <charset val="128"/>
    </font>
    <font>
      <sz val="11"/>
      <color indexed="9"/>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明朝"/>
      <family val="1"/>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2"/>
      <name val="ＭＳ 明朝"/>
      <family val="1"/>
      <charset val="128"/>
    </font>
    <font>
      <sz val="11"/>
      <color indexed="62"/>
      <name val="ＭＳ Ｐゴシック"/>
      <family val="3"/>
      <charset val="128"/>
    </font>
    <font>
      <sz val="11"/>
      <color rgb="FF3F3F76"/>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rgb="FF006100"/>
      <name val="ＭＳ Ｐゴシック"/>
      <family val="3"/>
      <charset val="128"/>
      <scheme val="minor"/>
    </font>
    <font>
      <b/>
      <sz val="10"/>
      <name val="ＭＳ ゴシック"/>
      <family val="3"/>
      <charset val="128"/>
    </font>
    <font>
      <b/>
      <sz val="15"/>
      <color indexed="62"/>
      <name val="ＭＳ Ｐゴシック"/>
      <family val="3"/>
      <charset val="128"/>
    </font>
    <font>
      <b/>
      <sz val="10"/>
      <name val="ＭＳ Ｐゴシック"/>
      <family val="3"/>
      <charset val="128"/>
    </font>
    <font>
      <sz val="10"/>
      <name val="ＭＳ Ｐゴシック"/>
      <family val="3"/>
      <charset val="128"/>
    </font>
    <font>
      <u/>
      <sz val="10.5"/>
      <color theme="10"/>
      <name val="ＭＳ Ｐ明朝"/>
      <family val="1"/>
      <charset val="128"/>
    </font>
    <font>
      <sz val="10"/>
      <color theme="1"/>
      <name val="ＭＳ Ｐゴシック"/>
      <family val="3"/>
      <charset val="128"/>
    </font>
    <font>
      <u/>
      <sz val="10"/>
      <color theme="10"/>
      <name val="ＭＳ 明朝"/>
      <family val="1"/>
      <charset val="128"/>
    </font>
    <font>
      <b/>
      <sz val="11"/>
      <name val="ＭＳ ゴシック"/>
      <family val="3"/>
      <charset val="128"/>
    </font>
    <font>
      <b/>
      <sz val="12"/>
      <name val="ＭＳ ゴシック"/>
      <family val="3"/>
      <charset val="128"/>
    </font>
    <font>
      <b/>
      <sz val="12"/>
      <name val="ＭＳ Ｐゴシック"/>
      <family val="3"/>
      <charset val="128"/>
    </font>
    <font>
      <sz val="11"/>
      <name val="ＭＳ Ｐ明朝"/>
      <family val="1"/>
      <charset val="128"/>
    </font>
    <font>
      <sz val="11"/>
      <name val="ＭＳ ゴシック"/>
      <family val="3"/>
      <charset val="128"/>
    </font>
    <font>
      <b/>
      <sz val="16"/>
      <name val="ＭＳ ゴシック"/>
      <family val="3"/>
      <charset val="128"/>
    </font>
    <font>
      <sz val="10"/>
      <name val="ＭＳ Ｐ明朝"/>
      <family val="1"/>
      <charset val="128"/>
    </font>
    <font>
      <sz val="12.5"/>
      <name val="ＭＳ 明朝"/>
      <family val="1"/>
      <charset val="128"/>
    </font>
    <font>
      <b/>
      <sz val="14"/>
      <name val="ＭＳ ゴシック"/>
      <family val="3"/>
      <charset val="128"/>
    </font>
    <font>
      <u/>
      <sz val="10.5"/>
      <name val="ＭＳ Ｐ明朝"/>
      <family val="1"/>
      <charset val="128"/>
    </font>
    <font>
      <sz val="12"/>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4"/>
      <name val="ＭＳ Ｐゴシック"/>
      <family val="3"/>
      <charset val="128"/>
    </font>
    <font>
      <sz val="10"/>
      <name val="ＭＳ ゴシック"/>
      <family val="3"/>
      <charset val="128"/>
    </font>
    <font>
      <b/>
      <sz val="10"/>
      <name val="ＭＳ 明朝"/>
      <family val="1"/>
      <charset val="128"/>
    </font>
    <font>
      <sz val="12"/>
      <name val="ＭＳ Ｐ明朝"/>
      <family val="1"/>
      <charset val="128"/>
    </font>
    <font>
      <sz val="10.5"/>
      <name val="ＭＳ ゴシック"/>
      <family val="3"/>
      <charset val="128"/>
    </font>
    <font>
      <sz val="12"/>
      <name val="ＭＳ ゴシック"/>
      <family val="3"/>
      <charset val="128"/>
    </font>
    <font>
      <b/>
      <sz val="10.5"/>
      <name val="ＭＳ ゴシック"/>
      <family val="3"/>
      <charset val="128"/>
    </font>
    <font>
      <b/>
      <sz val="11"/>
      <name val="ＭＳ Ｐゴシック"/>
      <family val="3"/>
      <charset val="128"/>
    </font>
    <font>
      <sz val="10.5"/>
      <name val="ＭＳ 明朝"/>
      <family val="1"/>
      <charset val="128"/>
    </font>
    <font>
      <sz val="10"/>
      <name val="ＭＳ Ｐゴシック"/>
      <family val="2"/>
      <charset val="128"/>
      <scheme val="minor"/>
    </font>
    <font>
      <sz val="12"/>
      <name val="ＭＳ Ｐゴシック"/>
      <family val="2"/>
      <charset val="128"/>
      <scheme val="minor"/>
    </font>
    <font>
      <b/>
      <sz val="12.5"/>
      <name val="ＭＳ ゴシック"/>
      <family val="3"/>
      <charset val="128"/>
    </font>
    <font>
      <sz val="11.5"/>
      <name val="ＭＳ 明朝"/>
      <family val="1"/>
      <charset val="128"/>
    </font>
    <font>
      <b/>
      <sz val="13"/>
      <name val="ＭＳ ゴシック"/>
      <family val="3"/>
      <charset val="128"/>
    </font>
    <font>
      <sz val="12.5"/>
      <name val="ＭＳ Ｐ明朝"/>
      <family val="1"/>
      <charset val="128"/>
    </font>
    <font>
      <sz val="13"/>
      <name val="ＭＳ 明朝"/>
      <family val="1"/>
      <charset val="128"/>
    </font>
    <font>
      <sz val="13"/>
      <name val="ＭＳ Ｐゴシック"/>
      <family val="2"/>
      <charset val="128"/>
      <scheme val="minor"/>
    </font>
    <font>
      <b/>
      <sz val="18"/>
      <name val="ＭＳ ゴシック"/>
      <family val="3"/>
      <charset val="128"/>
    </font>
    <font>
      <b/>
      <sz val="15"/>
      <name val="ＭＳ ゴシック"/>
      <family val="3"/>
      <charset val="128"/>
    </font>
    <font>
      <sz val="13"/>
      <name val="ＭＳ Ｐ明朝"/>
      <family val="1"/>
      <charset val="12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22"/>
        <bgColor indexed="64"/>
      </patternFill>
    </fill>
    <fill>
      <patternFill patternType="solid">
        <fgColor theme="0"/>
        <bgColor indexed="64"/>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5"/>
      </patternFill>
    </fill>
    <fill>
      <patternFill patternType="solid">
        <fgColor indexed="22"/>
      </patternFill>
    </fill>
    <fill>
      <patternFill patternType="solid">
        <fgColor indexed="47"/>
      </patternFill>
    </fill>
    <fill>
      <patternFill patternType="solid">
        <fgColor indexed="42"/>
      </patternFill>
    </fill>
    <fill>
      <patternFill patternType="solid">
        <fgColor theme="0" tint="-0.34998626667073579"/>
        <bgColor indexed="64"/>
      </patternFill>
    </fill>
    <fill>
      <patternFill patternType="solid">
        <fgColor theme="0" tint="-0.14999847407452621"/>
        <bgColor indexed="44"/>
      </patternFill>
    </fill>
    <fill>
      <patternFill patternType="solid">
        <fgColor theme="0" tint="-4.9989318521683403E-2"/>
        <bgColor indexed="64"/>
      </patternFill>
    </fill>
    <fill>
      <patternFill patternType="solid">
        <fgColor rgb="FFD9D9D9"/>
        <bgColor rgb="FF000000"/>
      </patternFill>
    </fill>
  </fills>
  <borders count="1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ck">
        <color indexed="49"/>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dotted">
        <color indexed="64"/>
      </top>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8"/>
      </bottom>
      <diagonal/>
    </border>
    <border>
      <left style="thin">
        <color indexed="8"/>
      </left>
      <right/>
      <top/>
      <bottom/>
      <diagonal/>
    </border>
    <border>
      <left style="thin">
        <color indexed="64"/>
      </left>
      <right/>
      <top/>
      <bottom style="thin">
        <color indexed="64"/>
      </bottom>
      <diagonal/>
    </border>
    <border>
      <left/>
      <right style="thin">
        <color indexed="8"/>
      </right>
      <top/>
      <bottom/>
      <diagonal/>
    </border>
    <border>
      <left/>
      <right/>
      <top/>
      <bottom style="thin">
        <color indexed="64"/>
      </bottom>
      <diagonal/>
    </border>
    <border>
      <left style="thin">
        <color indexed="8"/>
      </left>
      <right style="thin">
        <color indexed="8"/>
      </right>
      <top/>
      <bottom/>
      <diagonal/>
    </border>
    <border>
      <left style="thin">
        <color auto="1"/>
      </left>
      <right/>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style="double">
        <color indexed="64"/>
      </left>
      <right style="thin">
        <color indexed="64"/>
      </right>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
      <left style="double">
        <color auto="1"/>
      </left>
      <right style="thin">
        <color indexed="64"/>
      </right>
      <top style="thin">
        <color auto="1"/>
      </top>
      <bottom style="thin">
        <color indexed="64"/>
      </bottom>
      <diagonal/>
    </border>
    <border>
      <left style="double">
        <color auto="1"/>
      </left>
      <right style="thin">
        <color indexed="64"/>
      </right>
      <top style="thin">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double">
        <color indexed="64"/>
      </right>
      <top style="thick">
        <color indexed="64"/>
      </top>
      <bottom style="thick">
        <color indexed="64"/>
      </bottom>
      <diagonal/>
    </border>
    <border>
      <left/>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bottom style="thin">
        <color indexed="64"/>
      </bottom>
      <diagonal/>
    </border>
    <border>
      <left/>
      <right style="thick">
        <color indexed="64"/>
      </right>
      <top style="thin">
        <color auto="1"/>
      </top>
      <bottom style="thin">
        <color auto="1"/>
      </bottom>
      <diagonal/>
    </border>
    <border>
      <left/>
      <right style="hair">
        <color indexed="64"/>
      </right>
      <top style="hair">
        <color indexed="64"/>
      </top>
      <bottom style="thin">
        <color indexed="64"/>
      </bottom>
      <diagonal/>
    </border>
  </borders>
  <cellStyleXfs count="180">
    <xf numFmtId="0" fontId="0" fillId="0" borderId="0">
      <alignment vertical="center"/>
    </xf>
    <xf numFmtId="38" fontId="7"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0" applyNumberFormat="0" applyFill="0" applyBorder="0" applyAlignment="0" applyProtection="0">
      <alignment vertical="center"/>
    </xf>
    <xf numFmtId="0" fontId="20" fillId="2" borderId="0" applyNumberFormat="0" applyBorder="0" applyAlignment="0" applyProtection="0">
      <alignment vertical="center"/>
    </xf>
    <xf numFmtId="0" fontId="21"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25" applyNumberFormat="0" applyAlignment="0" applyProtection="0">
      <alignment vertical="center"/>
    </xf>
    <xf numFmtId="0" fontId="24" fillId="6" borderId="26" applyNumberFormat="0" applyAlignment="0" applyProtection="0">
      <alignment vertical="center"/>
    </xf>
    <xf numFmtId="0" fontId="25" fillId="6" borderId="25" applyNumberFormat="0" applyAlignment="0" applyProtection="0">
      <alignment vertical="center"/>
    </xf>
    <xf numFmtId="0" fontId="26" fillId="0" borderId="27" applyNumberFormat="0" applyFill="0" applyAlignment="0" applyProtection="0">
      <alignment vertical="center"/>
    </xf>
    <xf numFmtId="0" fontId="27" fillId="7" borderId="28"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0" applyNumberFormat="0" applyFill="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1" fillId="32" borderId="0" applyNumberFormat="0" applyBorder="0" applyAlignment="0" applyProtection="0">
      <alignment vertical="center"/>
    </xf>
    <xf numFmtId="0" fontId="6" fillId="0" borderId="0">
      <alignment vertical="center"/>
    </xf>
    <xf numFmtId="0" fontId="6" fillId="8" borderId="29" applyNumberFormat="0" applyFont="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5" fillId="8" borderId="29" applyNumberFormat="0" applyFont="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4" fillId="0" borderId="0">
      <alignment vertical="center"/>
    </xf>
    <xf numFmtId="0" fontId="4" fillId="8" borderId="29"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13"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5" fillId="0" borderId="0">
      <alignment vertical="center"/>
    </xf>
    <xf numFmtId="0" fontId="37" fillId="0" borderId="0" applyNumberFormat="0" applyFill="0" applyBorder="0" applyAlignment="0" applyProtection="0">
      <alignment vertical="top"/>
      <protection locked="0"/>
    </xf>
    <xf numFmtId="3" fontId="38" fillId="0" borderId="0" applyFont="0" applyFill="0" applyBorder="0" applyAlignment="0">
      <alignment vertical="center"/>
    </xf>
    <xf numFmtId="0" fontId="39" fillId="0" borderId="0"/>
    <xf numFmtId="0" fontId="39" fillId="0" borderId="0"/>
    <xf numFmtId="0" fontId="7" fillId="0" borderId="0">
      <alignment vertical="center"/>
    </xf>
    <xf numFmtId="0" fontId="7" fillId="0" borderId="0">
      <alignment vertical="center"/>
    </xf>
    <xf numFmtId="0" fontId="39" fillId="0" borderId="0">
      <alignment vertical="center"/>
    </xf>
    <xf numFmtId="0" fontId="15" fillId="0" borderId="0">
      <alignment vertical="center"/>
    </xf>
    <xf numFmtId="0" fontId="42" fillId="37" borderId="0" applyNumberFormat="0" applyBorder="0" applyAlignment="0" applyProtection="0">
      <alignment vertical="center"/>
    </xf>
    <xf numFmtId="0" fontId="43" fillId="12" borderId="0" applyNumberFormat="0" applyBorder="0" applyAlignment="0" applyProtection="0">
      <alignment vertical="center"/>
    </xf>
    <xf numFmtId="0" fontId="42" fillId="38" borderId="0" applyNumberFormat="0" applyBorder="0" applyAlignment="0" applyProtection="0">
      <alignment vertical="center"/>
    </xf>
    <xf numFmtId="0" fontId="43" fillId="16" borderId="0" applyNumberFormat="0" applyBorder="0" applyAlignment="0" applyProtection="0">
      <alignment vertical="center"/>
    </xf>
    <xf numFmtId="0" fontId="42" fillId="39" borderId="0" applyNumberFormat="0" applyBorder="0" applyAlignment="0" applyProtection="0">
      <alignment vertical="center"/>
    </xf>
    <xf numFmtId="0" fontId="43" fillId="20" borderId="0" applyNumberFormat="0" applyBorder="0" applyAlignment="0" applyProtection="0">
      <alignment vertical="center"/>
    </xf>
    <xf numFmtId="0" fontId="42" fillId="40" borderId="0" applyNumberFormat="0" applyBorder="0" applyAlignment="0" applyProtection="0">
      <alignment vertical="center"/>
    </xf>
    <xf numFmtId="0" fontId="43" fillId="24" borderId="0" applyNumberFormat="0" applyBorder="0" applyAlignment="0" applyProtection="0">
      <alignment vertical="center"/>
    </xf>
    <xf numFmtId="0" fontId="42" fillId="41" borderId="0" applyNumberFormat="0" applyBorder="0" applyAlignment="0" applyProtection="0">
      <alignment vertical="center"/>
    </xf>
    <xf numFmtId="0" fontId="43" fillId="28" borderId="0" applyNumberFormat="0" applyBorder="0" applyAlignment="0" applyProtection="0">
      <alignment vertical="center"/>
    </xf>
    <xf numFmtId="0" fontId="42" fillId="42" borderId="0" applyNumberFormat="0" applyBorder="0" applyAlignment="0" applyProtection="0">
      <alignment vertical="center"/>
    </xf>
    <xf numFmtId="0" fontId="43" fillId="32" borderId="0" applyNumberFormat="0" applyBorder="0" applyAlignment="0" applyProtection="0">
      <alignment vertical="center"/>
    </xf>
    <xf numFmtId="0" fontId="42" fillId="43" borderId="0" applyNumberFormat="0" applyBorder="0" applyAlignment="0" applyProtection="0">
      <alignment vertical="center"/>
    </xf>
    <xf numFmtId="0" fontId="43" fillId="9" borderId="0" applyNumberFormat="0" applyBorder="0" applyAlignment="0" applyProtection="0">
      <alignment vertical="center"/>
    </xf>
    <xf numFmtId="0" fontId="42" fillId="44" borderId="0" applyNumberFormat="0" applyBorder="0" applyAlignment="0" applyProtection="0">
      <alignment vertical="center"/>
    </xf>
    <xf numFmtId="0" fontId="43" fillId="13" borderId="0" applyNumberFormat="0" applyBorder="0" applyAlignment="0" applyProtection="0">
      <alignment vertical="center"/>
    </xf>
    <xf numFmtId="0" fontId="42" fillId="45" borderId="0" applyNumberFormat="0" applyBorder="0" applyAlignment="0" applyProtection="0">
      <alignment vertical="center"/>
    </xf>
    <xf numFmtId="0" fontId="43" fillId="17" borderId="0" applyNumberFormat="0" applyBorder="0" applyAlignment="0" applyProtection="0">
      <alignment vertical="center"/>
    </xf>
    <xf numFmtId="0" fontId="42" fillId="40" borderId="0" applyNumberFormat="0" applyBorder="0" applyAlignment="0" applyProtection="0">
      <alignment vertical="center"/>
    </xf>
    <xf numFmtId="0" fontId="43" fillId="21" borderId="0" applyNumberFormat="0" applyBorder="0" applyAlignment="0" applyProtection="0">
      <alignment vertical="center"/>
    </xf>
    <xf numFmtId="0" fontId="42" fillId="41" borderId="0" applyNumberFormat="0" applyBorder="0" applyAlignment="0" applyProtection="0">
      <alignment vertical="center"/>
    </xf>
    <xf numFmtId="0" fontId="43" fillId="25" borderId="0" applyNumberFormat="0" applyBorder="0" applyAlignment="0" applyProtection="0">
      <alignment vertical="center"/>
    </xf>
    <xf numFmtId="0" fontId="42" fillId="46" borderId="0" applyNumberFormat="0" applyBorder="0" applyAlignment="0" applyProtection="0">
      <alignment vertical="center"/>
    </xf>
    <xf numFmtId="0" fontId="43" fillId="29"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47" borderId="55" applyNumberFormat="0" applyAlignment="0" applyProtection="0">
      <alignment vertical="center"/>
    </xf>
    <xf numFmtId="0" fontId="46" fillId="7" borderId="28" applyNumberFormat="0" applyAlignment="0" applyProtection="0">
      <alignment vertical="center"/>
    </xf>
    <xf numFmtId="0" fontId="47" fillId="48" borderId="0" applyNumberFormat="0" applyBorder="0" applyAlignment="0" applyProtection="0">
      <alignment vertical="center"/>
    </xf>
    <xf numFmtId="0" fontId="48" fillId="4" borderId="0" applyNumberFormat="0" applyBorder="0" applyAlignment="0" applyProtection="0">
      <alignment vertical="center"/>
    </xf>
    <xf numFmtId="0" fontId="49" fillId="0" borderId="56" applyNumberFormat="0" applyFill="0" applyAlignment="0" applyProtection="0">
      <alignment vertical="center"/>
    </xf>
    <xf numFmtId="0" fontId="50" fillId="0" borderId="27" applyNumberFormat="0" applyFill="0" applyAlignment="0" applyProtection="0">
      <alignment vertical="center"/>
    </xf>
    <xf numFmtId="0" fontId="51" fillId="49" borderId="0" applyNumberFormat="0" applyBorder="0" applyAlignment="0" applyProtection="0">
      <alignment vertical="center"/>
    </xf>
    <xf numFmtId="0" fontId="52" fillId="3" borderId="0" applyNumberFormat="0" applyBorder="0" applyAlignment="0" applyProtection="0">
      <alignment vertical="center"/>
    </xf>
    <xf numFmtId="0" fontId="53" fillId="50" borderId="57" applyNumberFormat="0" applyAlignment="0" applyProtection="0">
      <alignment vertical="center"/>
    </xf>
    <xf numFmtId="0" fontId="54" fillId="6" borderId="25"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38" fontId="57" fillId="0" borderId="0" applyFont="0" applyFill="0" applyBorder="0" applyAlignment="0" applyProtection="0"/>
    <xf numFmtId="38" fontId="39" fillId="0" borderId="0" applyFont="0" applyFill="0" applyBorder="0" applyAlignment="0" applyProtection="0"/>
    <xf numFmtId="0" fontId="58" fillId="0" borderId="58" applyNumberFormat="0" applyFill="0" applyAlignment="0" applyProtection="0">
      <alignment vertical="center"/>
    </xf>
    <xf numFmtId="0" fontId="59" fillId="0" borderId="22" applyNumberFormat="0" applyFill="0" applyAlignment="0" applyProtection="0">
      <alignment vertical="center"/>
    </xf>
    <xf numFmtId="0" fontId="60" fillId="0" borderId="59" applyNumberFormat="0" applyFill="0" applyAlignment="0" applyProtection="0">
      <alignment vertical="center"/>
    </xf>
    <xf numFmtId="0" fontId="61" fillId="0" borderId="23" applyNumberFormat="0" applyFill="0" applyAlignment="0" applyProtection="0">
      <alignment vertical="center"/>
    </xf>
    <xf numFmtId="0" fontId="62" fillId="0" borderId="60" applyNumberFormat="0" applyFill="0" applyAlignment="0" applyProtection="0">
      <alignment vertical="center"/>
    </xf>
    <xf numFmtId="0" fontId="63" fillId="0" borderId="24" applyNumberFormat="0" applyFill="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61" applyNumberFormat="0" applyFill="0" applyAlignment="0" applyProtection="0">
      <alignment vertical="center"/>
    </xf>
    <xf numFmtId="0" fontId="65" fillId="0" borderId="30" applyNumberFormat="0" applyFill="0" applyAlignment="0" applyProtection="0">
      <alignment vertical="center"/>
    </xf>
    <xf numFmtId="0" fontId="66" fillId="50" borderId="62" applyNumberFormat="0" applyAlignment="0" applyProtection="0">
      <alignment vertical="center"/>
    </xf>
    <xf numFmtId="0" fontId="67" fillId="6" borderId="26"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xf numFmtId="6" fontId="12" fillId="0" borderId="0" applyFont="0" applyFill="0" applyBorder="0" applyAlignment="0" applyProtection="0"/>
    <xf numFmtId="0" fontId="71" fillId="51" borderId="57" applyNumberFormat="0" applyAlignment="0" applyProtection="0">
      <alignment vertical="center"/>
    </xf>
    <xf numFmtId="0" fontId="72" fillId="5" borderId="25" applyNumberFormat="0" applyAlignment="0" applyProtection="0">
      <alignment vertical="center"/>
    </xf>
    <xf numFmtId="0" fontId="7" fillId="0" borderId="0">
      <alignment vertical="center"/>
    </xf>
    <xf numFmtId="0" fontId="73" fillId="0" borderId="0">
      <alignment vertical="center"/>
    </xf>
    <xf numFmtId="0" fontId="13" fillId="0" borderId="0"/>
    <xf numFmtId="0" fontId="74" fillId="52" borderId="0" applyNumberFormat="0" applyBorder="0" applyAlignment="0" applyProtection="0">
      <alignment vertical="center"/>
    </xf>
    <xf numFmtId="0" fontId="75" fillId="2" borderId="0" applyNumberFormat="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39" fillId="0" borderId="0"/>
    <xf numFmtId="38" fontId="7" fillId="0" borderId="0" applyFill="0" applyBorder="0" applyProtection="0">
      <alignment vertical="center"/>
    </xf>
    <xf numFmtId="0" fontId="77" fillId="0" borderId="77" applyNumberFormat="0" applyFill="0" applyProtection="0">
      <alignment vertical="center"/>
    </xf>
    <xf numFmtId="0" fontId="7" fillId="0" borderId="0">
      <alignment vertical="center"/>
    </xf>
    <xf numFmtId="0" fontId="32" fillId="0" borderId="0">
      <alignment vertical="center"/>
    </xf>
    <xf numFmtId="0" fontId="39" fillId="0" borderId="0">
      <alignment vertical="center"/>
    </xf>
    <xf numFmtId="0" fontId="39" fillId="0" borderId="0"/>
    <xf numFmtId="38" fontId="39" fillId="0" borderId="0" applyFont="0" applyFill="0" applyBorder="0" applyAlignment="0" applyProtection="0">
      <alignment vertical="center"/>
    </xf>
    <xf numFmtId="38" fontId="39" fillId="0" borderId="0" applyFont="0" applyFill="0" applyBorder="0" applyAlignment="0" applyProtection="0"/>
    <xf numFmtId="0" fontId="15" fillId="0" borderId="0">
      <alignment vertical="center"/>
    </xf>
    <xf numFmtId="0" fontId="15" fillId="0" borderId="0">
      <alignment vertical="center"/>
    </xf>
    <xf numFmtId="0" fontId="39" fillId="0" borderId="0"/>
    <xf numFmtId="0" fontId="3" fillId="0" borderId="0">
      <alignment vertical="center"/>
    </xf>
    <xf numFmtId="0" fontId="2" fillId="0" borderId="0">
      <alignment vertical="center"/>
    </xf>
    <xf numFmtId="0" fontId="39" fillId="0" borderId="0">
      <alignment vertical="center"/>
    </xf>
    <xf numFmtId="0" fontId="2" fillId="8" borderId="29" applyNumberFormat="0" applyFont="0" applyAlignment="0" applyProtection="0">
      <alignment vertical="center"/>
    </xf>
    <xf numFmtId="0" fontId="80" fillId="0" borderId="0" applyNumberFormat="0" applyFill="0" applyBorder="0" applyAlignment="0" applyProtection="0">
      <alignment vertical="center"/>
    </xf>
    <xf numFmtId="0" fontId="39" fillId="0" borderId="0"/>
  </cellStyleXfs>
  <cellXfs count="2175">
    <xf numFmtId="0" fontId="0" fillId="0" borderId="0" xfId="0">
      <alignment vertical="center"/>
    </xf>
    <xf numFmtId="176" fontId="8" fillId="0" borderId="0" xfId="0" applyNumberFormat="1" applyFont="1" applyAlignment="1">
      <alignment vertical="center"/>
    </xf>
    <xf numFmtId="0" fontId="8" fillId="0" borderId="0" xfId="0" applyFont="1" applyAlignment="1" applyProtection="1">
      <alignment vertical="center"/>
    </xf>
    <xf numFmtId="176" fontId="8" fillId="0" borderId="0" xfId="0" applyNumberFormat="1" applyFont="1" applyFill="1" applyBorder="1" applyAlignment="1" applyProtection="1">
      <alignment horizontal="left" vertical="center"/>
    </xf>
    <xf numFmtId="0" fontId="8" fillId="0" borderId="0" xfId="0" applyFont="1">
      <alignment vertical="center"/>
    </xf>
    <xf numFmtId="0" fontId="8"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Alignment="1">
      <alignment vertical="center"/>
    </xf>
    <xf numFmtId="0" fontId="10" fillId="0" borderId="0" xfId="0" applyFont="1" applyBorder="1" applyAlignment="1" applyProtection="1">
      <alignment horizontal="left" vertical="center"/>
    </xf>
    <xf numFmtId="0" fontId="8" fillId="0" borderId="0" xfId="91" applyFont="1">
      <alignment vertical="center"/>
    </xf>
    <xf numFmtId="188" fontId="8" fillId="0" borderId="0" xfId="91" applyNumberFormat="1" applyFont="1" applyFill="1" applyBorder="1" applyAlignment="1">
      <alignment vertical="center"/>
    </xf>
    <xf numFmtId="0" fontId="8" fillId="0" borderId="0" xfId="91" applyFont="1" applyFill="1" applyBorder="1" applyAlignment="1" applyProtection="1">
      <alignment horizontal="distributed" vertical="center" justifyLastLine="1"/>
    </xf>
    <xf numFmtId="0" fontId="8" fillId="0" borderId="0" xfId="91" applyFont="1" applyFill="1" applyBorder="1" applyAlignment="1">
      <alignment vertical="center"/>
    </xf>
    <xf numFmtId="0" fontId="8" fillId="0" borderId="0" xfId="91" applyFont="1" applyFill="1" applyBorder="1">
      <alignment vertical="center"/>
    </xf>
    <xf numFmtId="0" fontId="41" fillId="0" borderId="0" xfId="91" applyFont="1">
      <alignment vertical="center"/>
    </xf>
    <xf numFmtId="0" fontId="41" fillId="0" borderId="0" xfId="0" applyFont="1" applyAlignment="1" applyProtection="1">
      <alignment vertical="center"/>
    </xf>
    <xf numFmtId="0" fontId="8" fillId="0" borderId="0" xfId="91" applyFont="1" applyBorder="1" applyAlignment="1">
      <alignment horizontal="right" vertical="center"/>
    </xf>
    <xf numFmtId="3" fontId="8" fillId="0" borderId="0" xfId="92" applyNumberFormat="1" applyFont="1" applyFill="1" applyAlignment="1">
      <alignment horizontal="right" vertical="center"/>
    </xf>
    <xf numFmtId="3" fontId="8" fillId="0" borderId="0" xfId="92" applyNumberFormat="1" applyFont="1" applyFill="1" applyBorder="1" applyAlignment="1">
      <alignment horizontal="right" vertical="center"/>
    </xf>
    <xf numFmtId="0" fontId="8" fillId="0" borderId="0" xfId="93" applyFont="1" applyFill="1">
      <alignment vertical="center"/>
    </xf>
    <xf numFmtId="0" fontId="8" fillId="0" borderId="0" xfId="92" applyFont="1" applyFill="1">
      <alignment vertical="center"/>
    </xf>
    <xf numFmtId="0" fontId="8" fillId="0" borderId="0" xfId="92" applyFont="1" applyFill="1" applyAlignment="1">
      <alignment horizontal="right" vertical="center"/>
    </xf>
    <xf numFmtId="189" fontId="8" fillId="0" borderId="0" xfId="92" applyNumberFormat="1" applyFont="1" applyFill="1" applyBorder="1" applyAlignment="1">
      <alignment horizontal="center" vertical="center"/>
    </xf>
    <xf numFmtId="0" fontId="8" fillId="0" borderId="0" xfId="92" applyFont="1" applyFill="1" applyBorder="1" applyAlignment="1">
      <alignment horizontal="right" vertical="center" wrapText="1"/>
    </xf>
    <xf numFmtId="0" fontId="8" fillId="0" borderId="0" xfId="92" applyFont="1" applyFill="1" applyBorder="1" applyAlignment="1">
      <alignment horizontal="right" vertical="center"/>
    </xf>
    <xf numFmtId="0" fontId="8" fillId="0" borderId="0" xfId="93" applyFont="1" applyFill="1" applyAlignment="1">
      <alignment horizontal="right" vertical="center"/>
    </xf>
    <xf numFmtId="0" fontId="10" fillId="0" borderId="0" xfId="0" applyFont="1">
      <alignment vertical="center"/>
    </xf>
    <xf numFmtId="0" fontId="12" fillId="0" borderId="0" xfId="0" applyFont="1" applyFill="1" applyAlignment="1">
      <alignment vertical="center"/>
    </xf>
    <xf numFmtId="0" fontId="8" fillId="0" borderId="0" xfId="0" applyFont="1" applyFill="1" applyAlignment="1">
      <alignment vertical="center"/>
    </xf>
    <xf numFmtId="38" fontId="8" fillId="0" borderId="0" xfId="1" applyFont="1" applyFill="1" applyBorder="1" applyAlignment="1">
      <alignment horizontal="right" vertical="center"/>
    </xf>
    <xf numFmtId="38" fontId="8" fillId="0" borderId="0" xfId="1" applyFont="1" applyFill="1" applyBorder="1" applyAlignment="1">
      <alignment vertical="center"/>
    </xf>
    <xf numFmtId="38" fontId="10" fillId="0" borderId="0" xfId="1" applyFont="1" applyFill="1" applyAlignment="1">
      <alignment vertical="center"/>
    </xf>
    <xf numFmtId="0" fontId="8" fillId="0" borderId="0" xfId="152" applyFont="1">
      <alignment vertical="center"/>
    </xf>
    <xf numFmtId="183" fontId="8" fillId="0" borderId="0" xfId="157" applyNumberFormat="1" applyFont="1">
      <alignment vertical="center"/>
    </xf>
    <xf numFmtId="176" fontId="8" fillId="0" borderId="0" xfId="152" applyNumberFormat="1" applyFont="1" applyAlignment="1">
      <alignment vertical="center"/>
    </xf>
    <xf numFmtId="179" fontId="8" fillId="0" borderId="0" xfId="152" applyNumberFormat="1" applyFont="1">
      <alignment vertical="center"/>
    </xf>
    <xf numFmtId="177" fontId="8" fillId="0" borderId="0" xfId="152" applyNumberFormat="1" applyFont="1">
      <alignment vertical="center"/>
    </xf>
    <xf numFmtId="176" fontId="8" fillId="0" borderId="0" xfId="152" applyNumberFormat="1" applyFont="1">
      <alignment vertical="center"/>
    </xf>
    <xf numFmtId="179" fontId="8" fillId="0" borderId="5" xfId="152" applyNumberFormat="1" applyFont="1" applyBorder="1" applyAlignment="1" applyProtection="1">
      <alignment horizontal="right" vertical="center"/>
    </xf>
    <xf numFmtId="179" fontId="8" fillId="0" borderId="47" xfId="152" applyNumberFormat="1" applyFont="1" applyBorder="1" applyAlignment="1" applyProtection="1">
      <alignment horizontal="right" vertical="center"/>
    </xf>
    <xf numFmtId="177" fontId="8" fillId="0" borderId="47" xfId="158" applyNumberFormat="1" applyFont="1" applyBorder="1" applyAlignment="1" applyProtection="1">
      <alignment vertical="center"/>
    </xf>
    <xf numFmtId="179" fontId="8" fillId="0" borderId="0" xfId="152" applyNumberFormat="1" applyFont="1" applyAlignment="1">
      <alignment horizontal="right" vertical="center"/>
    </xf>
    <xf numFmtId="177" fontId="8" fillId="0" borderId="47" xfId="158" applyNumberFormat="1" applyFont="1" applyFill="1" applyBorder="1" applyAlignment="1" applyProtection="1">
      <alignment vertical="center"/>
    </xf>
    <xf numFmtId="0" fontId="8" fillId="0" borderId="45" xfId="0" applyFont="1" applyBorder="1" applyAlignment="1" applyProtection="1">
      <alignment vertical="center"/>
    </xf>
    <xf numFmtId="0" fontId="8" fillId="0" borderId="0" xfId="0" applyFont="1" applyBorder="1" applyAlignment="1" applyProtection="1">
      <alignment vertical="center"/>
    </xf>
    <xf numFmtId="0" fontId="8" fillId="0" borderId="45" xfId="0" applyFont="1" applyBorder="1" applyAlignment="1" applyProtection="1">
      <alignment horizontal="right" vertical="center"/>
    </xf>
    <xf numFmtId="0" fontId="8" fillId="0" borderId="0" xfId="88" applyFont="1" applyAlignment="1">
      <alignment vertical="center"/>
    </xf>
    <xf numFmtId="0" fontId="8" fillId="0" borderId="0" xfId="88" applyFont="1"/>
    <xf numFmtId="0" fontId="8" fillId="0" borderId="0" xfId="88" applyFont="1" applyAlignment="1">
      <alignment horizontal="right" vertical="center"/>
    </xf>
    <xf numFmtId="0" fontId="8" fillId="33" borderId="44" xfId="88" applyFont="1" applyFill="1" applyBorder="1" applyAlignment="1">
      <alignment vertical="center"/>
    </xf>
    <xf numFmtId="0" fontId="8" fillId="33" borderId="50" xfId="88" applyFont="1" applyFill="1" applyBorder="1" applyAlignment="1">
      <alignment vertical="center"/>
    </xf>
    <xf numFmtId="0" fontId="8" fillId="33" borderId="5" xfId="88" applyFont="1" applyFill="1" applyBorder="1" applyAlignment="1">
      <alignment horizontal="center" vertical="center"/>
    </xf>
    <xf numFmtId="38" fontId="76" fillId="0" borderId="35" xfId="159" applyFont="1" applyBorder="1" applyAlignment="1">
      <alignment vertical="center"/>
    </xf>
    <xf numFmtId="38" fontId="8" fillId="0" borderId="35" xfId="159" applyFont="1" applyBorder="1" applyAlignment="1">
      <alignment vertical="center"/>
    </xf>
    <xf numFmtId="38" fontId="8" fillId="0" borderId="35" xfId="159" applyFont="1" applyBorder="1" applyAlignment="1">
      <alignment horizontal="right" vertical="center"/>
    </xf>
    <xf numFmtId="0" fontId="8" fillId="0" borderId="0" xfId="88" applyFont="1" applyFill="1" applyAlignment="1">
      <alignment vertical="center"/>
    </xf>
    <xf numFmtId="0" fontId="8" fillId="33" borderId="0" xfId="88" applyFont="1" applyFill="1" applyAlignment="1">
      <alignment vertical="center"/>
    </xf>
    <xf numFmtId="0" fontId="8" fillId="33" borderId="0" xfId="88" applyFont="1" applyFill="1" applyBorder="1" applyAlignment="1">
      <alignment vertical="center"/>
    </xf>
    <xf numFmtId="0" fontId="8" fillId="33" borderId="49" xfId="88" applyFont="1" applyFill="1" applyBorder="1" applyAlignment="1">
      <alignment horizontal="center" vertical="center"/>
    </xf>
    <xf numFmtId="0" fontId="76" fillId="0" borderId="0" xfId="88" applyFont="1" applyAlignment="1">
      <alignment vertical="center"/>
    </xf>
    <xf numFmtId="38" fontId="8" fillId="0" borderId="35" xfId="159" applyFont="1" applyFill="1" applyBorder="1" applyAlignment="1">
      <alignment horizontal="right" vertical="center"/>
    </xf>
    <xf numFmtId="38" fontId="8" fillId="0" borderId="0" xfId="159" applyFont="1" applyAlignment="1">
      <alignment vertical="center"/>
    </xf>
    <xf numFmtId="38" fontId="8" fillId="0" borderId="0" xfId="159" applyFont="1" applyFill="1" applyAlignment="1">
      <alignment vertical="center"/>
    </xf>
    <xf numFmtId="0" fontId="8" fillId="0" borderId="0" xfId="88" applyFont="1" applyFill="1"/>
    <xf numFmtId="0" fontId="8" fillId="33" borderId="47" xfId="0" applyFont="1" applyFill="1" applyBorder="1" applyAlignment="1" applyProtection="1">
      <alignment horizontal="distributed" vertical="center" justifyLastLine="1"/>
    </xf>
    <xf numFmtId="184" fontId="8" fillId="0" borderId="68" xfId="0" applyNumberFormat="1" applyFont="1" applyBorder="1" applyAlignment="1" applyProtection="1">
      <alignment vertical="center"/>
    </xf>
    <xf numFmtId="181" fontId="8" fillId="0" borderId="68" xfId="0" applyNumberFormat="1" applyFont="1" applyBorder="1" applyAlignment="1" applyProtection="1">
      <alignment vertical="center"/>
    </xf>
    <xf numFmtId="0" fontId="8" fillId="0" borderId="0" xfId="165" applyFont="1">
      <alignment vertical="center"/>
    </xf>
    <xf numFmtId="176" fontId="8" fillId="0" borderId="0" xfId="165" applyNumberFormat="1" applyFont="1" applyAlignment="1">
      <alignment vertical="center"/>
    </xf>
    <xf numFmtId="176" fontId="8" fillId="0" borderId="0" xfId="165" applyNumberFormat="1" applyFont="1" applyFill="1" applyBorder="1" applyAlignment="1" applyProtection="1">
      <alignment horizontal="left" vertical="center"/>
    </xf>
    <xf numFmtId="179" fontId="8" fillId="0" borderId="0" xfId="165" applyNumberFormat="1" applyFont="1">
      <alignment vertical="center"/>
    </xf>
    <xf numFmtId="177" fontId="8" fillId="0" borderId="0" xfId="165" applyNumberFormat="1" applyFont="1">
      <alignment vertical="center"/>
    </xf>
    <xf numFmtId="176" fontId="8" fillId="0" borderId="0" xfId="165" applyNumberFormat="1" applyFont="1">
      <alignment vertical="center"/>
    </xf>
    <xf numFmtId="179" fontId="8" fillId="0" borderId="5" xfId="165" applyNumberFormat="1" applyFont="1" applyBorder="1" applyAlignment="1" applyProtection="1">
      <alignment horizontal="right" vertical="center"/>
    </xf>
    <xf numFmtId="179" fontId="8" fillId="0" borderId="47" xfId="165" applyNumberFormat="1" applyFont="1" applyBorder="1" applyAlignment="1" applyProtection="1">
      <alignment horizontal="right" vertical="center"/>
    </xf>
    <xf numFmtId="179" fontId="8" fillId="0" borderId="0" xfId="165" applyNumberFormat="1" applyFont="1" applyAlignment="1">
      <alignment horizontal="right" vertical="center"/>
    </xf>
    <xf numFmtId="179" fontId="8" fillId="0" borderId="68" xfId="165" applyNumberFormat="1" applyFont="1" applyBorder="1" applyAlignment="1" applyProtection="1">
      <alignment horizontal="right" vertical="center"/>
    </xf>
    <xf numFmtId="177" fontId="8" fillId="0" borderId="74" xfId="158" applyNumberFormat="1" applyFont="1" applyBorder="1" applyAlignment="1" applyProtection="1">
      <alignment vertical="center"/>
    </xf>
    <xf numFmtId="179" fontId="8" fillId="0" borderId="74" xfId="165" applyNumberFormat="1" applyFont="1" applyBorder="1" applyAlignment="1" applyProtection="1">
      <alignment horizontal="right" vertical="center"/>
    </xf>
    <xf numFmtId="38" fontId="10" fillId="0" borderId="0" xfId="158" applyFont="1" applyAlignment="1">
      <alignment vertical="center"/>
    </xf>
    <xf numFmtId="179" fontId="8" fillId="0" borderId="68" xfId="0" applyNumberFormat="1" applyFont="1" applyBorder="1" applyAlignment="1">
      <alignment horizontal="right" vertical="center"/>
    </xf>
    <xf numFmtId="0" fontId="8" fillId="0" borderId="0" xfId="168" applyFont="1"/>
    <xf numFmtId="0" fontId="8" fillId="0" borderId="0" xfId="168" applyFont="1" applyAlignment="1">
      <alignment vertical="center"/>
    </xf>
    <xf numFmtId="0" fontId="8" fillId="0" borderId="0" xfId="168" applyFont="1" applyAlignment="1">
      <alignment horizontal="right"/>
    </xf>
    <xf numFmtId="179" fontId="8" fillId="0" borderId="74" xfId="170" applyNumberFormat="1" applyFont="1" applyBorder="1" applyAlignment="1">
      <alignment vertical="center"/>
    </xf>
    <xf numFmtId="179" fontId="8" fillId="0" borderId="68" xfId="170" applyNumberFormat="1" applyFont="1" applyBorder="1" applyAlignment="1">
      <alignment vertical="center"/>
    </xf>
    <xf numFmtId="38" fontId="8" fillId="0" borderId="0" xfId="170" applyFont="1"/>
    <xf numFmtId="0" fontId="8" fillId="33" borderId="74" xfId="168" applyFont="1" applyFill="1" applyBorder="1" applyAlignment="1">
      <alignment horizontal="center" vertical="center"/>
    </xf>
    <xf numFmtId="0" fontId="8" fillId="33" borderId="10" xfId="168" applyFont="1" applyFill="1" applyBorder="1" applyAlignment="1">
      <alignment vertical="center"/>
    </xf>
    <xf numFmtId="0" fontId="8" fillId="0" borderId="0" xfId="168" applyFont="1" applyAlignment="1">
      <alignment horizontal="right" vertical="center"/>
    </xf>
    <xf numFmtId="38" fontId="8" fillId="33" borderId="68" xfId="1" applyFont="1" applyFill="1" applyBorder="1" applyAlignment="1">
      <alignment horizontal="distributed" vertical="center" justifyLastLine="1"/>
    </xf>
    <xf numFmtId="179" fontId="8" fillId="0" borderId="74" xfId="152" applyNumberFormat="1" applyFont="1" applyBorder="1" applyAlignment="1" applyProtection="1">
      <alignment horizontal="right" vertical="center"/>
    </xf>
    <xf numFmtId="179" fontId="8" fillId="0" borderId="68" xfId="152" applyNumberFormat="1" applyFont="1" applyBorder="1" applyAlignment="1" applyProtection="1">
      <alignment horizontal="right" vertical="center"/>
    </xf>
    <xf numFmtId="176" fontId="8" fillId="0" borderId="0" xfId="152" applyNumberFormat="1" applyFont="1" applyFill="1" applyBorder="1" applyAlignment="1" applyProtection="1">
      <alignment horizontal="left" vertical="center"/>
    </xf>
    <xf numFmtId="0" fontId="10" fillId="0" borderId="0" xfId="152" applyFont="1" applyAlignment="1">
      <alignment vertical="center"/>
    </xf>
    <xf numFmtId="38" fontId="10" fillId="0" borderId="0" xfId="83" applyFont="1" applyFill="1" applyAlignment="1">
      <alignment vertical="center"/>
    </xf>
    <xf numFmtId="0" fontId="78" fillId="0" borderId="0" xfId="0" applyFont="1">
      <alignment vertical="center"/>
    </xf>
    <xf numFmtId="0" fontId="79" fillId="0" borderId="0" xfId="0" applyFont="1">
      <alignment vertical="center"/>
    </xf>
    <xf numFmtId="0" fontId="79" fillId="0" borderId="0" xfId="0" applyFont="1" applyAlignment="1">
      <alignment horizontal="left" vertical="center"/>
    </xf>
    <xf numFmtId="0" fontId="79" fillId="0" borderId="0" xfId="0" applyFont="1" applyFill="1" applyAlignment="1">
      <alignment horizontal="left" vertical="center"/>
    </xf>
    <xf numFmtId="0" fontId="81" fillId="0" borderId="0" xfId="174" applyFont="1">
      <alignment vertical="center"/>
    </xf>
    <xf numFmtId="0" fontId="79" fillId="0" borderId="0" xfId="0" applyFont="1" applyAlignment="1">
      <alignment vertical="center" wrapText="1"/>
    </xf>
    <xf numFmtId="177" fontId="8" fillId="0" borderId="68" xfId="1" applyNumberFormat="1" applyFont="1" applyFill="1" applyBorder="1" applyAlignment="1">
      <alignment vertical="center"/>
    </xf>
    <xf numFmtId="179" fontId="8" fillId="0" borderId="68" xfId="0" applyNumberFormat="1" applyFont="1" applyBorder="1">
      <alignment vertical="center"/>
    </xf>
    <xf numFmtId="181" fontId="8" fillId="0" borderId="68" xfId="1" applyNumberFormat="1" applyFont="1" applyBorder="1" applyAlignment="1">
      <alignment vertical="center"/>
    </xf>
    <xf numFmtId="0" fontId="76" fillId="0" borderId="0" xfId="0" applyFont="1">
      <alignment vertical="center"/>
    </xf>
    <xf numFmtId="186" fontId="8" fillId="0" borderId="68" xfId="0" applyNumberFormat="1" applyFont="1" applyBorder="1" applyAlignment="1" applyProtection="1">
      <alignment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distributed" vertical="center" justifyLastLine="1"/>
    </xf>
    <xf numFmtId="181" fontId="8" fillId="0" borderId="68" xfId="0" applyNumberFormat="1" applyFont="1" applyBorder="1" applyAlignment="1">
      <alignment vertical="center"/>
    </xf>
    <xf numFmtId="0" fontId="8" fillId="0" borderId="0" xfId="0" applyFont="1" applyFill="1" applyBorder="1" applyAlignment="1">
      <alignment horizontal="right" vertical="center"/>
    </xf>
    <xf numFmtId="187" fontId="8" fillId="0" borderId="0" xfId="0" applyNumberFormat="1" applyFont="1" applyFill="1" applyBorder="1" applyAlignment="1" applyProtection="1">
      <alignment horizontal="right" vertical="center" justifyLastLine="1"/>
    </xf>
    <xf numFmtId="0" fontId="8" fillId="0" borderId="0" xfId="9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33" borderId="70" xfId="168" applyFont="1" applyFill="1" applyBorder="1" applyAlignment="1">
      <alignment horizontal="center" vertical="center" shrinkToFit="1"/>
    </xf>
    <xf numFmtId="0" fontId="8" fillId="33" borderId="70" xfId="168" applyFont="1" applyFill="1" applyBorder="1" applyAlignment="1">
      <alignment horizontal="center" vertical="center"/>
    </xf>
    <xf numFmtId="0" fontId="8" fillId="33" borderId="68" xfId="0" applyFont="1" applyFill="1" applyBorder="1" applyAlignment="1">
      <alignment horizontal="center" vertical="center"/>
    </xf>
    <xf numFmtId="38" fontId="76" fillId="0" borderId="0" xfId="1" applyFont="1" applyFill="1" applyAlignment="1">
      <alignment vertical="center"/>
    </xf>
    <xf numFmtId="179" fontId="8" fillId="0" borderId="0" xfId="0" applyNumberFormat="1" applyFont="1" applyBorder="1">
      <alignment vertical="center"/>
    </xf>
    <xf numFmtId="0" fontId="8" fillId="33" borderId="48" xfId="0" applyFont="1" applyFill="1" applyBorder="1" applyAlignment="1">
      <alignment vertical="center"/>
    </xf>
    <xf numFmtId="0" fontId="8" fillId="33" borderId="37" xfId="0" applyFont="1" applyFill="1" applyBorder="1" applyAlignment="1">
      <alignment vertical="center"/>
    </xf>
    <xf numFmtId="0" fontId="41" fillId="33" borderId="33" xfId="0" applyFont="1" applyFill="1" applyBorder="1" applyAlignment="1">
      <alignment horizontal="center" vertical="center"/>
    </xf>
    <xf numFmtId="0" fontId="41" fillId="33" borderId="35" xfId="0" applyFont="1" applyFill="1" applyBorder="1" applyAlignment="1">
      <alignment horizontal="center" vertical="center"/>
    </xf>
    <xf numFmtId="0" fontId="12" fillId="0" borderId="0" xfId="0" applyFont="1" applyFill="1" applyBorder="1" applyAlignment="1">
      <alignment vertical="center"/>
    </xf>
    <xf numFmtId="38" fontId="8" fillId="0" borderId="0" xfId="1" applyFont="1" applyFill="1" applyBorder="1" applyAlignment="1">
      <alignment horizontal="center" vertical="center"/>
    </xf>
    <xf numFmtId="176" fontId="8" fillId="33" borderId="44" xfId="152" applyNumberFormat="1" applyFont="1" applyFill="1" applyBorder="1" applyAlignment="1">
      <alignment vertical="center"/>
    </xf>
    <xf numFmtId="0" fontId="8" fillId="33" borderId="50" xfId="152" applyFont="1" applyFill="1" applyBorder="1">
      <alignment vertical="center"/>
    </xf>
    <xf numFmtId="176" fontId="8" fillId="33" borderId="47" xfId="152" applyNumberFormat="1" applyFont="1" applyFill="1" applyBorder="1" applyAlignment="1">
      <alignment vertical="center"/>
    </xf>
    <xf numFmtId="176" fontId="8" fillId="33" borderId="35" xfId="152" applyNumberFormat="1" applyFont="1" applyFill="1" applyBorder="1" applyAlignment="1" applyProtection="1">
      <alignment horizontal="center" vertical="center" wrapText="1"/>
    </xf>
    <xf numFmtId="176" fontId="8" fillId="33" borderId="70" xfId="165" applyNumberFormat="1" applyFont="1" applyFill="1" applyBorder="1" applyAlignment="1">
      <alignment vertical="center"/>
    </xf>
    <xf numFmtId="176" fontId="8" fillId="33" borderId="70" xfId="165" applyNumberFormat="1" applyFont="1" applyFill="1" applyBorder="1" applyAlignment="1" applyProtection="1">
      <alignment horizontal="center" vertical="center"/>
    </xf>
    <xf numFmtId="0" fontId="8" fillId="33" borderId="50" xfId="165" applyFont="1" applyFill="1" applyBorder="1">
      <alignment vertical="center"/>
    </xf>
    <xf numFmtId="0" fontId="8" fillId="33" borderId="71" xfId="165" applyFont="1" applyFill="1" applyBorder="1">
      <alignment vertical="center"/>
    </xf>
    <xf numFmtId="176" fontId="8" fillId="33" borderId="47" xfId="165" applyNumberFormat="1" applyFont="1" applyFill="1" applyBorder="1" applyAlignment="1">
      <alignment vertical="center"/>
    </xf>
    <xf numFmtId="176" fontId="8" fillId="33" borderId="47" xfId="165" applyNumberFormat="1" applyFont="1" applyFill="1" applyBorder="1" applyAlignment="1" applyProtection="1">
      <alignment horizontal="center" vertical="center"/>
    </xf>
    <xf numFmtId="176" fontId="8" fillId="33" borderId="68" xfId="165" applyNumberFormat="1" applyFont="1" applyFill="1" applyBorder="1" applyAlignment="1" applyProtection="1">
      <alignment horizontal="center" vertical="center" wrapText="1"/>
    </xf>
    <xf numFmtId="0" fontId="8" fillId="33" borderId="68" xfId="0" applyFont="1" applyFill="1" applyBorder="1" applyAlignment="1" applyProtection="1">
      <alignment horizontal="distributed" vertical="center" justifyLastLine="1"/>
    </xf>
    <xf numFmtId="0" fontId="8" fillId="33" borderId="50" xfId="168" applyFont="1" applyFill="1" applyBorder="1" applyAlignment="1">
      <alignment horizontal="center" vertical="center" shrinkToFit="1"/>
    </xf>
    <xf numFmtId="0" fontId="8" fillId="33" borderId="50" xfId="168" applyFont="1" applyFill="1" applyBorder="1" applyAlignment="1">
      <alignment vertical="center" shrinkToFit="1"/>
    </xf>
    <xf numFmtId="0" fontId="8" fillId="33" borderId="10" xfId="168" applyFont="1" applyFill="1" applyBorder="1" applyAlignment="1">
      <alignment vertical="center" shrinkToFit="1"/>
    </xf>
    <xf numFmtId="0" fontId="8" fillId="33" borderId="10" xfId="168" applyFont="1" applyFill="1" applyBorder="1" applyAlignment="1">
      <alignment horizontal="center" vertical="center" shrinkToFit="1"/>
    </xf>
    <xf numFmtId="0" fontId="8" fillId="33" borderId="68" xfId="168" applyFont="1" applyFill="1" applyBorder="1" applyAlignment="1">
      <alignment horizontal="center" vertical="center" shrinkToFit="1"/>
    </xf>
    <xf numFmtId="176" fontId="8" fillId="33" borderId="70" xfId="152" applyNumberFormat="1" applyFont="1" applyFill="1" applyBorder="1" applyAlignment="1">
      <alignment vertical="center"/>
    </xf>
    <xf numFmtId="0" fontId="8" fillId="33" borderId="71" xfId="152" applyFont="1" applyFill="1" applyBorder="1">
      <alignment vertical="center"/>
    </xf>
    <xf numFmtId="176" fontId="8" fillId="0" borderId="47" xfId="152" applyNumberFormat="1" applyFont="1" applyFill="1" applyBorder="1" applyAlignment="1" applyProtection="1">
      <alignment horizontal="center" vertical="center"/>
    </xf>
    <xf numFmtId="176" fontId="8" fillId="0" borderId="45" xfId="152" applyNumberFormat="1" applyFont="1" applyBorder="1" applyAlignment="1">
      <alignment vertical="center"/>
    </xf>
    <xf numFmtId="0" fontId="8" fillId="33" borderId="35" xfId="0" applyFont="1" applyFill="1" applyBorder="1" applyAlignment="1" applyProtection="1">
      <alignment horizontal="distributed" vertical="center" justifyLastLine="1"/>
    </xf>
    <xf numFmtId="181" fontId="8" fillId="0" borderId="68" xfId="0" applyNumberFormat="1" applyFont="1" applyFill="1" applyBorder="1" applyAlignment="1" applyProtection="1">
      <alignment vertical="center"/>
    </xf>
    <xf numFmtId="0" fontId="82" fillId="0" borderId="85" xfId="178" applyFont="1" applyFill="1" applyBorder="1" applyAlignment="1">
      <alignment horizontal="left" vertical="center"/>
    </xf>
    <xf numFmtId="176" fontId="82" fillId="55" borderId="84" xfId="178" applyNumberFormat="1" applyFont="1" applyFill="1" applyBorder="1" applyAlignment="1" applyProtection="1">
      <alignment horizontal="left" vertical="center"/>
    </xf>
    <xf numFmtId="176" fontId="82" fillId="0" borderId="86" xfId="178" applyNumberFormat="1" applyFont="1" applyFill="1" applyBorder="1" applyAlignment="1" applyProtection="1">
      <alignment horizontal="left" vertical="center"/>
    </xf>
    <xf numFmtId="0" fontId="82" fillId="0" borderId="86" xfId="178" applyFont="1" applyFill="1" applyBorder="1" applyAlignment="1">
      <alignment horizontal="left" vertical="center"/>
    </xf>
    <xf numFmtId="0" fontId="82" fillId="55" borderId="84" xfId="178" applyFont="1" applyFill="1" applyBorder="1" applyAlignment="1" applyProtection="1">
      <alignment horizontal="left" vertical="center"/>
    </xf>
    <xf numFmtId="0" fontId="82" fillId="0" borderId="86" xfId="178" applyFont="1" applyFill="1" applyBorder="1" applyAlignment="1" applyProtection="1">
      <alignment horizontal="left" vertical="center"/>
    </xf>
    <xf numFmtId="176" fontId="82" fillId="55" borderId="84" xfId="178" applyNumberFormat="1" applyFont="1" applyFill="1" applyBorder="1" applyAlignment="1">
      <alignment horizontal="left" vertical="center"/>
    </xf>
    <xf numFmtId="176" fontId="82" fillId="0" borderId="86" xfId="178" applyNumberFormat="1" applyFont="1" applyFill="1" applyBorder="1" applyAlignment="1">
      <alignment horizontal="left" vertical="center"/>
    </xf>
    <xf numFmtId="176" fontId="82" fillId="0" borderId="87" xfId="178" applyNumberFormat="1" applyFont="1" applyFill="1" applyBorder="1" applyAlignment="1" applyProtection="1">
      <alignment horizontal="left" vertical="center"/>
    </xf>
    <xf numFmtId="0" fontId="82" fillId="55" borderId="82" xfId="178" applyFont="1" applyFill="1" applyBorder="1" applyAlignment="1" applyProtection="1">
      <alignment horizontal="left" vertical="center"/>
    </xf>
    <xf numFmtId="0" fontId="82" fillId="0" borderId="85" xfId="178" applyFont="1" applyFill="1" applyBorder="1" applyAlignment="1" applyProtection="1">
      <alignment horizontal="left" vertical="center"/>
    </xf>
    <xf numFmtId="0" fontId="8" fillId="0" borderId="86" xfId="0" applyFont="1" applyFill="1" applyBorder="1" applyAlignment="1" applyProtection="1">
      <alignment horizontal="left" vertical="center"/>
    </xf>
    <xf numFmtId="0" fontId="8" fillId="0" borderId="86" xfId="91" applyFont="1" applyFill="1" applyBorder="1" applyAlignment="1" applyProtection="1">
      <alignment horizontal="left" vertical="center"/>
    </xf>
    <xf numFmtId="0" fontId="82" fillId="55" borderId="84" xfId="178" applyFont="1" applyFill="1" applyBorder="1" applyAlignment="1">
      <alignment vertical="center"/>
    </xf>
    <xf numFmtId="0" fontId="8" fillId="0" borderId="86" xfId="0" applyFont="1" applyFill="1" applyBorder="1" applyAlignment="1">
      <alignment vertical="center"/>
    </xf>
    <xf numFmtId="0" fontId="82" fillId="55" borderId="81" xfId="178" applyFont="1" applyFill="1" applyBorder="1" applyAlignment="1" applyProtection="1">
      <alignment horizontal="left" vertical="center"/>
    </xf>
    <xf numFmtId="0" fontId="8" fillId="0" borderId="87" xfId="0" applyFont="1" applyFill="1" applyBorder="1" applyAlignment="1" applyProtection="1">
      <alignment horizontal="left" vertical="center"/>
    </xf>
    <xf numFmtId="38" fontId="82" fillId="55" borderId="82" xfId="178" applyNumberFormat="1" applyFont="1" applyFill="1" applyBorder="1" applyAlignment="1">
      <alignment vertical="center"/>
    </xf>
    <xf numFmtId="38" fontId="8" fillId="0" borderId="85" xfId="1" applyFont="1" applyFill="1" applyBorder="1" applyAlignment="1">
      <alignment vertical="center"/>
    </xf>
    <xf numFmtId="38" fontId="82" fillId="55" borderId="84" xfId="178" applyNumberFormat="1" applyFont="1" applyFill="1" applyBorder="1" applyAlignment="1">
      <alignment vertical="center"/>
    </xf>
    <xf numFmtId="38" fontId="8" fillId="0" borderId="86" xfId="1" applyFont="1" applyFill="1" applyBorder="1" applyAlignment="1">
      <alignment vertical="center"/>
    </xf>
    <xf numFmtId="176" fontId="8" fillId="0" borderId="86" xfId="152" applyNumberFormat="1" applyFont="1" applyFill="1" applyBorder="1" applyAlignment="1" applyProtection="1">
      <alignment horizontal="left" vertical="center"/>
    </xf>
    <xf numFmtId="38" fontId="82" fillId="55" borderId="81" xfId="178" applyNumberFormat="1" applyFont="1" applyFill="1" applyBorder="1" applyAlignment="1">
      <alignment vertical="center"/>
    </xf>
    <xf numFmtId="38" fontId="8" fillId="0" borderId="87" xfId="1" applyFont="1" applyFill="1" applyBorder="1" applyAlignment="1">
      <alignment vertical="center"/>
    </xf>
    <xf numFmtId="0" fontId="8" fillId="0" borderId="85" xfId="0" applyFont="1" applyFill="1" applyBorder="1" applyAlignment="1" applyProtection="1">
      <alignment horizontal="left" vertical="center"/>
    </xf>
    <xf numFmtId="0" fontId="8" fillId="0" borderId="86" xfId="88" applyFont="1" applyFill="1" applyBorder="1" applyAlignment="1">
      <alignment vertical="center"/>
    </xf>
    <xf numFmtId="0" fontId="82" fillId="55" borderId="81" xfId="178" applyFont="1" applyFill="1" applyBorder="1" applyAlignment="1">
      <alignment vertical="center"/>
    </xf>
    <xf numFmtId="0" fontId="8" fillId="0" borderId="87" xfId="88" applyFont="1" applyFill="1" applyBorder="1" applyAlignment="1">
      <alignment vertical="center"/>
    </xf>
    <xf numFmtId="0" fontId="36" fillId="0" borderId="85" xfId="0" applyFont="1" applyFill="1" applyBorder="1" applyAlignment="1" applyProtection="1">
      <alignment horizontal="left" vertical="center"/>
    </xf>
    <xf numFmtId="0" fontId="36" fillId="0" borderId="86" xfId="0" applyFont="1" applyFill="1" applyBorder="1" applyAlignment="1" applyProtection="1">
      <alignment horizontal="left" vertical="center"/>
    </xf>
    <xf numFmtId="0" fontId="36" fillId="0" borderId="86" xfId="0" applyFont="1" applyFill="1" applyBorder="1" applyAlignment="1">
      <alignment vertical="center"/>
    </xf>
    <xf numFmtId="0" fontId="82" fillId="55" borderId="83" xfId="178" applyFont="1" applyFill="1" applyBorder="1" applyAlignment="1">
      <alignment vertical="center"/>
    </xf>
    <xf numFmtId="0" fontId="36" fillId="0" borderId="88" xfId="0" applyFont="1" applyFill="1" applyBorder="1" applyAlignment="1">
      <alignment vertical="center"/>
    </xf>
    <xf numFmtId="0" fontId="36" fillId="0" borderId="87" xfId="0" applyFont="1" applyFill="1" applyBorder="1" applyAlignment="1" applyProtection="1">
      <alignment horizontal="left" vertical="center"/>
    </xf>
    <xf numFmtId="0" fontId="36" fillId="0" borderId="86" xfId="160" applyFont="1" applyFill="1" applyBorder="1" applyAlignment="1">
      <alignment vertical="center"/>
    </xf>
    <xf numFmtId="200" fontId="82" fillId="55" borderId="81" xfId="178" applyNumberFormat="1" applyFont="1" applyFill="1" applyBorder="1" applyAlignment="1" applyProtection="1">
      <alignment horizontal="left" vertical="center"/>
    </xf>
    <xf numFmtId="200" fontId="8" fillId="0" borderId="87" xfId="1" applyNumberFormat="1" applyFont="1" applyFill="1" applyBorder="1" applyAlignment="1" applyProtection="1">
      <alignment horizontal="left" vertical="center"/>
    </xf>
    <xf numFmtId="0" fontId="82" fillId="55" borderId="90" xfId="178" applyFont="1" applyFill="1" applyBorder="1" applyAlignment="1" applyProtection="1">
      <alignment horizontal="left" vertical="center"/>
    </xf>
    <xf numFmtId="0" fontId="8" fillId="0" borderId="91" xfId="0" applyFont="1" applyFill="1" applyBorder="1" applyAlignment="1" applyProtection="1">
      <alignment horizontal="left" vertical="center"/>
    </xf>
    <xf numFmtId="38" fontId="82" fillId="55" borderId="90" xfId="178" applyNumberFormat="1" applyFont="1" applyFill="1" applyBorder="1" applyAlignment="1">
      <alignment vertical="center"/>
    </xf>
    <xf numFmtId="38" fontId="8" fillId="0" borderId="91" xfId="1" applyFont="1" applyFill="1" applyBorder="1" applyAlignment="1">
      <alignment vertical="center"/>
    </xf>
    <xf numFmtId="0" fontId="82" fillId="55" borderId="90" xfId="178" applyFont="1" applyFill="1" applyBorder="1" applyAlignment="1">
      <alignment vertical="center"/>
    </xf>
    <xf numFmtId="0" fontId="36" fillId="0" borderId="91" xfId="0" applyFont="1" applyFill="1" applyBorder="1" applyAlignment="1">
      <alignment vertical="center"/>
    </xf>
    <xf numFmtId="176" fontId="82" fillId="55" borderId="82" xfId="178" applyNumberFormat="1" applyFont="1" applyFill="1" applyBorder="1" applyAlignment="1" applyProtection="1">
      <alignment horizontal="left" vertical="center"/>
    </xf>
    <xf numFmtId="176" fontId="8" fillId="0" borderId="85" xfId="165" applyNumberFormat="1" applyFont="1" applyFill="1" applyBorder="1" applyAlignment="1" applyProtection="1">
      <alignment horizontal="left" vertical="center"/>
    </xf>
    <xf numFmtId="38" fontId="8" fillId="0" borderId="86" xfId="158" applyFont="1" applyFill="1" applyBorder="1" applyAlignment="1">
      <alignment vertical="center"/>
    </xf>
    <xf numFmtId="38" fontId="8" fillId="0" borderId="91" xfId="158" applyFont="1" applyFill="1" applyBorder="1" applyAlignment="1">
      <alignment vertical="center"/>
    </xf>
    <xf numFmtId="0" fontId="82" fillId="55" borderId="82" xfId="178" applyFont="1" applyFill="1" applyBorder="1" applyAlignment="1">
      <alignment vertical="center"/>
    </xf>
    <xf numFmtId="0" fontId="8" fillId="0" borderId="85" xfId="0" applyFont="1" applyFill="1" applyBorder="1" applyAlignment="1">
      <alignment vertical="center"/>
    </xf>
    <xf numFmtId="0" fontId="8" fillId="0" borderId="86" xfId="152" applyFont="1" applyFill="1" applyBorder="1" applyAlignment="1">
      <alignment vertical="center"/>
    </xf>
    <xf numFmtId="0" fontId="8" fillId="0" borderId="87" xfId="152" applyFont="1" applyFill="1" applyBorder="1" applyAlignment="1">
      <alignment vertical="center"/>
    </xf>
    <xf numFmtId="0" fontId="76" fillId="34" borderId="70" xfId="0" applyFont="1" applyFill="1" applyBorder="1" applyAlignment="1">
      <alignment horizontal="center" vertical="center"/>
    </xf>
    <xf numFmtId="0" fontId="76" fillId="34" borderId="82" xfId="0" applyFont="1" applyFill="1" applyBorder="1" applyAlignment="1">
      <alignment horizontal="center" vertical="center"/>
    </xf>
    <xf numFmtId="0" fontId="76" fillId="34" borderId="95" xfId="0" applyFont="1" applyFill="1" applyBorder="1" applyAlignment="1">
      <alignment horizontal="center" vertical="center" wrapText="1"/>
    </xf>
    <xf numFmtId="176" fontId="8" fillId="33" borderId="47" xfId="152" applyNumberFormat="1" applyFont="1" applyFill="1" applyBorder="1" applyAlignment="1" applyProtection="1">
      <alignment horizontal="distributed" vertical="center" justifyLastLine="1"/>
    </xf>
    <xf numFmtId="176" fontId="8" fillId="33" borderId="74" xfId="152" applyNumberFormat="1" applyFont="1" applyFill="1" applyBorder="1" applyAlignment="1" applyProtection="1">
      <alignment horizontal="distributed" vertical="center" justifyLastLine="1"/>
    </xf>
    <xf numFmtId="0" fontId="8" fillId="33" borderId="70" xfId="0" applyFont="1" applyFill="1" applyBorder="1" applyAlignment="1">
      <alignment horizontal="distributed" vertical="center" justifyLastLine="1"/>
    </xf>
    <xf numFmtId="0" fontId="8" fillId="33" borderId="74" xfId="0" applyFont="1" applyFill="1" applyBorder="1" applyAlignment="1">
      <alignment horizontal="distributed" vertical="center" justifyLastLine="1"/>
    </xf>
    <xf numFmtId="182" fontId="8" fillId="0" borderId="68" xfId="0" applyNumberFormat="1" applyFont="1" applyBorder="1">
      <alignment vertical="center"/>
    </xf>
    <xf numFmtId="38" fontId="8" fillId="33" borderId="72" xfId="1" applyFont="1" applyFill="1" applyBorder="1" applyAlignment="1">
      <alignment horizontal="center" vertical="center" justifyLastLine="1"/>
    </xf>
    <xf numFmtId="38" fontId="8" fillId="33" borderId="47" xfId="1" applyFont="1" applyFill="1" applyBorder="1" applyAlignment="1">
      <alignment horizontal="center" vertical="center"/>
    </xf>
    <xf numFmtId="0" fontId="8" fillId="33" borderId="70" xfId="0" applyFont="1" applyFill="1" applyBorder="1" applyAlignment="1">
      <alignment horizontal="center" vertical="center"/>
    </xf>
    <xf numFmtId="0" fontId="8" fillId="33" borderId="47" xfId="0" applyFont="1" applyFill="1" applyBorder="1" applyAlignment="1">
      <alignment horizontal="center" vertical="center"/>
    </xf>
    <xf numFmtId="176" fontId="8" fillId="33" borderId="70" xfId="152" applyNumberFormat="1" applyFont="1" applyFill="1" applyBorder="1" applyAlignment="1" applyProtection="1">
      <alignment horizontal="center" vertical="center"/>
    </xf>
    <xf numFmtId="176" fontId="8" fillId="33" borderId="47" xfId="152" applyNumberFormat="1" applyFont="1" applyFill="1" applyBorder="1" applyAlignment="1" applyProtection="1">
      <alignment horizontal="center" vertical="center"/>
    </xf>
    <xf numFmtId="0" fontId="8" fillId="33" borderId="72" xfId="168" applyFont="1" applyFill="1" applyBorder="1" applyAlignment="1">
      <alignment horizontal="center" vertical="center"/>
    </xf>
    <xf numFmtId="0" fontId="8" fillId="33" borderId="72" xfId="168" applyFont="1" applyFill="1" applyBorder="1" applyAlignment="1">
      <alignment horizontal="center" vertical="center" shrinkToFit="1"/>
    </xf>
    <xf numFmtId="0" fontId="8" fillId="33" borderId="70" xfId="168" applyFont="1" applyFill="1" applyBorder="1" applyAlignment="1">
      <alignment vertical="center"/>
    </xf>
    <xf numFmtId="179" fontId="8" fillId="0" borderId="47" xfId="152" applyNumberFormat="1" applyFont="1" applyFill="1" applyBorder="1" applyAlignment="1" applyProtection="1">
      <alignment horizontal="right" vertical="center"/>
    </xf>
    <xf numFmtId="179" fontId="8" fillId="0" borderId="68" xfId="152" applyNumberFormat="1" applyFont="1" applyFill="1" applyBorder="1" applyAlignment="1" applyProtection="1">
      <alignment horizontal="right" vertical="center"/>
    </xf>
    <xf numFmtId="182" fontId="8" fillId="0" borderId="68" xfId="0" applyNumberFormat="1" applyFont="1" applyFill="1" applyBorder="1">
      <alignment vertical="center"/>
    </xf>
    <xf numFmtId="38" fontId="8" fillId="33" borderId="106" xfId="1" applyFont="1" applyFill="1" applyBorder="1" applyAlignment="1">
      <alignment horizontal="center" vertical="center" justifyLastLine="1"/>
    </xf>
    <xf numFmtId="176" fontId="8" fillId="33" borderId="106" xfId="152" applyNumberFormat="1" applyFont="1" applyFill="1" applyBorder="1" applyAlignment="1" applyProtection="1">
      <alignment horizontal="center" vertical="center"/>
    </xf>
    <xf numFmtId="176" fontId="8" fillId="33" borderId="50" xfId="152" applyNumberFormat="1" applyFont="1" applyFill="1" applyBorder="1" applyAlignment="1" applyProtection="1">
      <alignment vertical="center"/>
    </xf>
    <xf numFmtId="176" fontId="8" fillId="33" borderId="71" xfId="152" applyNumberFormat="1" applyFont="1" applyFill="1" applyBorder="1" applyAlignment="1" applyProtection="1">
      <alignment vertical="center"/>
    </xf>
    <xf numFmtId="0" fontId="76" fillId="0" borderId="0" xfId="165" applyFont="1">
      <alignment vertical="center"/>
    </xf>
    <xf numFmtId="176" fontId="76" fillId="0" borderId="0" xfId="165" applyNumberFormat="1" applyFont="1" applyAlignment="1" applyProtection="1">
      <alignment vertical="center"/>
    </xf>
    <xf numFmtId="176" fontId="8" fillId="0" borderId="111" xfId="165" applyNumberFormat="1" applyFont="1" applyBorder="1" applyAlignment="1">
      <alignment vertical="center"/>
    </xf>
    <xf numFmtId="176" fontId="8" fillId="0" borderId="111" xfId="165" applyNumberFormat="1" applyFont="1" applyBorder="1" applyAlignment="1">
      <alignment horizontal="right" vertical="center"/>
    </xf>
    <xf numFmtId="38" fontId="76" fillId="0" borderId="0" xfId="158" applyFont="1" applyAlignment="1">
      <alignment vertical="center"/>
    </xf>
    <xf numFmtId="181" fontId="8" fillId="0" borderId="74" xfId="1" applyNumberFormat="1" applyFont="1" applyBorder="1" applyAlignment="1">
      <alignment vertical="center"/>
    </xf>
    <xf numFmtId="181" fontId="8" fillId="0" borderId="74" xfId="170" applyNumberFormat="1" applyFont="1" applyBorder="1" applyAlignment="1">
      <alignment vertical="center"/>
    </xf>
    <xf numFmtId="181" fontId="8" fillId="0" borderId="70" xfId="170" applyNumberFormat="1" applyFont="1" applyBorder="1" applyAlignment="1">
      <alignment vertical="center"/>
    </xf>
    <xf numFmtId="0" fontId="8" fillId="33" borderId="74" xfId="168" applyFont="1" applyFill="1" applyBorder="1" applyAlignment="1">
      <alignment horizontal="distributed" vertical="center" justifyLastLine="1"/>
    </xf>
    <xf numFmtId="0" fontId="8" fillId="33" borderId="70" xfId="168" applyFont="1" applyFill="1" applyBorder="1" applyAlignment="1">
      <alignment horizontal="distributed" vertical="center" justifyLastLine="1"/>
    </xf>
    <xf numFmtId="176" fontId="8" fillId="0" borderId="111" xfId="152" applyNumberFormat="1" applyFont="1" applyBorder="1" applyAlignment="1">
      <alignment vertical="center"/>
    </xf>
    <xf numFmtId="176" fontId="8" fillId="0" borderId="111" xfId="152" applyNumberFormat="1" applyFont="1" applyBorder="1" applyAlignment="1">
      <alignment horizontal="right" vertical="center"/>
    </xf>
    <xf numFmtId="176" fontId="8" fillId="33" borderId="68" xfId="152" applyNumberFormat="1" applyFont="1" applyFill="1" applyBorder="1" applyAlignment="1" applyProtection="1">
      <alignment horizontal="center" vertical="center" shrinkToFit="1"/>
    </xf>
    <xf numFmtId="0" fontId="76" fillId="0" borderId="0" xfId="152" applyFont="1">
      <alignment vertical="center"/>
    </xf>
    <xf numFmtId="0" fontId="8" fillId="33" borderId="47" xfId="165" applyNumberFormat="1" applyFont="1" applyFill="1" applyBorder="1" applyAlignment="1" applyProtection="1">
      <alignment horizontal="distributed" vertical="center" justifyLastLine="1"/>
    </xf>
    <xf numFmtId="0" fontId="8" fillId="33" borderId="74" xfId="165" applyNumberFormat="1" applyFont="1" applyFill="1" applyBorder="1" applyAlignment="1" applyProtection="1">
      <alignment horizontal="distributed" vertical="center" justifyLastLine="1"/>
    </xf>
    <xf numFmtId="184" fontId="8" fillId="0" borderId="68" xfId="0" applyNumberFormat="1" applyFont="1" applyBorder="1" applyAlignment="1" applyProtection="1">
      <alignment horizontal="right" vertical="center"/>
    </xf>
    <xf numFmtId="177" fontId="8" fillId="0" borderId="74" xfId="1" applyNumberFormat="1" applyFont="1" applyBorder="1">
      <alignment vertical="center"/>
    </xf>
    <xf numFmtId="177" fontId="8" fillId="0" borderId="68" xfId="1" applyNumberFormat="1" applyFont="1" applyBorder="1">
      <alignment vertical="center"/>
    </xf>
    <xf numFmtId="0" fontId="8" fillId="0" borderId="128" xfId="0" applyFont="1" applyFill="1" applyBorder="1">
      <alignment vertical="center"/>
    </xf>
    <xf numFmtId="0" fontId="8" fillId="0" borderId="129" xfId="0" applyFont="1" applyFill="1" applyBorder="1">
      <alignment vertical="center"/>
    </xf>
    <xf numFmtId="0" fontId="8" fillId="0" borderId="131" xfId="0" applyFont="1" applyFill="1" applyBorder="1">
      <alignment vertical="center"/>
    </xf>
    <xf numFmtId="0" fontId="8" fillId="0" borderId="130" xfId="0" applyFont="1" applyFill="1" applyBorder="1">
      <alignment vertical="center"/>
    </xf>
    <xf numFmtId="0" fontId="8" fillId="0" borderId="133" xfId="0" applyFont="1" applyFill="1" applyBorder="1" applyAlignment="1" applyProtection="1">
      <alignment horizontal="left" vertical="center"/>
    </xf>
    <xf numFmtId="3" fontId="8" fillId="0" borderId="87" xfId="93" applyNumberFormat="1" applyFont="1" applyFill="1" applyBorder="1" applyAlignment="1">
      <alignment vertical="top"/>
    </xf>
    <xf numFmtId="0" fontId="78" fillId="0" borderId="0" xfId="0" applyFont="1" applyAlignment="1">
      <alignment horizontal="left" vertical="center"/>
    </xf>
    <xf numFmtId="3" fontId="82" fillId="55" borderId="81" xfId="178" applyNumberFormat="1" applyFont="1" applyFill="1" applyBorder="1" applyAlignment="1">
      <alignment vertical="center"/>
    </xf>
    <xf numFmtId="0" fontId="82" fillId="55" borderId="132" xfId="178" applyFont="1" applyFill="1" applyBorder="1" applyAlignment="1" applyProtection="1">
      <alignment horizontal="left" vertical="center"/>
    </xf>
    <xf numFmtId="181" fontId="8" fillId="0" borderId="141" xfId="0" applyNumberFormat="1" applyFont="1" applyBorder="1" applyAlignment="1">
      <alignment vertical="center"/>
    </xf>
    <xf numFmtId="181" fontId="8" fillId="0" borderId="141" xfId="1" applyNumberFormat="1" applyFont="1" applyBorder="1" applyAlignment="1">
      <alignment vertical="center"/>
    </xf>
    <xf numFmtId="0" fontId="8" fillId="33" borderId="141" xfId="0" applyFont="1" applyFill="1" applyBorder="1" applyAlignment="1" applyProtection="1">
      <alignment horizontal="distributed" vertical="center" justifyLastLine="1"/>
    </xf>
    <xf numFmtId="181" fontId="8" fillId="0" borderId="141" xfId="0" applyNumberFormat="1" applyFont="1" applyBorder="1" applyAlignment="1" applyProtection="1">
      <alignment vertical="center"/>
    </xf>
    <xf numFmtId="0" fontId="8" fillId="33" borderId="141" xfId="91" applyFont="1" applyFill="1" applyBorder="1" applyAlignment="1">
      <alignment vertical="center"/>
    </xf>
    <xf numFmtId="0" fontId="8" fillId="33" borderId="141" xfId="91" applyFont="1" applyFill="1" applyBorder="1" applyAlignment="1" applyProtection="1">
      <alignment horizontal="distributed" vertical="center" justifyLastLine="1"/>
    </xf>
    <xf numFmtId="0" fontId="8" fillId="33" borderId="141" xfId="91" applyFont="1" applyFill="1" applyBorder="1" applyAlignment="1" applyProtection="1">
      <alignment horizontal="distributed" vertical="center" wrapText="1" justifyLastLine="1"/>
    </xf>
    <xf numFmtId="0" fontId="8" fillId="33" borderId="141" xfId="91" applyFont="1" applyFill="1" applyBorder="1" applyAlignment="1" applyProtection="1">
      <alignment horizontal="center" vertical="center"/>
    </xf>
    <xf numFmtId="0" fontId="8" fillId="33" borderId="68" xfId="91" applyFont="1" applyFill="1" applyBorder="1" applyAlignment="1" applyProtection="1">
      <alignment horizontal="distributed" vertical="center" wrapText="1" justifyLastLine="1"/>
    </xf>
    <xf numFmtId="0" fontId="32" fillId="0" borderId="50" xfId="0" applyFont="1" applyFill="1" applyBorder="1" applyAlignment="1">
      <alignment vertical="center" wrapText="1"/>
    </xf>
    <xf numFmtId="0" fontId="32" fillId="0" borderId="96" xfId="178" applyFont="1" applyFill="1" applyBorder="1" applyAlignment="1">
      <alignment horizontal="left" vertical="center" wrapText="1"/>
    </xf>
    <xf numFmtId="0" fontId="32" fillId="0" borderId="92" xfId="0" applyFont="1" applyFill="1" applyBorder="1" applyAlignment="1">
      <alignment vertical="center" wrapText="1"/>
    </xf>
    <xf numFmtId="176" fontId="32" fillId="0" borderId="97" xfId="178" applyNumberFormat="1" applyFont="1" applyFill="1" applyBorder="1" applyAlignment="1" applyProtection="1">
      <alignment horizontal="left" vertical="center" wrapText="1"/>
    </xf>
    <xf numFmtId="0" fontId="32" fillId="0" borderId="97" xfId="178" applyFont="1" applyFill="1" applyBorder="1" applyAlignment="1">
      <alignment horizontal="left" vertical="center" wrapText="1"/>
    </xf>
    <xf numFmtId="0" fontId="32" fillId="0" borderId="97" xfId="178" applyFont="1" applyFill="1" applyBorder="1" applyAlignment="1" applyProtection="1">
      <alignment horizontal="left" vertical="center" wrapText="1"/>
    </xf>
    <xf numFmtId="176" fontId="32" fillId="0" borderId="97" xfId="178" applyNumberFormat="1" applyFont="1" applyFill="1" applyBorder="1" applyAlignment="1">
      <alignment horizontal="left" vertical="center" wrapText="1"/>
    </xf>
    <xf numFmtId="0" fontId="32" fillId="0" borderId="93" xfId="0" applyFont="1" applyFill="1" applyBorder="1" applyAlignment="1">
      <alignment vertical="center" wrapText="1"/>
    </xf>
    <xf numFmtId="176" fontId="32" fillId="0" borderId="98" xfId="178" applyNumberFormat="1" applyFont="1" applyFill="1" applyBorder="1" applyAlignment="1" applyProtection="1">
      <alignment horizontal="left" vertical="center" wrapText="1"/>
    </xf>
    <xf numFmtId="0" fontId="32" fillId="0" borderId="96" xfId="178" applyFont="1" applyFill="1" applyBorder="1" applyAlignment="1" applyProtection="1">
      <alignment horizontal="left" vertical="center" wrapText="1"/>
    </xf>
    <xf numFmtId="0" fontId="32" fillId="0" borderId="97" xfId="0" applyFont="1" applyFill="1" applyBorder="1" applyAlignment="1" applyProtection="1">
      <alignment horizontal="left" vertical="center" wrapText="1"/>
    </xf>
    <xf numFmtId="0" fontId="32" fillId="0" borderId="97" xfId="91" applyFont="1" applyFill="1" applyBorder="1" applyAlignment="1" applyProtection="1">
      <alignment horizontal="left" vertical="center" wrapText="1"/>
    </xf>
    <xf numFmtId="0" fontId="32" fillId="0" borderId="97" xfId="0" applyFont="1" applyFill="1" applyBorder="1" applyAlignment="1">
      <alignment vertical="center" wrapText="1"/>
    </xf>
    <xf numFmtId="3" fontId="32" fillId="0" borderId="98" xfId="93" applyNumberFormat="1" applyFont="1" applyFill="1" applyBorder="1" applyAlignment="1">
      <alignment vertical="center" wrapText="1"/>
    </xf>
    <xf numFmtId="0" fontId="32" fillId="0" borderId="134" xfId="0" applyFont="1" applyFill="1" applyBorder="1" applyAlignment="1">
      <alignment vertical="center" wrapText="1"/>
    </xf>
    <xf numFmtId="0" fontId="32" fillId="0" borderId="135" xfId="0" applyFont="1" applyFill="1" applyBorder="1" applyAlignment="1" applyProtection="1">
      <alignment horizontal="left" vertical="center" wrapText="1"/>
    </xf>
    <xf numFmtId="0" fontId="32" fillId="0" borderId="98" xfId="0" applyFont="1" applyFill="1" applyBorder="1" applyAlignment="1" applyProtection="1">
      <alignment horizontal="left" vertical="center" wrapText="1"/>
    </xf>
    <xf numFmtId="38" fontId="32" fillId="0" borderId="96" xfId="1" applyFont="1" applyFill="1" applyBorder="1" applyAlignment="1">
      <alignment vertical="center" wrapText="1"/>
    </xf>
    <xf numFmtId="38" fontId="32" fillId="0" borderId="97" xfId="1" applyFont="1" applyFill="1" applyBorder="1" applyAlignment="1">
      <alignment vertical="center" wrapText="1"/>
    </xf>
    <xf numFmtId="176" fontId="32" fillId="0" borderId="97" xfId="152" applyNumberFormat="1" applyFont="1" applyFill="1" applyBorder="1" applyAlignment="1" applyProtection="1">
      <alignment horizontal="left" vertical="center" wrapText="1"/>
    </xf>
    <xf numFmtId="38" fontId="32" fillId="0" borderId="98" xfId="1" applyFont="1" applyFill="1" applyBorder="1" applyAlignment="1">
      <alignment vertical="center" wrapText="1"/>
    </xf>
    <xf numFmtId="0" fontId="32" fillId="0" borderId="96" xfId="0" applyFont="1" applyFill="1" applyBorder="1" applyAlignment="1" applyProtection="1">
      <alignment horizontal="left" vertical="center" wrapText="1"/>
    </xf>
    <xf numFmtId="0" fontId="32" fillId="0" borderId="97" xfId="88" applyFont="1" applyFill="1" applyBorder="1" applyAlignment="1">
      <alignment vertical="center" wrapText="1"/>
    </xf>
    <xf numFmtId="0" fontId="32" fillId="0" borderId="98" xfId="88" applyFont="1" applyFill="1" applyBorder="1" applyAlignment="1">
      <alignment vertical="center" wrapText="1"/>
    </xf>
    <xf numFmtId="0" fontId="32" fillId="0" borderId="0" xfId="0" applyFont="1" applyFill="1" applyBorder="1" applyAlignment="1">
      <alignment vertical="center" wrapText="1"/>
    </xf>
    <xf numFmtId="0" fontId="32" fillId="0" borderId="100" xfId="0" applyFont="1" applyFill="1" applyBorder="1" applyAlignment="1">
      <alignment vertical="center" wrapText="1"/>
    </xf>
    <xf numFmtId="200" fontId="32" fillId="0" borderId="98" xfId="1" applyNumberFormat="1" applyFont="1" applyFill="1" applyBorder="1" applyAlignment="1" applyProtection="1">
      <alignment horizontal="left" vertical="center" wrapText="1"/>
    </xf>
    <xf numFmtId="0" fontId="32" fillId="0" borderId="94" xfId="0" applyFont="1" applyFill="1" applyBorder="1" applyAlignment="1">
      <alignment vertical="center" wrapText="1"/>
    </xf>
    <xf numFmtId="176" fontId="32" fillId="0" borderId="96" xfId="165" applyNumberFormat="1" applyFont="1" applyFill="1" applyBorder="1" applyAlignment="1" applyProtection="1">
      <alignment horizontal="left" vertical="center" wrapText="1"/>
    </xf>
    <xf numFmtId="38" fontId="32" fillId="0" borderId="97" xfId="158" applyFont="1" applyFill="1" applyBorder="1" applyAlignment="1">
      <alignment vertical="center" wrapText="1"/>
    </xf>
    <xf numFmtId="38" fontId="32" fillId="0" borderId="99" xfId="158" applyFont="1" applyFill="1" applyBorder="1" applyAlignment="1">
      <alignment vertical="center" wrapText="1"/>
    </xf>
    <xf numFmtId="0" fontId="32" fillId="0" borderId="99" xfId="0" applyFont="1" applyFill="1" applyBorder="1" applyAlignment="1" applyProtection="1">
      <alignment horizontal="left" vertical="center" wrapText="1"/>
    </xf>
    <xf numFmtId="0" fontId="32" fillId="0" borderId="96" xfId="0" applyFont="1" applyFill="1" applyBorder="1" applyAlignment="1">
      <alignment vertical="center" wrapText="1"/>
    </xf>
    <xf numFmtId="0" fontId="32" fillId="0" borderId="97" xfId="152" applyFont="1" applyFill="1" applyBorder="1" applyAlignment="1">
      <alignment vertical="center" wrapText="1"/>
    </xf>
    <xf numFmtId="38" fontId="32" fillId="0" borderId="92" xfId="83" applyFont="1" applyFill="1" applyBorder="1" applyAlignment="1">
      <alignment vertical="center" wrapText="1"/>
    </xf>
    <xf numFmtId="0" fontId="32" fillId="0" borderId="98" xfId="152" applyFont="1" applyFill="1" applyBorder="1" applyAlignment="1">
      <alignment vertical="center" wrapText="1"/>
    </xf>
    <xf numFmtId="0" fontId="82" fillId="55" borderId="82" xfId="178" applyFont="1" applyFill="1" applyBorder="1" applyAlignment="1">
      <alignment horizontal="left" vertical="center"/>
    </xf>
    <xf numFmtId="0" fontId="82" fillId="55" borderId="84" xfId="178" applyFont="1" applyFill="1" applyBorder="1" applyAlignment="1">
      <alignment horizontal="left" vertical="center"/>
    </xf>
    <xf numFmtId="176" fontId="8" fillId="0" borderId="45" xfId="152" applyNumberFormat="1" applyFont="1" applyBorder="1" applyAlignment="1">
      <alignment horizontal="right" vertical="center"/>
    </xf>
    <xf numFmtId="176" fontId="82" fillId="55" borderId="81" xfId="178" applyNumberFormat="1" applyFont="1" applyFill="1" applyBorder="1" applyAlignment="1" applyProtection="1">
      <alignment horizontal="left" vertical="center"/>
    </xf>
    <xf numFmtId="181" fontId="8" fillId="0" borderId="145" xfId="0" applyNumberFormat="1" applyFont="1" applyFill="1" applyBorder="1" applyAlignment="1" applyProtection="1">
      <alignment vertical="center"/>
    </xf>
    <xf numFmtId="0" fontId="8" fillId="0" borderId="145"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81" fontId="8" fillId="0" borderId="137" xfId="0" applyNumberFormat="1" applyFont="1" applyFill="1" applyBorder="1" applyAlignment="1" applyProtection="1">
      <alignment vertical="center"/>
    </xf>
    <xf numFmtId="0" fontId="8" fillId="0" borderId="31"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0" fontId="8" fillId="56" borderId="18" xfId="0" applyFont="1" applyFill="1" applyBorder="1" applyAlignment="1" applyProtection="1">
      <alignment horizontal="center" vertical="center"/>
    </xf>
    <xf numFmtId="38" fontId="8" fillId="0" borderId="142" xfId="159" applyFont="1" applyBorder="1" applyAlignment="1">
      <alignment vertical="center"/>
    </xf>
    <xf numFmtId="38" fontId="8" fillId="33" borderId="126" xfId="1" applyFont="1" applyFill="1" applyBorder="1" applyAlignment="1">
      <alignment vertical="center"/>
    </xf>
    <xf numFmtId="38" fontId="8" fillId="33" borderId="124" xfId="1" applyFont="1" applyFill="1" applyBorder="1" applyAlignment="1">
      <alignment horizontal="center" vertical="center"/>
    </xf>
    <xf numFmtId="181" fontId="8" fillId="0" borderId="7" xfId="0" applyNumberFormat="1" applyFont="1" applyFill="1" applyBorder="1" applyAlignment="1" applyProtection="1">
      <alignment vertical="center"/>
    </xf>
    <xf numFmtId="181" fontId="8" fillId="0" borderId="151" xfId="0" applyNumberFormat="1" applyFont="1" applyFill="1" applyBorder="1" applyAlignment="1" applyProtection="1">
      <alignment vertical="center"/>
    </xf>
    <xf numFmtId="181" fontId="8" fillId="0" borderId="113" xfId="0" applyNumberFormat="1" applyFont="1" applyFill="1" applyBorder="1" applyAlignment="1" applyProtection="1">
      <alignment vertical="center"/>
    </xf>
    <xf numFmtId="177" fontId="8" fillId="0" borderId="0" xfId="0" applyNumberFormat="1" applyFont="1">
      <alignment vertical="center"/>
    </xf>
    <xf numFmtId="195" fontId="8" fillId="0" borderId="0" xfId="0" applyNumberFormat="1" applyFont="1">
      <alignment vertical="center"/>
    </xf>
    <xf numFmtId="183" fontId="8" fillId="0" borderId="0" xfId="45" applyNumberFormat="1" applyFont="1">
      <alignment vertical="center"/>
    </xf>
    <xf numFmtId="0" fontId="8" fillId="53" borderId="153" xfId="0" applyFont="1" applyFill="1" applyBorder="1" applyAlignment="1" applyProtection="1">
      <alignment horizontal="distributed" vertical="center" justifyLastLine="1"/>
    </xf>
    <xf numFmtId="0" fontId="8" fillId="33" borderId="153" xfId="0" applyFont="1" applyFill="1" applyBorder="1" applyAlignment="1" applyProtection="1">
      <alignment horizontal="distributed" vertical="center" justifyLastLine="1"/>
    </xf>
    <xf numFmtId="0" fontId="8" fillId="0" borderId="0" xfId="0" applyFont="1" applyAlignment="1" applyProtection="1">
      <alignment horizontal="left" vertical="center"/>
    </xf>
    <xf numFmtId="181" fontId="8" fillId="0" borderId="35" xfId="0" applyNumberFormat="1" applyFont="1" applyBorder="1" applyAlignment="1">
      <alignment vertical="center"/>
    </xf>
    <xf numFmtId="184" fontId="8" fillId="0" borderId="35" xfId="0" applyNumberFormat="1" applyFont="1" applyBorder="1" applyAlignment="1">
      <alignment vertical="center"/>
    </xf>
    <xf numFmtId="181" fontId="8" fillId="0" borderId="35" xfId="1" applyNumberFormat="1" applyFont="1" applyBorder="1" applyAlignment="1">
      <alignment vertical="center"/>
    </xf>
    <xf numFmtId="0" fontId="8" fillId="0" borderId="0" xfId="0" applyFont="1" applyAlignment="1">
      <alignment vertical="center"/>
    </xf>
    <xf numFmtId="180" fontId="8" fillId="0" borderId="141" xfId="45" applyNumberFormat="1" applyFont="1" applyFill="1" applyBorder="1" applyAlignment="1">
      <alignment vertical="center"/>
    </xf>
    <xf numFmtId="180" fontId="8" fillId="0" borderId="68" xfId="45" applyNumberFormat="1" applyFont="1" applyFill="1" applyBorder="1" applyAlignment="1">
      <alignment vertical="center"/>
    </xf>
    <xf numFmtId="181" fontId="8" fillId="0" borderId="102" xfId="1" applyNumberFormat="1" applyFont="1" applyBorder="1">
      <alignment vertical="center"/>
    </xf>
    <xf numFmtId="181" fontId="8" fillId="0" borderId="72" xfId="1" applyNumberFormat="1" applyFont="1" applyBorder="1">
      <alignment vertical="center"/>
    </xf>
    <xf numFmtId="181" fontId="8" fillId="0" borderId="74" xfId="1" applyNumberFormat="1" applyFont="1" applyBorder="1">
      <alignment vertical="center"/>
    </xf>
    <xf numFmtId="181" fontId="8" fillId="0" borderId="68" xfId="1" applyNumberFormat="1" applyFont="1" applyBorder="1">
      <alignment vertical="center"/>
    </xf>
    <xf numFmtId="0" fontId="84" fillId="0" borderId="0" xfId="0" applyFont="1">
      <alignment vertical="center"/>
    </xf>
    <xf numFmtId="38" fontId="83" fillId="0" borderId="0" xfId="1" applyFont="1" applyAlignment="1">
      <alignment vertical="center"/>
    </xf>
    <xf numFmtId="0" fontId="84" fillId="0" borderId="0" xfId="165" applyFont="1">
      <alignment vertical="center"/>
    </xf>
    <xf numFmtId="38" fontId="83" fillId="0" borderId="0" xfId="158" applyFont="1" applyAlignment="1">
      <alignment vertical="center"/>
    </xf>
    <xf numFmtId="0" fontId="84" fillId="0" borderId="0" xfId="152" applyFont="1">
      <alignment vertical="center"/>
    </xf>
    <xf numFmtId="176" fontId="83" fillId="0" borderId="0" xfId="165" applyNumberFormat="1" applyFont="1" applyAlignment="1" applyProtection="1">
      <alignment vertical="center"/>
    </xf>
    <xf numFmtId="0" fontId="83" fillId="0" borderId="0" xfId="152" applyFont="1" applyAlignment="1">
      <alignment vertical="center"/>
    </xf>
    <xf numFmtId="0" fontId="86" fillId="0" borderId="0" xfId="0" applyFont="1">
      <alignment vertical="center"/>
    </xf>
    <xf numFmtId="176" fontId="8" fillId="33" borderId="15" xfId="0" applyNumberFormat="1" applyFont="1" applyFill="1" applyBorder="1" applyAlignment="1">
      <alignment vertical="center"/>
    </xf>
    <xf numFmtId="0" fontId="8" fillId="0" borderId="0" xfId="0" applyFont="1" applyFill="1" applyBorder="1" applyAlignment="1" applyProtection="1">
      <alignment vertical="center"/>
    </xf>
    <xf numFmtId="0" fontId="8" fillId="0" borderId="0" xfId="0" applyFont="1" applyFill="1">
      <alignment vertical="center"/>
    </xf>
    <xf numFmtId="0" fontId="8" fillId="0" borderId="50" xfId="0" applyFont="1" applyFill="1" applyBorder="1" applyAlignment="1" applyProtection="1">
      <alignment vertical="center"/>
    </xf>
    <xf numFmtId="0" fontId="83" fillId="0" borderId="0" xfId="0" applyFont="1">
      <alignment vertical="center"/>
    </xf>
    <xf numFmtId="0" fontId="70" fillId="33" borderId="103" xfId="88" applyFont="1" applyFill="1" applyBorder="1" applyAlignment="1">
      <alignment vertical="center" wrapText="1"/>
    </xf>
    <xf numFmtId="0" fontId="70" fillId="0" borderId="115" xfId="88" applyFont="1" applyFill="1" applyBorder="1" applyAlignment="1">
      <alignment vertical="center" shrinkToFit="1"/>
    </xf>
    <xf numFmtId="0" fontId="70" fillId="33" borderId="11" xfId="88" applyFont="1" applyFill="1" applyBorder="1" applyAlignment="1">
      <alignment vertical="center" wrapText="1"/>
    </xf>
    <xf numFmtId="0" fontId="70" fillId="0" borderId="115" xfId="88" applyFont="1" applyFill="1" applyBorder="1" applyAlignment="1">
      <alignment vertical="center" wrapText="1"/>
    </xf>
    <xf numFmtId="0" fontId="70" fillId="33" borderId="117" xfId="88" applyFont="1" applyFill="1" applyBorder="1" applyAlignment="1">
      <alignment vertical="center" wrapText="1"/>
    </xf>
    <xf numFmtId="0" fontId="70" fillId="33" borderId="0" xfId="88" applyFont="1" applyFill="1" applyBorder="1" applyAlignment="1">
      <alignment vertical="center" wrapText="1"/>
    </xf>
    <xf numFmtId="0" fontId="70" fillId="0" borderId="68" xfId="88" applyFont="1" applyFill="1" applyBorder="1" applyAlignment="1">
      <alignment vertical="center" shrinkToFit="1"/>
    </xf>
    <xf numFmtId="0" fontId="70" fillId="33" borderId="0" xfId="88" applyFont="1" applyFill="1" applyBorder="1" applyAlignment="1">
      <alignment vertical="center"/>
    </xf>
    <xf numFmtId="0" fontId="70" fillId="0" borderId="68" xfId="88" applyFont="1" applyFill="1" applyBorder="1" applyAlignment="1">
      <alignment vertical="center"/>
    </xf>
    <xf numFmtId="0" fontId="70" fillId="0" borderId="105" xfId="88" applyFont="1" applyFill="1" applyBorder="1" applyAlignment="1">
      <alignment vertical="center" shrinkToFit="1"/>
    </xf>
    <xf numFmtId="0" fontId="12" fillId="0" borderId="0" xfId="88" applyFont="1" applyAlignment="1">
      <alignment horizontal="right" vertical="center"/>
    </xf>
    <xf numFmtId="0" fontId="12" fillId="33" borderId="44" xfId="88" applyFont="1" applyFill="1" applyBorder="1" applyAlignment="1">
      <alignment vertical="center"/>
    </xf>
    <xf numFmtId="0" fontId="12" fillId="33" borderId="43" xfId="88" applyFont="1" applyFill="1" applyBorder="1" applyAlignment="1">
      <alignment vertical="center"/>
    </xf>
    <xf numFmtId="0" fontId="12" fillId="33" borderId="10" xfId="88" applyFont="1" applyFill="1" applyBorder="1" applyAlignment="1">
      <alignment vertical="center"/>
    </xf>
    <xf numFmtId="0" fontId="12" fillId="33" borderId="11" xfId="88" applyFont="1" applyFill="1" applyBorder="1" applyAlignment="1">
      <alignment vertical="center" shrinkToFit="1"/>
    </xf>
    <xf numFmtId="0" fontId="12" fillId="33" borderId="47" xfId="88" applyFont="1" applyFill="1" applyBorder="1" applyAlignment="1">
      <alignment vertical="center"/>
    </xf>
    <xf numFmtId="0" fontId="12" fillId="33" borderId="46" xfId="88" applyFont="1" applyFill="1" applyBorder="1" applyAlignment="1">
      <alignment vertical="center" shrinkToFit="1"/>
    </xf>
    <xf numFmtId="0" fontId="83" fillId="33" borderId="33" xfId="88" applyFont="1" applyFill="1" applyBorder="1" applyAlignment="1">
      <alignment vertical="center"/>
    </xf>
    <xf numFmtId="0" fontId="83" fillId="33" borderId="37" xfId="88" applyFont="1" applyFill="1" applyBorder="1" applyAlignment="1">
      <alignment vertical="center" shrinkToFit="1"/>
    </xf>
    <xf numFmtId="0" fontId="12" fillId="33" borderId="43" xfId="88" applyFont="1" applyFill="1" applyBorder="1" applyAlignment="1">
      <alignment vertical="center" shrinkToFit="1"/>
    </xf>
    <xf numFmtId="0" fontId="12" fillId="33" borderId="35" xfId="88" applyFont="1" applyFill="1" applyBorder="1" applyAlignment="1">
      <alignment vertical="center" shrinkToFit="1"/>
    </xf>
    <xf numFmtId="0" fontId="12" fillId="33" borderId="33" xfId="88" applyFont="1" applyFill="1" applyBorder="1" applyAlignment="1">
      <alignment vertical="center"/>
    </xf>
    <xf numFmtId="0" fontId="12" fillId="33" borderId="37" xfId="88" applyFont="1" applyFill="1" applyBorder="1" applyAlignment="1">
      <alignment vertical="center" shrinkToFit="1"/>
    </xf>
    <xf numFmtId="0" fontId="12" fillId="33" borderId="35" xfId="88" applyFont="1" applyFill="1" applyBorder="1" applyAlignment="1">
      <alignment vertical="center"/>
    </xf>
    <xf numFmtId="0" fontId="12" fillId="33" borderId="49" xfId="88" applyFont="1" applyFill="1" applyBorder="1" applyAlignment="1">
      <alignment vertical="center"/>
    </xf>
    <xf numFmtId="0" fontId="12" fillId="33" borderId="49" xfId="88" applyFont="1" applyFill="1" applyBorder="1" applyAlignment="1">
      <alignment vertical="center" shrinkToFit="1"/>
    </xf>
    <xf numFmtId="0" fontId="12" fillId="33" borderId="142" xfId="88" applyFont="1" applyFill="1" applyBorder="1" applyAlignment="1">
      <alignment vertical="center"/>
    </xf>
    <xf numFmtId="0" fontId="12" fillId="33" borderId="37" xfId="88" applyFont="1" applyFill="1" applyBorder="1" applyAlignment="1">
      <alignment vertical="center"/>
    </xf>
    <xf numFmtId="0" fontId="12" fillId="0" borderId="0" xfId="88" applyFont="1" applyAlignment="1">
      <alignment vertical="center"/>
    </xf>
    <xf numFmtId="0" fontId="12" fillId="0" borderId="0" xfId="88" applyFont="1"/>
    <xf numFmtId="0" fontId="12" fillId="33" borderId="33" xfId="88" applyFont="1" applyFill="1" applyBorder="1" applyAlignment="1">
      <alignment vertical="center" shrinkToFit="1"/>
    </xf>
    <xf numFmtId="182" fontId="84" fillId="0" borderId="35" xfId="159" applyNumberFormat="1" applyFont="1" applyBorder="1" applyAlignment="1">
      <alignment vertical="center"/>
    </xf>
    <xf numFmtId="184" fontId="84" fillId="0" borderId="35" xfId="159" applyNumberFormat="1" applyFont="1" applyBorder="1" applyAlignment="1">
      <alignment vertical="center"/>
    </xf>
    <xf numFmtId="182" fontId="84" fillId="0" borderId="37" xfId="159" applyNumberFormat="1" applyFont="1" applyBorder="1" applyAlignment="1">
      <alignment vertical="center"/>
    </xf>
    <xf numFmtId="182" fontId="70" fillId="0" borderId="35" xfId="159" applyNumberFormat="1" applyFont="1" applyBorder="1" applyAlignment="1">
      <alignment vertical="center"/>
    </xf>
    <xf numFmtId="184" fontId="70" fillId="0" borderId="35" xfId="159" applyNumberFormat="1" applyFont="1" applyBorder="1" applyAlignment="1">
      <alignment vertical="center"/>
    </xf>
    <xf numFmtId="182" fontId="70" fillId="0" borderId="37" xfId="159" applyNumberFormat="1" applyFont="1" applyBorder="1" applyAlignment="1">
      <alignment vertical="center"/>
    </xf>
    <xf numFmtId="184" fontId="70" fillId="0" borderId="35" xfId="159" applyNumberFormat="1" applyFont="1" applyBorder="1" applyAlignment="1">
      <alignment horizontal="right" vertical="center"/>
    </xf>
    <xf numFmtId="182" fontId="70" fillId="0" borderId="142" xfId="159" applyNumberFormat="1" applyFont="1" applyBorder="1" applyAlignment="1">
      <alignment vertical="center"/>
    </xf>
    <xf numFmtId="182" fontId="70" fillId="0" borderId="142" xfId="159" applyNumberFormat="1" applyFont="1" applyBorder="1" applyAlignment="1">
      <alignment horizontal="right" vertical="center"/>
    </xf>
    <xf numFmtId="184" fontId="70" fillId="0" borderId="142" xfId="159" applyNumberFormat="1" applyFont="1" applyBorder="1" applyAlignment="1">
      <alignment vertical="center"/>
    </xf>
    <xf numFmtId="0" fontId="70" fillId="33" borderId="50" xfId="88" applyFont="1" applyFill="1" applyBorder="1" applyAlignment="1">
      <alignment vertical="center"/>
    </xf>
    <xf numFmtId="0" fontId="70" fillId="33" borderId="48" xfId="88" applyFont="1" applyFill="1" applyBorder="1" applyAlignment="1">
      <alignment vertical="center"/>
    </xf>
    <xf numFmtId="0" fontId="70" fillId="33" borderId="156" xfId="88" applyFont="1" applyFill="1" applyBorder="1" applyAlignment="1">
      <alignment vertical="center"/>
    </xf>
    <xf numFmtId="0" fontId="70" fillId="33" borderId="156" xfId="88" applyFont="1" applyFill="1" applyBorder="1"/>
    <xf numFmtId="0" fontId="70" fillId="33" borderId="157" xfId="88" applyFont="1" applyFill="1" applyBorder="1"/>
    <xf numFmtId="0" fontId="70" fillId="33" borderId="44" xfId="88" applyFont="1" applyFill="1" applyBorder="1" applyAlignment="1">
      <alignment horizontal="center" vertical="center"/>
    </xf>
    <xf numFmtId="0" fontId="70" fillId="33" borderId="43" xfId="88" applyFont="1" applyFill="1" applyBorder="1" applyAlignment="1">
      <alignment horizontal="center" vertical="center"/>
    </xf>
    <xf numFmtId="0" fontId="70" fillId="33" borderId="50" xfId="88" applyFont="1" applyFill="1" applyBorder="1" applyAlignment="1">
      <alignment horizontal="center" vertical="center"/>
    </xf>
    <xf numFmtId="0" fontId="70" fillId="33" borderId="5" xfId="88" applyFont="1" applyFill="1" applyBorder="1" applyAlignment="1">
      <alignment horizontal="center" vertical="center"/>
    </xf>
    <xf numFmtId="0" fontId="70" fillId="33" borderId="35" xfId="88" applyFont="1" applyFill="1" applyBorder="1" applyAlignment="1">
      <alignment horizontal="center" vertical="center" shrinkToFit="1"/>
    </xf>
    <xf numFmtId="0" fontId="70" fillId="33" borderId="46" xfId="88" applyFont="1" applyFill="1" applyBorder="1" applyAlignment="1">
      <alignment horizontal="center" vertical="center"/>
    </xf>
    <xf numFmtId="0" fontId="12" fillId="33" borderId="139" xfId="88" applyFont="1" applyFill="1" applyBorder="1" applyAlignment="1">
      <alignment vertical="center" shrinkToFit="1"/>
    </xf>
    <xf numFmtId="0" fontId="70" fillId="33" borderId="37" xfId="88" applyFont="1" applyFill="1" applyBorder="1" applyAlignment="1">
      <alignment vertical="center"/>
    </xf>
    <xf numFmtId="0" fontId="70" fillId="33" borderId="5" xfId="88" applyFont="1" applyFill="1" applyBorder="1" applyAlignment="1">
      <alignment horizontal="center" vertical="center" shrinkToFit="1"/>
    </xf>
    <xf numFmtId="182" fontId="70" fillId="0" borderId="35" xfId="159" applyNumberFormat="1" applyFont="1" applyBorder="1" applyAlignment="1">
      <alignment horizontal="right" vertical="center"/>
    </xf>
    <xf numFmtId="181" fontId="8" fillId="0" borderId="124" xfId="170" applyNumberFormat="1" applyFont="1" applyBorder="1" applyAlignment="1">
      <alignment vertical="center"/>
    </xf>
    <xf numFmtId="181" fontId="8" fillId="0" borderId="142" xfId="1" applyNumberFormat="1" applyFont="1" applyBorder="1" applyAlignment="1">
      <alignment vertical="center"/>
    </xf>
    <xf numFmtId="0" fontId="76" fillId="0" borderId="0" xfId="0" applyFont="1" applyAlignment="1">
      <alignment horizontal="center" vertical="center"/>
    </xf>
    <xf numFmtId="0" fontId="8" fillId="33" borderId="10" xfId="0" applyFont="1" applyFill="1" applyBorder="1" applyAlignment="1">
      <alignment horizontal="center" vertical="center"/>
    </xf>
    <xf numFmtId="0" fontId="8" fillId="33" borderId="33" xfId="0" applyFont="1" applyFill="1" applyBorder="1" applyAlignment="1">
      <alignment horizontal="center" vertical="center"/>
    </xf>
    <xf numFmtId="38" fontId="8" fillId="0" borderId="0" xfId="1" applyFont="1" applyFill="1" applyBorder="1" applyAlignment="1">
      <alignment horizontal="distributed" vertical="center" justifyLastLine="1"/>
    </xf>
    <xf numFmtId="38" fontId="8" fillId="33" borderId="5" xfId="1" applyFont="1" applyFill="1" applyBorder="1" applyAlignment="1">
      <alignment horizontal="distributed" vertical="center" justifyLastLine="1"/>
    </xf>
    <xf numFmtId="0" fontId="12" fillId="33" borderId="124" xfId="88" applyFont="1" applyFill="1" applyBorder="1" applyAlignment="1">
      <alignment vertical="center"/>
    </xf>
    <xf numFmtId="0" fontId="76" fillId="0" borderId="0" xfId="0" applyFont="1" applyBorder="1" applyAlignment="1" applyProtection="1">
      <alignment vertical="center"/>
    </xf>
    <xf numFmtId="0" fontId="76" fillId="0" borderId="111" xfId="0" applyFont="1" applyBorder="1" applyAlignment="1" applyProtection="1">
      <alignment horizontal="center" vertical="center"/>
    </xf>
    <xf numFmtId="0" fontId="76" fillId="0" borderId="0" xfId="0" applyFont="1" applyBorder="1" applyAlignment="1" applyProtection="1">
      <alignment horizontal="center" vertical="center"/>
    </xf>
    <xf numFmtId="0" fontId="8" fillId="33" borderId="68" xfId="0" applyFont="1" applyFill="1" applyBorder="1" applyAlignment="1" applyProtection="1">
      <alignment horizontal="center" vertical="center" wrapText="1"/>
    </xf>
    <xf numFmtId="177" fontId="8" fillId="0" borderId="68" xfId="1" applyNumberFormat="1" applyFont="1" applyBorder="1" applyAlignment="1">
      <alignment vertical="center"/>
    </xf>
    <xf numFmtId="184" fontId="8" fillId="0" borderId="68" xfId="1" applyNumberFormat="1" applyFont="1" applyBorder="1" applyAlignment="1">
      <alignment horizontal="right" vertical="center" indent="1"/>
    </xf>
    <xf numFmtId="182" fontId="8" fillId="0" borderId="48" xfId="0" applyNumberFormat="1" applyFont="1" applyFill="1" applyBorder="1">
      <alignment vertical="center"/>
    </xf>
    <xf numFmtId="184" fontId="8" fillId="0" borderId="68" xfId="1" applyNumberFormat="1" applyFont="1" applyBorder="1" applyAlignment="1">
      <alignment vertical="center"/>
    </xf>
    <xf numFmtId="176" fontId="8" fillId="0" borderId="0" xfId="0" applyNumberFormat="1" applyFont="1" applyBorder="1" applyAlignment="1">
      <alignment vertical="center"/>
    </xf>
    <xf numFmtId="176" fontId="13" fillId="0" borderId="0" xfId="0" applyNumberFormat="1" applyFont="1" applyAlignment="1">
      <alignment vertical="center"/>
    </xf>
    <xf numFmtId="176" fontId="76" fillId="0" borderId="0" xfId="0" applyNumberFormat="1" applyFont="1" applyBorder="1" applyAlignment="1" applyProtection="1">
      <alignment horizontal="center" vertical="center"/>
    </xf>
    <xf numFmtId="176" fontId="13" fillId="33" borderId="48" xfId="0" applyNumberFormat="1" applyFont="1" applyFill="1" applyBorder="1" applyAlignment="1">
      <alignment vertical="center"/>
    </xf>
    <xf numFmtId="0" fontId="8" fillId="33" borderId="51" xfId="0" applyFont="1" applyFill="1" applyBorder="1">
      <alignment vertical="center"/>
    </xf>
    <xf numFmtId="0" fontId="8" fillId="33" borderId="48" xfId="0" applyFont="1" applyFill="1" applyBorder="1" applyAlignment="1">
      <alignment horizontal="center" vertical="center" wrapText="1" justifyLastLine="1"/>
    </xf>
    <xf numFmtId="176" fontId="8" fillId="33" borderId="43" xfId="0" applyNumberFormat="1" applyFont="1" applyFill="1" applyBorder="1" applyAlignment="1" applyProtection="1">
      <alignment horizontal="right" vertical="center"/>
    </xf>
    <xf numFmtId="178" fontId="8" fillId="33" borderId="2" xfId="0" applyNumberFormat="1" applyFont="1" applyFill="1" applyBorder="1" applyAlignment="1" applyProtection="1">
      <alignment horizontal="center" vertical="center" wrapText="1"/>
    </xf>
    <xf numFmtId="178" fontId="8" fillId="33" borderId="4" xfId="0" applyNumberFormat="1" applyFont="1" applyFill="1" applyBorder="1" applyAlignment="1" applyProtection="1">
      <alignment horizontal="center" vertical="center" wrapText="1"/>
    </xf>
    <xf numFmtId="178" fontId="8" fillId="33" borderId="35" xfId="0" applyNumberFormat="1" applyFont="1" applyFill="1" applyBorder="1" applyAlignment="1" applyProtection="1">
      <alignment horizontal="center" vertical="center" wrapText="1"/>
    </xf>
    <xf numFmtId="176" fontId="8" fillId="33" borderId="2" xfId="0" applyNumberFormat="1" applyFont="1" applyFill="1" applyBorder="1" applyAlignment="1">
      <alignment horizontal="distributed" vertical="center"/>
    </xf>
    <xf numFmtId="176" fontId="8" fillId="33" borderId="68" xfId="0" applyNumberFormat="1" applyFont="1" applyFill="1" applyBorder="1" applyAlignment="1" applyProtection="1">
      <alignment horizontal="distributed" vertical="center" justifyLastLine="1"/>
    </xf>
    <xf numFmtId="177" fontId="8" fillId="0" borderId="4" xfId="1" applyNumberFormat="1" applyFont="1" applyBorder="1" applyAlignment="1" applyProtection="1">
      <alignment vertical="center"/>
    </xf>
    <xf numFmtId="179" fontId="8" fillId="0" borderId="5" xfId="0" applyNumberFormat="1" applyFont="1" applyBorder="1" applyAlignment="1" applyProtection="1">
      <alignment horizontal="right" vertical="center"/>
    </xf>
    <xf numFmtId="185" fontId="8" fillId="0" borderId="6" xfId="0" applyNumberFormat="1" applyFont="1" applyBorder="1" applyAlignment="1" applyProtection="1">
      <alignment horizontal="right" vertical="center"/>
    </xf>
    <xf numFmtId="182" fontId="8" fillId="0" borderId="21" xfId="0" applyNumberFormat="1" applyFont="1" applyBorder="1">
      <alignment vertical="center"/>
    </xf>
    <xf numFmtId="182" fontId="8" fillId="0" borderId="2" xfId="0" applyNumberFormat="1" applyFont="1" applyBorder="1" applyAlignment="1">
      <alignment horizontal="right" vertical="center"/>
    </xf>
    <xf numFmtId="182" fontId="8" fillId="0" borderId="35" xfId="0" applyNumberFormat="1" applyFont="1" applyBorder="1">
      <alignment vertical="center"/>
    </xf>
    <xf numFmtId="182" fontId="8" fillId="0" borderId="7" xfId="0" applyNumberFormat="1" applyFont="1" applyBorder="1" applyAlignment="1">
      <alignment horizontal="right" vertical="center"/>
    </xf>
    <xf numFmtId="181" fontId="8" fillId="0" borderId="2" xfId="0" applyNumberFormat="1" applyFont="1" applyBorder="1">
      <alignment vertical="center"/>
    </xf>
    <xf numFmtId="182" fontId="8" fillId="0" borderId="2" xfId="0" applyNumberFormat="1" applyFont="1" applyBorder="1">
      <alignment vertical="center"/>
    </xf>
    <xf numFmtId="181" fontId="8" fillId="0" borderId="2" xfId="1" applyNumberFormat="1" applyFont="1" applyBorder="1" applyAlignment="1" applyProtection="1">
      <alignment vertical="center"/>
    </xf>
    <xf numFmtId="176" fontId="8" fillId="33" borderId="127" xfId="0" applyNumberFormat="1" applyFont="1" applyFill="1" applyBorder="1" applyAlignment="1">
      <alignment horizontal="distributed" vertical="center"/>
    </xf>
    <xf numFmtId="176" fontId="8" fillId="33" borderId="127" xfId="0" applyNumberFormat="1" applyFont="1" applyFill="1" applyBorder="1" applyAlignment="1" applyProtection="1">
      <alignment horizontal="distributed" vertical="center" justifyLastLine="1"/>
    </xf>
    <xf numFmtId="181" fontId="8" fillId="0" borderId="127" xfId="0" applyNumberFormat="1" applyFont="1" applyBorder="1">
      <alignment vertical="center"/>
    </xf>
    <xf numFmtId="179" fontId="8" fillId="0" borderId="7" xfId="0" applyNumberFormat="1" applyFont="1" applyBorder="1" applyAlignment="1" applyProtection="1">
      <alignment horizontal="right" vertical="center"/>
    </xf>
    <xf numFmtId="185" fontId="8" fillId="0" borderId="10" xfId="0" applyNumberFormat="1" applyFont="1" applyBorder="1" applyAlignment="1" applyProtection="1">
      <alignment horizontal="right" vertical="center"/>
    </xf>
    <xf numFmtId="182" fontId="8" fillId="0" borderId="137" xfId="0" applyNumberFormat="1" applyFont="1" applyBorder="1">
      <alignment vertical="center"/>
    </xf>
    <xf numFmtId="182" fontId="8" fillId="0" borderId="127" xfId="0" applyNumberFormat="1" applyFont="1" applyBorder="1">
      <alignment vertical="center"/>
    </xf>
    <xf numFmtId="176" fontId="8" fillId="33" borderId="166" xfId="0" applyNumberFormat="1" applyFont="1" applyFill="1" applyBorder="1" applyAlignment="1">
      <alignment horizontal="distributed" vertical="center"/>
    </xf>
    <xf numFmtId="176" fontId="8" fillId="33" borderId="167" xfId="0" applyNumberFormat="1" applyFont="1" applyFill="1" applyBorder="1" applyAlignment="1" applyProtection="1">
      <alignment horizontal="distributed" vertical="center" justifyLastLine="1"/>
    </xf>
    <xf numFmtId="177" fontId="8" fillId="0" borderId="167" xfId="1" applyNumberFormat="1" applyFont="1" applyBorder="1" applyAlignment="1">
      <alignment vertical="center"/>
    </xf>
    <xf numFmtId="179" fontId="8" fillId="0" borderId="167" xfId="0" applyNumberFormat="1" applyFont="1" applyBorder="1" applyAlignment="1" applyProtection="1">
      <alignment horizontal="right" vertical="center"/>
    </xf>
    <xf numFmtId="185" fontId="8" fillId="0" borderId="168" xfId="0" applyNumberFormat="1" applyFont="1" applyBorder="1" applyAlignment="1" applyProtection="1">
      <alignment horizontal="right" vertical="center"/>
    </xf>
    <xf numFmtId="182" fontId="8" fillId="0" borderId="169" xfId="0" applyNumberFormat="1" applyFont="1" applyFill="1" applyBorder="1">
      <alignment vertical="center"/>
    </xf>
    <xf numFmtId="181" fontId="8" fillId="0" borderId="167" xfId="1" applyNumberFormat="1" applyFont="1" applyBorder="1">
      <alignment vertical="center"/>
    </xf>
    <xf numFmtId="182" fontId="8" fillId="0" borderId="167" xfId="0" applyNumberFormat="1" applyFont="1" applyBorder="1">
      <alignment vertical="center"/>
    </xf>
    <xf numFmtId="182" fontId="8" fillId="0" borderId="170" xfId="0" applyNumberFormat="1" applyFont="1" applyBorder="1">
      <alignment vertical="center"/>
    </xf>
    <xf numFmtId="176" fontId="8" fillId="33" borderId="5" xfId="0" applyNumberFormat="1" applyFont="1" applyFill="1" applyBorder="1" applyAlignment="1">
      <alignment horizontal="distributed" vertical="center"/>
    </xf>
    <xf numFmtId="176" fontId="8" fillId="33" borderId="5" xfId="0" applyNumberFormat="1" applyFont="1" applyFill="1" applyBorder="1" applyAlignment="1" applyProtection="1">
      <alignment horizontal="distributed" vertical="center" justifyLastLine="1"/>
    </xf>
    <xf numFmtId="181" fontId="8" fillId="0" borderId="5" xfId="0" applyNumberFormat="1" applyFont="1" applyBorder="1">
      <alignment vertical="center"/>
    </xf>
    <xf numFmtId="185" fontId="8" fillId="0" borderId="109" xfId="0" applyNumberFormat="1" applyFont="1" applyBorder="1" applyAlignment="1" applyProtection="1">
      <alignment horizontal="right" vertical="center"/>
    </xf>
    <xf numFmtId="182" fontId="8" fillId="0" borderId="31" xfId="0" applyNumberFormat="1" applyFont="1" applyBorder="1">
      <alignment vertical="center"/>
    </xf>
    <xf numFmtId="182" fontId="8" fillId="0" borderId="5" xfId="0" applyNumberFormat="1" applyFont="1" applyBorder="1">
      <alignment vertical="center"/>
    </xf>
    <xf numFmtId="181" fontId="8" fillId="0" borderId="2" xfId="1" applyNumberFormat="1" applyFont="1" applyFill="1" applyBorder="1" applyAlignment="1" applyProtection="1">
      <alignment vertical="center"/>
    </xf>
    <xf numFmtId="182" fontId="8" fillId="0" borderId="21" xfId="0" applyNumberFormat="1" applyFont="1" applyFill="1" applyBorder="1">
      <alignment vertical="center"/>
    </xf>
    <xf numFmtId="181" fontId="8" fillId="0" borderId="0" xfId="1" applyNumberFormat="1" applyFont="1" applyAlignment="1">
      <alignment vertical="center"/>
    </xf>
    <xf numFmtId="182" fontId="8" fillId="0" borderId="35" xfId="0" applyNumberFormat="1" applyFont="1" applyFill="1" applyBorder="1">
      <alignment vertical="center"/>
    </xf>
    <xf numFmtId="185" fontId="8" fillId="0" borderId="4" xfId="0" applyNumberFormat="1" applyFont="1" applyBorder="1" applyAlignment="1" applyProtection="1">
      <alignment horizontal="right" vertical="center"/>
    </xf>
    <xf numFmtId="178" fontId="13" fillId="0" borderId="0" xfId="0" applyNumberFormat="1" applyFont="1" applyAlignment="1">
      <alignment vertical="center"/>
    </xf>
    <xf numFmtId="0" fontId="89" fillId="0" borderId="0" xfId="0" applyFont="1">
      <alignment vertical="center"/>
    </xf>
    <xf numFmtId="176" fontId="12" fillId="0" borderId="0" xfId="0" applyNumberFormat="1" applyFont="1" applyAlignment="1">
      <alignment vertical="center"/>
    </xf>
    <xf numFmtId="176" fontId="90" fillId="0" borderId="45" xfId="0" applyNumberFormat="1" applyFont="1" applyBorder="1" applyAlignment="1">
      <alignment vertical="center"/>
    </xf>
    <xf numFmtId="176" fontId="8" fillId="0" borderId="45" xfId="0" applyNumberFormat="1" applyFont="1" applyBorder="1" applyAlignment="1">
      <alignment vertical="center"/>
    </xf>
    <xf numFmtId="176" fontId="8" fillId="0" borderId="45" xfId="0" applyNumberFormat="1" applyFont="1" applyBorder="1" applyAlignment="1">
      <alignment horizontal="right" vertical="center"/>
    </xf>
    <xf numFmtId="0" fontId="0" fillId="0" borderId="0" xfId="0" applyFont="1">
      <alignment vertical="center"/>
    </xf>
    <xf numFmtId="176" fontId="8" fillId="33" borderId="68" xfId="0" applyNumberFormat="1" applyFont="1" applyFill="1" applyBorder="1" applyAlignment="1">
      <alignment horizontal="center" vertical="center"/>
    </xf>
    <xf numFmtId="176" fontId="8" fillId="33" borderId="72" xfId="0" applyNumberFormat="1" applyFont="1" applyFill="1" applyBorder="1" applyAlignment="1">
      <alignment horizontal="center" vertical="center"/>
    </xf>
    <xf numFmtId="0" fontId="8" fillId="33" borderId="10" xfId="0" applyFont="1" applyFill="1" applyBorder="1">
      <alignment vertical="center"/>
    </xf>
    <xf numFmtId="176" fontId="8" fillId="33" borderId="13" xfId="0" applyNumberFormat="1" applyFont="1" applyFill="1" applyBorder="1" applyAlignment="1">
      <alignment vertical="center"/>
    </xf>
    <xf numFmtId="179" fontId="8" fillId="0" borderId="13" xfId="0" applyNumberFormat="1" applyFont="1" applyBorder="1" applyAlignment="1">
      <alignment vertical="center"/>
    </xf>
    <xf numFmtId="179" fontId="8" fillId="0" borderId="15" xfId="0" applyNumberFormat="1" applyFont="1" applyBorder="1" applyAlignment="1">
      <alignment vertical="center"/>
    </xf>
    <xf numFmtId="0" fontId="8" fillId="33" borderId="109" xfId="0" applyFont="1" applyFill="1" applyBorder="1">
      <alignment vertical="center"/>
    </xf>
    <xf numFmtId="176" fontId="8" fillId="33" borderId="17" xfId="0" applyNumberFormat="1" applyFont="1" applyFill="1" applyBorder="1" applyAlignment="1">
      <alignment vertical="center"/>
    </xf>
    <xf numFmtId="179" fontId="8" fillId="0" borderId="17" xfId="0" applyNumberFormat="1" applyFont="1" applyBorder="1" applyAlignment="1">
      <alignment vertical="center"/>
    </xf>
    <xf numFmtId="179" fontId="8" fillId="0" borderId="5" xfId="0" applyNumberFormat="1" applyFont="1" applyBorder="1" applyAlignment="1">
      <alignment vertical="center"/>
    </xf>
    <xf numFmtId="179" fontId="8" fillId="0" borderId="68" xfId="0" applyNumberFormat="1" applyFont="1" applyBorder="1" applyAlignment="1">
      <alignment vertical="center"/>
    </xf>
    <xf numFmtId="176" fontId="8" fillId="0" borderId="0" xfId="0" applyNumberFormat="1" applyFont="1" applyFill="1" applyBorder="1" applyAlignment="1" applyProtection="1">
      <alignment horizontal="right" vertical="center"/>
    </xf>
    <xf numFmtId="0" fontId="8" fillId="0" borderId="0" xfId="0" applyFont="1" applyFill="1" applyAlignment="1">
      <alignment vertical="center" wrapText="1"/>
    </xf>
    <xf numFmtId="178" fontId="8" fillId="0" borderId="0" xfId="0" applyNumberFormat="1" applyFont="1" applyFill="1" applyBorder="1" applyAlignment="1" applyProtection="1">
      <alignment horizontal="distributed" vertical="center" wrapText="1" justifyLastLine="1"/>
    </xf>
    <xf numFmtId="182" fontId="8" fillId="0" borderId="0" xfId="0" applyNumberFormat="1" applyFont="1" applyBorder="1" applyAlignment="1">
      <alignment horizontal="right" vertical="center"/>
    </xf>
    <xf numFmtId="182" fontId="8" fillId="0" borderId="0" xfId="0" applyNumberFormat="1" applyFont="1" applyBorder="1">
      <alignment vertical="center"/>
    </xf>
    <xf numFmtId="176" fontId="8" fillId="0" borderId="0" xfId="0" applyNumberFormat="1" applyFont="1" applyFill="1" applyAlignment="1">
      <alignment vertical="center"/>
    </xf>
    <xf numFmtId="182" fontId="8" fillId="0" borderId="0" xfId="0" applyNumberFormat="1" applyFont="1" applyFill="1" applyBorder="1">
      <alignment vertical="center"/>
    </xf>
    <xf numFmtId="0" fontId="92" fillId="0" borderId="0" xfId="178" applyFont="1" applyAlignment="1" applyProtection="1">
      <alignment vertical="center"/>
    </xf>
    <xf numFmtId="0" fontId="8" fillId="0" borderId="0" xfId="82" applyFont="1">
      <alignment vertical="center"/>
    </xf>
    <xf numFmtId="176" fontId="8" fillId="0" borderId="0" xfId="77" applyNumberFormat="1" applyFont="1" applyAlignment="1">
      <alignment vertical="center"/>
    </xf>
    <xf numFmtId="176" fontId="8" fillId="0" borderId="38" xfId="77" applyNumberFormat="1" applyFont="1" applyBorder="1" applyAlignment="1">
      <alignment vertical="center"/>
    </xf>
    <xf numFmtId="176" fontId="8" fillId="0" borderId="0" xfId="77" applyNumberFormat="1" applyFont="1" applyBorder="1" applyAlignment="1">
      <alignment vertical="center"/>
    </xf>
    <xf numFmtId="0" fontId="12" fillId="0" borderId="0" xfId="0" applyFont="1" applyAlignment="1">
      <alignment horizontal="right" vertical="center"/>
    </xf>
    <xf numFmtId="176" fontId="70" fillId="33" borderId="171" xfId="77" applyNumberFormat="1" applyFont="1" applyFill="1" applyBorder="1" applyAlignment="1">
      <alignment horizontal="center" vertical="center" textRotation="255" shrinkToFit="1"/>
    </xf>
    <xf numFmtId="0" fontId="70" fillId="33" borderId="139" xfId="82" applyFont="1" applyFill="1" applyBorder="1" applyAlignment="1">
      <alignment horizontal="center" vertical="center" textRotation="255" shrinkToFit="1"/>
    </xf>
    <xf numFmtId="0" fontId="70" fillId="33" borderId="35" xfId="82" applyFont="1" applyFill="1" applyBorder="1" applyAlignment="1">
      <alignment horizontal="center" vertical="center" textRotation="255" shrinkToFit="1"/>
    </xf>
    <xf numFmtId="0" fontId="70" fillId="33" borderId="37" xfId="82" applyFont="1" applyFill="1" applyBorder="1" applyAlignment="1">
      <alignment horizontal="center" vertical="center" textRotation="255" shrinkToFit="1"/>
    </xf>
    <xf numFmtId="0" fontId="8" fillId="0" borderId="0" xfId="82" applyFont="1" applyBorder="1">
      <alignment vertical="center"/>
    </xf>
    <xf numFmtId="176" fontId="70" fillId="33" borderId="32" xfId="77" applyNumberFormat="1" applyFont="1" applyFill="1" applyBorder="1" applyAlignment="1">
      <alignment horizontal="center" vertical="center"/>
    </xf>
    <xf numFmtId="176" fontId="70" fillId="33" borderId="12" xfId="77" applyNumberFormat="1" applyFont="1" applyFill="1" applyBorder="1" applyAlignment="1">
      <alignment horizontal="distributed" vertical="center" justifyLastLine="1"/>
    </xf>
    <xf numFmtId="181" fontId="70" fillId="0" borderId="172" xfId="1" applyNumberFormat="1" applyFont="1" applyFill="1" applyBorder="1" applyAlignment="1">
      <alignment vertical="center"/>
    </xf>
    <xf numFmtId="181" fontId="70" fillId="0" borderId="40" xfId="1" applyNumberFormat="1" applyFont="1" applyBorder="1" applyAlignment="1">
      <alignment horizontal="right" vertical="center"/>
    </xf>
    <xf numFmtId="181" fontId="70" fillId="0" borderId="13" xfId="1" applyNumberFormat="1" applyFont="1" applyBorder="1" applyAlignment="1">
      <alignment horizontal="right" vertical="center"/>
    </xf>
    <xf numFmtId="179" fontId="8" fillId="0" borderId="0" xfId="82" applyNumberFormat="1" applyFont="1" applyBorder="1">
      <alignment vertical="center"/>
    </xf>
    <xf numFmtId="179" fontId="8" fillId="0" borderId="0" xfId="82" applyNumberFormat="1" applyFont="1">
      <alignment vertical="center"/>
    </xf>
    <xf numFmtId="0" fontId="8" fillId="0" borderId="0" xfId="82" applyNumberFormat="1" applyFont="1">
      <alignment vertical="center"/>
    </xf>
    <xf numFmtId="176" fontId="70" fillId="33" borderId="10" xfId="77" applyNumberFormat="1" applyFont="1" applyFill="1" applyBorder="1" applyAlignment="1">
      <alignment horizontal="center" vertical="center"/>
    </xf>
    <xf numFmtId="176" fontId="70" fillId="33" borderId="14" xfId="77" applyNumberFormat="1" applyFont="1" applyFill="1" applyBorder="1" applyAlignment="1">
      <alignment horizontal="distributed" vertical="center" justifyLastLine="1"/>
    </xf>
    <xf numFmtId="181" fontId="70" fillId="0" borderId="173" xfId="1" applyNumberFormat="1" applyFont="1" applyFill="1" applyBorder="1" applyAlignment="1">
      <alignment vertical="center"/>
    </xf>
    <xf numFmtId="181" fontId="70" fillId="0" borderId="41" xfId="1" applyNumberFormat="1" applyFont="1" applyBorder="1" applyAlignment="1">
      <alignment horizontal="right" vertical="center"/>
    </xf>
    <xf numFmtId="181" fontId="70" fillId="0" borderId="15" xfId="1" applyNumberFormat="1" applyFont="1" applyBorder="1" applyAlignment="1">
      <alignment horizontal="right" vertical="center"/>
    </xf>
    <xf numFmtId="181" fontId="70" fillId="0" borderId="41" xfId="1" applyNumberFormat="1" applyFont="1" applyFill="1" applyBorder="1" applyAlignment="1">
      <alignment horizontal="right" vertical="center"/>
    </xf>
    <xf numFmtId="181" fontId="70" fillId="0" borderId="15" xfId="1" applyNumberFormat="1" applyFont="1" applyFill="1" applyBorder="1" applyAlignment="1">
      <alignment horizontal="right" vertical="center"/>
    </xf>
    <xf numFmtId="176" fontId="70" fillId="33" borderId="36" xfId="77" applyNumberFormat="1" applyFont="1" applyFill="1" applyBorder="1" applyAlignment="1">
      <alignment horizontal="center" vertical="center"/>
    </xf>
    <xf numFmtId="176" fontId="70" fillId="33" borderId="16" xfId="77" applyNumberFormat="1" applyFont="1" applyFill="1" applyBorder="1" applyAlignment="1">
      <alignment horizontal="distributed" vertical="center" justifyLastLine="1"/>
    </xf>
    <xf numFmtId="181" fontId="70" fillId="0" borderId="174" xfId="1" applyNumberFormat="1" applyFont="1" applyFill="1" applyBorder="1" applyAlignment="1">
      <alignment vertical="center"/>
    </xf>
    <xf numFmtId="181" fontId="70" fillId="0" borderId="42" xfId="1" applyNumberFormat="1" applyFont="1" applyBorder="1" applyAlignment="1">
      <alignment horizontal="right" vertical="center"/>
    </xf>
    <xf numFmtId="181" fontId="70" fillId="0" borderId="17" xfId="1" applyNumberFormat="1" applyFont="1" applyBorder="1" applyAlignment="1">
      <alignment horizontal="right" vertical="center"/>
    </xf>
    <xf numFmtId="181" fontId="70" fillId="0" borderId="175" xfId="1" applyNumberFormat="1" applyFont="1" applyFill="1" applyBorder="1" applyAlignment="1">
      <alignment horizontal="right" vertical="center"/>
    </xf>
    <xf numFmtId="181" fontId="70" fillId="0" borderId="117" xfId="1" applyNumberFormat="1" applyFont="1" applyBorder="1" applyAlignment="1">
      <alignment horizontal="right" vertical="center"/>
    </xf>
    <xf numFmtId="181" fontId="70" fillId="0" borderId="5" xfId="1" applyNumberFormat="1" applyFont="1" applyBorder="1" applyAlignment="1">
      <alignment horizontal="right" vertical="center"/>
    </xf>
    <xf numFmtId="181" fontId="70" fillId="0" borderId="39" xfId="1" applyNumberFormat="1" applyFont="1" applyBorder="1" applyAlignment="1">
      <alignment horizontal="right" vertical="center"/>
    </xf>
    <xf numFmtId="181" fontId="70" fillId="0" borderId="164" xfId="1" applyNumberFormat="1" applyFont="1" applyFill="1" applyBorder="1" applyAlignment="1">
      <alignment horizontal="right" vertical="center"/>
    </xf>
    <xf numFmtId="181" fontId="70" fillId="0" borderId="139" xfId="1" applyNumberFormat="1" applyFont="1" applyBorder="1" applyAlignment="1">
      <alignment horizontal="right" vertical="center"/>
    </xf>
    <xf numFmtId="181" fontId="70" fillId="0" borderId="35" xfId="1" applyNumberFormat="1" applyFont="1" applyBorder="1" applyAlignment="1">
      <alignment horizontal="right" vertical="center"/>
    </xf>
    <xf numFmtId="181" fontId="70" fillId="0" borderId="37" xfId="1" applyNumberFormat="1" applyFont="1" applyBorder="1" applyAlignment="1">
      <alignment horizontal="right" vertical="center"/>
    </xf>
    <xf numFmtId="181" fontId="70" fillId="0" borderId="164" xfId="1" applyNumberFormat="1" applyFont="1" applyFill="1" applyBorder="1" applyAlignment="1">
      <alignment vertical="center"/>
    </xf>
    <xf numFmtId="181" fontId="70" fillId="0" borderId="165" xfId="1" applyNumberFormat="1" applyFont="1" applyFill="1" applyBorder="1" applyAlignment="1">
      <alignment horizontal="right" vertical="center"/>
    </xf>
    <xf numFmtId="176" fontId="70" fillId="0" borderId="0" xfId="77" applyNumberFormat="1" applyFont="1" applyBorder="1" applyAlignment="1">
      <alignment vertical="center"/>
    </xf>
    <xf numFmtId="0" fontId="8" fillId="0" borderId="0" xfId="0" applyFont="1" applyBorder="1" applyAlignment="1">
      <alignment vertical="center"/>
    </xf>
    <xf numFmtId="185" fontId="8" fillId="0" borderId="0" xfId="82" applyNumberFormat="1" applyFont="1">
      <alignment vertical="center"/>
    </xf>
    <xf numFmtId="49" fontId="8" fillId="0" borderId="0" xfId="82" applyNumberFormat="1" applyFont="1">
      <alignment vertical="center"/>
    </xf>
    <xf numFmtId="0" fontId="12" fillId="0" borderId="1" xfId="0" applyFont="1" applyBorder="1" applyAlignment="1" applyProtection="1">
      <alignment vertical="center"/>
    </xf>
    <xf numFmtId="0" fontId="12" fillId="0" borderId="45" xfId="0" applyFont="1" applyBorder="1" applyAlignment="1" applyProtection="1">
      <alignment vertical="center"/>
    </xf>
    <xf numFmtId="0" fontId="12" fillId="0" borderId="111" xfId="0" applyFont="1" applyBorder="1" applyAlignment="1" applyProtection="1">
      <alignment vertical="center"/>
    </xf>
    <xf numFmtId="0" fontId="12" fillId="0" borderId="1" xfId="0" applyFont="1" applyBorder="1" applyAlignment="1">
      <alignment vertical="center"/>
    </xf>
    <xf numFmtId="37" fontId="12" fillId="0" borderId="1" xfId="0" applyNumberFormat="1" applyFont="1" applyBorder="1" applyAlignment="1">
      <alignment vertical="center"/>
    </xf>
    <xf numFmtId="0" fontId="8" fillId="0" borderId="1" xfId="0" applyFont="1" applyBorder="1" applyAlignment="1">
      <alignment horizontal="right" vertical="center"/>
    </xf>
    <xf numFmtId="0" fontId="8" fillId="33" borderId="18" xfId="0" applyFont="1" applyFill="1" applyBorder="1" applyAlignment="1" applyProtection="1">
      <alignment horizontal="center" vertical="center"/>
    </xf>
    <xf numFmtId="0" fontId="8" fillId="33" borderId="74" xfId="0" applyFont="1" applyFill="1" applyBorder="1" applyAlignment="1" applyProtection="1">
      <alignment horizontal="center" vertical="center"/>
    </xf>
    <xf numFmtId="0" fontId="8" fillId="33" borderId="35" xfId="0" applyFont="1" applyFill="1" applyBorder="1" applyAlignment="1" applyProtection="1">
      <alignment horizontal="center" vertical="center"/>
    </xf>
    <xf numFmtId="181" fontId="8" fillId="0" borderId="19" xfId="0" applyNumberFormat="1" applyFont="1" applyFill="1" applyBorder="1" applyAlignment="1" applyProtection="1">
      <alignment vertical="center"/>
    </xf>
    <xf numFmtId="0" fontId="8" fillId="0" borderId="19" xfId="0" applyNumberFormat="1" applyFont="1" applyFill="1" applyBorder="1" applyAlignment="1" applyProtection="1">
      <alignment horizontal="center" vertical="center"/>
    </xf>
    <xf numFmtId="0" fontId="8" fillId="33" borderId="10" xfId="0" applyFont="1" applyFill="1" applyBorder="1" applyAlignment="1" applyProtection="1">
      <alignment vertical="center"/>
    </xf>
    <xf numFmtId="181" fontId="8" fillId="0" borderId="136" xfId="0" applyNumberFormat="1" applyFont="1" applyFill="1" applyBorder="1" applyAlignment="1" applyProtection="1">
      <alignment vertical="center"/>
    </xf>
    <xf numFmtId="181" fontId="8" fillId="0" borderId="127" xfId="0" applyNumberFormat="1" applyFont="1" applyFill="1" applyBorder="1" applyAlignment="1" applyProtection="1">
      <alignment vertical="center"/>
    </xf>
    <xf numFmtId="0" fontId="8" fillId="33" borderId="10" xfId="0" applyFont="1" applyFill="1" applyBorder="1" applyAlignment="1">
      <alignment vertical="center"/>
    </xf>
    <xf numFmtId="0" fontId="8" fillId="33" borderId="7" xfId="0" applyFont="1" applyFill="1" applyBorder="1" applyAlignment="1">
      <alignment horizontal="center" vertical="center"/>
    </xf>
    <xf numFmtId="0" fontId="8" fillId="33" borderId="5" xfId="0" applyFont="1" applyFill="1" applyBorder="1" applyAlignment="1">
      <alignment horizontal="center" vertical="center"/>
    </xf>
    <xf numFmtId="0" fontId="8" fillId="33" borderId="7" xfId="0" applyFont="1" applyFill="1" applyBorder="1" applyAlignment="1" applyProtection="1">
      <alignment vertical="center"/>
    </xf>
    <xf numFmtId="0" fontId="8" fillId="33" borderId="5" xfId="0" applyFont="1" applyFill="1" applyBorder="1" applyAlignment="1" applyProtection="1">
      <alignment vertical="center"/>
    </xf>
    <xf numFmtId="0" fontId="8" fillId="0" borderId="20" xfId="0" applyNumberFormat="1" applyFont="1" applyFill="1" applyBorder="1" applyAlignment="1" applyProtection="1">
      <alignment horizontal="center" vertical="center"/>
    </xf>
    <xf numFmtId="181" fontId="8" fillId="0" borderId="0" xfId="0" applyNumberFormat="1" applyFont="1">
      <alignment vertical="center"/>
    </xf>
    <xf numFmtId="181" fontId="8" fillId="0" borderId="10" xfId="0" applyNumberFormat="1" applyFont="1" applyBorder="1" applyAlignment="1" applyProtection="1">
      <alignment vertical="center"/>
    </xf>
    <xf numFmtId="181" fontId="8" fillId="0" borderId="7" xfId="0" applyNumberFormat="1" applyFont="1" applyBorder="1" applyAlignment="1" applyProtection="1">
      <alignment vertical="center"/>
    </xf>
    <xf numFmtId="179" fontId="8" fillId="0" borderId="0" xfId="0" applyNumberFormat="1" applyFont="1">
      <alignment vertical="center"/>
    </xf>
    <xf numFmtId="0" fontId="8" fillId="0" borderId="10" xfId="0" applyNumberFormat="1" applyFont="1" applyBorder="1" applyAlignment="1" applyProtection="1">
      <alignment horizontal="center" vertical="center"/>
    </xf>
    <xf numFmtId="0" fontId="8" fillId="0" borderId="7" xfId="0" applyNumberFormat="1" applyFont="1" applyBorder="1" applyAlignment="1" applyProtection="1">
      <alignment horizontal="center" vertical="center"/>
    </xf>
    <xf numFmtId="181" fontId="8" fillId="0" borderId="102" xfId="0" applyNumberFormat="1" applyFont="1" applyBorder="1" applyAlignment="1" applyProtection="1">
      <alignment vertical="center"/>
    </xf>
    <xf numFmtId="181" fontId="8" fillId="0" borderId="49" xfId="0" applyNumberFormat="1" applyFont="1" applyBorder="1" applyAlignment="1" applyProtection="1">
      <alignment vertical="center"/>
    </xf>
    <xf numFmtId="0" fontId="8" fillId="0" borderId="47" xfId="0" applyNumberFormat="1" applyFont="1" applyBorder="1" applyAlignment="1" applyProtection="1">
      <alignment horizontal="center" vertical="center"/>
    </xf>
    <xf numFmtId="0" fontId="8" fillId="0" borderId="5" xfId="0" applyNumberFormat="1" applyFont="1" applyBorder="1" applyAlignment="1" applyProtection="1">
      <alignment horizontal="center" vertical="center"/>
    </xf>
    <xf numFmtId="176" fontId="76" fillId="0" borderId="0" xfId="0" applyNumberFormat="1" applyFont="1" applyAlignment="1" applyProtection="1">
      <alignment vertical="center"/>
    </xf>
    <xf numFmtId="176" fontId="8" fillId="0" borderId="0" xfId="0" applyNumberFormat="1" applyFont="1" applyFill="1" applyBorder="1" applyAlignment="1">
      <alignment vertical="center"/>
    </xf>
    <xf numFmtId="176" fontId="8" fillId="33" borderId="70" xfId="0" applyNumberFormat="1" applyFont="1" applyFill="1" applyBorder="1" applyAlignment="1" applyProtection="1">
      <alignment horizontal="center" vertical="center"/>
    </xf>
    <xf numFmtId="176" fontId="8" fillId="33" borderId="71" xfId="0" applyNumberFormat="1" applyFont="1" applyFill="1" applyBorder="1" applyAlignment="1" applyProtection="1">
      <alignment vertical="center"/>
    </xf>
    <xf numFmtId="0" fontId="8" fillId="0" borderId="0" xfId="0" applyFont="1" applyFill="1" applyBorder="1">
      <alignment vertical="center"/>
    </xf>
    <xf numFmtId="176" fontId="8" fillId="33" borderId="47" xfId="0" applyNumberFormat="1" applyFont="1" applyFill="1" applyBorder="1" applyAlignment="1" applyProtection="1">
      <alignment horizontal="center" vertical="center"/>
    </xf>
    <xf numFmtId="176" fontId="8" fillId="33" borderId="68" xfId="0" applyNumberFormat="1" applyFont="1" applyFill="1" applyBorder="1" applyAlignment="1" applyProtection="1">
      <alignment horizontal="center" vertical="center" wrapText="1"/>
    </xf>
    <xf numFmtId="176" fontId="8" fillId="33" borderId="47" xfId="0" applyNumberFormat="1" applyFont="1" applyFill="1" applyBorder="1" applyAlignment="1" applyProtection="1">
      <alignment vertical="center"/>
    </xf>
    <xf numFmtId="176" fontId="8" fillId="0" borderId="0" xfId="0" applyNumberFormat="1" applyFont="1" applyFill="1" applyBorder="1" applyAlignment="1" applyProtection="1">
      <alignment horizontal="center" vertical="center" wrapText="1"/>
    </xf>
    <xf numFmtId="176" fontId="8" fillId="0" borderId="0" xfId="0" applyNumberFormat="1" applyFont="1" applyFill="1" applyBorder="1" applyAlignment="1" applyProtection="1">
      <alignment horizontal="center" vertical="center"/>
    </xf>
    <xf numFmtId="176" fontId="8" fillId="33" borderId="47" xfId="0" applyNumberFormat="1" applyFont="1" applyFill="1" applyBorder="1" applyAlignment="1" applyProtection="1">
      <alignment horizontal="distributed" vertical="center" justifyLastLine="1"/>
    </xf>
    <xf numFmtId="177" fontId="8" fillId="0" borderId="74" xfId="1" applyNumberFormat="1" applyFont="1" applyBorder="1" applyAlignment="1" applyProtection="1">
      <alignment vertical="center"/>
    </xf>
    <xf numFmtId="179" fontId="8" fillId="0" borderId="47" xfId="0" applyNumberFormat="1" applyFont="1" applyBorder="1" applyAlignment="1" applyProtection="1">
      <alignment horizontal="right" vertical="center"/>
    </xf>
    <xf numFmtId="179" fontId="8" fillId="0" borderId="5" xfId="0" applyNumberFormat="1" applyFont="1" applyBorder="1" applyAlignment="1" applyProtection="1">
      <alignment vertical="center"/>
    </xf>
    <xf numFmtId="179" fontId="8" fillId="0" borderId="0" xfId="0" applyNumberFormat="1" applyFont="1" applyFill="1" applyBorder="1" applyAlignment="1" applyProtection="1">
      <alignment vertical="center"/>
    </xf>
    <xf numFmtId="3" fontId="0" fillId="0" borderId="0" xfId="0" applyNumberFormat="1" applyFont="1">
      <alignment vertical="center"/>
    </xf>
    <xf numFmtId="186" fontId="8" fillId="0" borderId="0" xfId="0" applyNumberFormat="1" applyFont="1" applyFill="1" applyBorder="1" applyAlignment="1" applyProtection="1">
      <alignment vertical="center"/>
    </xf>
    <xf numFmtId="176" fontId="8" fillId="33" borderId="74" xfId="0" applyNumberFormat="1" applyFont="1" applyFill="1" applyBorder="1" applyAlignment="1" applyProtection="1">
      <alignment horizontal="distributed" vertical="center" justifyLastLine="1"/>
    </xf>
    <xf numFmtId="176" fontId="8" fillId="0" borderId="0" xfId="0" applyNumberFormat="1" applyFont="1">
      <alignment vertical="center"/>
    </xf>
    <xf numFmtId="184" fontId="8" fillId="0" borderId="74" xfId="0" applyNumberFormat="1" applyFont="1" applyBorder="1" applyAlignment="1" applyProtection="1">
      <alignment horizontal="right" vertical="center"/>
    </xf>
    <xf numFmtId="184" fontId="8" fillId="0" borderId="5" xfId="0" applyNumberFormat="1" applyFont="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179" fontId="8" fillId="0" borderId="0" xfId="0" applyNumberFormat="1" applyFont="1" applyAlignment="1">
      <alignment horizontal="right" vertical="center"/>
    </xf>
    <xf numFmtId="0" fontId="12" fillId="0" borderId="45" xfId="0" applyFont="1" applyBorder="1" applyAlignment="1">
      <alignment vertical="center"/>
    </xf>
    <xf numFmtId="0" fontId="8" fillId="0" borderId="1" xfId="0" applyFont="1" applyBorder="1" applyAlignment="1">
      <alignment vertical="center"/>
    </xf>
    <xf numFmtId="0" fontId="8" fillId="33" borderId="3" xfId="0" applyFont="1" applyFill="1" applyBorder="1" applyAlignment="1">
      <alignment vertical="center"/>
    </xf>
    <xf numFmtId="0" fontId="8" fillId="33" borderId="7" xfId="0" applyFont="1" applyFill="1" applyBorder="1" applyAlignment="1">
      <alignment vertical="center"/>
    </xf>
    <xf numFmtId="0" fontId="8" fillId="33" borderId="5" xfId="0" applyFont="1" applyFill="1" applyBorder="1" applyAlignment="1">
      <alignment vertical="center"/>
    </xf>
    <xf numFmtId="0" fontId="8" fillId="33" borderId="3" xfId="0" applyFont="1" applyFill="1" applyBorder="1" applyAlignment="1">
      <alignment horizontal="center" vertical="center"/>
    </xf>
    <xf numFmtId="0" fontId="8" fillId="33" borderId="2" xfId="0" applyFont="1" applyFill="1" applyBorder="1" applyAlignment="1">
      <alignment horizontal="center" vertical="center"/>
    </xf>
    <xf numFmtId="0" fontId="8" fillId="33" borderId="74" xfId="0" applyFont="1" applyFill="1" applyBorder="1" applyAlignment="1">
      <alignment vertical="center"/>
    </xf>
    <xf numFmtId="177" fontId="8" fillId="0" borderId="68" xfId="1" applyNumberFormat="1" applyFont="1" applyBorder="1" applyAlignment="1">
      <alignment horizontal="right" vertical="center"/>
    </xf>
    <xf numFmtId="180" fontId="8" fillId="0" borderId="68" xfId="1" applyNumberFormat="1" applyFont="1" applyBorder="1" applyAlignment="1">
      <alignment horizontal="right" vertical="center"/>
    </xf>
    <xf numFmtId="0" fontId="8" fillId="33" borderId="9" xfId="0" applyFont="1" applyFill="1" applyBorder="1" applyAlignment="1">
      <alignment vertical="center"/>
    </xf>
    <xf numFmtId="177" fontId="8" fillId="0" borderId="7" xfId="1" applyNumberFormat="1" applyFont="1" applyBorder="1" applyAlignment="1">
      <alignment horizontal="right" vertical="center"/>
    </xf>
    <xf numFmtId="180" fontId="8" fillId="0" borderId="7" xfId="1" applyNumberFormat="1" applyFont="1" applyBorder="1" applyAlignment="1">
      <alignment horizontal="right" vertical="center"/>
    </xf>
    <xf numFmtId="177" fontId="8" fillId="0" borderId="8" xfId="1" applyNumberFormat="1" applyFont="1" applyBorder="1" applyAlignment="1">
      <alignment horizontal="right" vertical="center"/>
    </xf>
    <xf numFmtId="180" fontId="8" fillId="0" borderId="8" xfId="1" applyNumberFormat="1" applyFont="1" applyBorder="1" applyAlignment="1">
      <alignment horizontal="right" vertical="center"/>
    </xf>
    <xf numFmtId="0" fontId="8" fillId="33" borderId="10" xfId="0" applyFont="1" applyFill="1" applyBorder="1" applyAlignment="1">
      <alignment horizontal="left" vertical="center" indent="1"/>
    </xf>
    <xf numFmtId="177" fontId="8" fillId="0" borderId="101" xfId="1" applyNumberFormat="1" applyFont="1" applyBorder="1" applyAlignment="1">
      <alignment horizontal="right" vertical="center"/>
    </xf>
    <xf numFmtId="180" fontId="8" fillId="0" borderId="101" xfId="1" applyNumberFormat="1" applyFont="1" applyBorder="1" applyAlignment="1">
      <alignment horizontal="right" vertical="center"/>
    </xf>
    <xf numFmtId="0" fontId="8" fillId="33" borderId="47" xfId="0" applyFont="1" applyFill="1" applyBorder="1" applyAlignment="1">
      <alignment horizontal="left" vertical="center" indent="1"/>
    </xf>
    <xf numFmtId="180" fontId="8" fillId="0" borderId="72" xfId="1" applyNumberFormat="1" applyFont="1" applyBorder="1" applyAlignment="1">
      <alignment horizontal="right" vertical="center"/>
    </xf>
    <xf numFmtId="177" fontId="8" fillId="0" borderId="72" xfId="1" applyNumberFormat="1" applyFont="1" applyBorder="1" applyAlignment="1">
      <alignment horizontal="right" vertical="center"/>
    </xf>
    <xf numFmtId="0" fontId="8" fillId="33" borderId="10" xfId="0" applyFont="1" applyFill="1" applyBorder="1" applyAlignment="1">
      <alignment horizontal="left" vertical="center" indent="1" shrinkToFit="1"/>
    </xf>
    <xf numFmtId="0" fontId="8" fillId="33" borderId="47" xfId="0" applyFont="1" applyFill="1" applyBorder="1" applyAlignment="1">
      <alignment horizontal="left" vertical="center" indent="1" shrinkToFit="1"/>
    </xf>
    <xf numFmtId="177" fontId="8" fillId="0" borderId="5" xfId="1" applyNumberFormat="1" applyFont="1" applyBorder="1" applyAlignment="1">
      <alignment horizontal="right" vertical="center"/>
    </xf>
    <xf numFmtId="180" fontId="8" fillId="0" borderId="5" xfId="1" applyNumberFormat="1" applyFont="1" applyBorder="1" applyAlignment="1">
      <alignment horizontal="right" vertical="center"/>
    </xf>
    <xf numFmtId="0" fontId="76" fillId="33" borderId="47" xfId="0" applyFont="1" applyFill="1" applyBorder="1" applyAlignment="1">
      <alignment horizontal="center" vertical="center"/>
    </xf>
    <xf numFmtId="177" fontId="76" fillId="0" borderId="5" xfId="1" applyNumberFormat="1" applyFont="1" applyBorder="1" applyAlignment="1">
      <alignment horizontal="right" vertical="center"/>
    </xf>
    <xf numFmtId="180" fontId="76" fillId="0" borderId="5" xfId="1" applyNumberFormat="1" applyFont="1" applyBorder="1" applyAlignment="1">
      <alignment horizontal="right" vertical="center"/>
    </xf>
    <xf numFmtId="0" fontId="93" fillId="0" borderId="0" xfId="2" applyFont="1">
      <alignment vertical="center"/>
    </xf>
    <xf numFmtId="0" fontId="10" fillId="0" borderId="0" xfId="85" applyFont="1" applyAlignment="1" applyProtection="1">
      <alignment vertical="center"/>
    </xf>
    <xf numFmtId="0" fontId="8" fillId="0" borderId="45" xfId="2" applyFont="1" applyBorder="1" applyAlignment="1">
      <alignment vertical="center"/>
    </xf>
    <xf numFmtId="0" fontId="94" fillId="0" borderId="0" xfId="2" applyFont="1">
      <alignment vertical="center"/>
    </xf>
    <xf numFmtId="0" fontId="8" fillId="0" borderId="45" xfId="2" applyFont="1" applyBorder="1" applyAlignment="1">
      <alignment horizontal="right" vertical="center"/>
    </xf>
    <xf numFmtId="0" fontId="93" fillId="33" borderId="147" xfId="2" applyFont="1" applyFill="1" applyBorder="1" applyAlignment="1">
      <alignment vertical="center"/>
    </xf>
    <xf numFmtId="0" fontId="93" fillId="33" borderId="148" xfId="2" applyFont="1" applyFill="1" applyBorder="1" applyAlignment="1">
      <alignment vertical="center"/>
    </xf>
    <xf numFmtId="0" fontId="93" fillId="33" borderId="150" xfId="2" applyFont="1" applyFill="1" applyBorder="1" applyAlignment="1">
      <alignment vertical="center"/>
    </xf>
    <xf numFmtId="0" fontId="8" fillId="33" borderId="70" xfId="2" applyFont="1" applyFill="1" applyBorder="1" applyAlignment="1">
      <alignment horizontal="center" vertical="center"/>
    </xf>
    <xf numFmtId="0" fontId="8" fillId="33" borderId="50" xfId="2" applyFont="1" applyFill="1" applyBorder="1">
      <alignment vertical="center"/>
    </xf>
    <xf numFmtId="0" fontId="8" fillId="0" borderId="0" xfId="2" applyFont="1" applyFill="1" applyBorder="1">
      <alignment vertical="center"/>
    </xf>
    <xf numFmtId="0" fontId="93" fillId="33" borderId="109" xfId="2" applyFont="1" applyFill="1" applyBorder="1" applyAlignment="1">
      <alignment vertical="center"/>
    </xf>
    <xf numFmtId="0" fontId="93" fillId="33" borderId="111" xfId="2" applyFont="1" applyFill="1" applyBorder="1" applyAlignment="1">
      <alignment vertical="center"/>
    </xf>
    <xf numFmtId="0" fontId="93" fillId="33" borderId="117" xfId="2" applyFont="1" applyFill="1" applyBorder="1" applyAlignment="1">
      <alignment vertical="center"/>
    </xf>
    <xf numFmtId="0" fontId="8" fillId="33" borderId="47" xfId="2" applyFont="1" applyFill="1" applyBorder="1" applyAlignment="1">
      <alignment vertical="center"/>
    </xf>
    <xf numFmtId="0" fontId="8" fillId="33" borderId="68" xfId="2" applyFont="1" applyFill="1" applyBorder="1" applyAlignment="1">
      <alignment horizontal="center" vertical="center" wrapText="1" shrinkToFit="1"/>
    </xf>
    <xf numFmtId="0" fontId="8" fillId="33" borderId="68" xfId="2" applyFont="1" applyFill="1" applyBorder="1" applyAlignment="1">
      <alignment horizontal="center" vertical="center" wrapText="1"/>
    </xf>
    <xf numFmtId="0" fontId="8" fillId="0" borderId="0" xfId="2" applyFont="1" applyFill="1" applyBorder="1" applyAlignment="1">
      <alignment horizontal="center" vertical="center" wrapText="1"/>
    </xf>
    <xf numFmtId="177" fontId="8" fillId="0" borderId="68" xfId="75" applyNumberFormat="1" applyFont="1" applyBorder="1">
      <alignment vertical="center"/>
    </xf>
    <xf numFmtId="184" fontId="8" fillId="0" borderId="68" xfId="76" applyNumberFormat="1" applyFont="1" applyBorder="1">
      <alignment vertical="center"/>
    </xf>
    <xf numFmtId="183" fontId="8" fillId="0" borderId="0" xfId="76" applyNumberFormat="1" applyFont="1" applyBorder="1">
      <alignment vertical="center"/>
    </xf>
    <xf numFmtId="0" fontId="8" fillId="0" borderId="68" xfId="75" applyNumberFormat="1" applyFont="1" applyBorder="1" applyAlignment="1">
      <alignment horizontal="right" vertical="center"/>
    </xf>
    <xf numFmtId="0" fontId="93" fillId="0" borderId="68" xfId="2" applyFont="1" applyFill="1" applyBorder="1" applyAlignment="1">
      <alignment horizontal="left" vertical="center" indent="2"/>
    </xf>
    <xf numFmtId="0" fontId="8" fillId="0" borderId="0" xfId="2" applyFont="1">
      <alignment vertical="center"/>
    </xf>
    <xf numFmtId="0" fontId="83" fillId="0" borderId="0" xfId="2" applyFont="1">
      <alignment vertical="center"/>
    </xf>
    <xf numFmtId="0" fontId="76" fillId="0" borderId="0" xfId="2" applyFont="1">
      <alignment vertical="center"/>
    </xf>
    <xf numFmtId="0" fontId="8" fillId="0" borderId="0" xfId="0" applyFont="1" applyAlignment="1">
      <alignment horizontal="right" vertical="center"/>
    </xf>
    <xf numFmtId="0" fontId="93" fillId="33" borderId="74" xfId="2" applyFont="1" applyFill="1" applyBorder="1" applyAlignment="1">
      <alignment vertical="center"/>
    </xf>
    <xf numFmtId="0" fontId="93" fillId="33" borderId="75" xfId="2" applyFont="1" applyFill="1" applyBorder="1" applyAlignment="1">
      <alignment vertical="center"/>
    </xf>
    <xf numFmtId="0" fontId="8" fillId="33" borderId="49" xfId="0" applyFont="1" applyFill="1" applyBorder="1" applyAlignment="1">
      <alignment horizontal="center" vertical="center" wrapText="1"/>
    </xf>
    <xf numFmtId="0" fontId="8" fillId="33" borderId="44" xfId="0" applyFont="1" applyFill="1" applyBorder="1" applyAlignment="1">
      <alignment horizontal="center" vertical="center" wrapText="1"/>
    </xf>
    <xf numFmtId="0" fontId="8" fillId="33" borderId="13" xfId="0" applyFont="1" applyFill="1" applyBorder="1" applyAlignment="1">
      <alignment horizontal="center" vertical="center"/>
    </xf>
    <xf numFmtId="180" fontId="8" fillId="0" borderId="13" xfId="0" applyNumberFormat="1" applyFont="1" applyBorder="1">
      <alignment vertical="center"/>
    </xf>
    <xf numFmtId="180" fontId="8" fillId="0" borderId="12" xfId="0" applyNumberFormat="1" applyFont="1" applyBorder="1">
      <alignment vertical="center"/>
    </xf>
    <xf numFmtId="180" fontId="8" fillId="0" borderId="40" xfId="0" applyNumberFormat="1" applyFont="1" applyBorder="1">
      <alignment vertical="center"/>
    </xf>
    <xf numFmtId="0" fontId="8" fillId="33" borderId="17" xfId="0" applyFont="1" applyFill="1" applyBorder="1" applyAlignment="1">
      <alignment horizontal="center" vertical="center"/>
    </xf>
    <xf numFmtId="180" fontId="8" fillId="0" borderId="17" xfId="0" applyNumberFormat="1" applyFont="1" applyBorder="1">
      <alignment vertical="center"/>
    </xf>
    <xf numFmtId="180" fontId="8" fillId="0" borderId="16" xfId="0" applyNumberFormat="1" applyFont="1" applyBorder="1">
      <alignment vertical="center"/>
    </xf>
    <xf numFmtId="180" fontId="8" fillId="0" borderId="42" xfId="0" applyNumberFormat="1" applyFont="1" applyBorder="1">
      <alignment vertical="center"/>
    </xf>
    <xf numFmtId="0" fontId="95" fillId="0" borderId="0" xfId="2" applyFont="1">
      <alignment vertical="center"/>
    </xf>
    <xf numFmtId="0" fontId="95" fillId="0" borderId="0" xfId="2" applyFont="1" applyFill="1" applyBorder="1">
      <alignment vertical="center"/>
    </xf>
    <xf numFmtId="0" fontId="93" fillId="0" borderId="0" xfId="2" applyFont="1" applyFill="1" applyBorder="1">
      <alignment vertical="center"/>
    </xf>
    <xf numFmtId="0" fontId="8" fillId="33" borderId="44" xfId="0" applyFont="1" applyFill="1" applyBorder="1" applyAlignment="1">
      <alignment vertical="center"/>
    </xf>
    <xf numFmtId="0" fontId="8" fillId="33" borderId="70" xfId="0" applyFont="1" applyFill="1" applyBorder="1" applyAlignment="1" applyProtection="1">
      <alignment horizontal="center" vertical="center"/>
    </xf>
    <xf numFmtId="0" fontId="0" fillId="33" borderId="71" xfId="0" applyFont="1" applyFill="1" applyBorder="1" applyAlignment="1">
      <alignment vertical="center"/>
    </xf>
    <xf numFmtId="0" fontId="8" fillId="33" borderId="47" xfId="0" applyFont="1" applyFill="1" applyBorder="1" applyAlignment="1">
      <alignment vertical="center"/>
    </xf>
    <xf numFmtId="0" fontId="8" fillId="33" borderId="47" xfId="0" applyFont="1" applyFill="1" applyBorder="1" applyAlignment="1" applyProtection="1">
      <alignment horizontal="center" vertical="center"/>
    </xf>
    <xf numFmtId="0" fontId="8" fillId="33" borderId="35" xfId="0" applyFont="1" applyFill="1" applyBorder="1" applyAlignment="1" applyProtection="1">
      <alignment horizontal="center" vertical="center" shrinkToFit="1"/>
    </xf>
    <xf numFmtId="0" fontId="8" fillId="33" borderId="47" xfId="0" applyFont="1" applyFill="1" applyBorder="1" applyAlignment="1" applyProtection="1">
      <alignment horizontal="center" vertical="center" wrapText="1"/>
    </xf>
    <xf numFmtId="0" fontId="8" fillId="33" borderId="47" xfId="0" applyFont="1" applyFill="1" applyBorder="1" applyAlignment="1" applyProtection="1">
      <alignment vertical="center" wrapText="1"/>
    </xf>
    <xf numFmtId="0" fontId="8" fillId="33" borderId="47" xfId="0" applyFont="1" applyFill="1" applyBorder="1" applyAlignment="1" applyProtection="1">
      <alignment horizontal="center" vertical="center" shrinkToFit="1"/>
    </xf>
    <xf numFmtId="0" fontId="8" fillId="33" borderId="47" xfId="0" applyFont="1" applyFill="1" applyBorder="1" applyAlignment="1">
      <alignment horizontal="distributed" vertical="center" justifyLastLine="1"/>
    </xf>
    <xf numFmtId="184" fontId="8" fillId="0" borderId="68" xfId="0" applyNumberFormat="1" applyFont="1" applyBorder="1" applyAlignment="1">
      <alignment vertical="center"/>
    </xf>
    <xf numFmtId="184" fontId="8" fillId="0" borderId="141" xfId="0" applyNumberFormat="1" applyFont="1" applyBorder="1" applyAlignment="1">
      <alignment vertical="center"/>
    </xf>
    <xf numFmtId="0" fontId="8" fillId="0" borderId="0" xfId="0" applyFont="1" applyFill="1" applyBorder="1" applyAlignment="1">
      <alignment vertical="center"/>
    </xf>
    <xf numFmtId="0" fontId="8" fillId="33" borderId="70" xfId="0" applyFont="1" applyFill="1" applyBorder="1" applyAlignment="1">
      <alignment vertical="center"/>
    </xf>
    <xf numFmtId="0" fontId="8" fillId="33" borderId="71" xfId="0" applyFont="1" applyFill="1" applyBorder="1" applyAlignment="1" applyProtection="1">
      <alignment vertical="center"/>
    </xf>
    <xf numFmtId="0" fontId="8" fillId="33" borderId="68" xfId="0" applyFont="1" applyFill="1" applyBorder="1" applyAlignment="1" applyProtection="1">
      <alignment horizontal="center" vertical="center" shrinkToFit="1"/>
    </xf>
    <xf numFmtId="181" fontId="0" fillId="0" borderId="0" xfId="0" applyNumberFormat="1" applyFont="1" applyAlignment="1">
      <alignment horizontal="right" vertical="center"/>
    </xf>
    <xf numFmtId="0" fontId="91" fillId="0" borderId="0" xfId="0" applyFont="1">
      <alignment vertical="center"/>
    </xf>
    <xf numFmtId="0" fontId="8" fillId="0" borderId="0" xfId="0" applyFont="1" applyFill="1" applyAlignment="1">
      <alignment horizontal="center" vertical="center"/>
    </xf>
    <xf numFmtId="0" fontId="8" fillId="0" borderId="0" xfId="0" applyFont="1" applyFill="1" applyBorder="1" applyAlignment="1">
      <alignment vertical="center" textRotation="255"/>
    </xf>
    <xf numFmtId="179" fontId="8" fillId="0" borderId="68" xfId="45" applyNumberFormat="1" applyFont="1" applyBorder="1">
      <alignment vertical="center"/>
    </xf>
    <xf numFmtId="40" fontId="8" fillId="0" borderId="0" xfId="1" applyNumberFormat="1" applyFont="1" applyFill="1">
      <alignment vertical="center"/>
    </xf>
    <xf numFmtId="0" fontId="0" fillId="0" borderId="0" xfId="0" applyFont="1" applyFill="1" applyBorder="1" applyAlignment="1">
      <alignment vertical="center" textRotation="255"/>
    </xf>
    <xf numFmtId="0" fontId="8" fillId="0" borderId="0" xfId="0" applyFont="1" applyFill="1" applyBorder="1" applyAlignment="1" applyProtection="1">
      <alignment vertical="center" justifyLastLine="1"/>
    </xf>
    <xf numFmtId="179" fontId="8" fillId="0" borderId="80" xfId="45" applyNumberFormat="1" applyFont="1" applyBorder="1">
      <alignment vertical="center"/>
    </xf>
    <xf numFmtId="0" fontId="8" fillId="0" borderId="0" xfId="0" applyFont="1" applyFill="1" applyBorder="1" applyAlignment="1">
      <alignment vertical="center" justifyLastLine="1"/>
    </xf>
    <xf numFmtId="179" fontId="8" fillId="0" borderId="5" xfId="45" applyNumberFormat="1" applyFont="1" applyBorder="1">
      <alignment vertical="center"/>
    </xf>
    <xf numFmtId="0" fontId="76" fillId="0" borderId="0" xfId="0" applyFont="1" applyAlignment="1">
      <alignment vertical="center"/>
    </xf>
    <xf numFmtId="0" fontId="0" fillId="0" borderId="0" xfId="0" applyFont="1" applyAlignment="1">
      <alignment vertical="center"/>
    </xf>
    <xf numFmtId="181" fontId="8" fillId="0" borderId="47" xfId="0" applyNumberFormat="1" applyFont="1" applyBorder="1" applyAlignment="1" applyProtection="1">
      <alignment vertical="center"/>
    </xf>
    <xf numFmtId="0" fontId="76" fillId="0" borderId="0" xfId="0" applyFont="1" applyAlignment="1" applyProtection="1">
      <alignment vertical="center"/>
    </xf>
    <xf numFmtId="0" fontId="12" fillId="0" borderId="0" xfId="0" applyFont="1" applyAlignment="1" applyProtection="1">
      <alignment horizontal="left" vertical="center"/>
    </xf>
    <xf numFmtId="0" fontId="8" fillId="0" borderId="0" xfId="0" applyFont="1" applyAlignment="1">
      <alignment horizontal="center" vertical="center" shrinkToFit="1"/>
    </xf>
    <xf numFmtId="0" fontId="8" fillId="0" borderId="0" xfId="153" applyFont="1">
      <alignment vertical="center"/>
    </xf>
    <xf numFmtId="0" fontId="8" fillId="0" borderId="0" xfId="153" applyFont="1" applyAlignment="1">
      <alignment horizontal="right" vertical="center"/>
    </xf>
    <xf numFmtId="0" fontId="8" fillId="33" borderId="49" xfId="153" applyFont="1" applyFill="1" applyBorder="1" applyAlignment="1">
      <alignment horizontal="center" vertical="center"/>
    </xf>
    <xf numFmtId="0" fontId="8" fillId="33" borderId="70" xfId="153" applyFont="1" applyFill="1" applyBorder="1" applyAlignment="1">
      <alignment horizontal="center" vertical="center" wrapText="1"/>
    </xf>
    <xf numFmtId="0" fontId="8" fillId="33" borderId="71" xfId="153" applyFont="1" applyFill="1" applyBorder="1" applyAlignment="1">
      <alignment vertical="center" wrapText="1"/>
    </xf>
    <xf numFmtId="0" fontId="8" fillId="0" borderId="10" xfId="153" applyFont="1" applyBorder="1">
      <alignment vertical="center"/>
    </xf>
    <xf numFmtId="0" fontId="8" fillId="33" borderId="5" xfId="153" applyFont="1" applyFill="1" applyBorder="1" applyAlignment="1">
      <alignment horizontal="center" vertical="center"/>
    </xf>
    <xf numFmtId="0" fontId="8" fillId="33" borderId="47" xfId="153" applyFont="1" applyFill="1" applyBorder="1" applyAlignment="1">
      <alignment vertical="center"/>
    </xf>
    <xf numFmtId="0" fontId="8" fillId="33" borderId="35" xfId="153" applyFont="1" applyFill="1" applyBorder="1" applyAlignment="1">
      <alignment horizontal="center" vertical="center"/>
    </xf>
    <xf numFmtId="0" fontId="8" fillId="33" borderId="47" xfId="153" applyFont="1" applyFill="1" applyBorder="1" applyAlignment="1">
      <alignment vertical="center" wrapText="1"/>
    </xf>
    <xf numFmtId="0" fontId="8" fillId="33" borderId="68" xfId="153" applyFont="1" applyFill="1" applyBorder="1" applyAlignment="1">
      <alignment horizontal="distributed" vertical="center" justifyLastLine="1"/>
    </xf>
    <xf numFmtId="38" fontId="8" fillId="0" borderId="68" xfId="1" applyFont="1" applyBorder="1">
      <alignment vertical="center"/>
    </xf>
    <xf numFmtId="183" fontId="8" fillId="0" borderId="10" xfId="45" applyNumberFormat="1" applyFont="1" applyBorder="1">
      <alignment vertical="center"/>
    </xf>
    <xf numFmtId="187" fontId="8" fillId="0" borderId="0" xfId="153" applyNumberFormat="1" applyFont="1">
      <alignment vertical="center"/>
    </xf>
    <xf numFmtId="38" fontId="8" fillId="36" borderId="68" xfId="1" applyFont="1" applyFill="1" applyBorder="1">
      <alignment vertical="center"/>
    </xf>
    <xf numFmtId="177" fontId="8" fillId="36" borderId="68" xfId="1" applyNumberFormat="1" applyFont="1" applyFill="1" applyBorder="1">
      <alignment vertical="center"/>
    </xf>
    <xf numFmtId="0" fontId="8" fillId="0" borderId="0" xfId="153" applyFont="1" applyBorder="1">
      <alignment vertical="center"/>
    </xf>
    <xf numFmtId="38" fontId="8" fillId="0" borderId="68" xfId="1" applyFont="1" applyFill="1" applyBorder="1">
      <alignment vertical="center"/>
    </xf>
    <xf numFmtId="181" fontId="8" fillId="0" borderId="68" xfId="1" applyNumberFormat="1" applyFont="1" applyFill="1" applyBorder="1">
      <alignment vertical="center"/>
    </xf>
    <xf numFmtId="183" fontId="8" fillId="0" borderId="10" xfId="45" applyNumberFormat="1" applyFont="1" applyFill="1" applyBorder="1">
      <alignment vertical="center"/>
    </xf>
    <xf numFmtId="0" fontId="8" fillId="53" borderId="68" xfId="153" applyFont="1" applyFill="1" applyBorder="1" applyAlignment="1">
      <alignment horizontal="distributed" vertical="center" justifyLastLine="1"/>
    </xf>
    <xf numFmtId="38" fontId="8" fillId="53" borderId="68" xfId="1" applyFont="1" applyFill="1" applyBorder="1">
      <alignment vertical="center"/>
    </xf>
    <xf numFmtId="181" fontId="8" fillId="53" borderId="68" xfId="1" applyNumberFormat="1" applyFont="1" applyFill="1" applyBorder="1">
      <alignment vertical="center"/>
    </xf>
    <xf numFmtId="179" fontId="8" fillId="53" borderId="68" xfId="45" applyNumberFormat="1" applyFont="1" applyFill="1" applyBorder="1">
      <alignment vertical="center"/>
    </xf>
    <xf numFmtId="177" fontId="8" fillId="53" borderId="68" xfId="1" applyNumberFormat="1" applyFont="1" applyFill="1" applyBorder="1">
      <alignment vertical="center"/>
    </xf>
    <xf numFmtId="0" fontId="8" fillId="33" borderId="80" xfId="153" applyFont="1" applyFill="1" applyBorder="1" applyAlignment="1">
      <alignment horizontal="distributed" vertical="center" justifyLastLine="1"/>
    </xf>
    <xf numFmtId="38" fontId="8" fillId="0" borderId="80" xfId="1" applyFont="1" applyBorder="1">
      <alignment vertical="center"/>
    </xf>
    <xf numFmtId="181" fontId="8" fillId="0" borderId="80" xfId="1" applyNumberFormat="1" applyFont="1" applyBorder="1">
      <alignment vertical="center"/>
    </xf>
    <xf numFmtId="183" fontId="8" fillId="0" borderId="0" xfId="45" applyNumberFormat="1" applyFont="1" applyBorder="1">
      <alignment vertical="center"/>
    </xf>
    <xf numFmtId="177" fontId="8" fillId="0" borderId="80" xfId="1" applyNumberFormat="1" applyFont="1" applyBorder="1">
      <alignment vertical="center"/>
    </xf>
    <xf numFmtId="0" fontId="8" fillId="33" borderId="5" xfId="153" applyFont="1" applyFill="1" applyBorder="1" applyAlignment="1">
      <alignment horizontal="distributed" vertical="center" justifyLastLine="1"/>
    </xf>
    <xf numFmtId="38" fontId="8" fillId="0" borderId="5" xfId="1" applyFont="1" applyBorder="1">
      <alignment vertical="center"/>
    </xf>
    <xf numFmtId="181" fontId="8" fillId="0" borderId="5" xfId="1" applyNumberFormat="1" applyFont="1" applyBorder="1">
      <alignment vertical="center"/>
    </xf>
    <xf numFmtId="177" fontId="8" fillId="0" borderId="5" xfId="1" applyNumberFormat="1" applyFont="1" applyBorder="1">
      <alignment vertical="center"/>
    </xf>
    <xf numFmtId="0" fontId="8" fillId="0" borderId="0" xfId="153" applyFont="1" applyFill="1" applyBorder="1">
      <alignment vertical="center"/>
    </xf>
    <xf numFmtId="0" fontId="8" fillId="33" borderId="47" xfId="0" applyFont="1" applyFill="1" applyBorder="1" applyAlignment="1" applyProtection="1">
      <alignment vertical="center" shrinkToFit="1"/>
    </xf>
    <xf numFmtId="181" fontId="8" fillId="0" borderId="153" xfId="0" applyNumberFormat="1" applyFont="1" applyBorder="1" applyAlignment="1" applyProtection="1">
      <alignment vertical="center"/>
    </xf>
    <xf numFmtId="186" fontId="8" fillId="0" borderId="153" xfId="0" applyNumberFormat="1" applyFont="1" applyBorder="1" applyAlignment="1" applyProtection="1">
      <alignment vertical="center"/>
    </xf>
    <xf numFmtId="182" fontId="8" fillId="0" borderId="153" xfId="0" applyNumberFormat="1" applyFont="1" applyBorder="1">
      <alignment vertical="center"/>
    </xf>
    <xf numFmtId="179" fontId="8" fillId="0" borderId="153" xfId="0" applyNumberFormat="1" applyFont="1" applyBorder="1">
      <alignment vertical="center"/>
    </xf>
    <xf numFmtId="0" fontId="7" fillId="0" borderId="0" xfId="0" applyFont="1">
      <alignment vertical="center"/>
    </xf>
    <xf numFmtId="0" fontId="8" fillId="33" borderId="5" xfId="153" applyFont="1" applyFill="1" applyBorder="1" applyAlignment="1">
      <alignment horizontal="center" vertical="center" wrapText="1"/>
    </xf>
    <xf numFmtId="38" fontId="8" fillId="0" borderId="142" xfId="1" applyFont="1" applyBorder="1">
      <alignment vertical="center"/>
    </xf>
    <xf numFmtId="180" fontId="8" fillId="0" borderId="68" xfId="1" applyNumberFormat="1" applyFont="1" applyBorder="1">
      <alignment vertical="center"/>
    </xf>
    <xf numFmtId="177" fontId="8" fillId="0" borderId="68" xfId="1" applyNumberFormat="1" applyFont="1" applyFill="1" applyBorder="1">
      <alignment vertical="center"/>
    </xf>
    <xf numFmtId="0" fontId="76" fillId="0" borderId="0" xfId="0" applyFont="1" applyFill="1" applyBorder="1" applyAlignment="1" applyProtection="1">
      <alignment vertical="center"/>
    </xf>
    <xf numFmtId="0" fontId="8" fillId="0" borderId="45" xfId="0" applyFont="1" applyFill="1" applyBorder="1" applyAlignment="1" applyProtection="1">
      <alignment horizontal="right" vertical="center"/>
    </xf>
    <xf numFmtId="0" fontId="8" fillId="0" borderId="0" xfId="0" applyFont="1" applyFill="1" applyBorder="1" applyAlignment="1">
      <alignment horizontal="distributed" vertical="center" justifyLastLine="1"/>
    </xf>
    <xf numFmtId="0" fontId="8" fillId="33" borderId="68" xfId="0" applyFont="1" applyFill="1" applyBorder="1" applyAlignment="1">
      <alignment horizontal="distributed" vertical="center" justifyLastLine="1"/>
    </xf>
    <xf numFmtId="0" fontId="8" fillId="33" borderId="68" xfId="0" applyFont="1" applyFill="1" applyBorder="1" applyAlignment="1" applyProtection="1">
      <alignment horizontal="center" vertical="center"/>
    </xf>
    <xf numFmtId="181" fontId="8" fillId="0" borderId="153" xfId="0" applyNumberFormat="1" applyFont="1" applyFill="1" applyBorder="1" applyAlignment="1" applyProtection="1">
      <alignment vertical="center"/>
    </xf>
    <xf numFmtId="183" fontId="8" fillId="0" borderId="153" xfId="45" applyNumberFormat="1" applyFont="1" applyFill="1" applyBorder="1" applyAlignment="1" applyProtection="1">
      <alignment vertical="center"/>
    </xf>
    <xf numFmtId="181" fontId="8" fillId="53" borderId="153" xfId="0" applyNumberFormat="1" applyFont="1" applyFill="1" applyBorder="1" applyAlignment="1" applyProtection="1">
      <alignment vertical="center"/>
    </xf>
    <xf numFmtId="183" fontId="8" fillId="53" borderId="153" xfId="45" applyNumberFormat="1" applyFont="1" applyFill="1" applyBorder="1" applyAlignment="1" applyProtection="1">
      <alignment vertical="center"/>
    </xf>
    <xf numFmtId="0" fontId="8" fillId="0" borderId="0" xfId="0" applyFont="1" applyBorder="1" applyAlignment="1" applyProtection="1">
      <alignment horizontal="right" vertical="center"/>
    </xf>
    <xf numFmtId="0" fontId="8" fillId="33" borderId="44" xfId="0" applyFont="1" applyFill="1" applyBorder="1">
      <alignment vertical="center"/>
    </xf>
    <xf numFmtId="0" fontId="8" fillId="33" borderId="43" xfId="0" applyFont="1" applyFill="1" applyBorder="1" applyAlignment="1" applyProtection="1">
      <alignment horizontal="right" vertical="center"/>
    </xf>
    <xf numFmtId="38" fontId="8" fillId="0" borderId="0" xfId="1" applyFont="1" applyFill="1" applyBorder="1" applyAlignment="1" applyProtection="1">
      <alignment horizontal="distributed" vertical="center" justifyLastLine="1"/>
    </xf>
    <xf numFmtId="0" fontId="8" fillId="33" borderId="47" xfId="0" applyFont="1" applyFill="1" applyBorder="1">
      <alignment vertical="center"/>
    </xf>
    <xf numFmtId="0" fontId="8" fillId="33" borderId="46" xfId="0" applyFont="1" applyFill="1" applyBorder="1" applyAlignment="1" applyProtection="1">
      <alignment horizontal="right" vertical="center"/>
    </xf>
    <xf numFmtId="38" fontId="8" fillId="33" borderId="35" xfId="1" applyFont="1" applyFill="1" applyBorder="1" applyAlignment="1" applyProtection="1">
      <alignment horizontal="center" vertical="center"/>
    </xf>
    <xf numFmtId="37" fontId="8" fillId="33" borderId="35" xfId="0" applyNumberFormat="1" applyFont="1" applyFill="1" applyBorder="1" applyAlignment="1" applyProtection="1">
      <alignment horizontal="center" vertical="center"/>
    </xf>
    <xf numFmtId="0" fontId="8" fillId="33" borderId="33" xfId="0" applyFont="1" applyFill="1" applyBorder="1">
      <alignment vertical="center"/>
    </xf>
    <xf numFmtId="0" fontId="76" fillId="33" borderId="37" xfId="0" applyFont="1" applyFill="1" applyBorder="1" applyAlignment="1" applyProtection="1">
      <alignment horizontal="distributed" vertical="center" justifyLastLine="1"/>
    </xf>
    <xf numFmtId="177" fontId="76" fillId="0" borderId="153" xfId="1" applyNumberFormat="1" applyFont="1" applyBorder="1" applyAlignment="1" applyProtection="1">
      <alignment vertical="center"/>
    </xf>
    <xf numFmtId="193" fontId="76" fillId="0" borderId="153" xfId="1" applyNumberFormat="1" applyFont="1" applyBorder="1" applyAlignment="1" applyProtection="1">
      <alignment vertical="center"/>
    </xf>
    <xf numFmtId="193" fontId="97" fillId="0" borderId="0" xfId="1" applyNumberFormat="1" applyFont="1" applyFill="1" applyBorder="1" applyAlignment="1" applyProtection="1">
      <alignment vertical="center"/>
    </xf>
    <xf numFmtId="177" fontId="76" fillId="0" borderId="153" xfId="1" applyNumberFormat="1" applyFont="1" applyBorder="1" applyAlignment="1">
      <alignment vertical="center"/>
    </xf>
    <xf numFmtId="193" fontId="76" fillId="0" borderId="153" xfId="1" applyNumberFormat="1" applyFont="1" applyBorder="1" applyAlignment="1" applyProtection="1">
      <alignment horizontal="right" vertical="center"/>
    </xf>
    <xf numFmtId="193" fontId="97" fillId="0" borderId="0" xfId="1" applyNumberFormat="1" applyFont="1" applyBorder="1" applyAlignment="1" applyProtection="1">
      <alignment horizontal="right" vertical="center"/>
    </xf>
    <xf numFmtId="177" fontId="8" fillId="0" borderId="153" xfId="1" applyNumberFormat="1" applyFont="1" applyBorder="1" applyAlignment="1" applyProtection="1">
      <alignment vertical="center"/>
    </xf>
    <xf numFmtId="193" fontId="8" fillId="0" borderId="153" xfId="1" applyNumberFormat="1" applyFont="1" applyBorder="1" applyAlignment="1" applyProtection="1">
      <alignment vertical="center"/>
    </xf>
    <xf numFmtId="193" fontId="8" fillId="0" borderId="0" xfId="1" applyNumberFormat="1" applyFont="1" applyBorder="1" applyAlignment="1" applyProtection="1">
      <alignment vertical="center"/>
    </xf>
    <xf numFmtId="193" fontId="8" fillId="0" borderId="153" xfId="1" applyNumberFormat="1" applyFont="1" applyBorder="1" applyAlignment="1" applyProtection="1">
      <alignment horizontal="right" vertical="center"/>
    </xf>
    <xf numFmtId="193" fontId="8" fillId="0" borderId="0" xfId="1" applyNumberFormat="1" applyFont="1" applyBorder="1" applyAlignment="1" applyProtection="1">
      <alignment horizontal="right" vertical="center"/>
    </xf>
    <xf numFmtId="177" fontId="8" fillId="0" borderId="153" xfId="1" applyNumberFormat="1" applyFont="1" applyBorder="1" applyAlignment="1" applyProtection="1">
      <alignment horizontal="right" vertical="center"/>
    </xf>
    <xf numFmtId="177" fontId="8" fillId="0" borderId="153" xfId="1" applyNumberFormat="1" applyFont="1" applyBorder="1" applyAlignment="1">
      <alignment vertical="center"/>
    </xf>
    <xf numFmtId="193" fontId="8" fillId="0" borderId="0" xfId="0" applyNumberFormat="1" applyFont="1">
      <alignment vertical="center"/>
    </xf>
    <xf numFmtId="193" fontId="97" fillId="0" borderId="0" xfId="1" applyNumberFormat="1" applyFont="1" applyBorder="1" applyAlignment="1" applyProtection="1">
      <alignment vertical="center"/>
    </xf>
    <xf numFmtId="194" fontId="8" fillId="0" borderId="153" xfId="1" applyNumberFormat="1" applyFont="1" applyBorder="1" applyAlignment="1" applyProtection="1">
      <alignment vertical="center"/>
    </xf>
    <xf numFmtId="0" fontId="8" fillId="0" borderId="153" xfId="1" applyNumberFormat="1" applyFont="1" applyBorder="1" applyAlignment="1" applyProtection="1">
      <alignment horizontal="right" vertical="center"/>
    </xf>
    <xf numFmtId="177" fontId="8" fillId="0" borderId="0" xfId="1" applyNumberFormat="1" applyFont="1" applyBorder="1" applyAlignment="1" applyProtection="1">
      <alignment horizontal="right" vertical="center"/>
    </xf>
    <xf numFmtId="177" fontId="8" fillId="0" borderId="153" xfId="1" applyNumberFormat="1" applyFont="1" applyBorder="1" applyAlignment="1">
      <alignment horizontal="right" vertical="center"/>
    </xf>
    <xf numFmtId="191" fontId="76" fillId="0" borderId="153" xfId="1" applyNumberFormat="1" applyFont="1" applyBorder="1" applyAlignment="1">
      <alignment vertical="center"/>
    </xf>
    <xf numFmtId="181" fontId="8" fillId="0" borderId="153" xfId="1" applyNumberFormat="1" applyFont="1" applyBorder="1" applyAlignment="1">
      <alignment horizontal="right" vertical="center"/>
    </xf>
    <xf numFmtId="181" fontId="8" fillId="0" borderId="153" xfId="1" applyNumberFormat="1" applyFont="1" applyBorder="1" applyAlignment="1" applyProtection="1">
      <alignment horizontal="right" vertical="center"/>
    </xf>
    <xf numFmtId="0" fontId="8" fillId="33" borderId="49" xfId="0" applyFont="1" applyFill="1" applyBorder="1" applyAlignment="1">
      <alignment vertical="center"/>
    </xf>
    <xf numFmtId="0" fontId="8" fillId="33" borderId="35" xfId="0" applyFont="1" applyFill="1" applyBorder="1" applyAlignment="1">
      <alignment horizontal="center" vertical="center"/>
    </xf>
    <xf numFmtId="0" fontId="8" fillId="33" borderId="5" xfId="0" applyFont="1" applyFill="1" applyBorder="1" applyAlignment="1" applyProtection="1">
      <alignment horizontal="center" vertical="center"/>
    </xf>
    <xf numFmtId="0" fontId="98" fillId="0" borderId="0" xfId="0" applyFont="1">
      <alignment vertical="center"/>
    </xf>
    <xf numFmtId="0" fontId="76" fillId="33" borderId="47" xfId="0" applyFont="1" applyFill="1" applyBorder="1" applyAlignment="1" applyProtection="1">
      <alignment horizontal="distributed" vertical="center" justifyLastLine="1"/>
    </xf>
    <xf numFmtId="181" fontId="76" fillId="0" borderId="47" xfId="0" applyNumberFormat="1" applyFont="1" applyBorder="1" applyAlignment="1" applyProtection="1">
      <alignment vertical="center"/>
    </xf>
    <xf numFmtId="179" fontId="76" fillId="0" borderId="47" xfId="0" applyNumberFormat="1" applyFont="1" applyBorder="1" applyAlignment="1" applyProtection="1">
      <alignment vertical="center"/>
    </xf>
    <xf numFmtId="179" fontId="76" fillId="0" borderId="5" xfId="0" applyNumberFormat="1" applyFont="1" applyBorder="1" applyAlignment="1" applyProtection="1">
      <alignment vertical="center"/>
    </xf>
    <xf numFmtId="0" fontId="39" fillId="0" borderId="0" xfId="179" applyFont="1" applyFill="1" applyBorder="1"/>
    <xf numFmtId="179" fontId="8" fillId="0" borderId="47" xfId="0" applyNumberFormat="1" applyFont="1" applyBorder="1" applyAlignment="1" applyProtection="1">
      <alignment vertical="center"/>
    </xf>
    <xf numFmtId="38" fontId="8" fillId="0" borderId="0" xfId="1" applyFont="1" applyFill="1">
      <alignment vertical="center"/>
    </xf>
    <xf numFmtId="181" fontId="84" fillId="0" borderId="157" xfId="1" applyNumberFormat="1" applyFont="1" applyBorder="1" applyAlignment="1">
      <alignment vertical="center"/>
    </xf>
    <xf numFmtId="206" fontId="84" fillId="0" borderId="153" xfId="159" applyNumberFormat="1" applyFont="1" applyBorder="1" applyAlignment="1">
      <alignment vertical="center"/>
    </xf>
    <xf numFmtId="181" fontId="70" fillId="0" borderId="157" xfId="1" applyNumberFormat="1" applyFont="1" applyBorder="1" applyAlignment="1">
      <alignment vertical="center"/>
    </xf>
    <xf numFmtId="206" fontId="70" fillId="0" borderId="153" xfId="159" applyNumberFormat="1" applyFont="1" applyBorder="1" applyAlignment="1">
      <alignment vertical="center"/>
    </xf>
    <xf numFmtId="181" fontId="70" fillId="0" borderId="153" xfId="1" applyNumberFormat="1" applyFont="1" applyBorder="1" applyAlignment="1" applyProtection="1">
      <alignment vertical="center"/>
    </xf>
    <xf numFmtId="181" fontId="70" fillId="0" borderId="153" xfId="1" applyNumberFormat="1" applyFont="1" applyBorder="1" applyAlignment="1">
      <alignment vertical="center"/>
    </xf>
    <xf numFmtId="181" fontId="70" fillId="0" borderId="153" xfId="1" applyNumberFormat="1" applyFont="1" applyBorder="1" applyAlignment="1" applyProtection="1">
      <alignment horizontal="right" vertical="center"/>
    </xf>
    <xf numFmtId="182" fontId="99" fillId="0" borderId="0" xfId="0" applyNumberFormat="1" applyFont="1" applyAlignment="1">
      <alignment horizontal="right" vertical="center"/>
    </xf>
    <xf numFmtId="181" fontId="99" fillId="0" borderId="0" xfId="0" applyNumberFormat="1" applyFont="1" applyAlignment="1">
      <alignment horizontal="right" vertical="center"/>
    </xf>
    <xf numFmtId="38" fontId="70" fillId="0" borderId="153" xfId="159" applyFont="1" applyBorder="1" applyAlignment="1">
      <alignment horizontal="right" vertical="center"/>
    </xf>
    <xf numFmtId="181" fontId="70" fillId="0" borderId="157" xfId="159" applyNumberFormat="1" applyFont="1" applyBorder="1" applyAlignment="1">
      <alignment vertical="center"/>
    </xf>
    <xf numFmtId="181" fontId="70" fillId="0" borderId="153" xfId="159" applyNumberFormat="1" applyFont="1" applyBorder="1" applyAlignment="1">
      <alignment vertical="center"/>
    </xf>
    <xf numFmtId="181" fontId="70" fillId="0" borderId="153" xfId="1" applyNumberFormat="1" applyFont="1" applyBorder="1" applyAlignment="1">
      <alignment horizontal="right" vertical="center"/>
    </xf>
    <xf numFmtId="182" fontId="99" fillId="0" borderId="142" xfId="0" applyNumberFormat="1" applyFont="1" applyBorder="1" applyAlignment="1">
      <alignment horizontal="right" vertical="center"/>
    </xf>
    <xf numFmtId="38" fontId="84" fillId="0" borderId="153" xfId="159" applyNumberFormat="1" applyFont="1" applyBorder="1" applyAlignment="1">
      <alignment vertical="center"/>
    </xf>
    <xf numFmtId="38" fontId="70" fillId="0" borderId="153" xfId="159" applyNumberFormat="1" applyFont="1" applyBorder="1" applyAlignment="1">
      <alignment vertical="center"/>
    </xf>
    <xf numFmtId="38" fontId="70" fillId="0" borderId="153" xfId="1" applyNumberFormat="1" applyFont="1" applyBorder="1" applyAlignment="1" applyProtection="1">
      <alignment vertical="center"/>
    </xf>
    <xf numFmtId="38" fontId="70" fillId="0" borderId="153" xfId="1" applyNumberFormat="1" applyFont="1" applyBorder="1" applyAlignment="1">
      <alignment vertical="center"/>
    </xf>
    <xf numFmtId="38" fontId="70" fillId="0" borderId="153" xfId="1" applyNumberFormat="1" applyFont="1" applyBorder="1" applyAlignment="1" applyProtection="1">
      <alignment horizontal="right" vertical="center"/>
    </xf>
    <xf numFmtId="38" fontId="70" fillId="0" borderId="153" xfId="1" applyNumberFormat="1" applyFont="1" applyBorder="1" applyAlignment="1">
      <alignment horizontal="right" vertical="center"/>
    </xf>
    <xf numFmtId="206" fontId="70" fillId="0" borderId="153" xfId="159" applyNumberFormat="1" applyFont="1" applyBorder="1" applyAlignment="1">
      <alignment horizontal="right" vertical="center"/>
    </xf>
    <xf numFmtId="0" fontId="10" fillId="0" borderId="45" xfId="0" applyFont="1" applyBorder="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8" fillId="0" borderId="5" xfId="0" applyFont="1" applyFill="1" applyBorder="1" applyAlignment="1" applyProtection="1">
      <alignment horizontal="distributed" vertical="center" justifyLastLine="1"/>
    </xf>
    <xf numFmtId="184" fontId="8" fillId="0" borderId="35" xfId="0" applyNumberFormat="1" applyFont="1" applyBorder="1" applyAlignment="1">
      <alignment horizontal="right" vertical="center"/>
    </xf>
    <xf numFmtId="181" fontId="8" fillId="0" borderId="153" xfId="0" applyNumberFormat="1" applyFont="1" applyBorder="1" applyAlignment="1">
      <alignment vertical="center"/>
    </xf>
    <xf numFmtId="184" fontId="8" fillId="0" borderId="153" xfId="0" applyNumberFormat="1" applyFont="1" applyBorder="1" applyAlignment="1">
      <alignment vertical="center"/>
    </xf>
    <xf numFmtId="184" fontId="8" fillId="0" borderId="142" xfId="0" applyNumberFormat="1" applyFont="1" applyBorder="1" applyAlignment="1">
      <alignment vertical="center"/>
    </xf>
    <xf numFmtId="181" fontId="8" fillId="0" borderId="153" xfId="1" applyNumberFormat="1" applyFont="1" applyBorder="1" applyAlignment="1">
      <alignment vertical="center"/>
    </xf>
    <xf numFmtId="0" fontId="10" fillId="0" borderId="0" xfId="0" applyFont="1" applyAlignment="1">
      <alignment vertical="center"/>
    </xf>
    <xf numFmtId="38" fontId="8" fillId="0" borderId="0" xfId="1" applyFont="1" applyBorder="1" applyAlignment="1">
      <alignment horizontal="right" vertical="center"/>
    </xf>
    <xf numFmtId="38" fontId="8" fillId="33" borderId="102" xfId="1" applyFont="1" applyFill="1" applyBorder="1" applyAlignment="1">
      <alignment vertical="center"/>
    </xf>
    <xf numFmtId="38" fontId="8" fillId="33" borderId="104" xfId="1" applyFont="1" applyFill="1" applyBorder="1" applyAlignment="1">
      <alignment vertical="center"/>
    </xf>
    <xf numFmtId="38" fontId="8" fillId="33" borderId="103" xfId="1" applyFont="1" applyFill="1" applyBorder="1" applyAlignment="1">
      <alignment vertical="center"/>
    </xf>
    <xf numFmtId="38" fontId="8" fillId="33" borderId="70" xfId="1" applyFont="1" applyFill="1" applyBorder="1" applyAlignment="1">
      <alignment horizontal="center" vertical="center" justifyLastLine="1"/>
    </xf>
    <xf numFmtId="38" fontId="8" fillId="33" borderId="71" xfId="1" applyFont="1" applyFill="1" applyBorder="1" applyAlignment="1">
      <alignment vertical="center" justifyLastLine="1"/>
    </xf>
    <xf numFmtId="38" fontId="8" fillId="33" borderId="109" xfId="1" applyFont="1" applyFill="1" applyBorder="1" applyAlignment="1">
      <alignment vertical="center"/>
    </xf>
    <xf numFmtId="38" fontId="8" fillId="33" borderId="111" xfId="1" applyFont="1" applyFill="1" applyBorder="1" applyAlignment="1">
      <alignment vertical="center"/>
    </xf>
    <xf numFmtId="38" fontId="8" fillId="33" borderId="117" xfId="1" applyFont="1" applyFill="1" applyBorder="1" applyAlignment="1">
      <alignment vertical="center"/>
    </xf>
    <xf numFmtId="38" fontId="8" fillId="33" borderId="109" xfId="1" applyFont="1" applyFill="1" applyBorder="1" applyAlignment="1">
      <alignment horizontal="center" vertical="center" justifyLastLine="1"/>
    </xf>
    <xf numFmtId="38" fontId="8" fillId="33" borderId="35" xfId="1" applyFont="1" applyFill="1" applyBorder="1" applyAlignment="1">
      <alignment horizontal="center" vertical="center" justifyLastLine="1"/>
    </xf>
    <xf numFmtId="38" fontId="8" fillId="33" borderId="109" xfId="1" applyFont="1" applyFill="1" applyBorder="1" applyAlignment="1">
      <alignment vertical="center" justifyLastLine="1"/>
    </xf>
    <xf numFmtId="38" fontId="76" fillId="33" borderId="114" xfId="1" applyFont="1" applyFill="1" applyBorder="1" applyAlignment="1">
      <alignment vertical="center" justifyLastLine="1"/>
    </xf>
    <xf numFmtId="38" fontId="76" fillId="33" borderId="116" xfId="1" applyFont="1" applyFill="1" applyBorder="1" applyAlignment="1">
      <alignment vertical="center" justifyLastLine="1"/>
    </xf>
    <xf numFmtId="38" fontId="76" fillId="33" borderId="115" xfId="1" applyFont="1" applyFill="1" applyBorder="1" applyAlignment="1">
      <alignment vertical="center" justifyLastLine="1"/>
    </xf>
    <xf numFmtId="181" fontId="76" fillId="0" borderId="49" xfId="1" applyNumberFormat="1" applyFont="1" applyBorder="1" applyAlignment="1">
      <alignment vertical="center"/>
    </xf>
    <xf numFmtId="179" fontId="76" fillId="0" borderId="49" xfId="1" applyNumberFormat="1" applyFont="1" applyBorder="1" applyAlignment="1">
      <alignment vertical="center"/>
    </xf>
    <xf numFmtId="181" fontId="8" fillId="0" borderId="49" xfId="1" applyNumberFormat="1" applyFont="1" applyBorder="1" applyAlignment="1">
      <alignment vertical="center"/>
    </xf>
    <xf numFmtId="179" fontId="8" fillId="0" borderId="49" xfId="1" applyNumberFormat="1" applyFont="1" applyBorder="1" applyAlignment="1">
      <alignment vertical="center"/>
    </xf>
    <xf numFmtId="38" fontId="76" fillId="33" borderId="102" xfId="1" applyFont="1" applyFill="1" applyBorder="1" applyAlignment="1">
      <alignment vertical="center" justifyLastLine="1"/>
    </xf>
    <xf numFmtId="38" fontId="76" fillId="33" borderId="104" xfId="1" applyFont="1" applyFill="1" applyBorder="1" applyAlignment="1">
      <alignment vertical="center" justifyLastLine="1"/>
    </xf>
    <xf numFmtId="0" fontId="100" fillId="33" borderId="125" xfId="0" applyFont="1" applyFill="1" applyBorder="1" applyAlignment="1">
      <alignment vertical="center" justifyLastLine="1"/>
    </xf>
    <xf numFmtId="0" fontId="100" fillId="33" borderId="139" xfId="0" applyFont="1" applyFill="1" applyBorder="1" applyAlignment="1">
      <alignment vertical="center" justifyLastLine="1"/>
    </xf>
    <xf numFmtId="179" fontId="8" fillId="0" borderId="68" xfId="1" applyNumberFormat="1" applyFont="1" applyBorder="1" applyAlignment="1">
      <alignment vertical="center"/>
    </xf>
    <xf numFmtId="181" fontId="8" fillId="0" borderId="68" xfId="1" applyNumberFormat="1" applyFont="1" applyBorder="1" applyAlignment="1">
      <alignment horizontal="right" vertical="center"/>
    </xf>
    <xf numFmtId="0" fontId="8" fillId="0" borderId="0" xfId="0" applyFont="1" applyAlignment="1">
      <alignment vertical="center" wrapText="1"/>
    </xf>
    <xf numFmtId="0" fontId="8" fillId="0" borderId="45" xfId="0" applyFont="1" applyBorder="1" applyAlignment="1">
      <alignment vertical="center"/>
    </xf>
    <xf numFmtId="0" fontId="8" fillId="33" borderId="35" xfId="0" applyFont="1" applyFill="1" applyBorder="1" applyAlignment="1">
      <alignment vertical="center"/>
    </xf>
    <xf numFmtId="181" fontId="8" fillId="0" borderId="35" xfId="0" applyNumberFormat="1" applyFont="1" applyBorder="1" applyAlignment="1" applyProtection="1">
      <alignment vertical="center"/>
    </xf>
    <xf numFmtId="0" fontId="8" fillId="33" borderId="49" xfId="0" applyFont="1" applyFill="1" applyBorder="1" applyAlignment="1" applyProtection="1">
      <alignment horizontal="center" vertical="center"/>
    </xf>
    <xf numFmtId="197" fontId="8" fillId="0" borderId="35" xfId="1" applyNumberFormat="1" applyFont="1" applyBorder="1" applyAlignment="1" applyProtection="1">
      <alignment vertical="center"/>
    </xf>
    <xf numFmtId="186" fontId="8" fillId="0" borderId="35" xfId="0" applyNumberFormat="1" applyFont="1" applyBorder="1" applyAlignment="1" applyProtection="1">
      <alignment vertical="center"/>
    </xf>
    <xf numFmtId="179" fontId="8" fillId="0" borderId="10" xfId="0" applyNumberFormat="1" applyFont="1" applyBorder="1">
      <alignment vertical="center"/>
    </xf>
    <xf numFmtId="0" fontId="101" fillId="0" borderId="0" xfId="160" applyFont="1" applyAlignment="1">
      <alignment vertical="center"/>
    </xf>
    <xf numFmtId="0" fontId="12" fillId="0" borderId="0" xfId="160" applyFont="1" applyAlignment="1">
      <alignment vertical="center"/>
    </xf>
    <xf numFmtId="0" fontId="8" fillId="0" borderId="0" xfId="160" applyFont="1" applyAlignment="1">
      <alignment vertical="center"/>
    </xf>
    <xf numFmtId="0" fontId="8" fillId="0" borderId="0" xfId="160" applyFont="1" applyAlignment="1">
      <alignment horizontal="right" vertical="center"/>
    </xf>
    <xf numFmtId="0" fontId="8" fillId="33" borderId="70" xfId="0" applyFont="1" applyFill="1" applyBorder="1" applyAlignment="1">
      <alignment horizontal="center" vertical="center" justifyLastLine="1"/>
    </xf>
    <xf numFmtId="0" fontId="8" fillId="33" borderId="71" xfId="0" applyFont="1" applyFill="1" applyBorder="1" applyAlignment="1">
      <alignment vertical="center" justifyLastLine="1"/>
    </xf>
    <xf numFmtId="0" fontId="8" fillId="33" borderId="47" xfId="0" applyFont="1" applyFill="1" applyBorder="1" applyAlignment="1">
      <alignment horizontal="center" vertical="center" justifyLastLine="1"/>
    </xf>
    <xf numFmtId="0" fontId="8" fillId="33" borderId="35" xfId="0" applyFont="1" applyFill="1" applyBorder="1" applyAlignment="1">
      <alignment horizontal="center" vertical="center" justifyLastLine="1"/>
    </xf>
    <xf numFmtId="0" fontId="8" fillId="33" borderId="47" xfId="0" applyFont="1" applyFill="1" applyBorder="1" applyAlignment="1">
      <alignment vertical="center" justifyLastLine="1"/>
    </xf>
    <xf numFmtId="181" fontId="76" fillId="0" borderId="68" xfId="160" applyNumberFormat="1" applyFont="1" applyBorder="1" applyAlignment="1">
      <alignment vertical="center"/>
    </xf>
    <xf numFmtId="180" fontId="76" fillId="0" borderId="68" xfId="160" applyNumberFormat="1" applyFont="1" applyBorder="1" applyAlignment="1">
      <alignment vertical="center"/>
    </xf>
    <xf numFmtId="182" fontId="76" fillId="0" borderId="68" xfId="160" applyNumberFormat="1" applyFont="1" applyBorder="1" applyAlignment="1">
      <alignment vertical="center"/>
    </xf>
    <xf numFmtId="180" fontId="8" fillId="0" borderId="68" xfId="1" applyNumberFormat="1" applyFont="1" applyBorder="1" applyAlignment="1">
      <alignment vertical="center"/>
    </xf>
    <xf numFmtId="180" fontId="8" fillId="0" borderId="68" xfId="160" applyNumberFormat="1" applyFont="1" applyBorder="1" applyAlignment="1">
      <alignment vertical="center"/>
    </xf>
    <xf numFmtId="0" fontId="39" fillId="0" borderId="0" xfId="160" applyFont="1">
      <alignment vertical="center"/>
    </xf>
    <xf numFmtId="0" fontId="70" fillId="0" borderId="0" xfId="0" applyFont="1">
      <alignment vertical="center"/>
    </xf>
    <xf numFmtId="195" fontId="8" fillId="0" borderId="33" xfId="0" applyNumberFormat="1" applyFont="1" applyBorder="1" applyAlignment="1" applyProtection="1">
      <alignment vertical="center"/>
    </xf>
    <xf numFmtId="198" fontId="8" fillId="0" borderId="37" xfId="0" applyNumberFormat="1" applyFont="1" applyBorder="1" applyAlignment="1" applyProtection="1">
      <alignment horizontal="right" vertical="center"/>
    </xf>
    <xf numFmtId="198" fontId="8" fillId="0" borderId="33" xfId="0" applyNumberFormat="1" applyFont="1" applyBorder="1" applyAlignment="1" applyProtection="1">
      <alignment horizontal="right" vertical="center"/>
    </xf>
    <xf numFmtId="195" fontId="8" fillId="0" borderId="33" xfId="0" applyNumberFormat="1" applyFont="1" applyBorder="1" applyAlignment="1" applyProtection="1">
      <alignment horizontal="right" vertical="center"/>
    </xf>
    <xf numFmtId="195" fontId="8" fillId="0" borderId="138" xfId="0" applyNumberFormat="1" applyFont="1" applyBorder="1" applyAlignment="1" applyProtection="1">
      <alignment vertical="center"/>
    </xf>
    <xf numFmtId="198" fontId="8" fillId="0" borderId="139" xfId="0" applyNumberFormat="1" applyFont="1" applyBorder="1" applyAlignment="1" applyProtection="1">
      <alignment horizontal="right" vertical="center"/>
    </xf>
    <xf numFmtId="205" fontId="8" fillId="0" borderId="138" xfId="0" applyNumberFormat="1" applyFont="1" applyBorder="1" applyAlignment="1" applyProtection="1">
      <alignment vertical="center"/>
    </xf>
    <xf numFmtId="182" fontId="8" fillId="0" borderId="138" xfId="0" applyNumberFormat="1" applyFont="1" applyBorder="1" applyAlignment="1" applyProtection="1">
      <alignment vertical="center"/>
    </xf>
    <xf numFmtId="195" fontId="8" fillId="0" borderId="138" xfId="0" applyNumberFormat="1" applyFont="1" applyBorder="1" applyAlignment="1" applyProtection="1">
      <alignment horizontal="right" vertical="center"/>
    </xf>
    <xf numFmtId="0" fontId="8" fillId="0" borderId="0" xfId="0" applyFont="1" applyAlignment="1">
      <alignment horizontal="left" vertical="center"/>
    </xf>
    <xf numFmtId="49" fontId="12" fillId="0" borderId="0" xfId="0" applyNumberFormat="1" applyFont="1" applyAlignment="1">
      <alignment horizontal="right" vertical="center"/>
    </xf>
    <xf numFmtId="181" fontId="8" fillId="0" borderId="45" xfId="0" applyNumberFormat="1" applyFont="1" applyBorder="1" applyAlignment="1" applyProtection="1">
      <alignment vertical="center"/>
    </xf>
    <xf numFmtId="0" fontId="8" fillId="33" borderId="33" xfId="0" applyFont="1" applyFill="1" applyBorder="1" applyAlignment="1" applyProtection="1">
      <alignment horizontal="distributed" vertical="center" wrapText="1" justifyLastLine="1"/>
    </xf>
    <xf numFmtId="177" fontId="8" fillId="0" borderId="33" xfId="1" applyNumberFormat="1" applyFont="1" applyFill="1" applyBorder="1" applyAlignment="1" applyProtection="1">
      <alignment vertical="center" justifyLastLine="1"/>
    </xf>
    <xf numFmtId="199" fontId="8" fillId="0" borderId="37" xfId="0" applyNumberFormat="1" applyFont="1" applyFill="1" applyBorder="1" applyAlignment="1" applyProtection="1">
      <alignment vertical="center"/>
    </xf>
    <xf numFmtId="177" fontId="8" fillId="0" borderId="48" xfId="1" applyNumberFormat="1" applyFont="1" applyFill="1" applyBorder="1" applyAlignment="1" applyProtection="1">
      <alignment vertical="center"/>
    </xf>
    <xf numFmtId="177" fontId="8" fillId="0" borderId="33" xfId="1" applyNumberFormat="1" applyFont="1" applyFill="1" applyBorder="1" applyAlignment="1" applyProtection="1">
      <alignment vertical="center"/>
    </xf>
    <xf numFmtId="177" fontId="8" fillId="0" borderId="33" xfId="1" applyNumberFormat="1" applyFont="1" applyBorder="1" applyAlignment="1" applyProtection="1">
      <alignment vertical="center"/>
    </xf>
    <xf numFmtId="199" fontId="8" fillId="0" borderId="37" xfId="0" applyNumberFormat="1" applyFont="1" applyBorder="1" applyAlignment="1" applyProtection="1">
      <alignment vertical="center"/>
    </xf>
    <xf numFmtId="195" fontId="8" fillId="0" borderId="48" xfId="0" applyNumberFormat="1" applyFont="1" applyBorder="1" applyAlignment="1" applyProtection="1">
      <alignment vertical="center"/>
    </xf>
    <xf numFmtId="0" fontId="8" fillId="33" borderId="35" xfId="0" applyFont="1" applyFill="1" applyBorder="1" applyAlignment="1" applyProtection="1">
      <alignment horizontal="distributed" vertical="center" wrapText="1" justifyLastLine="1"/>
    </xf>
    <xf numFmtId="0" fontId="8" fillId="33" borderId="153" xfId="0" applyFont="1" applyFill="1" applyBorder="1" applyAlignment="1" applyProtection="1">
      <alignment horizontal="distributed" vertical="center" wrapText="1" justifyLastLine="1"/>
    </xf>
    <xf numFmtId="177" fontId="8" fillId="0" borderId="154" xfId="1" applyNumberFormat="1" applyFont="1" applyBorder="1" applyAlignment="1" applyProtection="1">
      <alignment vertical="center"/>
    </xf>
    <xf numFmtId="195" fontId="8" fillId="0" borderId="154" xfId="0" applyNumberFormat="1" applyFont="1" applyBorder="1" applyAlignment="1" applyProtection="1">
      <alignment vertical="center"/>
    </xf>
    <xf numFmtId="38" fontId="12" fillId="0" borderId="0" xfId="1" applyFont="1" applyBorder="1" applyAlignment="1" applyProtection="1">
      <alignment vertical="center"/>
    </xf>
    <xf numFmtId="199" fontId="12" fillId="0" borderId="0" xfId="0" applyNumberFormat="1" applyFont="1" applyBorder="1" applyAlignment="1" applyProtection="1">
      <alignment vertical="center"/>
    </xf>
    <xf numFmtId="195" fontId="12" fillId="0" borderId="0" xfId="0" applyNumberFormat="1" applyFont="1" applyBorder="1" applyAlignment="1" applyProtection="1">
      <alignment vertical="center"/>
    </xf>
    <xf numFmtId="199" fontId="8" fillId="0" borderId="0" xfId="0" applyNumberFormat="1" applyFont="1">
      <alignment vertical="center"/>
    </xf>
    <xf numFmtId="0" fontId="10" fillId="0" borderId="0" xfId="0" applyFont="1" applyAlignment="1" applyProtection="1">
      <alignment horizontal="left" vertical="center"/>
    </xf>
    <xf numFmtId="0" fontId="12" fillId="0" borderId="45" xfId="0" applyFont="1" applyBorder="1" applyAlignment="1" applyProtection="1">
      <alignment horizontal="right" vertical="center"/>
    </xf>
    <xf numFmtId="0" fontId="8" fillId="0" borderId="0" xfId="0" applyFont="1" applyFill="1" applyBorder="1" applyAlignment="1" applyProtection="1">
      <alignment horizontal="right" vertical="center"/>
    </xf>
    <xf numFmtId="180" fontId="8" fillId="0" borderId="0" xfId="0" applyNumberFormat="1" applyFont="1" applyFill="1" applyBorder="1" applyAlignment="1" applyProtection="1">
      <alignment vertical="center"/>
    </xf>
    <xf numFmtId="37" fontId="12" fillId="0" borderId="0" xfId="0" applyNumberFormat="1" applyFont="1" applyAlignment="1">
      <alignment vertical="center"/>
    </xf>
    <xf numFmtId="180" fontId="12" fillId="0" borderId="0" xfId="0" applyNumberFormat="1" applyFont="1" applyAlignment="1">
      <alignment vertical="center"/>
    </xf>
    <xf numFmtId="0" fontId="76" fillId="0" borderId="0" xfId="0" applyFont="1" applyAlignment="1" applyProtection="1">
      <alignment horizontal="center" vertical="center"/>
    </xf>
    <xf numFmtId="0" fontId="8" fillId="33" borderId="33" xfId="0" applyFont="1" applyFill="1" applyBorder="1" applyAlignment="1">
      <alignment vertical="center"/>
    </xf>
    <xf numFmtId="0" fontId="8" fillId="33" borderId="45" xfId="0" applyFont="1" applyFill="1" applyBorder="1" applyAlignment="1" applyProtection="1">
      <alignment horizontal="center" vertical="center"/>
    </xf>
    <xf numFmtId="0" fontId="8" fillId="33" borderId="0" xfId="0" applyFont="1" applyFill="1" applyBorder="1" applyAlignment="1" applyProtection="1">
      <alignment horizontal="center" vertical="center"/>
    </xf>
    <xf numFmtId="179" fontId="8" fillId="0" borderId="7" xfId="0" applyNumberFormat="1" applyFont="1" applyBorder="1" applyAlignment="1" applyProtection="1">
      <alignment vertical="center"/>
    </xf>
    <xf numFmtId="0" fontId="8" fillId="33" borderId="64" xfId="0" applyFont="1" applyFill="1" applyBorder="1" applyAlignment="1" applyProtection="1">
      <alignment horizontal="center" vertical="center"/>
    </xf>
    <xf numFmtId="179" fontId="8" fillId="0" borderId="65" xfId="0" applyNumberFormat="1" applyFont="1" applyBorder="1" applyAlignment="1" applyProtection="1">
      <alignment vertical="center"/>
    </xf>
    <xf numFmtId="0" fontId="84" fillId="0" borderId="0" xfId="0" applyFont="1" applyAlignment="1" applyProtection="1">
      <alignment horizontal="left" vertical="center"/>
    </xf>
    <xf numFmtId="0" fontId="76" fillId="0" borderId="0" xfId="0" applyFont="1" applyAlignment="1" applyProtection="1">
      <alignment horizontal="left" vertical="center"/>
    </xf>
    <xf numFmtId="200" fontId="12" fillId="0" borderId="45" xfId="1" applyNumberFormat="1" applyFont="1" applyBorder="1" applyAlignment="1" applyProtection="1">
      <alignment horizontal="right" vertical="center"/>
    </xf>
    <xf numFmtId="200" fontId="12" fillId="0" borderId="0" xfId="1" applyNumberFormat="1" applyFont="1" applyBorder="1" applyAlignment="1" applyProtection="1">
      <alignment horizontal="right" vertical="center"/>
    </xf>
    <xf numFmtId="200" fontId="8" fillId="0" borderId="45" xfId="1" applyNumberFormat="1" applyFont="1" applyBorder="1" applyAlignment="1" applyProtection="1">
      <alignment vertical="center"/>
    </xf>
    <xf numFmtId="200" fontId="8" fillId="0" borderId="45" xfId="1" applyNumberFormat="1" applyFont="1" applyBorder="1" applyAlignment="1" applyProtection="1">
      <alignment horizontal="right" vertical="center"/>
    </xf>
    <xf numFmtId="200" fontId="8" fillId="33" borderId="33" xfId="1" applyNumberFormat="1" applyFont="1" applyFill="1" applyBorder="1" applyAlignment="1" applyProtection="1">
      <alignment horizontal="center" vertical="center" justifyLastLine="1"/>
    </xf>
    <xf numFmtId="200" fontId="8" fillId="33" borderId="35" xfId="1" applyNumberFormat="1" applyFont="1" applyFill="1" applyBorder="1" applyAlignment="1" applyProtection="1">
      <alignment horizontal="center" vertical="center" justifyLastLine="1"/>
    </xf>
    <xf numFmtId="200" fontId="8" fillId="33" borderId="49" xfId="1" applyNumberFormat="1" applyFont="1" applyFill="1" applyBorder="1" applyAlignment="1">
      <alignment vertical="center"/>
    </xf>
    <xf numFmtId="200" fontId="8" fillId="33" borderId="49" xfId="1" applyNumberFormat="1" applyFont="1" applyFill="1" applyBorder="1" applyAlignment="1" applyProtection="1">
      <alignment horizontal="center" vertical="center" justifyLastLine="1"/>
    </xf>
    <xf numFmtId="200" fontId="8" fillId="0" borderId="142" xfId="1" applyNumberFormat="1" applyFont="1" applyBorder="1" applyAlignment="1" applyProtection="1">
      <alignment vertical="center"/>
    </xf>
    <xf numFmtId="201" fontId="8" fillId="0" borderId="142" xfId="1" applyNumberFormat="1" applyFont="1" applyBorder="1" applyAlignment="1" applyProtection="1">
      <alignment vertical="center"/>
    </xf>
    <xf numFmtId="200" fontId="8" fillId="33" borderId="7" xfId="1" applyNumberFormat="1" applyFont="1" applyFill="1" applyBorder="1" applyAlignment="1" applyProtection="1">
      <alignment horizontal="center" vertical="center" justifyLastLine="1"/>
    </xf>
    <xf numFmtId="183" fontId="8" fillId="33" borderId="47" xfId="1" applyNumberFormat="1" applyFont="1" applyFill="1" applyBorder="1" applyAlignment="1" applyProtection="1">
      <alignment horizontal="center" vertical="center"/>
    </xf>
    <xf numFmtId="200" fontId="8" fillId="33" borderId="7" xfId="1" applyNumberFormat="1" applyFont="1" applyFill="1" applyBorder="1" applyAlignment="1" applyProtection="1">
      <alignment horizontal="center" vertical="center"/>
    </xf>
    <xf numFmtId="200" fontId="8" fillId="33" borderId="10" xfId="1" applyNumberFormat="1" applyFont="1" applyFill="1" applyBorder="1" applyAlignment="1" applyProtection="1">
      <alignment horizontal="center" vertical="center" justifyLastLine="1"/>
    </xf>
    <xf numFmtId="183" fontId="8" fillId="33" borderId="10" xfId="1" applyNumberFormat="1" applyFont="1" applyFill="1" applyBorder="1" applyAlignment="1" applyProtection="1">
      <alignment horizontal="center" vertical="center"/>
    </xf>
    <xf numFmtId="200" fontId="8" fillId="0" borderId="5" xfId="1" applyNumberFormat="1" applyFont="1" applyBorder="1" applyAlignment="1" applyProtection="1">
      <alignment vertical="center"/>
    </xf>
    <xf numFmtId="200" fontId="8" fillId="0" borderId="80" xfId="1" applyNumberFormat="1" applyFont="1" applyBorder="1" applyAlignment="1" applyProtection="1">
      <alignment vertical="center"/>
    </xf>
    <xf numFmtId="201" fontId="8" fillId="0" borderId="80" xfId="1" applyNumberFormat="1" applyFont="1" applyBorder="1" applyAlignment="1" applyProtection="1">
      <alignment vertical="center"/>
    </xf>
    <xf numFmtId="200" fontId="76" fillId="0" borderId="5" xfId="1" applyNumberFormat="1" applyFont="1" applyBorder="1" applyAlignment="1" applyProtection="1">
      <alignment vertical="center"/>
    </xf>
    <xf numFmtId="201" fontId="76" fillId="0" borderId="5" xfId="1" applyNumberFormat="1" applyFont="1" applyBorder="1" applyAlignment="1" applyProtection="1">
      <alignment vertical="center"/>
    </xf>
    <xf numFmtId="200" fontId="8" fillId="0" borderId="0" xfId="1" applyNumberFormat="1" applyFont="1" applyBorder="1" applyAlignment="1">
      <alignment vertical="center"/>
    </xf>
    <xf numFmtId="200" fontId="12" fillId="0" borderId="0" xfId="1" applyNumberFormat="1" applyFont="1" applyBorder="1" applyAlignment="1">
      <alignment vertical="center"/>
    </xf>
    <xf numFmtId="0" fontId="101" fillId="0" borderId="0" xfId="0" applyFont="1">
      <alignment vertical="center"/>
    </xf>
    <xf numFmtId="0" fontId="0" fillId="33" borderId="103" xfId="0" applyFont="1" applyFill="1" applyBorder="1" applyAlignment="1">
      <alignment vertical="center"/>
    </xf>
    <xf numFmtId="182" fontId="8" fillId="0" borderId="35" xfId="0" applyNumberFormat="1" applyFont="1" applyBorder="1" applyAlignment="1">
      <alignment horizontal="right" vertical="center"/>
    </xf>
    <xf numFmtId="0" fontId="12" fillId="0" borderId="0" xfId="0" applyFont="1" applyBorder="1" applyAlignment="1" applyProtection="1">
      <alignment horizontal="right" vertical="center"/>
    </xf>
    <xf numFmtId="0" fontId="8" fillId="33" borderId="103" xfId="0" applyFont="1" applyFill="1" applyBorder="1" applyAlignment="1">
      <alignment vertical="center" justifyLastLine="1"/>
    </xf>
    <xf numFmtId="181" fontId="76" fillId="0" borderId="35" xfId="0" applyNumberFormat="1" applyFont="1" applyFill="1" applyBorder="1" applyAlignment="1">
      <alignment vertical="center"/>
    </xf>
    <xf numFmtId="179" fontId="76" fillId="0" borderId="35" xfId="0" applyNumberFormat="1" applyFont="1" applyFill="1" applyBorder="1" applyAlignment="1">
      <alignment vertical="center"/>
    </xf>
    <xf numFmtId="180" fontId="76" fillId="0" borderId="35" xfId="0" applyNumberFormat="1" applyFont="1" applyFill="1" applyBorder="1" applyAlignment="1">
      <alignment vertical="center"/>
    </xf>
    <xf numFmtId="179" fontId="8" fillId="0" borderId="35" xfId="0" applyNumberFormat="1" applyFont="1" applyBorder="1" applyAlignment="1">
      <alignment vertical="center"/>
    </xf>
    <xf numFmtId="180" fontId="8" fillId="0" borderId="35" xfId="0" applyNumberFormat="1" applyFont="1" applyBorder="1" applyAlignment="1">
      <alignment vertical="center"/>
    </xf>
    <xf numFmtId="185" fontId="8" fillId="0" borderId="0" xfId="0" applyNumberFormat="1" applyFont="1" applyAlignment="1">
      <alignment horizontal="right" vertical="center"/>
    </xf>
    <xf numFmtId="0" fontId="8" fillId="0" borderId="35" xfId="0" applyFont="1" applyFill="1" applyBorder="1" applyAlignment="1" applyProtection="1">
      <alignment horizontal="distributed" vertical="center" justifyLastLine="1"/>
    </xf>
    <xf numFmtId="0" fontId="8" fillId="0" borderId="35" xfId="0" applyFont="1" applyFill="1" applyBorder="1">
      <alignment vertical="center"/>
    </xf>
    <xf numFmtId="184" fontId="8" fillId="0" borderId="35" xfId="0" applyNumberFormat="1" applyFont="1" applyBorder="1" applyAlignment="1" applyProtection="1">
      <alignment vertical="center"/>
    </xf>
    <xf numFmtId="184" fontId="8" fillId="0" borderId="153" xfId="0" applyNumberFormat="1" applyFont="1" applyBorder="1" applyAlignment="1" applyProtection="1">
      <alignment vertical="center"/>
    </xf>
    <xf numFmtId="0" fontId="8" fillId="0" borderId="50" xfId="0" applyFont="1" applyBorder="1" applyAlignment="1" applyProtection="1">
      <alignment vertical="center"/>
    </xf>
    <xf numFmtId="0" fontId="101" fillId="0" borderId="0" xfId="0" applyFont="1" applyBorder="1" applyAlignment="1" applyProtection="1">
      <alignment horizontal="left" vertical="center"/>
    </xf>
    <xf numFmtId="181" fontId="76" fillId="0" borderId="35" xfId="1" applyNumberFormat="1" applyFont="1" applyBorder="1" applyAlignment="1">
      <alignment vertical="center"/>
    </xf>
    <xf numFmtId="180" fontId="76" fillId="0" borderId="35" xfId="1" applyNumberFormat="1" applyFont="1" applyBorder="1" applyAlignment="1">
      <alignment vertical="center"/>
    </xf>
    <xf numFmtId="180" fontId="76" fillId="0" borderId="35" xfId="1" applyNumberFormat="1" applyFont="1" applyFill="1" applyBorder="1" applyAlignment="1">
      <alignment vertical="center"/>
    </xf>
    <xf numFmtId="181" fontId="76" fillId="0" borderId="35" xfId="1" applyNumberFormat="1" applyFont="1" applyFill="1" applyBorder="1" applyAlignment="1">
      <alignment horizontal="right" vertical="center"/>
    </xf>
    <xf numFmtId="179" fontId="76" fillId="0" borderId="35" xfId="0" applyNumberFormat="1" applyFont="1" applyBorder="1" applyAlignment="1">
      <alignment horizontal="right" vertical="center"/>
    </xf>
    <xf numFmtId="180" fontId="8" fillId="0" borderId="35" xfId="1" applyNumberFormat="1" applyFont="1" applyBorder="1" applyAlignment="1">
      <alignment vertical="center"/>
    </xf>
    <xf numFmtId="181" fontId="8" fillId="0" borderId="35" xfId="1" applyNumberFormat="1" applyFont="1" applyBorder="1" applyAlignment="1">
      <alignment horizontal="right" vertical="center"/>
    </xf>
    <xf numFmtId="180" fontId="8" fillId="0" borderId="35" xfId="1" applyNumberFormat="1" applyFont="1" applyBorder="1" applyAlignment="1">
      <alignment horizontal="right" vertical="center"/>
    </xf>
    <xf numFmtId="0" fontId="8" fillId="0" borderId="35" xfId="1" applyNumberFormat="1" applyFont="1" applyFill="1" applyBorder="1" applyAlignment="1">
      <alignment horizontal="right" vertical="center"/>
    </xf>
    <xf numFmtId="181" fontId="8" fillId="0" borderId="35" xfId="0" applyNumberFormat="1" applyFont="1" applyFill="1" applyBorder="1" applyAlignment="1" applyProtection="1">
      <alignment vertical="center"/>
    </xf>
    <xf numFmtId="181" fontId="76" fillId="0" borderId="35" xfId="158" applyNumberFormat="1" applyFont="1" applyBorder="1" applyAlignment="1">
      <alignment vertical="center"/>
    </xf>
    <xf numFmtId="180" fontId="76" fillId="0" borderId="35" xfId="158" applyNumberFormat="1" applyFont="1" applyBorder="1" applyAlignment="1">
      <alignment vertical="center"/>
    </xf>
    <xf numFmtId="180" fontId="76" fillId="0" borderId="35" xfId="158" applyNumberFormat="1" applyFont="1" applyFill="1" applyBorder="1" applyAlignment="1">
      <alignment vertical="center"/>
    </xf>
    <xf numFmtId="179" fontId="76" fillId="0" borderId="35" xfId="0" applyNumberFormat="1" applyFont="1" applyBorder="1" applyAlignment="1">
      <alignment vertical="center"/>
    </xf>
    <xf numFmtId="181" fontId="8" fillId="0" borderId="35" xfId="158" applyNumberFormat="1" applyFont="1" applyBorder="1" applyAlignment="1">
      <alignment vertical="center"/>
    </xf>
    <xf numFmtId="180" fontId="8" fillId="0" borderId="35" xfId="158" applyNumberFormat="1" applyFont="1" applyBorder="1" applyAlignment="1">
      <alignment vertical="center"/>
    </xf>
    <xf numFmtId="181" fontId="8" fillId="0" borderId="35" xfId="158" applyNumberFormat="1" applyFont="1" applyFill="1" applyBorder="1" applyAlignment="1">
      <alignment vertical="center"/>
    </xf>
    <xf numFmtId="181" fontId="8" fillId="0" borderId="35" xfId="162" applyNumberFormat="1" applyFont="1" applyBorder="1" applyAlignment="1">
      <alignment vertical="center"/>
    </xf>
    <xf numFmtId="181" fontId="8" fillId="0" borderId="35" xfId="162" applyNumberFormat="1" applyFont="1" applyFill="1" applyBorder="1" applyAlignment="1">
      <alignment horizontal="right" vertical="center"/>
    </xf>
    <xf numFmtId="0" fontId="12" fillId="0" borderId="0" xfId="0" applyFont="1">
      <alignment vertical="center"/>
    </xf>
    <xf numFmtId="38" fontId="12" fillId="0" borderId="0" xfId="158" applyFont="1" applyAlignment="1">
      <alignment vertical="center"/>
    </xf>
    <xf numFmtId="0" fontId="8" fillId="33" borderId="109" xfId="0" applyFont="1" applyFill="1" applyBorder="1" applyAlignment="1" applyProtection="1">
      <alignment horizontal="center" vertical="center"/>
    </xf>
    <xf numFmtId="0" fontId="8" fillId="33" borderId="109" xfId="0" applyFont="1" applyFill="1" applyBorder="1" applyAlignment="1" applyProtection="1">
      <alignment vertical="center" shrinkToFit="1"/>
    </xf>
    <xf numFmtId="181" fontId="8" fillId="0" borderId="73" xfId="0" applyNumberFormat="1" applyFont="1" applyFill="1" applyBorder="1" applyAlignment="1" applyProtection="1">
      <alignment vertical="center"/>
    </xf>
    <xf numFmtId="0" fontId="8" fillId="0" borderId="73" xfId="0" applyFont="1" applyFill="1" applyBorder="1" applyAlignment="1" applyProtection="1">
      <alignment horizontal="justify" vertical="center"/>
    </xf>
    <xf numFmtId="181" fontId="8" fillId="0" borderId="108" xfId="0" applyNumberFormat="1" applyFont="1" applyFill="1" applyBorder="1" applyAlignment="1" applyProtection="1">
      <alignment vertical="center"/>
    </xf>
    <xf numFmtId="0" fontId="8" fillId="0" borderId="5" xfId="0" applyFont="1" applyFill="1" applyBorder="1">
      <alignment vertical="center"/>
    </xf>
    <xf numFmtId="181" fontId="8" fillId="0" borderId="67" xfId="0" applyNumberFormat="1" applyFont="1" applyBorder="1" applyAlignment="1" applyProtection="1">
      <alignment vertical="center"/>
    </xf>
    <xf numFmtId="181" fontId="8" fillId="0" borderId="67" xfId="0" applyNumberFormat="1" applyFont="1" applyFill="1" applyBorder="1" applyAlignment="1" applyProtection="1">
      <alignment vertical="center"/>
    </xf>
    <xf numFmtId="182" fontId="8" fillId="0" borderId="68" xfId="0" applyNumberFormat="1" applyFont="1" applyBorder="1" applyAlignment="1">
      <alignment horizontal="right" vertical="center"/>
    </xf>
    <xf numFmtId="181" fontId="8" fillId="0" borderId="68" xfId="163" applyNumberFormat="1" applyFont="1" applyFill="1" applyBorder="1" applyAlignment="1" applyProtection="1">
      <alignment vertical="center"/>
    </xf>
    <xf numFmtId="181" fontId="8" fillId="0" borderId="158" xfId="0" applyNumberFormat="1" applyFont="1" applyBorder="1" applyAlignment="1" applyProtection="1">
      <alignment vertical="center"/>
    </xf>
    <xf numFmtId="181" fontId="8" fillId="0" borderId="159" xfId="0" applyNumberFormat="1" applyFont="1" applyBorder="1" applyAlignment="1" applyProtection="1">
      <alignment vertical="center"/>
    </xf>
    <xf numFmtId="181" fontId="8" fillId="0" borderId="159" xfId="0" applyNumberFormat="1" applyFont="1" applyFill="1" applyBorder="1" applyAlignment="1" applyProtection="1">
      <alignment vertical="center"/>
    </xf>
    <xf numFmtId="0" fontId="8" fillId="0" borderId="69" xfId="0" applyFont="1" applyBorder="1" applyAlignment="1" applyProtection="1">
      <alignment vertical="center"/>
    </xf>
    <xf numFmtId="0" fontId="8" fillId="33" borderId="107" xfId="0" applyFont="1" applyFill="1" applyBorder="1" applyAlignment="1">
      <alignment horizontal="center" vertical="center" justifyLastLine="1"/>
    </xf>
    <xf numFmtId="0" fontId="8" fillId="33" borderId="107" xfId="0" applyFont="1" applyFill="1" applyBorder="1" applyAlignment="1">
      <alignment vertical="center" justifyLastLine="1"/>
    </xf>
    <xf numFmtId="181" fontId="76" fillId="0" borderId="76" xfId="0" applyNumberFormat="1" applyFont="1" applyBorder="1" applyAlignment="1">
      <alignment vertical="center"/>
    </xf>
    <xf numFmtId="179" fontId="76" fillId="0" borderId="67" xfId="0" applyNumberFormat="1" applyFont="1" applyBorder="1" applyAlignment="1">
      <alignment vertical="center"/>
    </xf>
    <xf numFmtId="181" fontId="76" fillId="0" borderId="67" xfId="0" applyNumberFormat="1" applyFont="1" applyBorder="1" applyAlignment="1">
      <alignment vertical="center"/>
    </xf>
    <xf numFmtId="181" fontId="76" fillId="0" borderId="67" xfId="163" applyNumberFormat="1" applyFont="1" applyFill="1" applyBorder="1" applyAlignment="1" applyProtection="1">
      <alignment vertical="center"/>
    </xf>
    <xf numFmtId="180" fontId="76" fillId="0" borderId="67" xfId="163" applyNumberFormat="1" applyFont="1" applyFill="1" applyBorder="1" applyAlignment="1" applyProtection="1">
      <alignment vertical="center"/>
    </xf>
    <xf numFmtId="181" fontId="8" fillId="0" borderId="76" xfId="163" applyNumberFormat="1" applyFont="1" applyFill="1" applyBorder="1" applyAlignment="1" applyProtection="1">
      <alignment vertical="center"/>
    </xf>
    <xf numFmtId="180" fontId="8" fillId="0" borderId="67" xfId="163" applyNumberFormat="1" applyFont="1" applyFill="1" applyBorder="1" applyAlignment="1" applyProtection="1">
      <alignment vertical="center"/>
    </xf>
    <xf numFmtId="181" fontId="8" fillId="0" borderId="67" xfId="163" applyNumberFormat="1" applyFont="1" applyFill="1" applyBorder="1" applyAlignment="1" applyProtection="1">
      <alignment vertical="center"/>
    </xf>
    <xf numFmtId="181" fontId="76" fillId="0" borderId="76" xfId="163" applyNumberFormat="1" applyFont="1" applyFill="1" applyBorder="1" applyAlignment="1" applyProtection="1">
      <alignment vertical="center"/>
    </xf>
    <xf numFmtId="0" fontId="12" fillId="33" borderId="125" xfId="0" applyFont="1" applyFill="1" applyBorder="1" applyAlignment="1">
      <alignment horizontal="center" vertical="center" justifyLastLine="1"/>
    </xf>
    <xf numFmtId="0" fontId="12" fillId="33" borderId="126" xfId="0" applyFont="1" applyFill="1" applyBorder="1" applyAlignment="1">
      <alignment vertical="center" justifyLastLine="1"/>
    </xf>
    <xf numFmtId="0" fontId="12" fillId="33" borderId="147" xfId="0" applyFont="1" applyFill="1" applyBorder="1" applyAlignment="1">
      <alignment horizontal="center" vertical="center" justifyLastLine="1"/>
    </xf>
    <xf numFmtId="0" fontId="12" fillId="33" borderId="149" xfId="0" applyFont="1" applyFill="1" applyBorder="1" applyAlignment="1">
      <alignment vertical="center" justifyLastLine="1"/>
    </xf>
    <xf numFmtId="0" fontId="8" fillId="54" borderId="110" xfId="0" applyFont="1" applyFill="1" applyBorder="1" applyAlignment="1">
      <alignment horizontal="justify" vertical="center"/>
    </xf>
    <xf numFmtId="0" fontId="8" fillId="54" borderId="78" xfId="0" applyFont="1" applyFill="1" applyBorder="1" applyAlignment="1">
      <alignment horizontal="center" vertical="center"/>
    </xf>
    <xf numFmtId="0" fontId="8" fillId="54" borderId="112" xfId="0" applyFont="1" applyFill="1" applyBorder="1" applyAlignment="1">
      <alignment horizontal="justify" vertical="center"/>
    </xf>
    <xf numFmtId="0" fontId="8" fillId="54" borderId="79" xfId="0" applyFont="1" applyFill="1" applyBorder="1" applyAlignment="1">
      <alignment horizontal="center" vertical="center"/>
    </xf>
    <xf numFmtId="181" fontId="83" fillId="0" borderId="68" xfId="0" applyNumberFormat="1" applyFont="1" applyFill="1" applyBorder="1" applyAlignment="1">
      <alignment vertical="center"/>
    </xf>
    <xf numFmtId="179" fontId="83" fillId="0" borderId="68" xfId="0" applyNumberFormat="1" applyFont="1" applyFill="1" applyBorder="1" applyAlignment="1">
      <alignment vertical="center"/>
    </xf>
    <xf numFmtId="181" fontId="83" fillId="0" borderId="142" xfId="163" applyNumberFormat="1" applyFont="1" applyFill="1" applyBorder="1" applyAlignment="1" applyProtection="1">
      <alignment vertical="center"/>
    </xf>
    <xf numFmtId="180" fontId="83" fillId="0" borderId="142" xfId="163" applyNumberFormat="1" applyFont="1" applyFill="1" applyBorder="1" applyAlignment="1" applyProtection="1">
      <alignment horizontal="right" vertical="center"/>
    </xf>
    <xf numFmtId="181" fontId="83" fillId="0" borderId="68" xfId="0" applyNumberFormat="1" applyFont="1" applyBorder="1" applyAlignment="1">
      <alignment vertical="center"/>
    </xf>
    <xf numFmtId="180" fontId="83" fillId="0" borderId="68" xfId="163" applyNumberFormat="1" applyFont="1" applyFill="1" applyBorder="1" applyAlignment="1" applyProtection="1">
      <alignment vertical="center"/>
    </xf>
    <xf numFmtId="181" fontId="83" fillId="0" borderId="142" xfId="0" applyNumberFormat="1" applyFont="1" applyBorder="1" applyAlignment="1">
      <alignment vertical="center"/>
    </xf>
    <xf numFmtId="181" fontId="12" fillId="0" borderId="68" xfId="163" applyNumberFormat="1" applyFont="1" applyFill="1" applyBorder="1" applyAlignment="1" applyProtection="1">
      <alignment vertical="center"/>
    </xf>
    <xf numFmtId="180" fontId="12" fillId="0" borderId="68" xfId="163" applyNumberFormat="1" applyFont="1" applyFill="1" applyBorder="1" applyAlignment="1" applyProtection="1">
      <alignment vertical="center"/>
    </xf>
    <xf numFmtId="181" fontId="12" fillId="0" borderId="142" xfId="163" applyNumberFormat="1" applyFont="1" applyFill="1" applyBorder="1" applyAlignment="1" applyProtection="1">
      <alignment horizontal="right" vertical="center"/>
    </xf>
    <xf numFmtId="180" fontId="12" fillId="0" borderId="142" xfId="163" applyNumberFormat="1" applyFont="1" applyFill="1" applyBorder="1" applyAlignment="1" applyProtection="1">
      <alignment horizontal="right" vertical="center"/>
    </xf>
    <xf numFmtId="0" fontId="0" fillId="0" borderId="142" xfId="0" applyFont="1" applyBorder="1" applyAlignment="1">
      <alignment horizontal="right" vertical="center"/>
    </xf>
    <xf numFmtId="181" fontId="12" fillId="0" borderId="142" xfId="163" applyNumberFormat="1" applyFont="1" applyFill="1" applyBorder="1" applyAlignment="1" applyProtection="1">
      <alignment vertical="center"/>
    </xf>
    <xf numFmtId="181" fontId="12" fillId="0" borderId="142" xfId="0" applyNumberFormat="1" applyFont="1" applyBorder="1" applyAlignment="1">
      <alignment vertical="center"/>
    </xf>
    <xf numFmtId="181" fontId="12" fillId="0" borderId="142" xfId="0" applyNumberFormat="1" applyFont="1" applyFill="1" applyBorder="1" applyAlignment="1">
      <alignment vertical="center"/>
    </xf>
    <xf numFmtId="181" fontId="87" fillId="0" borderId="68" xfId="163" applyNumberFormat="1" applyFont="1" applyFill="1" applyBorder="1" applyAlignment="1" applyProtection="1">
      <alignment vertical="center"/>
    </xf>
    <xf numFmtId="180" fontId="87" fillId="0" borderId="68" xfId="163" applyNumberFormat="1" applyFont="1" applyFill="1" applyBorder="1" applyAlignment="1" applyProtection="1">
      <alignment vertical="center"/>
    </xf>
    <xf numFmtId="181" fontId="87" fillId="0" borderId="142" xfId="163" applyNumberFormat="1" applyFont="1" applyFill="1" applyBorder="1" applyAlignment="1" applyProtection="1">
      <alignment vertical="center"/>
    </xf>
    <xf numFmtId="180" fontId="87" fillId="0" borderId="142" xfId="163" applyNumberFormat="1" applyFont="1" applyFill="1" applyBorder="1" applyAlignment="1" applyProtection="1">
      <alignment horizontal="right" vertical="center"/>
    </xf>
    <xf numFmtId="181" fontId="87" fillId="0" borderId="142" xfId="163" applyNumberFormat="1" applyFont="1" applyFill="1" applyBorder="1" applyAlignment="1" applyProtection="1">
      <alignment horizontal="right" vertical="center"/>
    </xf>
    <xf numFmtId="181" fontId="83" fillId="0" borderId="142" xfId="0" applyNumberFormat="1" applyFont="1" applyBorder="1" applyAlignment="1">
      <alignment horizontal="right" vertical="center"/>
    </xf>
    <xf numFmtId="181" fontId="83" fillId="0" borderId="142" xfId="163" applyNumberFormat="1" applyFont="1" applyFill="1" applyBorder="1" applyAlignment="1" applyProtection="1">
      <alignment horizontal="right" vertical="center"/>
    </xf>
    <xf numFmtId="0" fontId="8" fillId="0" borderId="0" xfId="166" applyFont="1">
      <alignment vertical="center"/>
    </xf>
    <xf numFmtId="0" fontId="8" fillId="33" borderId="72" xfId="153" applyFont="1" applyFill="1" applyBorder="1" applyAlignment="1">
      <alignment horizontal="center" vertical="center"/>
    </xf>
    <xf numFmtId="0" fontId="8" fillId="33" borderId="147" xfId="153" applyFont="1" applyFill="1" applyBorder="1" applyAlignment="1">
      <alignment horizontal="center" vertical="center" wrapText="1"/>
    </xf>
    <xf numFmtId="0" fontId="8" fillId="33" borderId="115" xfId="153" applyFont="1" applyFill="1" applyBorder="1" applyAlignment="1">
      <alignment horizontal="centerContinuous" vertical="center"/>
    </xf>
    <xf numFmtId="0" fontId="8" fillId="0" borderId="11" xfId="153" applyFont="1" applyBorder="1">
      <alignment vertical="center"/>
    </xf>
    <xf numFmtId="0" fontId="8" fillId="33" borderId="68" xfId="153" applyFont="1" applyFill="1" applyBorder="1" applyAlignment="1">
      <alignment horizontal="center" vertical="center"/>
    </xf>
    <xf numFmtId="181" fontId="8" fillId="0" borderId="68" xfId="158" applyNumberFormat="1" applyFont="1" applyBorder="1">
      <alignment vertical="center"/>
    </xf>
    <xf numFmtId="179" fontId="8" fillId="0" borderId="68" xfId="157" applyNumberFormat="1" applyFont="1" applyBorder="1">
      <alignment vertical="center"/>
    </xf>
    <xf numFmtId="183" fontId="8" fillId="0" borderId="10" xfId="157" applyNumberFormat="1" applyFont="1" applyBorder="1">
      <alignment vertical="center"/>
    </xf>
    <xf numFmtId="183" fontId="8" fillId="0" borderId="11" xfId="157" applyNumberFormat="1" applyFont="1" applyBorder="1">
      <alignment vertical="center"/>
    </xf>
    <xf numFmtId="0" fontId="8" fillId="33" borderId="114" xfId="153" applyFont="1" applyFill="1" applyBorder="1" applyAlignment="1">
      <alignment horizontal="distributed" vertical="center" justifyLastLine="1"/>
    </xf>
    <xf numFmtId="177" fontId="8" fillId="0" borderId="68" xfId="158" applyNumberFormat="1" applyFont="1" applyBorder="1">
      <alignment vertical="center"/>
    </xf>
    <xf numFmtId="181" fontId="8" fillId="0" borderId="68" xfId="158" applyNumberFormat="1" applyFont="1" applyFill="1" applyBorder="1">
      <alignment vertical="center"/>
    </xf>
    <xf numFmtId="179" fontId="8" fillId="0" borderId="68" xfId="157" applyNumberFormat="1" applyFont="1" applyFill="1" applyBorder="1">
      <alignment vertical="center"/>
    </xf>
    <xf numFmtId="177" fontId="8" fillId="36" borderId="68" xfId="158" applyNumberFormat="1" applyFont="1" applyFill="1" applyBorder="1">
      <alignment vertical="center"/>
    </xf>
    <xf numFmtId="177" fontId="8" fillId="0" borderId="68" xfId="158" applyNumberFormat="1" applyFont="1" applyFill="1" applyBorder="1">
      <alignment vertical="center"/>
    </xf>
    <xf numFmtId="183" fontId="8" fillId="0" borderId="10" xfId="157" applyNumberFormat="1" applyFont="1" applyFill="1" applyBorder="1">
      <alignment vertical="center"/>
    </xf>
    <xf numFmtId="183" fontId="8" fillId="0" borderId="11" xfId="157" applyNumberFormat="1" applyFont="1" applyFill="1" applyBorder="1">
      <alignment vertical="center"/>
    </xf>
    <xf numFmtId="181" fontId="8" fillId="53" borderId="68" xfId="158" applyNumberFormat="1" applyFont="1" applyFill="1" applyBorder="1">
      <alignment vertical="center"/>
    </xf>
    <xf numFmtId="179" fontId="8" fillId="53" borderId="68" xfId="157" applyNumberFormat="1" applyFont="1" applyFill="1" applyBorder="1">
      <alignment vertical="center"/>
    </xf>
    <xf numFmtId="0" fontId="8" fillId="53" borderId="114" xfId="153" applyFont="1" applyFill="1" applyBorder="1" applyAlignment="1">
      <alignment horizontal="distributed" vertical="center" justifyLastLine="1"/>
    </xf>
    <xf numFmtId="177" fontId="8" fillId="53" borderId="68" xfId="158" applyNumberFormat="1" applyFont="1" applyFill="1" applyBorder="1">
      <alignment vertical="center"/>
    </xf>
    <xf numFmtId="181" fontId="8" fillId="0" borderId="80" xfId="158" applyNumberFormat="1" applyFont="1" applyBorder="1">
      <alignment vertical="center"/>
    </xf>
    <xf numFmtId="179" fontId="8" fillId="0" borderId="80" xfId="157" applyNumberFormat="1" applyFont="1" applyBorder="1">
      <alignment vertical="center"/>
    </xf>
    <xf numFmtId="183" fontId="8" fillId="0" borderId="0" xfId="157" applyNumberFormat="1" applyFont="1" applyBorder="1">
      <alignment vertical="center"/>
    </xf>
    <xf numFmtId="0" fontId="8" fillId="33" borderId="144" xfId="153" applyFont="1" applyFill="1" applyBorder="1" applyAlignment="1">
      <alignment horizontal="distributed" vertical="center" justifyLastLine="1"/>
    </xf>
    <xf numFmtId="177" fontId="8" fillId="0" borderId="80" xfId="158" applyNumberFormat="1" applyFont="1" applyBorder="1">
      <alignment vertical="center"/>
    </xf>
    <xf numFmtId="181" fontId="8" fillId="0" borderId="5" xfId="158" applyNumberFormat="1" applyFont="1" applyBorder="1">
      <alignment vertical="center"/>
    </xf>
    <xf numFmtId="179" fontId="8" fillId="0" borderId="5" xfId="157" applyNumberFormat="1" applyFont="1" applyBorder="1">
      <alignment vertical="center"/>
    </xf>
    <xf numFmtId="0" fontId="8" fillId="33" borderId="109" xfId="153" applyFont="1" applyFill="1" applyBorder="1" applyAlignment="1">
      <alignment horizontal="distributed" vertical="center" justifyLastLine="1"/>
    </xf>
    <xf numFmtId="177" fontId="8" fillId="0" borderId="5" xfId="158" applyNumberFormat="1" applyFont="1" applyBorder="1">
      <alignment vertical="center"/>
    </xf>
    <xf numFmtId="0" fontId="8" fillId="33" borderId="72" xfId="0" applyFont="1" applyFill="1" applyBorder="1" applyAlignment="1" applyProtection="1">
      <alignment horizontal="distributed" vertical="center" justifyLastLine="1"/>
    </xf>
    <xf numFmtId="0" fontId="8" fillId="33" borderId="124" xfId="0" applyFont="1" applyFill="1" applyBorder="1" applyAlignment="1" applyProtection="1">
      <alignment horizontal="center" vertical="center"/>
    </xf>
    <xf numFmtId="0" fontId="0" fillId="33" borderId="126" xfId="0" applyFont="1" applyFill="1" applyBorder="1" applyAlignment="1">
      <alignment horizontal="center" vertical="center"/>
    </xf>
    <xf numFmtId="0" fontId="8" fillId="33" borderId="5" xfId="0" applyFont="1" applyFill="1" applyBorder="1" applyAlignment="1" applyProtection="1">
      <alignment horizontal="distributed" vertical="center" justifyLastLine="1"/>
    </xf>
    <xf numFmtId="0" fontId="8" fillId="33" borderId="68"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177" fontId="8" fillId="0" borderId="68" xfId="1" applyNumberFormat="1" applyFont="1" applyBorder="1" applyAlignment="1" applyProtection="1">
      <alignment vertical="center"/>
    </xf>
    <xf numFmtId="179" fontId="8" fillId="0" borderId="0" xfId="0" applyNumberFormat="1" applyFont="1" applyBorder="1" applyAlignment="1">
      <alignment horizontal="right" vertical="center"/>
    </xf>
    <xf numFmtId="184" fontId="8" fillId="0" borderId="0" xfId="1" applyNumberFormat="1" applyFont="1" applyBorder="1" applyAlignment="1">
      <alignment vertical="center"/>
    </xf>
    <xf numFmtId="0" fontId="8" fillId="0" borderId="0" xfId="0" applyFont="1" applyBorder="1" applyAlignment="1">
      <alignment horizontal="left" vertical="center"/>
    </xf>
    <xf numFmtId="0" fontId="8" fillId="0" borderId="0" xfId="167" applyFont="1">
      <alignment vertical="center"/>
    </xf>
    <xf numFmtId="0" fontId="8" fillId="33" borderId="124" xfId="153" applyFont="1" applyFill="1" applyBorder="1" applyAlignment="1">
      <alignment horizontal="center" vertical="center" wrapText="1"/>
    </xf>
    <xf numFmtId="0" fontId="8" fillId="33" borderId="126" xfId="153" applyFont="1" applyFill="1" applyBorder="1" applyAlignment="1">
      <alignment vertical="center" wrapText="1"/>
    </xf>
    <xf numFmtId="179" fontId="8" fillId="0" borderId="68" xfId="45" applyNumberFormat="1" applyFont="1" applyFill="1" applyBorder="1">
      <alignment vertical="center"/>
    </xf>
    <xf numFmtId="0" fontId="89" fillId="0" borderId="0" xfId="0" applyFont="1" applyAlignment="1">
      <alignment vertical="center"/>
    </xf>
    <xf numFmtId="0" fontId="12" fillId="0" borderId="0" xfId="168" applyFont="1"/>
    <xf numFmtId="0" fontId="12" fillId="0" borderId="0" xfId="168" applyFont="1" applyAlignment="1">
      <alignment vertical="center"/>
    </xf>
    <xf numFmtId="0" fontId="70" fillId="33" borderId="68" xfId="168" applyFont="1" applyFill="1" applyBorder="1" applyAlignment="1">
      <alignment horizontal="center" vertical="center"/>
    </xf>
    <xf numFmtId="0" fontId="70" fillId="0" borderId="0" xfId="168" applyFont="1"/>
    <xf numFmtId="0" fontId="70" fillId="33" borderId="10" xfId="168" applyFont="1" applyFill="1" applyBorder="1" applyAlignment="1">
      <alignment vertical="center" shrinkToFit="1"/>
    </xf>
    <xf numFmtId="0" fontId="70" fillId="33" borderId="68" xfId="168" applyFont="1" applyFill="1" applyBorder="1" applyAlignment="1">
      <alignment horizontal="center" vertical="center" shrinkToFit="1"/>
    </xf>
    <xf numFmtId="177" fontId="70" fillId="0" borderId="68" xfId="1" applyNumberFormat="1" applyFont="1" applyBorder="1" applyAlignment="1">
      <alignment vertical="center"/>
    </xf>
    <xf numFmtId="0" fontId="70" fillId="0" borderId="0" xfId="168" applyFont="1" applyFill="1"/>
    <xf numFmtId="38" fontId="70" fillId="0" borderId="0" xfId="168" applyNumberFormat="1" applyFont="1"/>
    <xf numFmtId="0" fontId="99" fillId="0" borderId="0" xfId="168" applyFont="1" applyBorder="1" applyAlignment="1">
      <alignment vertical="center"/>
    </xf>
    <xf numFmtId="0" fontId="8" fillId="0" borderId="0" xfId="168" applyFont="1" applyBorder="1" applyAlignment="1">
      <alignment vertical="center"/>
    </xf>
    <xf numFmtId="0" fontId="89" fillId="0" borderId="0" xfId="168" applyFont="1" applyBorder="1" applyAlignment="1">
      <alignment vertical="center"/>
    </xf>
    <xf numFmtId="0" fontId="70" fillId="0" borderId="0" xfId="0" applyFont="1" applyBorder="1" applyAlignment="1">
      <alignment vertical="center"/>
    </xf>
    <xf numFmtId="0" fontId="99" fillId="0" borderId="0" xfId="0" applyFont="1" applyBorder="1" applyAlignment="1">
      <alignment vertical="center"/>
    </xf>
    <xf numFmtId="0" fontId="70" fillId="0" borderId="0" xfId="0" applyFont="1" applyAlignment="1">
      <alignment vertical="center"/>
    </xf>
    <xf numFmtId="0" fontId="8" fillId="33" borderId="115" xfId="0" applyFont="1" applyFill="1" applyBorder="1" applyAlignment="1" applyProtection="1">
      <alignment horizontal="centerContinuous" vertical="center"/>
    </xf>
    <xf numFmtId="0" fontId="8" fillId="33" borderId="68" xfId="0" applyFont="1" applyFill="1" applyBorder="1" applyAlignment="1" applyProtection="1">
      <alignment horizontal="center" vertical="center" justifyLastLine="1"/>
    </xf>
    <xf numFmtId="177" fontId="76" fillId="0" borderId="68" xfId="1" applyNumberFormat="1" applyFont="1" applyBorder="1" applyAlignment="1" applyProtection="1">
      <alignment vertical="center"/>
    </xf>
    <xf numFmtId="191" fontId="76" fillId="0" borderId="68" xfId="1" applyNumberFormat="1" applyFont="1" applyBorder="1" applyAlignment="1" applyProtection="1">
      <alignment vertical="center"/>
    </xf>
    <xf numFmtId="191" fontId="8" fillId="0" borderId="68" xfId="1" applyNumberFormat="1" applyFont="1" applyBorder="1" applyAlignment="1" applyProtection="1">
      <alignment vertical="center"/>
    </xf>
    <xf numFmtId="0" fontId="8" fillId="33" borderId="68" xfId="168" applyFont="1" applyFill="1" applyBorder="1" applyAlignment="1">
      <alignment vertical="top" wrapText="1"/>
    </xf>
    <xf numFmtId="0" fontId="8" fillId="33" borderId="68" xfId="168" applyFont="1" applyFill="1" applyBorder="1" applyAlignment="1">
      <alignment horizontal="center" vertical="center" wrapText="1"/>
    </xf>
    <xf numFmtId="0" fontId="8" fillId="0" borderId="0" xfId="168" applyFont="1" applyAlignment="1">
      <alignment wrapText="1"/>
    </xf>
    <xf numFmtId="0" fontId="8" fillId="33" borderId="68" xfId="168" applyFont="1" applyFill="1" applyBorder="1" applyAlignment="1">
      <alignment horizontal="distributed" vertical="center" justifyLastLine="1"/>
    </xf>
    <xf numFmtId="191" fontId="8" fillId="0" borderId="68" xfId="169" applyNumberFormat="1" applyFont="1" applyBorder="1" applyAlignment="1">
      <alignment vertical="center"/>
    </xf>
    <xf numFmtId="0" fontId="8" fillId="53" borderId="68" xfId="168" applyFont="1" applyFill="1" applyBorder="1" applyAlignment="1">
      <alignment horizontal="distributed" vertical="center" justifyLastLine="1"/>
    </xf>
    <xf numFmtId="191" fontId="8" fillId="53" borderId="68" xfId="169" applyNumberFormat="1" applyFont="1" applyFill="1" applyBorder="1" applyAlignment="1">
      <alignment vertical="center"/>
    </xf>
    <xf numFmtId="0" fontId="8" fillId="33" borderId="80" xfId="168" applyFont="1" applyFill="1" applyBorder="1" applyAlignment="1">
      <alignment horizontal="distributed" vertical="center" justifyLastLine="1"/>
    </xf>
    <xf numFmtId="191" fontId="8" fillId="0" borderId="80" xfId="169" applyNumberFormat="1" applyFont="1" applyBorder="1" applyAlignment="1">
      <alignment vertical="center"/>
    </xf>
    <xf numFmtId="0" fontId="8" fillId="33" borderId="5" xfId="168" applyFont="1" applyFill="1" applyBorder="1" applyAlignment="1">
      <alignment horizontal="distributed" vertical="center" justifyLastLine="1"/>
    </xf>
    <xf numFmtId="191" fontId="8" fillId="0" borderId="5" xfId="169" applyNumberFormat="1" applyFont="1" applyBorder="1" applyAlignment="1">
      <alignment vertical="center"/>
    </xf>
    <xf numFmtId="0" fontId="8" fillId="0" borderId="10" xfId="168" applyFont="1" applyBorder="1"/>
    <xf numFmtId="179" fontId="8" fillId="0" borderId="154" xfId="170" applyNumberFormat="1" applyFont="1" applyBorder="1" applyAlignment="1">
      <alignment vertical="center"/>
    </xf>
    <xf numFmtId="179" fontId="8" fillId="0" borderId="153" xfId="170" applyNumberFormat="1" applyFont="1" applyBorder="1" applyAlignment="1">
      <alignment vertical="center"/>
    </xf>
    <xf numFmtId="0" fontId="8" fillId="0" borderId="45" xfId="0" applyFont="1" applyBorder="1" applyAlignment="1">
      <alignment horizontal="right" vertical="center"/>
    </xf>
    <xf numFmtId="0" fontId="8" fillId="33" borderId="72" xfId="0" applyFont="1" applyFill="1" applyBorder="1" applyAlignment="1">
      <alignment horizontal="center" vertical="center" justifyLastLine="1"/>
    </xf>
    <xf numFmtId="0" fontId="8" fillId="33" borderId="124" xfId="0" applyFont="1" applyFill="1" applyBorder="1" applyAlignment="1" applyProtection="1">
      <alignment horizontal="center" vertical="center" shrinkToFit="1"/>
    </xf>
    <xf numFmtId="0" fontId="0" fillId="33" borderId="126" xfId="0" applyFont="1" applyFill="1" applyBorder="1" applyAlignment="1">
      <alignment vertical="center" shrinkToFit="1"/>
    </xf>
    <xf numFmtId="0" fontId="8" fillId="33" borderId="124" xfId="0" applyFont="1" applyFill="1" applyBorder="1" applyAlignment="1">
      <alignment horizontal="center" vertical="center" shrinkToFit="1"/>
    </xf>
    <xf numFmtId="0" fontId="8" fillId="33" borderId="5" xfId="0" applyFont="1" applyFill="1" applyBorder="1" applyAlignment="1">
      <alignment horizontal="center" vertical="center" justifyLastLine="1"/>
    </xf>
    <xf numFmtId="0" fontId="8" fillId="33" borderId="5" xfId="0" applyFont="1" applyFill="1" applyBorder="1" applyAlignment="1" applyProtection="1">
      <alignment horizontal="center" vertical="center" justifyLastLine="1"/>
    </xf>
    <xf numFmtId="38" fontId="76" fillId="0" borderId="0" xfId="1" applyFont="1" applyAlignment="1">
      <alignment vertical="center"/>
    </xf>
    <xf numFmtId="0" fontId="8" fillId="0" borderId="0" xfId="153" applyFont="1" applyFill="1" applyBorder="1" applyAlignment="1">
      <alignment horizontal="centerContinuous" vertical="center"/>
    </xf>
    <xf numFmtId="0" fontId="8" fillId="0" borderId="0" xfId="153" applyFont="1" applyFill="1" applyBorder="1" applyAlignment="1">
      <alignment horizontal="center" vertical="center"/>
    </xf>
    <xf numFmtId="179" fontId="8" fillId="0" borderId="0" xfId="45" applyNumberFormat="1" applyFont="1" applyFill="1" applyBorder="1">
      <alignment vertical="center"/>
    </xf>
    <xf numFmtId="179" fontId="8" fillId="0" borderId="0" xfId="45" applyNumberFormat="1" applyFont="1" applyBorder="1">
      <alignment vertical="center"/>
    </xf>
    <xf numFmtId="0" fontId="8" fillId="33" borderId="68" xfId="168" applyFont="1" applyFill="1" applyBorder="1"/>
    <xf numFmtId="0" fontId="8" fillId="33" borderId="68" xfId="168" applyFont="1" applyFill="1" applyBorder="1" applyAlignment="1">
      <alignment horizontal="center" vertical="center"/>
    </xf>
    <xf numFmtId="0" fontId="8" fillId="0" borderId="0" xfId="168" applyFont="1" applyFill="1" applyBorder="1" applyAlignment="1">
      <alignment horizontal="center" wrapText="1"/>
    </xf>
    <xf numFmtId="0" fontId="12" fillId="0" borderId="0" xfId="168" applyFont="1" applyFill="1"/>
    <xf numFmtId="181" fontId="8" fillId="0" borderId="68" xfId="169" applyNumberFormat="1" applyFont="1" applyBorder="1" applyAlignment="1">
      <alignment vertical="center"/>
    </xf>
    <xf numFmtId="38" fontId="8" fillId="0" borderId="0" xfId="169" applyFont="1" applyFill="1" applyBorder="1" applyAlignment="1"/>
    <xf numFmtId="181" fontId="8" fillId="0" borderId="68" xfId="169" applyNumberFormat="1" applyFont="1" applyFill="1" applyBorder="1" applyAlignment="1">
      <alignment vertical="center"/>
    </xf>
    <xf numFmtId="38" fontId="8" fillId="0" borderId="0" xfId="169" applyFont="1" applyBorder="1" applyAlignment="1"/>
    <xf numFmtId="181" fontId="8" fillId="53" borderId="68" xfId="169" applyNumberFormat="1" applyFont="1" applyFill="1" applyBorder="1" applyAlignment="1">
      <alignment vertical="center"/>
    </xf>
    <xf numFmtId="181" fontId="8" fillId="0" borderId="80" xfId="169" applyNumberFormat="1" applyFont="1" applyBorder="1" applyAlignment="1">
      <alignment vertical="center"/>
    </xf>
    <xf numFmtId="0" fontId="8" fillId="33" borderId="5" xfId="168" applyFont="1" applyFill="1" applyBorder="1" applyAlignment="1">
      <alignment horizontal="center" vertical="center"/>
    </xf>
    <xf numFmtId="181" fontId="8" fillId="0" borderId="5" xfId="1" applyNumberFormat="1" applyFont="1" applyBorder="1" applyAlignment="1">
      <alignment vertical="center"/>
    </xf>
    <xf numFmtId="0" fontId="8" fillId="0" borderId="0" xfId="168" applyFont="1" applyFill="1" applyBorder="1" applyAlignment="1">
      <alignment vertical="center"/>
    </xf>
    <xf numFmtId="181" fontId="8" fillId="0" borderId="0" xfId="1" applyNumberFormat="1" applyFont="1" applyBorder="1" applyAlignment="1">
      <alignment vertical="center"/>
    </xf>
    <xf numFmtId="0" fontId="12" fillId="0" borderId="0" xfId="176" applyFont="1" applyAlignment="1">
      <alignment vertical="center"/>
    </xf>
    <xf numFmtId="0" fontId="12" fillId="0" borderId="0" xfId="176" applyFont="1" applyBorder="1" applyAlignment="1">
      <alignment vertical="center"/>
    </xf>
    <xf numFmtId="0" fontId="8" fillId="0" borderId="0" xfId="176" applyFont="1" applyBorder="1" applyAlignment="1">
      <alignment horizontal="right" vertical="center"/>
    </xf>
    <xf numFmtId="0" fontId="8" fillId="33" borderId="68" xfId="176" applyFont="1" applyFill="1" applyBorder="1" applyAlignment="1">
      <alignment vertical="center"/>
    </xf>
    <xf numFmtId="0" fontId="8" fillId="33" borderId="68" xfId="176" applyFont="1" applyFill="1" applyBorder="1" applyAlignment="1" applyProtection="1">
      <alignment horizontal="center" vertical="center"/>
    </xf>
    <xf numFmtId="0" fontId="8" fillId="33" borderId="68" xfId="176" applyFont="1" applyFill="1" applyBorder="1" applyAlignment="1" applyProtection="1">
      <alignment horizontal="center" vertical="center" wrapText="1"/>
    </xf>
    <xf numFmtId="0" fontId="8" fillId="33" borderId="68" xfId="176" applyFont="1" applyFill="1" applyBorder="1" applyAlignment="1" applyProtection="1">
      <alignment horizontal="distributed" vertical="center" wrapText="1" justifyLastLine="1"/>
    </xf>
    <xf numFmtId="0" fontId="8" fillId="33" borderId="68" xfId="176" applyFont="1" applyFill="1" applyBorder="1" applyAlignment="1" applyProtection="1">
      <alignment horizontal="distributed" vertical="center" justifyLastLine="1"/>
    </xf>
    <xf numFmtId="188" fontId="8" fillId="0" borderId="68" xfId="176" applyNumberFormat="1" applyFont="1" applyBorder="1" applyAlignment="1">
      <alignment vertical="center"/>
    </xf>
    <xf numFmtId="188" fontId="8" fillId="0" borderId="68" xfId="169" applyNumberFormat="1" applyFont="1" applyBorder="1" applyAlignment="1">
      <alignment vertical="center"/>
    </xf>
    <xf numFmtId="188" fontId="8" fillId="0" borderId="68" xfId="0" applyNumberFormat="1" applyFont="1" applyBorder="1">
      <alignment vertical="center"/>
    </xf>
    <xf numFmtId="0" fontId="8" fillId="53" borderId="68" xfId="176" applyFont="1" applyFill="1" applyBorder="1" applyAlignment="1" applyProtection="1">
      <alignment horizontal="distributed" vertical="center" justifyLastLine="1"/>
    </xf>
    <xf numFmtId="188" fontId="8" fillId="53" borderId="68" xfId="176" applyNumberFormat="1" applyFont="1" applyFill="1" applyBorder="1" applyAlignment="1">
      <alignment vertical="center"/>
    </xf>
    <xf numFmtId="188" fontId="8" fillId="53" borderId="68" xfId="169" applyNumberFormat="1" applyFont="1" applyFill="1" applyBorder="1" applyAlignment="1">
      <alignment vertical="center"/>
    </xf>
    <xf numFmtId="188" fontId="8" fillId="53" borderId="68" xfId="0" applyNumberFormat="1" applyFont="1" applyFill="1" applyBorder="1">
      <alignment vertical="center"/>
    </xf>
    <xf numFmtId="0" fontId="12" fillId="0" borderId="0" xfId="0" applyFont="1" applyBorder="1" applyAlignment="1" applyProtection="1">
      <alignment vertical="center"/>
    </xf>
    <xf numFmtId="38" fontId="8" fillId="0" borderId="0" xfId="1" applyFont="1">
      <alignment vertical="center"/>
    </xf>
    <xf numFmtId="0" fontId="89" fillId="0" borderId="0" xfId="0" applyFont="1" applyBorder="1" applyAlignment="1">
      <alignment vertical="center"/>
    </xf>
    <xf numFmtId="0" fontId="70" fillId="33" borderId="68" xfId="168" applyFont="1" applyFill="1" applyBorder="1" applyAlignment="1">
      <alignment horizontal="center" vertical="center" wrapText="1"/>
    </xf>
    <xf numFmtId="0" fontId="97" fillId="0" borderId="0" xfId="0" applyFont="1" applyAlignment="1" applyProtection="1">
      <alignment horizontal="left" vertical="center"/>
    </xf>
    <xf numFmtId="0" fontId="8" fillId="33" borderId="72" xfId="168" applyFont="1" applyFill="1" applyBorder="1" applyAlignment="1">
      <alignment vertical="center"/>
    </xf>
    <xf numFmtId="0" fontId="8" fillId="33" borderId="5" xfId="168" applyFont="1" applyFill="1" applyBorder="1" applyAlignment="1">
      <alignment vertical="center"/>
    </xf>
    <xf numFmtId="0" fontId="8" fillId="33" borderId="68" xfId="168" applyFont="1" applyFill="1" applyBorder="1" applyAlignment="1">
      <alignment vertical="center"/>
    </xf>
    <xf numFmtId="38" fontId="8" fillId="0" borderId="0" xfId="169" applyFont="1" applyAlignment="1">
      <alignment vertical="center"/>
    </xf>
    <xf numFmtId="204" fontId="97" fillId="0" borderId="0" xfId="92" applyNumberFormat="1" applyFont="1" applyFill="1" applyBorder="1" applyAlignment="1">
      <alignment horizontal="right" vertical="center"/>
    </xf>
    <xf numFmtId="188" fontId="8" fillId="0" borderId="142" xfId="169" applyNumberFormat="1" applyFont="1" applyBorder="1" applyAlignment="1">
      <alignment vertical="center"/>
    </xf>
    <xf numFmtId="38" fontId="8" fillId="53" borderId="0" xfId="169" applyFont="1" applyFill="1" applyAlignment="1">
      <alignment vertical="center"/>
    </xf>
    <xf numFmtId="204" fontId="97" fillId="53" borderId="0" xfId="92" applyNumberFormat="1" applyFont="1" applyFill="1" applyBorder="1" applyAlignment="1">
      <alignment horizontal="right" vertical="center"/>
    </xf>
    <xf numFmtId="188" fontId="8" fillId="0" borderId="80" xfId="169" applyNumberFormat="1" applyFont="1" applyBorder="1" applyAlignment="1">
      <alignment vertical="center"/>
    </xf>
    <xf numFmtId="188" fontId="8" fillId="0" borderId="5" xfId="169" applyNumberFormat="1" applyFont="1" applyBorder="1" applyAlignment="1">
      <alignment vertical="center"/>
    </xf>
    <xf numFmtId="192" fontId="8" fillId="0" borderId="0" xfId="169" applyNumberFormat="1" applyFont="1" applyBorder="1" applyAlignment="1">
      <alignment vertical="center"/>
    </xf>
    <xf numFmtId="0" fontId="12" fillId="0" borderId="0" xfId="0" applyFont="1" applyBorder="1" applyAlignment="1">
      <alignment horizontal="right" vertical="center"/>
    </xf>
    <xf numFmtId="0" fontId="12" fillId="33" borderId="68" xfId="0" applyFont="1" applyFill="1" applyBorder="1" applyAlignment="1">
      <alignment horizontal="center" vertical="center"/>
    </xf>
    <xf numFmtId="177" fontId="8" fillId="0" borderId="0" xfId="1" applyNumberFormat="1" applyFont="1" applyBorder="1" applyAlignment="1">
      <alignment vertical="center"/>
    </xf>
    <xf numFmtId="181" fontId="12" fillId="0" borderId="68" xfId="1" applyNumberFormat="1" applyFont="1" applyBorder="1">
      <alignment vertical="center"/>
    </xf>
    <xf numFmtId="179" fontId="12" fillId="0" borderId="68" xfId="45" applyNumberFormat="1" applyFont="1" applyBorder="1">
      <alignment vertical="center"/>
    </xf>
    <xf numFmtId="181" fontId="12" fillId="0" borderId="68" xfId="1" applyNumberFormat="1" applyFont="1" applyFill="1" applyBorder="1">
      <alignment vertical="center"/>
    </xf>
    <xf numFmtId="181" fontId="12" fillId="53" borderId="68" xfId="1" applyNumberFormat="1" applyFont="1" applyFill="1" applyBorder="1">
      <alignment vertical="center"/>
    </xf>
    <xf numFmtId="181" fontId="12" fillId="0" borderId="80" xfId="1" applyNumberFormat="1" applyFont="1" applyBorder="1">
      <alignment vertical="center"/>
    </xf>
    <xf numFmtId="179" fontId="12" fillId="0" borderId="80" xfId="45" applyNumberFormat="1" applyFont="1" applyBorder="1">
      <alignment vertical="center"/>
    </xf>
    <xf numFmtId="179" fontId="12" fillId="0" borderId="5" xfId="45" applyNumberFormat="1" applyFont="1" applyBorder="1">
      <alignment vertical="center"/>
    </xf>
    <xf numFmtId="0" fontId="12" fillId="0" borderId="0" xfId="153" applyFont="1" applyFill="1" applyBorder="1">
      <alignment vertical="center"/>
    </xf>
    <xf numFmtId="0" fontId="8" fillId="0" borderId="0" xfId="153" applyFont="1" applyFill="1">
      <alignment vertical="center"/>
    </xf>
    <xf numFmtId="38" fontId="8" fillId="33" borderId="72" xfId="1" applyFont="1" applyFill="1" applyBorder="1" applyAlignment="1">
      <alignment horizontal="center" vertical="center"/>
    </xf>
    <xf numFmtId="38" fontId="8" fillId="33" borderId="5" xfId="1" applyFont="1" applyFill="1" applyBorder="1" applyAlignment="1">
      <alignment horizontal="center" vertical="center"/>
    </xf>
    <xf numFmtId="38" fontId="8" fillId="0" borderId="80" xfId="1" applyFont="1" applyFill="1" applyBorder="1">
      <alignment vertical="center"/>
    </xf>
    <xf numFmtId="38" fontId="8" fillId="0" borderId="5" xfId="1" applyFont="1" applyFill="1" applyBorder="1">
      <alignment vertical="center"/>
    </xf>
    <xf numFmtId="38" fontId="8" fillId="0" borderId="0" xfId="1" applyFont="1" applyFill="1" applyBorder="1">
      <alignment vertical="center"/>
    </xf>
    <xf numFmtId="38" fontId="8" fillId="0" borderId="0" xfId="83" applyFont="1">
      <alignment vertical="center"/>
    </xf>
    <xf numFmtId="0" fontId="8" fillId="0" borderId="0" xfId="174" applyFont="1">
      <alignment vertical="center"/>
    </xf>
    <xf numFmtId="38" fontId="8" fillId="0" borderId="0" xfId="83" applyFont="1" applyFill="1">
      <alignment vertical="center"/>
    </xf>
    <xf numFmtId="0" fontId="8" fillId="0" borderId="0" xfId="174" applyFont="1" applyAlignment="1">
      <alignment horizontal="right" vertical="center"/>
    </xf>
    <xf numFmtId="0" fontId="8" fillId="33" borderId="72" xfId="174" applyFont="1" applyFill="1" applyBorder="1">
      <alignment vertical="center"/>
    </xf>
    <xf numFmtId="38" fontId="8" fillId="33" borderId="70" xfId="83" applyFont="1" applyFill="1" applyBorder="1">
      <alignment vertical="center"/>
    </xf>
    <xf numFmtId="38" fontId="8" fillId="33" borderId="102" xfId="83" applyFont="1" applyFill="1" applyBorder="1" applyAlignment="1">
      <alignment horizontal="center" vertical="center" wrapText="1"/>
    </xf>
    <xf numFmtId="38" fontId="8" fillId="33" borderId="103" xfId="83" applyFont="1" applyFill="1" applyBorder="1" applyAlignment="1">
      <alignment vertical="center" wrapText="1"/>
    </xf>
    <xf numFmtId="0" fontId="8" fillId="0" borderId="0" xfId="174" applyFont="1" applyFill="1" applyBorder="1">
      <alignment vertical="center"/>
    </xf>
    <xf numFmtId="0" fontId="8" fillId="33" borderId="5" xfId="174" applyFont="1" applyFill="1" applyBorder="1">
      <alignment vertical="center"/>
    </xf>
    <xf numFmtId="38" fontId="8" fillId="33" borderId="47" xfId="83" applyFont="1" applyFill="1" applyBorder="1" applyAlignment="1">
      <alignment horizontal="center" vertical="center"/>
    </xf>
    <xf numFmtId="38" fontId="8" fillId="33" borderId="47" xfId="83" applyFont="1" applyFill="1" applyBorder="1">
      <alignment vertical="center"/>
    </xf>
    <xf numFmtId="0" fontId="8" fillId="33" borderId="68" xfId="174" applyFont="1" applyFill="1" applyBorder="1" applyAlignment="1">
      <alignment horizontal="center" vertical="center"/>
    </xf>
    <xf numFmtId="0" fontId="8" fillId="0" borderId="0" xfId="174" applyFont="1" applyFill="1" applyBorder="1" applyAlignment="1">
      <alignment horizontal="center" vertical="center"/>
    </xf>
    <xf numFmtId="0" fontId="8" fillId="33" borderId="68" xfId="174" applyFont="1" applyFill="1" applyBorder="1" applyAlignment="1">
      <alignment horizontal="distributed" vertical="center" justifyLastLine="1"/>
    </xf>
    <xf numFmtId="38" fontId="8" fillId="0" borderId="68" xfId="83" applyFont="1" applyFill="1" applyBorder="1">
      <alignment vertical="center"/>
    </xf>
    <xf numFmtId="177" fontId="8" fillId="0" borderId="68" xfId="83" applyNumberFormat="1" applyFont="1" applyBorder="1">
      <alignment vertical="center"/>
    </xf>
    <xf numFmtId="191" fontId="8" fillId="0" borderId="68" xfId="83" applyNumberFormat="1" applyFont="1" applyBorder="1">
      <alignment vertical="center"/>
    </xf>
    <xf numFmtId="192" fontId="8" fillId="0" borderId="0" xfId="83" applyNumberFormat="1" applyFont="1" applyBorder="1">
      <alignment vertical="center"/>
    </xf>
    <xf numFmtId="0" fontId="8" fillId="53" borderId="68" xfId="174" applyFont="1" applyFill="1" applyBorder="1" applyAlignment="1">
      <alignment horizontal="distributed" vertical="center" justifyLastLine="1"/>
    </xf>
    <xf numFmtId="38" fontId="8" fillId="53" borderId="68" xfId="83" applyFont="1" applyFill="1" applyBorder="1">
      <alignment vertical="center"/>
    </xf>
    <xf numFmtId="177" fontId="8" fillId="53" borderId="68" xfId="83" applyNumberFormat="1" applyFont="1" applyFill="1" applyBorder="1">
      <alignment vertical="center"/>
    </xf>
    <xf numFmtId="191" fontId="8" fillId="53" borderId="68" xfId="83" applyNumberFormat="1" applyFont="1" applyFill="1" applyBorder="1">
      <alignment vertical="center"/>
    </xf>
    <xf numFmtId="192" fontId="8" fillId="0" borderId="0" xfId="83" applyNumberFormat="1" applyFont="1" applyFill="1" applyBorder="1">
      <alignment vertical="center"/>
    </xf>
    <xf numFmtId="0" fontId="8" fillId="33" borderId="72" xfId="174" applyFont="1" applyFill="1" applyBorder="1" applyAlignment="1">
      <alignment horizontal="distributed" vertical="center" justifyLastLine="1"/>
    </xf>
    <xf numFmtId="38" fontId="8" fillId="0" borderId="72" xfId="83" applyFont="1" applyFill="1" applyBorder="1">
      <alignment vertical="center"/>
    </xf>
    <xf numFmtId="177" fontId="8" fillId="0" borderId="72" xfId="83" applyNumberFormat="1" applyFont="1" applyBorder="1">
      <alignment vertical="center"/>
    </xf>
    <xf numFmtId="0" fontId="8" fillId="33" borderId="80" xfId="174" applyFont="1" applyFill="1" applyBorder="1" applyAlignment="1">
      <alignment horizontal="distributed" vertical="center" justifyLastLine="1"/>
    </xf>
    <xf numFmtId="38" fontId="8" fillId="0" borderId="80" xfId="83" applyFont="1" applyFill="1" applyBorder="1">
      <alignment vertical="center"/>
    </xf>
    <xf numFmtId="177" fontId="8" fillId="0" borderId="80" xfId="83" applyNumberFormat="1" applyFont="1" applyBorder="1">
      <alignment vertical="center"/>
    </xf>
    <xf numFmtId="191" fontId="8" fillId="0" borderId="80" xfId="83" applyNumberFormat="1" applyFont="1" applyBorder="1">
      <alignment vertical="center"/>
    </xf>
    <xf numFmtId="0" fontId="8" fillId="33" borderId="65" xfId="174" applyFont="1" applyFill="1" applyBorder="1" applyAlignment="1">
      <alignment horizontal="distributed" vertical="center" justifyLastLine="1"/>
    </xf>
    <xf numFmtId="38" fontId="8" fillId="0" borderId="65" xfId="83" applyFont="1" applyFill="1" applyBorder="1">
      <alignment vertical="center"/>
    </xf>
    <xf numFmtId="177" fontId="8" fillId="0" borderId="65" xfId="83" applyNumberFormat="1" applyFont="1" applyBorder="1">
      <alignment vertical="center"/>
    </xf>
    <xf numFmtId="191" fontId="8" fillId="0" borderId="65" xfId="83" applyNumberFormat="1" applyFont="1" applyBorder="1">
      <alignment vertical="center"/>
    </xf>
    <xf numFmtId="0" fontId="105" fillId="0" borderId="0" xfId="174" applyFont="1">
      <alignment vertical="center"/>
    </xf>
    <xf numFmtId="0" fontId="70" fillId="0" borderId="0" xfId="174" applyFont="1" applyAlignment="1">
      <alignment horizontal="right" vertical="center"/>
    </xf>
    <xf numFmtId="0" fontId="70" fillId="33" borderId="10" xfId="174" applyFont="1" applyFill="1" applyBorder="1" applyAlignment="1">
      <alignment vertical="center" shrinkToFit="1"/>
    </xf>
    <xf numFmtId="0" fontId="70" fillId="33" borderId="7" xfId="174" applyFont="1" applyFill="1" applyBorder="1" applyAlignment="1">
      <alignment vertical="center" shrinkToFit="1"/>
    </xf>
    <xf numFmtId="0" fontId="70" fillId="33" borderId="109" xfId="174" applyFont="1" applyFill="1" applyBorder="1" applyAlignment="1">
      <alignment vertical="center" shrinkToFit="1"/>
    </xf>
    <xf numFmtId="0" fontId="70" fillId="33" borderId="47" xfId="174" applyFont="1" applyFill="1" applyBorder="1" applyAlignment="1">
      <alignment vertical="center" shrinkToFit="1"/>
    </xf>
    <xf numFmtId="0" fontId="70" fillId="0" borderId="0" xfId="174" applyFont="1">
      <alignment vertical="center"/>
    </xf>
    <xf numFmtId="38" fontId="8" fillId="0" borderId="50" xfId="83" applyFont="1" applyBorder="1">
      <alignment vertical="center"/>
    </xf>
    <xf numFmtId="187" fontId="8" fillId="0" borderId="0" xfId="174" applyNumberFormat="1" applyFont="1">
      <alignment vertical="center"/>
    </xf>
    <xf numFmtId="192" fontId="8" fillId="0" borderId="0" xfId="83" applyNumberFormat="1" applyFont="1">
      <alignment vertical="center"/>
    </xf>
    <xf numFmtId="0" fontId="70" fillId="33" borderId="70" xfId="174" applyFont="1" applyFill="1" applyBorder="1">
      <alignment vertical="center"/>
    </xf>
    <xf numFmtId="0" fontId="70" fillId="33" borderId="71" xfId="174" applyFont="1" applyFill="1" applyBorder="1" applyAlignment="1">
      <alignment vertical="center" shrinkToFit="1"/>
    </xf>
    <xf numFmtId="0" fontId="70" fillId="33" borderId="68" xfId="174" applyFont="1" applyFill="1" applyBorder="1" applyAlignment="1">
      <alignment horizontal="center" vertical="center" textRotation="255"/>
    </xf>
    <xf numFmtId="0" fontId="70" fillId="33" borderId="74" xfId="174" applyFont="1" applyFill="1" applyBorder="1" applyAlignment="1">
      <alignment horizontal="center" vertical="center" textRotation="255"/>
    </xf>
    <xf numFmtId="0" fontId="70" fillId="33" borderId="163" xfId="174" applyFont="1" applyFill="1" applyBorder="1" applyAlignment="1">
      <alignment horizontal="center" vertical="center" textRotation="255"/>
    </xf>
    <xf numFmtId="0" fontId="70" fillId="33" borderId="75" xfId="174" applyFont="1" applyFill="1" applyBorder="1" applyAlignment="1">
      <alignment horizontal="center" vertical="center" textRotation="255"/>
    </xf>
    <xf numFmtId="0" fontId="106" fillId="0" borderId="0" xfId="174" applyFont="1">
      <alignment vertical="center"/>
    </xf>
    <xf numFmtId="177" fontId="108" fillId="0" borderId="68" xfId="83" applyNumberFormat="1" applyFont="1" applyFill="1" applyBorder="1">
      <alignment vertical="center"/>
    </xf>
    <xf numFmtId="177" fontId="108" fillId="0" borderId="74" xfId="83" applyNumberFormat="1" applyFont="1" applyFill="1" applyBorder="1">
      <alignment vertical="center"/>
    </xf>
    <xf numFmtId="177" fontId="108" fillId="0" borderId="164" xfId="83" applyNumberFormat="1" applyFont="1" applyFill="1" applyBorder="1">
      <alignment vertical="center"/>
    </xf>
    <xf numFmtId="177" fontId="108" fillId="0" borderId="75" xfId="83" applyNumberFormat="1" applyFont="1" applyFill="1" applyBorder="1">
      <alignment vertical="center"/>
    </xf>
    <xf numFmtId="0" fontId="70" fillId="33" borderId="10" xfId="174" applyFont="1" applyFill="1" applyBorder="1">
      <alignment vertical="center"/>
    </xf>
    <xf numFmtId="0" fontId="99" fillId="33" borderId="68" xfId="174" applyFont="1" applyFill="1" applyBorder="1" applyAlignment="1">
      <alignment vertical="center" shrinkToFit="1"/>
    </xf>
    <xf numFmtId="0" fontId="70" fillId="33" borderId="47" xfId="174" applyFont="1" applyFill="1" applyBorder="1">
      <alignment vertical="center"/>
    </xf>
    <xf numFmtId="38" fontId="105" fillId="0" borderId="0" xfId="174" applyNumberFormat="1" applyFont="1">
      <alignment vertical="center"/>
    </xf>
    <xf numFmtId="0" fontId="99" fillId="33" borderId="71" xfId="174" applyFont="1" applyFill="1" applyBorder="1" applyAlignment="1">
      <alignment vertical="center" shrinkToFit="1"/>
    </xf>
    <xf numFmtId="0" fontId="70" fillId="33" borderId="74" xfId="174" applyFont="1" applyFill="1" applyBorder="1">
      <alignment vertical="center"/>
    </xf>
    <xf numFmtId="0" fontId="70" fillId="33" borderId="75" xfId="174" applyFont="1" applyFill="1" applyBorder="1" applyAlignment="1">
      <alignment vertical="center" shrinkToFit="1"/>
    </xf>
    <xf numFmtId="177" fontId="108" fillId="0" borderId="68" xfId="83" applyNumberFormat="1" applyFont="1" applyBorder="1">
      <alignment vertical="center"/>
    </xf>
    <xf numFmtId="177" fontId="108" fillId="0" borderId="74" xfId="83" applyNumberFormat="1" applyFont="1" applyBorder="1">
      <alignment vertical="center"/>
    </xf>
    <xf numFmtId="177" fontId="108" fillId="0" borderId="165" xfId="83" applyNumberFormat="1" applyFont="1" applyBorder="1">
      <alignment vertical="center"/>
    </xf>
    <xf numFmtId="177" fontId="108" fillId="0" borderId="75" xfId="83" applyNumberFormat="1" applyFont="1" applyBorder="1" applyAlignment="1">
      <alignment vertical="center" shrinkToFit="1"/>
    </xf>
    <xf numFmtId="0" fontId="84" fillId="0" borderId="0" xfId="174" applyFont="1">
      <alignment vertical="center"/>
    </xf>
    <xf numFmtId="0" fontId="92" fillId="0" borderId="0" xfId="178" applyFont="1" applyAlignment="1" applyProtection="1">
      <alignment horizontal="center" vertical="center"/>
    </xf>
    <xf numFmtId="0" fontId="8" fillId="0" borderId="0" xfId="174" applyFont="1" applyAlignment="1">
      <alignment horizontal="center" vertical="center"/>
    </xf>
    <xf numFmtId="0" fontId="8" fillId="0" borderId="0" xfId="174" applyFont="1" applyFill="1">
      <alignment vertical="center"/>
    </xf>
    <xf numFmtId="0" fontId="76" fillId="0" borderId="0" xfId="174" applyFont="1">
      <alignment vertical="center"/>
    </xf>
    <xf numFmtId="183" fontId="8" fillId="0" borderId="0" xfId="84" applyNumberFormat="1" applyFont="1">
      <alignment vertical="center"/>
    </xf>
    <xf numFmtId="38" fontId="8" fillId="0" borderId="0" xfId="174" applyNumberFormat="1" applyFont="1">
      <alignment vertical="center"/>
    </xf>
    <xf numFmtId="0" fontId="0" fillId="0" borderId="0" xfId="0" applyFont="1" applyFill="1">
      <alignment vertical="center"/>
    </xf>
    <xf numFmtId="0" fontId="12" fillId="0" borderId="0" xfId="174" applyFont="1" applyFill="1">
      <alignment vertical="center"/>
    </xf>
    <xf numFmtId="38" fontId="12" fillId="0" borderId="0" xfId="83" applyFont="1" applyFill="1">
      <alignment vertical="center"/>
    </xf>
    <xf numFmtId="0" fontId="12" fillId="0" borderId="0" xfId="174" applyFont="1">
      <alignment vertical="center"/>
    </xf>
    <xf numFmtId="38" fontId="12" fillId="0" borderId="0" xfId="83" applyFont="1">
      <alignment vertical="center"/>
    </xf>
    <xf numFmtId="181" fontId="12" fillId="0" borderId="68" xfId="1" applyNumberFormat="1" applyFont="1" applyBorder="1" applyAlignment="1">
      <alignment vertical="center"/>
    </xf>
    <xf numFmtId="184" fontId="12" fillId="0" borderId="68" xfId="0" applyNumberFormat="1" applyFont="1" applyBorder="1" applyAlignment="1">
      <alignment vertical="center"/>
    </xf>
    <xf numFmtId="181" fontId="12" fillId="0" borderId="141" xfId="1" applyNumberFormat="1" applyFont="1" applyBorder="1" applyAlignment="1">
      <alignment vertical="center"/>
    </xf>
    <xf numFmtId="184" fontId="12" fillId="0" borderId="141" xfId="0" applyNumberFormat="1" applyFont="1" applyBorder="1" applyAlignment="1">
      <alignment vertical="center"/>
    </xf>
    <xf numFmtId="0" fontId="12" fillId="33" borderId="70" xfId="0" applyFont="1" applyFill="1" applyBorder="1" applyAlignment="1" applyProtection="1">
      <alignment horizontal="center" vertical="center"/>
    </xf>
    <xf numFmtId="0" fontId="86" fillId="33" borderId="71" xfId="0" applyFont="1" applyFill="1" applyBorder="1" applyAlignment="1">
      <alignment vertical="center"/>
    </xf>
    <xf numFmtId="0" fontId="12" fillId="33" borderId="70" xfId="0" applyFont="1" applyFill="1" applyBorder="1" applyAlignment="1" applyProtection="1">
      <alignment horizontal="center" vertical="center" shrinkToFit="1"/>
    </xf>
    <xf numFmtId="0" fontId="12" fillId="33" borderId="47" xfId="0" applyFont="1" applyFill="1" applyBorder="1" applyAlignment="1" applyProtection="1">
      <alignment horizontal="center" vertical="center"/>
    </xf>
    <xf numFmtId="0" fontId="12" fillId="33" borderId="35" xfId="0" applyFont="1" applyFill="1" applyBorder="1" applyAlignment="1" applyProtection="1">
      <alignment horizontal="center" vertical="center" shrinkToFit="1"/>
    </xf>
    <xf numFmtId="0" fontId="12" fillId="33" borderId="47" xfId="0" applyFont="1" applyFill="1" applyBorder="1" applyAlignment="1" applyProtection="1">
      <alignment horizontal="center" vertical="center" shrinkToFit="1"/>
    </xf>
    <xf numFmtId="0" fontId="12" fillId="33" borderId="74" xfId="0" applyFont="1" applyFill="1" applyBorder="1" applyAlignment="1">
      <alignment horizontal="distributed" vertical="center" justifyLastLine="1"/>
    </xf>
    <xf numFmtId="181" fontId="12" fillId="0" borderId="142" xfId="1" applyNumberFormat="1" applyFont="1" applyBorder="1" applyAlignment="1">
      <alignment vertical="center"/>
    </xf>
    <xf numFmtId="181" fontId="12" fillId="0" borderId="68" xfId="0" applyNumberFormat="1" applyFont="1" applyBorder="1" applyAlignment="1">
      <alignment vertical="center"/>
    </xf>
    <xf numFmtId="0" fontId="12" fillId="33" borderId="74" xfId="0" applyFont="1" applyFill="1" applyBorder="1" applyAlignment="1" applyProtection="1">
      <alignment horizontal="distributed" vertical="center" justifyLastLine="1"/>
    </xf>
    <xf numFmtId="0" fontId="12" fillId="33" borderId="141" xfId="0" applyFont="1" applyFill="1" applyBorder="1" applyAlignment="1" applyProtection="1">
      <alignment horizontal="distributed" vertical="center" justifyLastLine="1"/>
    </xf>
    <xf numFmtId="0" fontId="12" fillId="35" borderId="68" xfId="0" applyFont="1" applyFill="1" applyBorder="1" applyAlignment="1" applyProtection="1">
      <alignment horizontal="center" vertical="center"/>
    </xf>
    <xf numFmtId="180" fontId="12" fillId="36" borderId="68" xfId="0" applyNumberFormat="1" applyFont="1" applyFill="1" applyBorder="1" applyAlignment="1" applyProtection="1">
      <alignment horizontal="right" vertical="center" justifyLastLine="1"/>
    </xf>
    <xf numFmtId="180" fontId="12" fillId="0" borderId="68" xfId="0" applyNumberFormat="1" applyFont="1" applyBorder="1" applyAlignment="1">
      <alignment horizontal="right" vertical="center"/>
    </xf>
    <xf numFmtId="0" fontId="12" fillId="33" borderId="68" xfId="91" applyFont="1" applyFill="1" applyBorder="1" applyAlignment="1">
      <alignment horizontal="center" vertical="center"/>
    </xf>
    <xf numFmtId="0" fontId="12" fillId="33" borderId="35" xfId="92" applyFont="1" applyFill="1" applyBorder="1" applyAlignment="1">
      <alignment horizontal="center" vertical="center" wrapText="1"/>
    </xf>
    <xf numFmtId="0" fontId="12" fillId="33" borderId="49" xfId="92" applyFont="1" applyFill="1" applyBorder="1" applyAlignment="1">
      <alignment horizontal="center" vertical="center" wrapText="1"/>
    </xf>
    <xf numFmtId="0" fontId="12" fillId="33" borderId="68" xfId="92" applyFont="1" applyFill="1" applyBorder="1" applyAlignment="1">
      <alignment horizontal="center" vertical="center" wrapText="1"/>
    </xf>
    <xf numFmtId="0" fontId="12" fillId="33" borderId="80" xfId="93" applyFont="1" applyFill="1" applyBorder="1" applyAlignment="1">
      <alignment horizontal="center" vertical="center"/>
    </xf>
    <xf numFmtId="181" fontId="12" fillId="0" borderId="127" xfId="92" applyNumberFormat="1" applyFont="1" applyFill="1" applyBorder="1" applyAlignment="1">
      <alignment horizontal="right" vertical="center"/>
    </xf>
    <xf numFmtId="181" fontId="12" fillId="0" borderId="80" xfId="92" applyNumberFormat="1" applyFont="1" applyFill="1" applyBorder="1" applyAlignment="1">
      <alignment horizontal="right" vertical="center"/>
    </xf>
    <xf numFmtId="181" fontId="12" fillId="0" borderId="7" xfId="92" applyNumberFormat="1" applyFont="1" applyFill="1" applyBorder="1" applyAlignment="1">
      <alignment horizontal="right" vertical="center"/>
    </xf>
    <xf numFmtId="0" fontId="12" fillId="33" borderId="106" xfId="93" applyFont="1" applyFill="1" applyBorder="1" applyAlignment="1">
      <alignment horizontal="center" vertical="center"/>
    </xf>
    <xf numFmtId="181" fontId="12" fillId="0" borderId="54" xfId="92" applyNumberFormat="1" applyFont="1" applyFill="1" applyBorder="1" applyAlignment="1">
      <alignment horizontal="right" vertical="center"/>
    </xf>
    <xf numFmtId="181" fontId="86" fillId="0" borderId="0" xfId="0" applyNumberFormat="1" applyFont="1" applyAlignment="1">
      <alignment horizontal="right" vertical="center"/>
    </xf>
    <xf numFmtId="188" fontId="12" fillId="0" borderId="141" xfId="92" applyNumberFormat="1" applyFont="1" applyFill="1" applyBorder="1" applyAlignment="1">
      <alignment horizontal="right" vertical="center"/>
    </xf>
    <xf numFmtId="0" fontId="12" fillId="33" borderId="68" xfId="93" applyFont="1" applyFill="1" applyBorder="1" applyAlignment="1">
      <alignment horizontal="center" vertical="center" shrinkToFit="1"/>
    </xf>
    <xf numFmtId="0" fontId="12" fillId="0" borderId="0" xfId="0" applyFont="1" applyAlignment="1" applyProtection="1">
      <alignment vertical="center"/>
    </xf>
    <xf numFmtId="0" fontId="12" fillId="0" borderId="0" xfId="93" applyFont="1" applyFill="1" applyAlignment="1">
      <alignment vertical="center"/>
    </xf>
    <xf numFmtId="0" fontId="12" fillId="0" borderId="0" xfId="0" applyFont="1" applyFill="1">
      <alignment vertical="center"/>
    </xf>
    <xf numFmtId="0" fontId="12" fillId="33" borderId="142" xfId="0" applyFont="1" applyFill="1" applyBorder="1" applyAlignment="1">
      <alignment horizontal="center" vertical="center"/>
    </xf>
    <xf numFmtId="0" fontId="12" fillId="33" borderId="74" xfId="0" applyFont="1" applyFill="1" applyBorder="1" applyAlignment="1">
      <alignment vertical="center"/>
    </xf>
    <xf numFmtId="0" fontId="12" fillId="33" borderId="35" xfId="0" applyFont="1" applyFill="1" applyBorder="1" applyAlignment="1" applyProtection="1">
      <alignment horizontal="center" vertical="center"/>
    </xf>
    <xf numFmtId="0" fontId="12" fillId="33" borderId="138" xfId="0" applyFont="1" applyFill="1" applyBorder="1" applyAlignment="1" applyProtection="1">
      <alignment horizontal="center" vertical="center"/>
    </xf>
    <xf numFmtId="0" fontId="12" fillId="33" borderId="161" xfId="0" applyFont="1" applyFill="1" applyBorder="1" applyAlignment="1" applyProtection="1">
      <alignment horizontal="distributed" vertical="center" justifyLastLine="1"/>
    </xf>
    <xf numFmtId="0" fontId="12" fillId="33" borderId="114" xfId="0" applyFont="1" applyFill="1" applyBorder="1" applyAlignment="1" applyProtection="1">
      <alignment horizontal="distributed" vertical="center" justifyLastLine="1"/>
    </xf>
    <xf numFmtId="181" fontId="12" fillId="0" borderId="47" xfId="0" applyNumberFormat="1" applyFont="1" applyBorder="1" applyAlignment="1" applyProtection="1">
      <alignment vertical="center"/>
    </xf>
    <xf numFmtId="181" fontId="12" fillId="0" borderId="109" xfId="0" applyNumberFormat="1" applyFont="1" applyBorder="1" applyAlignment="1" applyProtection="1">
      <alignment vertical="center"/>
    </xf>
    <xf numFmtId="181" fontId="12" fillId="0" borderId="31" xfId="1" applyNumberFormat="1" applyFont="1" applyBorder="1" applyAlignment="1" applyProtection="1">
      <alignment vertical="center"/>
    </xf>
    <xf numFmtId="181" fontId="12" fillId="0" borderId="47" xfId="0" applyNumberFormat="1" applyFont="1" applyBorder="1" applyAlignment="1" applyProtection="1">
      <alignment horizontal="right" vertical="center"/>
    </xf>
    <xf numFmtId="181" fontId="12" fillId="0" borderId="109" xfId="0" applyNumberFormat="1" applyFont="1" applyBorder="1" applyAlignment="1" applyProtection="1">
      <alignment horizontal="right" vertical="center"/>
    </xf>
    <xf numFmtId="0" fontId="12" fillId="33" borderId="144" xfId="0" applyFont="1" applyFill="1" applyBorder="1" applyAlignment="1" applyProtection="1">
      <alignment horizontal="distributed" vertical="center" justifyLastLine="1"/>
    </xf>
    <xf numFmtId="181" fontId="12" fillId="0" borderId="144" xfId="0" applyNumberFormat="1" applyFont="1" applyBorder="1" applyAlignment="1" applyProtection="1">
      <alignment vertical="center"/>
    </xf>
    <xf numFmtId="181" fontId="12" fillId="0" borderId="162" xfId="1" applyNumberFormat="1" applyFont="1" applyBorder="1" applyAlignment="1" applyProtection="1">
      <alignment vertical="center"/>
    </xf>
    <xf numFmtId="0" fontId="12" fillId="33" borderId="109" xfId="0" applyFont="1" applyFill="1" applyBorder="1" applyAlignment="1" applyProtection="1">
      <alignment horizontal="distributed" vertical="center" justifyLastLine="1"/>
    </xf>
    <xf numFmtId="181" fontId="12" fillId="0" borderId="31" xfId="0" applyNumberFormat="1" applyFont="1" applyBorder="1" applyAlignment="1" applyProtection="1">
      <alignment vertical="center"/>
    </xf>
    <xf numFmtId="0" fontId="12" fillId="33" borderId="114" xfId="0" applyFont="1" applyFill="1" applyBorder="1" applyAlignment="1">
      <alignment vertical="center"/>
    </xf>
    <xf numFmtId="0" fontId="12" fillId="33" borderId="35" xfId="0" applyFont="1" applyFill="1" applyBorder="1" applyAlignment="1" applyProtection="1">
      <alignment horizontal="distributed" vertical="center" indent="1"/>
    </xf>
    <xf numFmtId="0" fontId="12" fillId="33" borderId="138" xfId="0" applyFont="1" applyFill="1" applyBorder="1" applyAlignment="1" applyProtection="1">
      <alignment horizontal="distributed" vertical="center" indent="1"/>
    </xf>
    <xf numFmtId="0" fontId="12" fillId="33" borderId="161" xfId="0" applyFont="1" applyFill="1" applyBorder="1" applyAlignment="1" applyProtection="1">
      <alignment horizontal="distributed" vertical="center" indent="1"/>
    </xf>
    <xf numFmtId="0" fontId="12" fillId="33" borderId="68" xfId="0" applyFont="1" applyFill="1" applyBorder="1" applyAlignment="1" applyProtection="1">
      <alignment horizontal="distributed" vertical="center" justifyLastLine="1"/>
    </xf>
    <xf numFmtId="191" fontId="12" fillId="0" borderId="35" xfId="1" applyNumberFormat="1" applyFont="1" applyBorder="1" applyAlignment="1">
      <alignment vertical="center"/>
    </xf>
    <xf numFmtId="191" fontId="12" fillId="0" borderId="68" xfId="1" applyNumberFormat="1" applyFont="1" applyBorder="1" applyAlignment="1">
      <alignment vertical="center"/>
    </xf>
    <xf numFmtId="177" fontId="12" fillId="0" borderId="35" xfId="1" quotePrefix="1" applyNumberFormat="1" applyFont="1" applyBorder="1" applyAlignment="1">
      <alignment horizontal="right" vertical="center"/>
    </xf>
    <xf numFmtId="191" fontId="12" fillId="0" borderId="138" xfId="1" applyNumberFormat="1" applyFont="1" applyBorder="1" applyAlignment="1">
      <alignment vertical="center"/>
    </xf>
    <xf numFmtId="191" fontId="12" fillId="0" borderId="161" xfId="1" applyNumberFormat="1" applyFont="1" applyBorder="1" applyAlignment="1">
      <alignment vertical="center"/>
    </xf>
    <xf numFmtId="191" fontId="12" fillId="0" borderId="35" xfId="1" quotePrefix="1" applyNumberFormat="1" applyFont="1" applyBorder="1" applyAlignment="1">
      <alignment horizontal="right" vertical="center"/>
    </xf>
    <xf numFmtId="191" fontId="12" fillId="0" borderId="141" xfId="1" quotePrefix="1" applyNumberFormat="1" applyFont="1" applyBorder="1" applyAlignment="1">
      <alignment horizontal="right" vertical="center"/>
    </xf>
    <xf numFmtId="191" fontId="12" fillId="0" borderId="141" xfId="1" applyNumberFormat="1" applyFont="1" applyBorder="1" applyAlignment="1">
      <alignment vertical="center"/>
    </xf>
    <xf numFmtId="191" fontId="12" fillId="0" borderId="0" xfId="1" applyNumberFormat="1" applyFont="1" applyBorder="1" applyAlignment="1">
      <alignment vertical="center"/>
    </xf>
    <xf numFmtId="191" fontId="12" fillId="0" borderId="0" xfId="1" quotePrefix="1" applyNumberFormat="1" applyFont="1" applyBorder="1" applyAlignment="1">
      <alignment horizontal="right" vertical="center"/>
    </xf>
    <xf numFmtId="0" fontId="12" fillId="33" borderId="74" xfId="0" applyFont="1" applyFill="1" applyBorder="1" applyAlignment="1" applyProtection="1">
      <alignment horizontal="center" vertical="center" wrapText="1"/>
    </xf>
    <xf numFmtId="0" fontId="12" fillId="33" borderId="68" xfId="0" applyFont="1" applyFill="1" applyBorder="1" applyAlignment="1" applyProtection="1">
      <alignment horizontal="center" vertical="center" wrapText="1"/>
    </xf>
    <xf numFmtId="0" fontId="12" fillId="33" borderId="154" xfId="0" applyFont="1" applyFill="1" applyBorder="1" applyAlignment="1" applyProtection="1">
      <alignment horizontal="center" vertical="center" wrapText="1"/>
    </xf>
    <xf numFmtId="0" fontId="12" fillId="33" borderId="18" xfId="0" applyFont="1" applyFill="1" applyBorder="1" applyAlignment="1" applyProtection="1">
      <alignment horizontal="center" vertical="center" wrapText="1"/>
    </xf>
    <xf numFmtId="0" fontId="12" fillId="33" borderId="21" xfId="0" applyFont="1" applyFill="1" applyBorder="1" applyAlignment="1" applyProtection="1">
      <alignment horizontal="center" vertical="center" wrapText="1"/>
    </xf>
    <xf numFmtId="195" fontId="12" fillId="0" borderId="113" xfId="0" applyNumberFormat="1" applyFont="1" applyBorder="1" applyAlignment="1" applyProtection="1">
      <alignment vertical="center"/>
    </xf>
    <xf numFmtId="195" fontId="12" fillId="0" borderId="7" xfId="0" applyNumberFormat="1" applyFont="1" applyBorder="1" applyAlignment="1" applyProtection="1">
      <alignment vertical="center"/>
    </xf>
    <xf numFmtId="195" fontId="12" fillId="0" borderId="147" xfId="0" applyNumberFormat="1" applyFont="1" applyBorder="1" applyAlignment="1" applyProtection="1">
      <alignment vertical="center"/>
    </xf>
    <xf numFmtId="195" fontId="12" fillId="0" borderId="155" xfId="0" applyNumberFormat="1" applyFont="1" applyBorder="1" applyAlignment="1" applyProtection="1">
      <alignment vertical="center"/>
    </xf>
    <xf numFmtId="196" fontId="12" fillId="0" borderId="109" xfId="0" applyNumberFormat="1" applyFont="1" applyBorder="1" applyAlignment="1" applyProtection="1">
      <alignment horizontal="right" vertical="center"/>
    </xf>
    <xf numFmtId="196" fontId="12" fillId="0" borderId="5" xfId="0" applyNumberFormat="1" applyFont="1" applyBorder="1" applyAlignment="1" applyProtection="1">
      <alignment horizontal="right" vertical="center"/>
    </xf>
    <xf numFmtId="196" fontId="12" fillId="0" borderId="20" xfId="0" applyNumberFormat="1" applyFont="1" applyBorder="1" applyAlignment="1" applyProtection="1">
      <alignment horizontal="right" vertical="center"/>
    </xf>
    <xf numFmtId="181" fontId="12" fillId="0" borderId="113" xfId="1" applyNumberFormat="1" applyFont="1" applyBorder="1" applyAlignment="1" applyProtection="1">
      <alignment horizontal="right" vertical="center"/>
    </xf>
    <xf numFmtId="181" fontId="12" fillId="0" borderId="113" xfId="0" applyNumberFormat="1" applyFont="1" applyBorder="1" applyAlignment="1" applyProtection="1">
      <alignment horizontal="right" vertical="center"/>
    </xf>
    <xf numFmtId="181" fontId="12" fillId="0" borderId="7" xfId="0" applyNumberFormat="1" applyFont="1" applyBorder="1" applyAlignment="1" applyProtection="1">
      <alignment horizontal="right" vertical="center"/>
    </xf>
    <xf numFmtId="181" fontId="12" fillId="0" borderId="10" xfId="0" applyNumberFormat="1" applyFont="1" applyBorder="1" applyAlignment="1" applyProtection="1">
      <alignment horizontal="right" vertical="center"/>
    </xf>
    <xf numFmtId="181" fontId="12" fillId="0" borderId="19" xfId="0" applyNumberFormat="1" applyFont="1" applyBorder="1" applyAlignment="1" applyProtection="1">
      <alignment horizontal="right" vertical="center"/>
    </xf>
    <xf numFmtId="196" fontId="12" fillId="0" borderId="113" xfId="0" applyNumberFormat="1" applyFont="1" applyBorder="1" applyAlignment="1" applyProtection="1">
      <alignment horizontal="right" vertical="center"/>
    </xf>
    <xf numFmtId="196" fontId="12" fillId="0" borderId="7" xfId="0" applyNumberFormat="1" applyFont="1" applyBorder="1" applyAlignment="1" applyProtection="1">
      <alignment horizontal="right" vertical="center"/>
    </xf>
    <xf numFmtId="195" fontId="12" fillId="0" borderId="124" xfId="0" applyNumberFormat="1" applyFont="1" applyBorder="1" applyAlignment="1" applyProtection="1">
      <alignment horizontal="right" vertical="center"/>
    </xf>
    <xf numFmtId="195" fontId="12" fillId="0" borderId="127" xfId="0" applyNumberFormat="1" applyFont="1" applyBorder="1" applyAlignment="1" applyProtection="1">
      <alignment horizontal="right" vertical="center"/>
    </xf>
    <xf numFmtId="195" fontId="12" fillId="0" borderId="147" xfId="0" applyNumberFormat="1" applyFont="1" applyBorder="1" applyAlignment="1" applyProtection="1">
      <alignment horizontal="right" vertical="center"/>
    </xf>
    <xf numFmtId="195" fontId="12" fillId="0" borderId="155" xfId="0" applyNumberFormat="1" applyFont="1" applyBorder="1" applyAlignment="1" applyProtection="1">
      <alignment horizontal="right" vertical="center"/>
    </xf>
    <xf numFmtId="195" fontId="12" fillId="0" borderId="113" xfId="0" applyNumberFormat="1" applyFont="1" applyBorder="1" applyAlignment="1" applyProtection="1">
      <alignment horizontal="right" vertical="center"/>
    </xf>
    <xf numFmtId="195" fontId="12" fillId="0" borderId="7" xfId="0" applyNumberFormat="1" applyFont="1" applyBorder="1" applyAlignment="1" applyProtection="1">
      <alignment horizontal="right" vertical="center"/>
    </xf>
    <xf numFmtId="195" fontId="12" fillId="0" borderId="10" xfId="0" applyNumberFormat="1" applyFont="1" applyBorder="1" applyAlignment="1" applyProtection="1">
      <alignment horizontal="right" vertical="center"/>
    </xf>
    <xf numFmtId="195" fontId="12" fillId="0" borderId="19" xfId="0" applyNumberFormat="1" applyFont="1" applyBorder="1" applyAlignment="1" applyProtection="1">
      <alignment horizontal="right" vertical="center"/>
    </xf>
    <xf numFmtId="0" fontId="12" fillId="33" borderId="35" xfId="0" applyFont="1" applyFill="1" applyBorder="1" applyAlignment="1">
      <alignment vertical="center"/>
    </xf>
    <xf numFmtId="0" fontId="12" fillId="33" borderId="68" xfId="0" applyFont="1" applyFill="1" applyBorder="1" applyAlignment="1">
      <alignment vertical="center"/>
    </xf>
    <xf numFmtId="0" fontId="12" fillId="33" borderId="68" xfId="0" applyFont="1" applyFill="1" applyBorder="1" applyAlignment="1" applyProtection="1">
      <alignment horizontal="center" vertical="center"/>
    </xf>
    <xf numFmtId="0" fontId="12" fillId="33" borderId="18" xfId="0" applyFont="1" applyFill="1" applyBorder="1" applyAlignment="1" applyProtection="1">
      <alignment horizontal="center" vertical="center"/>
    </xf>
    <xf numFmtId="0" fontId="12" fillId="33" borderId="115" xfId="0" applyFont="1" applyFill="1" applyBorder="1" applyAlignment="1" applyProtection="1">
      <alignment horizontal="center" vertical="center" shrinkToFit="1"/>
    </xf>
    <xf numFmtId="0" fontId="83" fillId="33" borderId="35" xfId="0" applyFont="1" applyFill="1" applyBorder="1" applyAlignment="1" applyProtection="1">
      <alignment horizontal="distributed" vertical="center" justifyLastLine="1"/>
    </xf>
    <xf numFmtId="0" fontId="83" fillId="0" borderId="68" xfId="0" applyFont="1" applyFill="1" applyBorder="1" applyAlignment="1" applyProtection="1">
      <alignment horizontal="distributed" vertical="center" justifyLastLine="1"/>
    </xf>
    <xf numFmtId="181" fontId="83" fillId="0" borderId="35" xfId="0" applyNumberFormat="1" applyFont="1" applyBorder="1" applyAlignment="1" applyProtection="1">
      <alignment vertical="center"/>
    </xf>
    <xf numFmtId="181" fontId="83" fillId="0" borderId="68" xfId="0" applyNumberFormat="1" applyFont="1" applyBorder="1" applyAlignment="1" applyProtection="1">
      <alignment vertical="center"/>
    </xf>
    <xf numFmtId="181" fontId="83" fillId="0" borderId="18" xfId="0" applyNumberFormat="1" applyFont="1" applyBorder="1" applyAlignment="1" applyProtection="1">
      <alignment vertical="center"/>
    </xf>
    <xf numFmtId="184" fontId="83" fillId="0" borderId="115" xfId="0" applyNumberFormat="1" applyFont="1" applyBorder="1" applyAlignment="1" applyProtection="1">
      <alignment horizontal="right" vertical="center"/>
    </xf>
    <xf numFmtId="0" fontId="12" fillId="33" borderId="35" xfId="0" applyFont="1" applyFill="1" applyBorder="1" applyAlignment="1" applyProtection="1">
      <alignment horizontal="distributed" vertical="center" justifyLastLine="1"/>
    </xf>
    <xf numFmtId="0" fontId="12" fillId="0" borderId="68" xfId="0" applyFont="1" applyFill="1" applyBorder="1" applyAlignment="1" applyProtection="1">
      <alignment horizontal="distributed" vertical="center" justifyLastLine="1"/>
    </xf>
    <xf numFmtId="181" fontId="12" fillId="0" borderId="35" xfId="0" applyNumberFormat="1" applyFont="1" applyBorder="1" applyAlignment="1" applyProtection="1">
      <alignment vertical="center"/>
    </xf>
    <xf numFmtId="181" fontId="12" fillId="0" borderId="68" xfId="0" applyNumberFormat="1" applyFont="1" applyBorder="1" applyAlignment="1" applyProtection="1">
      <alignment vertical="center"/>
    </xf>
    <xf numFmtId="181" fontId="12" fillId="0" borderId="18" xfId="0" applyNumberFormat="1" applyFont="1" applyBorder="1" applyAlignment="1" applyProtection="1">
      <alignment vertical="center"/>
    </xf>
    <xf numFmtId="184" fontId="12" fillId="0" borderId="115" xfId="0" applyNumberFormat="1" applyFont="1" applyBorder="1" applyAlignment="1" applyProtection="1">
      <alignment horizontal="right" vertical="center"/>
    </xf>
    <xf numFmtId="0" fontId="12" fillId="33" borderId="35" xfId="0" applyFont="1" applyFill="1" applyBorder="1" applyAlignment="1">
      <alignment horizontal="distributed" vertical="center" justifyLastLine="1"/>
    </xf>
    <xf numFmtId="0" fontId="12" fillId="0" borderId="68" xfId="0" applyFont="1" applyFill="1" applyBorder="1" applyAlignment="1">
      <alignment horizontal="distributed" vertical="center" justifyLastLine="1"/>
    </xf>
    <xf numFmtId="181" fontId="12" fillId="0" borderId="35" xfId="1" applyNumberFormat="1" applyFont="1" applyBorder="1" applyAlignment="1">
      <alignment vertical="center"/>
    </xf>
    <xf numFmtId="181" fontId="12" fillId="0" borderId="18" xfId="1" applyNumberFormat="1" applyFont="1" applyBorder="1" applyAlignment="1">
      <alignment vertical="center"/>
    </xf>
    <xf numFmtId="0" fontId="12" fillId="33" borderId="70" xfId="0" applyFont="1" applyFill="1" applyBorder="1" applyAlignment="1">
      <alignment vertical="center"/>
    </xf>
    <xf numFmtId="0" fontId="12" fillId="33" borderId="71" xfId="0" applyFont="1" applyFill="1" applyBorder="1" applyAlignment="1">
      <alignment vertical="center"/>
    </xf>
    <xf numFmtId="0" fontId="12" fillId="33" borderId="47" xfId="0" applyFont="1" applyFill="1" applyBorder="1" applyAlignment="1">
      <alignment vertical="center"/>
    </xf>
    <xf numFmtId="0" fontId="12" fillId="33" borderId="68" xfId="0" applyFont="1" applyFill="1" applyBorder="1" applyAlignment="1">
      <alignment horizontal="center" vertical="center" justifyLastLine="1"/>
    </xf>
    <xf numFmtId="0" fontId="12" fillId="33" borderId="5" xfId="0" applyFont="1" applyFill="1" applyBorder="1" applyAlignment="1">
      <alignment horizontal="distributed" vertical="center" justifyLastLine="1"/>
    </xf>
    <xf numFmtId="182" fontId="12" fillId="0" borderId="5" xfId="0" applyNumberFormat="1" applyFont="1" applyBorder="1">
      <alignment vertical="center"/>
    </xf>
    <xf numFmtId="179" fontId="12" fillId="0" borderId="5" xfId="0" applyNumberFormat="1" applyFont="1" applyBorder="1">
      <alignment vertical="center"/>
    </xf>
    <xf numFmtId="0" fontId="12" fillId="33" borderId="68" xfId="0" applyFont="1" applyFill="1" applyBorder="1" applyAlignment="1">
      <alignment horizontal="distributed" vertical="center" justifyLastLine="1"/>
    </xf>
    <xf numFmtId="182" fontId="12" fillId="0" borderId="68" xfId="0" applyNumberFormat="1" applyFont="1" applyBorder="1">
      <alignment vertical="center"/>
    </xf>
    <xf numFmtId="179" fontId="12" fillId="0" borderId="68" xfId="0" applyNumberFormat="1" applyFont="1" applyBorder="1">
      <alignment vertical="center"/>
    </xf>
    <xf numFmtId="179" fontId="12" fillId="0" borderId="68" xfId="0" applyNumberFormat="1" applyFont="1" applyBorder="1" applyAlignment="1">
      <alignment horizontal="right" vertical="center"/>
    </xf>
    <xf numFmtId="0" fontId="12" fillId="33" borderId="114" xfId="0" applyFont="1" applyFill="1" applyBorder="1" applyAlignment="1" applyProtection="1">
      <alignment horizontal="center" vertical="center"/>
    </xf>
    <xf numFmtId="0" fontId="12" fillId="33" borderId="21" xfId="0" applyFont="1" applyFill="1" applyBorder="1" applyAlignment="1" applyProtection="1">
      <alignment horizontal="center" vertical="center" shrinkToFit="1"/>
    </xf>
    <xf numFmtId="181" fontId="83" fillId="0" borderId="114" xfId="0" applyNumberFormat="1" applyFont="1" applyBorder="1" applyAlignment="1" applyProtection="1">
      <alignment vertical="center"/>
    </xf>
    <xf numFmtId="179" fontId="83" fillId="0" borderId="21" xfId="0" applyNumberFormat="1" applyFont="1" applyBorder="1" applyAlignment="1" applyProtection="1">
      <alignment vertical="center"/>
    </xf>
    <xf numFmtId="181" fontId="12" fillId="0" borderId="114" xfId="0" applyNumberFormat="1" applyFont="1" applyBorder="1" applyAlignment="1" applyProtection="1">
      <alignment vertical="center"/>
    </xf>
    <xf numFmtId="179" fontId="87" fillId="0" borderId="21" xfId="0" applyNumberFormat="1" applyFont="1" applyBorder="1" applyAlignment="1" applyProtection="1">
      <alignment vertical="center"/>
    </xf>
    <xf numFmtId="0" fontId="87" fillId="0" borderId="0" xfId="0" applyFont="1">
      <alignment vertical="center"/>
    </xf>
    <xf numFmtId="0" fontId="12" fillId="0" borderId="66" xfId="0" applyFont="1" applyBorder="1" applyAlignment="1" applyProtection="1">
      <alignment vertical="center"/>
    </xf>
    <xf numFmtId="0" fontId="12" fillId="33" borderId="47" xfId="0" applyFont="1" applyFill="1" applyBorder="1" applyAlignment="1" applyProtection="1">
      <alignment horizontal="distributed" vertical="center" justifyLastLine="1"/>
    </xf>
    <xf numFmtId="0" fontId="12" fillId="33" borderId="68" xfId="0" applyFont="1" applyFill="1" applyBorder="1" applyAlignment="1" applyProtection="1">
      <alignment horizontal="center" vertical="center" shrinkToFit="1"/>
    </xf>
    <xf numFmtId="181" fontId="12" fillId="0" borderId="67" xfId="0" applyNumberFormat="1" applyFont="1" applyBorder="1" applyAlignment="1" applyProtection="1">
      <alignment vertical="center"/>
    </xf>
    <xf numFmtId="184" fontId="12" fillId="0" borderId="68" xfId="0" applyNumberFormat="1" applyFont="1" applyBorder="1" applyAlignment="1" applyProtection="1">
      <alignment vertical="center"/>
    </xf>
    <xf numFmtId="181" fontId="12" fillId="0" borderId="146" xfId="0" applyNumberFormat="1" applyFont="1" applyBorder="1" applyAlignment="1" applyProtection="1">
      <alignment vertical="center"/>
    </xf>
    <xf numFmtId="182" fontId="12" fillId="0" borderId="68" xfId="0" applyNumberFormat="1" applyFont="1" applyBorder="1" applyAlignment="1">
      <alignment horizontal="right" vertical="center"/>
    </xf>
    <xf numFmtId="0" fontId="86" fillId="0" borderId="142" xfId="0" applyFont="1" applyFill="1" applyBorder="1" applyAlignment="1">
      <alignment horizontal="right" vertical="center"/>
    </xf>
    <xf numFmtId="181" fontId="12" fillId="0" borderId="73" xfId="0" applyNumberFormat="1" applyFont="1" applyFill="1" applyBorder="1" applyAlignment="1" applyProtection="1">
      <alignment vertical="center"/>
    </xf>
    <xf numFmtId="181" fontId="12" fillId="0" borderId="67" xfId="0" applyNumberFormat="1" applyFont="1" applyFill="1" applyBorder="1" applyAlignment="1" applyProtection="1">
      <alignment vertical="center"/>
    </xf>
    <xf numFmtId="181" fontId="12" fillId="0" borderId="78" xfId="0" applyNumberFormat="1" applyFont="1" applyFill="1" applyBorder="1" applyAlignment="1" applyProtection="1">
      <alignment vertical="center"/>
    </xf>
    <xf numFmtId="181" fontId="12" fillId="0" borderId="73" xfId="0" applyNumberFormat="1" applyFont="1" applyBorder="1" applyAlignment="1" applyProtection="1">
      <alignment vertical="center"/>
    </xf>
    <xf numFmtId="181" fontId="12" fillId="0" borderId="158" xfId="0" applyNumberFormat="1" applyFont="1" applyBorder="1" applyAlignment="1" applyProtection="1">
      <alignment vertical="center"/>
    </xf>
    <xf numFmtId="0" fontId="12" fillId="0" borderId="69" xfId="0" applyFont="1" applyBorder="1" applyAlignment="1" applyProtection="1">
      <alignment vertical="center"/>
    </xf>
    <xf numFmtId="0" fontId="39" fillId="54" borderId="10" xfId="0" applyFont="1" applyFill="1" applyBorder="1" applyAlignment="1">
      <alignment vertical="center" wrapText="1"/>
    </xf>
    <xf numFmtId="0" fontId="103" fillId="54" borderId="10" xfId="0" applyFont="1" applyFill="1" applyBorder="1" applyAlignment="1">
      <alignment horizontal="justify" vertical="center"/>
    </xf>
    <xf numFmtId="0" fontId="39" fillId="54" borderId="107" xfId="0" applyFont="1" applyFill="1" applyBorder="1" applyAlignment="1">
      <alignment vertical="center" wrapText="1"/>
    </xf>
    <xf numFmtId="0" fontId="103" fillId="54" borderId="109" xfId="0" applyFont="1" applyFill="1" applyBorder="1" applyAlignment="1">
      <alignment horizontal="justify" vertical="center"/>
    </xf>
    <xf numFmtId="0" fontId="70" fillId="33" borderId="68" xfId="168" applyFont="1" applyFill="1" applyBorder="1"/>
    <xf numFmtId="177" fontId="90" fillId="0" borderId="68" xfId="1" applyNumberFormat="1" applyFont="1" applyBorder="1" applyAlignment="1">
      <alignment vertical="center"/>
    </xf>
    <xf numFmtId="0" fontId="90" fillId="33" borderId="124" xfId="0" applyFont="1" applyFill="1" applyBorder="1" applyAlignment="1" applyProtection="1">
      <alignment horizontal="center" vertical="center"/>
    </xf>
    <xf numFmtId="0" fontId="90" fillId="33" borderId="126" xfId="0" applyFont="1" applyFill="1" applyBorder="1" applyAlignment="1" applyProtection="1">
      <alignment vertical="center"/>
    </xf>
    <xf numFmtId="0" fontId="90" fillId="33" borderId="5" xfId="0" applyFont="1" applyFill="1" applyBorder="1" applyAlignment="1" applyProtection="1">
      <alignment horizontal="distributed" vertical="center" justifyLastLine="1"/>
    </xf>
    <xf numFmtId="0" fontId="90" fillId="33" borderId="68" xfId="0" applyFont="1" applyFill="1" applyBorder="1" applyAlignment="1" applyProtection="1">
      <alignment horizontal="center" vertical="center" justifyLastLine="1"/>
    </xf>
    <xf numFmtId="177" fontId="90" fillId="0" borderId="68" xfId="1" applyNumberFormat="1" applyFont="1" applyBorder="1" applyAlignment="1" applyProtection="1">
      <alignment vertical="center"/>
    </xf>
    <xf numFmtId="0" fontId="90" fillId="33" borderId="124" xfId="0" applyFont="1" applyFill="1" applyBorder="1" applyAlignment="1" applyProtection="1">
      <alignment horizontal="center" vertical="center" justifyLastLine="1"/>
    </xf>
    <xf numFmtId="0" fontId="90" fillId="33" borderId="126" xfId="0" applyFont="1" applyFill="1" applyBorder="1" applyAlignment="1" applyProtection="1">
      <alignment horizontal="distributed" vertical="center" justifyLastLine="1"/>
    </xf>
    <xf numFmtId="0" fontId="90" fillId="33" borderId="102" xfId="0" applyFont="1" applyFill="1" applyBorder="1" applyAlignment="1" applyProtection="1">
      <alignment horizontal="center" vertical="center" justifyLastLine="1"/>
    </xf>
    <xf numFmtId="0" fontId="90" fillId="33" borderId="125" xfId="0" applyFont="1" applyFill="1" applyBorder="1" applyAlignment="1" applyProtection="1">
      <alignment horizontal="distributed" vertical="center" justifyLastLine="1"/>
    </xf>
    <xf numFmtId="0" fontId="90" fillId="33" borderId="104" xfId="0" applyFont="1" applyFill="1" applyBorder="1" applyAlignment="1" applyProtection="1">
      <alignment horizontal="distributed" vertical="center" justifyLastLine="1"/>
    </xf>
    <xf numFmtId="0" fontId="90" fillId="33" borderId="102" xfId="0" applyFont="1" applyFill="1" applyBorder="1" applyAlignment="1" applyProtection="1">
      <alignment horizontal="left" vertical="center" justifyLastLine="1"/>
    </xf>
    <xf numFmtId="0" fontId="90" fillId="33" borderId="103" xfId="0" applyFont="1" applyFill="1" applyBorder="1" applyAlignment="1" applyProtection="1">
      <alignment horizontal="distributed" vertical="center" justifyLastLine="1"/>
    </xf>
    <xf numFmtId="0" fontId="90" fillId="33" borderId="124" xfId="0" applyFont="1" applyFill="1" applyBorder="1" applyAlignment="1">
      <alignment horizontal="center" vertical="center" justifyLastLine="1"/>
    </xf>
    <xf numFmtId="0" fontId="90" fillId="33" borderId="126" xfId="0" applyFont="1" applyFill="1" applyBorder="1" applyAlignment="1">
      <alignment horizontal="distributed" vertical="center" justifyLastLine="1"/>
    </xf>
    <xf numFmtId="0" fontId="90" fillId="33" borderId="109" xfId="0" applyFont="1" applyFill="1" applyBorder="1" applyAlignment="1" applyProtection="1">
      <alignment horizontal="distributed" vertical="center" justifyLastLine="1"/>
    </xf>
    <xf numFmtId="0" fontId="90" fillId="33" borderId="138" xfId="0" applyFont="1" applyFill="1" applyBorder="1" applyAlignment="1" applyProtection="1">
      <alignment horizontal="center" vertical="center" justifyLastLine="1"/>
    </xf>
    <xf numFmtId="0" fontId="90" fillId="33" borderId="111" xfId="0" applyFont="1" applyFill="1" applyBorder="1" applyAlignment="1" applyProtection="1">
      <alignment horizontal="center" vertical="center" justifyLastLine="1"/>
    </xf>
    <xf numFmtId="0" fontId="90" fillId="33" borderId="139" xfId="0" applyFont="1" applyFill="1" applyBorder="1" applyAlignment="1" applyProtection="1">
      <alignment horizontal="center" vertical="center" justifyLastLine="1"/>
    </xf>
    <xf numFmtId="0" fontId="90" fillId="33" borderId="109" xfId="0" applyFont="1" applyFill="1" applyBorder="1" applyAlignment="1">
      <alignment horizontal="distributed" vertical="center" justifyLastLine="1"/>
    </xf>
    <xf numFmtId="177" fontId="107" fillId="0" borderId="5" xfId="1" applyNumberFormat="1" applyFont="1" applyBorder="1" applyAlignment="1" applyProtection="1">
      <alignment vertical="center"/>
    </xf>
    <xf numFmtId="191" fontId="107" fillId="0" borderId="5" xfId="1" applyNumberFormat="1" applyFont="1" applyBorder="1" applyAlignment="1" applyProtection="1">
      <alignment vertical="center"/>
    </xf>
    <xf numFmtId="191" fontId="107" fillId="0" borderId="109" xfId="1" applyNumberFormat="1" applyFont="1" applyBorder="1" applyAlignment="1" applyProtection="1">
      <alignment vertical="center"/>
    </xf>
    <xf numFmtId="191" fontId="107" fillId="0" borderId="111" xfId="1" applyNumberFormat="1" applyFont="1" applyBorder="1" applyAlignment="1" applyProtection="1">
      <alignment vertical="center"/>
    </xf>
    <xf numFmtId="191" fontId="107" fillId="0" borderId="117" xfId="1" applyNumberFormat="1" applyFont="1" applyBorder="1" applyAlignment="1" applyProtection="1">
      <alignment vertical="center"/>
    </xf>
    <xf numFmtId="177" fontId="107" fillId="0" borderId="5" xfId="1" applyNumberFormat="1" applyFont="1" applyBorder="1" applyAlignment="1">
      <alignment vertical="center"/>
    </xf>
    <xf numFmtId="191" fontId="90" fillId="0" borderId="5" xfId="1" applyNumberFormat="1" applyFont="1" applyBorder="1" applyAlignment="1" applyProtection="1">
      <alignment vertical="center"/>
    </xf>
    <xf numFmtId="191" fontId="90" fillId="0" borderId="109" xfId="1" applyNumberFormat="1" applyFont="1" applyBorder="1" applyAlignment="1" applyProtection="1">
      <alignment vertical="center"/>
    </xf>
    <xf numFmtId="191" fontId="90" fillId="0" borderId="111" xfId="1" applyNumberFormat="1" applyFont="1" applyBorder="1" applyAlignment="1" applyProtection="1">
      <alignment vertical="center"/>
    </xf>
    <xf numFmtId="191" fontId="90" fillId="0" borderId="117" xfId="1" applyNumberFormat="1" applyFont="1" applyBorder="1" applyAlignment="1" applyProtection="1">
      <alignment vertical="center"/>
    </xf>
    <xf numFmtId="179" fontId="90" fillId="0" borderId="68" xfId="0" applyNumberFormat="1" applyFont="1" applyBorder="1" applyAlignment="1">
      <alignment horizontal="right" vertical="center"/>
    </xf>
    <xf numFmtId="0" fontId="90" fillId="0" borderId="0" xfId="0" applyFont="1">
      <alignment vertical="center"/>
    </xf>
    <xf numFmtId="38" fontId="90" fillId="0" borderId="0" xfId="1" applyFont="1">
      <alignment vertical="center"/>
    </xf>
    <xf numFmtId="0" fontId="90" fillId="0" borderId="0" xfId="0" applyFont="1" applyBorder="1" applyAlignment="1">
      <alignment vertical="center"/>
    </xf>
    <xf numFmtId="0" fontId="110" fillId="0" borderId="0" xfId="0" applyFont="1" applyBorder="1" applyAlignment="1">
      <alignment vertical="center"/>
    </xf>
    <xf numFmtId="0" fontId="90" fillId="0" borderId="0" xfId="0" applyFont="1" applyAlignment="1">
      <alignment vertical="center"/>
    </xf>
    <xf numFmtId="0" fontId="90" fillId="0" borderId="0" xfId="0" applyFont="1" applyBorder="1" applyAlignment="1" applyProtection="1">
      <alignment horizontal="right" vertical="center"/>
    </xf>
    <xf numFmtId="0" fontId="90" fillId="0" borderId="0" xfId="0" applyFont="1" applyBorder="1" applyAlignment="1" applyProtection="1">
      <alignment vertical="center"/>
    </xf>
    <xf numFmtId="0" fontId="90" fillId="33" borderId="124" xfId="0" applyFont="1" applyFill="1" applyBorder="1" applyAlignment="1" applyProtection="1">
      <alignment horizontal="left" vertical="center" justifyLastLine="1"/>
    </xf>
    <xf numFmtId="0" fontId="90" fillId="33" borderId="109" xfId="0" applyFont="1" applyFill="1" applyBorder="1" applyAlignment="1" applyProtection="1">
      <alignment horizontal="center" vertical="center" justifyLastLine="1"/>
    </xf>
    <xf numFmtId="0" fontId="90" fillId="0" borderId="0" xfId="168" applyFont="1" applyAlignment="1">
      <alignment vertical="center"/>
    </xf>
    <xf numFmtId="0" fontId="90" fillId="0" borderId="111" xfId="168" applyFont="1" applyBorder="1" applyAlignment="1">
      <alignment horizontal="right" vertical="center"/>
    </xf>
    <xf numFmtId="0" fontId="90" fillId="33" borderId="10" xfId="168" applyFont="1" applyFill="1" applyBorder="1" applyAlignment="1">
      <alignment horizontal="center" vertical="center"/>
    </xf>
    <xf numFmtId="0" fontId="90" fillId="33" borderId="5" xfId="168" applyFont="1" applyFill="1" applyBorder="1" applyAlignment="1">
      <alignment vertical="center"/>
    </xf>
    <xf numFmtId="0" fontId="90" fillId="33" borderId="47" xfId="168" applyFont="1" applyFill="1" applyBorder="1" applyAlignment="1">
      <alignment horizontal="center" vertical="center" wrapText="1"/>
    </xf>
    <xf numFmtId="0" fontId="90" fillId="33" borderId="68" xfId="168" applyFont="1" applyFill="1" applyBorder="1" applyAlignment="1">
      <alignment horizontal="center" vertical="center" wrapText="1"/>
    </xf>
    <xf numFmtId="182" fontId="107" fillId="0" borderId="68" xfId="1" applyNumberFormat="1" applyFont="1" applyBorder="1" applyAlignment="1">
      <alignment vertical="center"/>
    </xf>
    <xf numFmtId="179" fontId="107" fillId="0" borderId="68" xfId="169" applyNumberFormat="1" applyFont="1" applyBorder="1" applyAlignment="1">
      <alignment vertical="center"/>
    </xf>
    <xf numFmtId="181" fontId="90" fillId="0" borderId="68" xfId="1" applyNumberFormat="1" applyFont="1" applyFill="1" applyBorder="1" applyAlignment="1">
      <alignment vertical="center"/>
    </xf>
    <xf numFmtId="182" fontId="107" fillId="0" borderId="68" xfId="169" applyNumberFormat="1" applyFont="1" applyBorder="1" applyAlignment="1">
      <alignment vertical="center"/>
    </xf>
    <xf numFmtId="202" fontId="107" fillId="0" borderId="68" xfId="169" applyNumberFormat="1" applyFont="1" applyBorder="1" applyAlignment="1">
      <alignment vertical="center"/>
    </xf>
    <xf numFmtId="182" fontId="90" fillId="0" borderId="68" xfId="1" applyNumberFormat="1" applyFont="1" applyFill="1" applyBorder="1" applyAlignment="1">
      <alignment vertical="center"/>
    </xf>
    <xf numFmtId="179" fontId="90" fillId="0" borderId="68" xfId="169" applyNumberFormat="1" applyFont="1" applyBorder="1" applyAlignment="1">
      <alignment vertical="center"/>
    </xf>
    <xf numFmtId="182" fontId="90" fillId="0" borderId="68" xfId="169" applyNumberFormat="1" applyFont="1" applyBorder="1" applyAlignment="1">
      <alignment vertical="center"/>
    </xf>
    <xf numFmtId="202" fontId="90" fillId="0" borderId="68" xfId="169" applyNumberFormat="1" applyFont="1" applyBorder="1" applyAlignment="1">
      <alignment vertical="center"/>
    </xf>
    <xf numFmtId="0" fontId="90" fillId="33" borderId="7" xfId="168" applyFont="1" applyFill="1" applyBorder="1" applyAlignment="1">
      <alignment vertical="center"/>
    </xf>
    <xf numFmtId="0" fontId="90" fillId="33" borderId="113" xfId="168" applyFont="1" applyFill="1" applyBorder="1" applyAlignment="1">
      <alignment vertical="center"/>
    </xf>
    <xf numFmtId="0" fontId="90" fillId="33" borderId="117" xfId="168" applyFont="1" applyFill="1" applyBorder="1" applyAlignment="1">
      <alignment vertical="center"/>
    </xf>
    <xf numFmtId="0" fontId="90" fillId="33" borderId="11" xfId="168" applyFont="1" applyFill="1" applyBorder="1" applyAlignment="1">
      <alignment vertical="center"/>
    </xf>
    <xf numFmtId="0" fontId="90" fillId="33" borderId="109" xfId="168" applyFont="1" applyFill="1" applyBorder="1" applyAlignment="1">
      <alignment vertical="center"/>
    </xf>
    <xf numFmtId="181" fontId="90" fillId="0" borderId="68" xfId="168" applyNumberFormat="1" applyFont="1" applyBorder="1" applyAlignment="1">
      <alignment vertical="center"/>
    </xf>
    <xf numFmtId="188" fontId="90" fillId="0" borderId="68" xfId="168" applyNumberFormat="1" applyFont="1" applyBorder="1" applyAlignment="1">
      <alignment vertical="center"/>
    </xf>
    <xf numFmtId="0" fontId="90" fillId="33" borderId="139" xfId="168" applyFont="1" applyFill="1" applyBorder="1" applyAlignment="1">
      <alignment vertical="center"/>
    </xf>
    <xf numFmtId="0" fontId="70" fillId="0" borderId="0" xfId="0" applyFont="1" applyBorder="1" applyAlignment="1">
      <alignment horizontal="right" vertical="center"/>
    </xf>
    <xf numFmtId="0" fontId="70" fillId="0" borderId="0" xfId="0" applyFont="1" applyAlignment="1">
      <alignment horizontal="right" vertical="center"/>
    </xf>
    <xf numFmtId="0" fontId="70" fillId="33" borderId="68" xfId="0" applyFont="1" applyFill="1" applyBorder="1" applyAlignment="1">
      <alignment horizontal="center" vertical="center"/>
    </xf>
    <xf numFmtId="38" fontId="70" fillId="0" borderId="68" xfId="1" applyFont="1" applyFill="1" applyBorder="1" applyAlignment="1">
      <alignment horizontal="center" vertical="center" wrapText="1"/>
    </xf>
    <xf numFmtId="38" fontId="70" fillId="33" borderId="7" xfId="1" applyFont="1" applyFill="1" applyBorder="1" applyAlignment="1">
      <alignment vertical="center"/>
    </xf>
    <xf numFmtId="38" fontId="70" fillId="0" borderId="68" xfId="1" applyFont="1" applyFill="1" applyBorder="1" applyAlignment="1">
      <alignment horizontal="distributed" vertical="center" wrapText="1" justifyLastLine="1"/>
    </xf>
    <xf numFmtId="38" fontId="70" fillId="0" borderId="68" xfId="1" applyFont="1" applyFill="1" applyBorder="1" applyAlignment="1">
      <alignment horizontal="distributed" vertical="center" justifyLastLine="1"/>
    </xf>
    <xf numFmtId="0" fontId="70" fillId="33" borderId="5" xfId="0" applyFont="1" applyFill="1" applyBorder="1" applyAlignment="1">
      <alignment vertical="center"/>
    </xf>
    <xf numFmtId="38" fontId="70" fillId="0" borderId="115" xfId="1" applyFont="1" applyFill="1" applyBorder="1" applyAlignment="1">
      <alignment horizontal="center" vertical="center"/>
    </xf>
    <xf numFmtId="0" fontId="70" fillId="33" borderId="7" xfId="0" applyFont="1" applyFill="1" applyBorder="1" applyAlignment="1">
      <alignment vertical="center"/>
    </xf>
    <xf numFmtId="0" fontId="70" fillId="0" borderId="104" xfId="0" applyFont="1" applyBorder="1" applyAlignment="1">
      <alignment vertical="center"/>
    </xf>
    <xf numFmtId="0" fontId="70" fillId="0" borderId="104" xfId="0" applyFont="1" applyBorder="1" applyAlignment="1">
      <alignment vertical="center" wrapText="1"/>
    </xf>
    <xf numFmtId="0" fontId="70" fillId="0" borderId="0" xfId="0" applyFont="1" applyBorder="1" applyAlignment="1">
      <alignment vertical="center" wrapText="1"/>
    </xf>
    <xf numFmtId="38" fontId="70" fillId="0" borderId="0" xfId="1" applyFont="1" applyAlignment="1">
      <alignment vertical="center"/>
    </xf>
    <xf numFmtId="176" fontId="70" fillId="0" borderId="0" xfId="152" applyNumberFormat="1" applyFont="1" applyBorder="1" applyAlignment="1">
      <alignment vertical="center"/>
    </xf>
    <xf numFmtId="176" fontId="70" fillId="0" borderId="111" xfId="152" applyNumberFormat="1" applyFont="1" applyBorder="1" applyAlignment="1">
      <alignment vertical="center"/>
    </xf>
    <xf numFmtId="176" fontId="70" fillId="0" borderId="111" xfId="152" applyNumberFormat="1" applyFont="1" applyBorder="1" applyAlignment="1">
      <alignment horizontal="right" vertical="center"/>
    </xf>
    <xf numFmtId="176" fontId="70" fillId="33" borderId="70" xfId="152" applyNumberFormat="1" applyFont="1" applyFill="1" applyBorder="1" applyAlignment="1">
      <alignment vertical="center"/>
    </xf>
    <xf numFmtId="176" fontId="70" fillId="33" borderId="70" xfId="152" applyNumberFormat="1" applyFont="1" applyFill="1" applyBorder="1" applyAlignment="1" applyProtection="1">
      <alignment horizontal="center" vertical="center"/>
    </xf>
    <xf numFmtId="0" fontId="70" fillId="33" borderId="71" xfId="152" applyFont="1" applyFill="1" applyBorder="1">
      <alignment vertical="center"/>
    </xf>
    <xf numFmtId="176" fontId="70" fillId="33" borderId="47" xfId="152" applyNumberFormat="1" applyFont="1" applyFill="1" applyBorder="1" applyAlignment="1">
      <alignment vertical="center"/>
    </xf>
    <xf numFmtId="176" fontId="70" fillId="33" borderId="47" xfId="152" applyNumberFormat="1" applyFont="1" applyFill="1" applyBorder="1" applyAlignment="1" applyProtection="1">
      <alignment horizontal="center" vertical="center"/>
    </xf>
    <xf numFmtId="176" fontId="70" fillId="33" borderId="68" xfId="152" applyNumberFormat="1" applyFont="1" applyFill="1" applyBorder="1" applyAlignment="1" applyProtection="1">
      <alignment horizontal="center" vertical="center" shrinkToFit="1"/>
    </xf>
    <xf numFmtId="176" fontId="70" fillId="33" borderId="47" xfId="152" applyNumberFormat="1" applyFont="1" applyFill="1" applyBorder="1" applyAlignment="1" applyProtection="1">
      <alignment horizontal="distributed" vertical="center" justifyLastLine="1"/>
    </xf>
    <xf numFmtId="177" fontId="70" fillId="0" borderId="47" xfId="158" applyNumberFormat="1" applyFont="1" applyBorder="1" applyAlignment="1" applyProtection="1">
      <alignment vertical="center"/>
    </xf>
    <xf numFmtId="179" fontId="70" fillId="0" borderId="74" xfId="152" applyNumberFormat="1" applyFont="1" applyBorder="1" applyAlignment="1" applyProtection="1">
      <alignment horizontal="right" vertical="center"/>
    </xf>
    <xf numFmtId="179" fontId="70" fillId="0" borderId="68" xfId="152" applyNumberFormat="1" applyFont="1" applyBorder="1" applyAlignment="1" applyProtection="1">
      <alignment horizontal="right" vertical="center"/>
    </xf>
    <xf numFmtId="179" fontId="70" fillId="0" borderId="47" xfId="152" applyNumberFormat="1" applyFont="1" applyBorder="1" applyAlignment="1" applyProtection="1">
      <alignment horizontal="right" vertical="center"/>
    </xf>
    <xf numFmtId="179" fontId="70" fillId="0" borderId="5" xfId="152" applyNumberFormat="1" applyFont="1" applyBorder="1" applyAlignment="1" applyProtection="1">
      <alignment horizontal="right" vertical="center"/>
    </xf>
    <xf numFmtId="176" fontId="70" fillId="33" borderId="102" xfId="152" applyNumberFormat="1" applyFont="1" applyFill="1" applyBorder="1" applyAlignment="1" applyProtection="1">
      <alignment horizontal="distributed" vertical="center" justifyLastLine="1"/>
    </xf>
    <xf numFmtId="177" fontId="70" fillId="0" borderId="74" xfId="158" applyNumberFormat="1" applyFont="1" applyBorder="1" applyAlignment="1" applyProtection="1">
      <alignment vertical="center"/>
    </xf>
    <xf numFmtId="176" fontId="70" fillId="33" borderId="68" xfId="152" applyNumberFormat="1" applyFont="1" applyFill="1" applyBorder="1" applyAlignment="1" applyProtection="1">
      <alignment horizontal="distributed" vertical="center" justifyLastLine="1"/>
    </xf>
    <xf numFmtId="177" fontId="70" fillId="0" borderId="48" xfId="158" applyNumberFormat="1" applyFont="1" applyBorder="1" applyAlignment="1" applyProtection="1">
      <alignment vertical="center"/>
    </xf>
    <xf numFmtId="176" fontId="70" fillId="33" borderId="109" xfId="152" applyNumberFormat="1" applyFont="1" applyFill="1" applyBorder="1" applyAlignment="1" applyProtection="1">
      <alignment horizontal="distributed" vertical="center" justifyLastLine="1"/>
    </xf>
    <xf numFmtId="177" fontId="70" fillId="0" borderId="68" xfId="158" applyNumberFormat="1" applyFont="1" applyBorder="1" applyAlignment="1" applyProtection="1">
      <alignment vertical="center"/>
    </xf>
    <xf numFmtId="176" fontId="70" fillId="0" borderId="0" xfId="0" applyNumberFormat="1" applyFont="1" applyFill="1" applyBorder="1" applyAlignment="1" applyProtection="1">
      <alignment horizontal="left" vertical="center"/>
    </xf>
    <xf numFmtId="38" fontId="70" fillId="0" borderId="105" xfId="1" applyFont="1" applyFill="1" applyBorder="1" applyAlignment="1">
      <alignment horizontal="distributed" vertical="center" justifyLastLine="1"/>
    </xf>
    <xf numFmtId="0" fontId="70" fillId="0" borderId="0" xfId="0" applyFont="1" applyBorder="1">
      <alignment vertical="center"/>
    </xf>
    <xf numFmtId="176" fontId="70" fillId="0" borderId="0" xfId="152" applyNumberFormat="1" applyFont="1" applyAlignment="1">
      <alignment vertical="center"/>
    </xf>
    <xf numFmtId="0" fontId="70" fillId="0" borderId="0" xfId="152" applyFont="1">
      <alignment vertical="center"/>
    </xf>
    <xf numFmtId="176" fontId="70" fillId="0" borderId="0" xfId="0" applyNumberFormat="1" applyFont="1" applyAlignment="1">
      <alignment vertical="center"/>
    </xf>
    <xf numFmtId="0" fontId="70" fillId="0" borderId="0" xfId="153" applyFont="1">
      <alignment vertical="center"/>
    </xf>
    <xf numFmtId="0" fontId="70" fillId="0" borderId="0" xfId="153" applyFont="1" applyAlignment="1">
      <alignment horizontal="right" vertical="center"/>
    </xf>
    <xf numFmtId="0" fontId="70" fillId="0" borderId="0" xfId="153" applyFont="1" applyBorder="1">
      <alignment vertical="center"/>
    </xf>
    <xf numFmtId="0" fontId="70" fillId="33" borderId="105" xfId="153" applyFont="1" applyFill="1" applyBorder="1" applyAlignment="1">
      <alignment horizontal="center" vertical="center"/>
    </xf>
    <xf numFmtId="0" fontId="70" fillId="33" borderId="103" xfId="153" applyFont="1" applyFill="1" applyBorder="1" applyAlignment="1">
      <alignment horizontal="center" vertical="center"/>
    </xf>
    <xf numFmtId="0" fontId="70" fillId="33" borderId="102" xfId="153" applyFont="1" applyFill="1" applyBorder="1" applyAlignment="1">
      <alignment horizontal="center" vertical="center" wrapText="1"/>
    </xf>
    <xf numFmtId="0" fontId="70" fillId="33" borderId="103" xfId="153" applyFont="1" applyFill="1" applyBorder="1" applyAlignment="1">
      <alignment vertical="center" wrapText="1"/>
    </xf>
    <xf numFmtId="0" fontId="70" fillId="0" borderId="10" xfId="153" applyFont="1" applyFill="1" applyBorder="1" applyAlignment="1">
      <alignment horizontal="centerContinuous" vertical="center"/>
    </xf>
    <xf numFmtId="0" fontId="70" fillId="33" borderId="72" xfId="153" applyFont="1" applyFill="1" applyBorder="1" applyAlignment="1">
      <alignment horizontal="distributed" vertical="center" justifyLastLine="1"/>
    </xf>
    <xf numFmtId="0" fontId="70" fillId="33" borderId="72" xfId="153" applyFont="1" applyFill="1" applyBorder="1" applyAlignment="1">
      <alignment horizontal="center" vertical="center"/>
    </xf>
    <xf numFmtId="0" fontId="70" fillId="33" borderId="5" xfId="153" applyFont="1" applyFill="1" applyBorder="1" applyAlignment="1">
      <alignment horizontal="center" vertical="center"/>
    </xf>
    <xf numFmtId="0" fontId="70" fillId="33" borderId="117" xfId="153" applyFont="1" applyFill="1" applyBorder="1" applyAlignment="1">
      <alignment horizontal="center" vertical="center"/>
    </xf>
    <xf numFmtId="0" fontId="70" fillId="33" borderId="5" xfId="153" applyFont="1" applyFill="1" applyBorder="1" applyAlignment="1">
      <alignment horizontal="center" vertical="center" wrapText="1"/>
    </xf>
    <xf numFmtId="0" fontId="70" fillId="33" borderId="68" xfId="153" applyFont="1" applyFill="1" applyBorder="1" applyAlignment="1">
      <alignment horizontal="center" vertical="center"/>
    </xf>
    <xf numFmtId="0" fontId="70" fillId="0" borderId="10" xfId="153" applyFont="1" applyFill="1" applyBorder="1" applyAlignment="1">
      <alignment horizontal="center" vertical="center"/>
    </xf>
    <xf numFmtId="0" fontId="70" fillId="33" borderId="5" xfId="153" applyFont="1" applyFill="1" applyBorder="1" applyAlignment="1">
      <alignment horizontal="distributed" vertical="center" justifyLastLine="1"/>
    </xf>
    <xf numFmtId="0" fontId="70" fillId="33" borderId="68" xfId="153" applyFont="1" applyFill="1" applyBorder="1" applyAlignment="1">
      <alignment horizontal="distributed" vertical="center" justifyLastLine="1"/>
    </xf>
    <xf numFmtId="38" fontId="70" fillId="0" borderId="115" xfId="1" applyFont="1" applyBorder="1">
      <alignment vertical="center"/>
    </xf>
    <xf numFmtId="181" fontId="70" fillId="0" borderId="68" xfId="1" applyNumberFormat="1" applyFont="1" applyBorder="1">
      <alignment vertical="center"/>
    </xf>
    <xf numFmtId="179" fontId="70" fillId="0" borderId="68" xfId="45" applyNumberFormat="1" applyFont="1" applyBorder="1">
      <alignment vertical="center"/>
    </xf>
    <xf numFmtId="179" fontId="70" fillId="0" borderId="10" xfId="45" applyNumberFormat="1" applyFont="1" applyBorder="1">
      <alignment vertical="center"/>
    </xf>
    <xf numFmtId="183" fontId="70" fillId="0" borderId="0" xfId="45" applyNumberFormat="1" applyFont="1" applyBorder="1">
      <alignment vertical="center"/>
    </xf>
    <xf numFmtId="38" fontId="70" fillId="0" borderId="68" xfId="1" applyFont="1" applyBorder="1">
      <alignment vertical="center"/>
    </xf>
    <xf numFmtId="177" fontId="70" fillId="0" borderId="68" xfId="1" applyNumberFormat="1" applyFont="1" applyBorder="1">
      <alignment vertical="center"/>
    </xf>
    <xf numFmtId="38" fontId="70" fillId="0" borderId="115" xfId="1" applyFont="1" applyFill="1" applyBorder="1">
      <alignment vertical="center"/>
    </xf>
    <xf numFmtId="181" fontId="70" fillId="0" borderId="68" xfId="1" applyNumberFormat="1" applyFont="1" applyFill="1" applyBorder="1">
      <alignment vertical="center"/>
    </xf>
    <xf numFmtId="179" fontId="70" fillId="0" borderId="68" xfId="45" applyNumberFormat="1" applyFont="1" applyFill="1" applyBorder="1">
      <alignment vertical="center"/>
    </xf>
    <xf numFmtId="179" fontId="70" fillId="0" borderId="10" xfId="45" applyNumberFormat="1" applyFont="1" applyFill="1" applyBorder="1">
      <alignment vertical="center"/>
    </xf>
    <xf numFmtId="38" fontId="70" fillId="36" borderId="68" xfId="1" applyFont="1" applyFill="1" applyBorder="1">
      <alignment vertical="center"/>
    </xf>
    <xf numFmtId="177" fontId="70" fillId="36" borderId="68" xfId="1" applyNumberFormat="1" applyFont="1" applyFill="1" applyBorder="1">
      <alignment vertical="center"/>
    </xf>
    <xf numFmtId="38" fontId="70" fillId="0" borderId="68" xfId="1" applyFont="1" applyFill="1" applyBorder="1">
      <alignment vertical="center"/>
    </xf>
    <xf numFmtId="177" fontId="70" fillId="0" borderId="68" xfId="1" applyNumberFormat="1" applyFont="1" applyFill="1" applyBorder="1">
      <alignment vertical="center"/>
    </xf>
    <xf numFmtId="183" fontId="70" fillId="0" borderId="0" xfId="45" applyNumberFormat="1" applyFont="1" applyFill="1" applyBorder="1">
      <alignment vertical="center"/>
    </xf>
    <xf numFmtId="0" fontId="70" fillId="53" borderId="68" xfId="153" applyFont="1" applyFill="1" applyBorder="1" applyAlignment="1">
      <alignment horizontal="distributed" vertical="center" justifyLastLine="1"/>
    </xf>
    <xf numFmtId="38" fontId="70" fillId="53" borderId="68" xfId="1" applyFont="1" applyFill="1" applyBorder="1">
      <alignment vertical="center"/>
    </xf>
    <xf numFmtId="177" fontId="70" fillId="53" borderId="68" xfId="1" applyNumberFormat="1" applyFont="1" applyFill="1" applyBorder="1">
      <alignment vertical="center"/>
    </xf>
    <xf numFmtId="179" fontId="70" fillId="53" borderId="68" xfId="45" applyNumberFormat="1" applyFont="1" applyFill="1" applyBorder="1">
      <alignment vertical="center"/>
    </xf>
    <xf numFmtId="38" fontId="70" fillId="53" borderId="115" xfId="1" applyFont="1" applyFill="1" applyBorder="1">
      <alignment vertical="center"/>
    </xf>
    <xf numFmtId="181" fontId="70" fillId="53" borderId="68" xfId="1" applyNumberFormat="1" applyFont="1" applyFill="1" applyBorder="1">
      <alignment vertical="center"/>
    </xf>
    <xf numFmtId="0" fontId="70" fillId="33" borderId="80" xfId="153" applyFont="1" applyFill="1" applyBorder="1" applyAlignment="1">
      <alignment horizontal="distributed" vertical="center" justifyLastLine="1"/>
    </xf>
    <xf numFmtId="38" fontId="70" fillId="0" borderId="143" xfId="1" applyFont="1" applyBorder="1">
      <alignment vertical="center"/>
    </xf>
    <xf numFmtId="181" fontId="70" fillId="0" borderId="80" xfId="1" applyNumberFormat="1" applyFont="1" applyBorder="1">
      <alignment vertical="center"/>
    </xf>
    <xf numFmtId="179" fontId="70" fillId="0" borderId="80" xfId="45" applyNumberFormat="1" applyFont="1" applyBorder="1">
      <alignment vertical="center"/>
    </xf>
    <xf numFmtId="38" fontId="70" fillId="0" borderId="80" xfId="1" applyFont="1" applyBorder="1">
      <alignment vertical="center"/>
    </xf>
    <xf numFmtId="177" fontId="70" fillId="0" borderId="80" xfId="1" applyNumberFormat="1" applyFont="1" applyBorder="1">
      <alignment vertical="center"/>
    </xf>
    <xf numFmtId="38" fontId="70" fillId="0" borderId="117" xfId="1" applyFont="1" applyBorder="1">
      <alignment vertical="center"/>
    </xf>
    <xf numFmtId="181" fontId="70" fillId="0" borderId="5" xfId="1" applyNumberFormat="1" applyFont="1" applyBorder="1">
      <alignment vertical="center"/>
    </xf>
    <xf numFmtId="179" fontId="70" fillId="0" borderId="5" xfId="45" applyNumberFormat="1" applyFont="1" applyBorder="1">
      <alignment vertical="center"/>
    </xf>
    <xf numFmtId="179" fontId="70" fillId="0" borderId="0" xfId="45" applyNumberFormat="1" applyFont="1" applyBorder="1">
      <alignment vertical="center"/>
    </xf>
    <xf numFmtId="38" fontId="70" fillId="0" borderId="5" xfId="1" applyFont="1" applyBorder="1">
      <alignment vertical="center"/>
    </xf>
    <xf numFmtId="177" fontId="70" fillId="0" borderId="5" xfId="1" applyNumberFormat="1" applyFont="1" applyBorder="1">
      <alignment vertical="center"/>
    </xf>
    <xf numFmtId="0" fontId="70" fillId="0" borderId="0" xfId="153" applyFont="1" applyFill="1" applyBorder="1">
      <alignment vertical="center"/>
    </xf>
    <xf numFmtId="0" fontId="70" fillId="33" borderId="124" xfId="153" applyFont="1" applyFill="1" applyBorder="1" applyAlignment="1">
      <alignment horizontal="center" vertical="center" wrapText="1"/>
    </xf>
    <xf numFmtId="0" fontId="70" fillId="33" borderId="139" xfId="153" applyFont="1" applyFill="1" applyBorder="1" applyAlignment="1">
      <alignment horizontal="center" vertical="center"/>
    </xf>
    <xf numFmtId="0" fontId="111" fillId="33" borderId="70" xfId="174" applyFont="1" applyFill="1" applyBorder="1" applyAlignment="1">
      <alignment horizontal="center" vertical="center"/>
    </xf>
    <xf numFmtId="0" fontId="111" fillId="33" borderId="50" xfId="174" applyFont="1" applyFill="1" applyBorder="1" applyAlignment="1">
      <alignment horizontal="center" vertical="center"/>
    </xf>
    <xf numFmtId="0" fontId="111" fillId="33" borderId="71" xfId="174" applyFont="1" applyFill="1" applyBorder="1" applyAlignment="1">
      <alignment horizontal="center" vertical="center"/>
    </xf>
    <xf numFmtId="0" fontId="112" fillId="33" borderId="71" xfId="174" applyFont="1" applyFill="1" applyBorder="1" applyAlignment="1">
      <alignment horizontal="center" vertical="center"/>
    </xf>
    <xf numFmtId="0" fontId="111" fillId="33" borderId="47" xfId="174" applyFont="1" applyFill="1" applyBorder="1" applyAlignment="1">
      <alignment horizontal="center" vertical="center"/>
    </xf>
    <xf numFmtId="0" fontId="111" fillId="33" borderId="68" xfId="174" applyFont="1" applyFill="1" applyBorder="1" applyAlignment="1">
      <alignment horizontal="center" vertical="center"/>
    </xf>
    <xf numFmtId="181" fontId="109" fillId="0" borderId="68" xfId="174" applyNumberFormat="1" applyFont="1" applyBorder="1">
      <alignment vertical="center"/>
    </xf>
    <xf numFmtId="188" fontId="109" fillId="0" borderId="68" xfId="174" applyNumberFormat="1" applyFont="1" applyBorder="1">
      <alignment vertical="center"/>
    </xf>
    <xf numFmtId="203" fontId="109" fillId="0" borderId="68" xfId="174" applyNumberFormat="1" applyFont="1" applyBorder="1">
      <alignment vertical="center"/>
    </xf>
    <xf numFmtId="177" fontId="109" fillId="0" borderId="68" xfId="174" applyNumberFormat="1" applyFont="1" applyBorder="1">
      <alignment vertical="center"/>
    </xf>
    <xf numFmtId="181" fontId="109" fillId="0" borderId="68" xfId="83" applyNumberFormat="1" applyFont="1" applyBorder="1">
      <alignment vertical="center"/>
    </xf>
    <xf numFmtId="177" fontId="109" fillId="0" borderId="68" xfId="83" applyNumberFormat="1" applyFont="1" applyBorder="1">
      <alignment vertical="center"/>
    </xf>
    <xf numFmtId="181" fontId="111" fillId="0" borderId="68" xfId="83" applyNumberFormat="1" applyFont="1" applyBorder="1">
      <alignment vertical="center"/>
    </xf>
    <xf numFmtId="188" fontId="111" fillId="0" borderId="68" xfId="174" applyNumberFormat="1" applyFont="1" applyBorder="1">
      <alignment vertical="center"/>
    </xf>
    <xf numFmtId="203" fontId="111" fillId="0" borderId="68" xfId="174" applyNumberFormat="1" applyFont="1" applyBorder="1">
      <alignment vertical="center"/>
    </xf>
    <xf numFmtId="177" fontId="111" fillId="0" borderId="68" xfId="83" applyNumberFormat="1" applyFont="1" applyBorder="1">
      <alignment vertical="center"/>
    </xf>
    <xf numFmtId="181" fontId="111" fillId="0" borderId="68" xfId="83" applyNumberFormat="1" applyFont="1" applyFill="1" applyBorder="1" applyAlignment="1">
      <alignment horizontal="right" vertical="center"/>
    </xf>
    <xf numFmtId="188" fontId="111" fillId="0" borderId="68" xfId="83" applyNumberFormat="1" applyFont="1" applyFill="1" applyBorder="1" applyAlignment="1">
      <alignment horizontal="right" vertical="center"/>
    </xf>
    <xf numFmtId="203" fontId="111" fillId="0" borderId="68" xfId="83" applyNumberFormat="1" applyFont="1" applyFill="1" applyBorder="1" applyAlignment="1">
      <alignment horizontal="right" vertical="center"/>
    </xf>
    <xf numFmtId="181" fontId="111" fillId="0" borderId="68" xfId="83" applyNumberFormat="1" applyFont="1" applyFill="1" applyBorder="1">
      <alignment vertical="center"/>
    </xf>
    <xf numFmtId="188" fontId="111" fillId="0" borderId="68" xfId="174" applyNumberFormat="1" applyFont="1" applyFill="1" applyBorder="1">
      <alignment vertical="center"/>
    </xf>
    <xf numFmtId="177" fontId="111" fillId="0" borderId="68" xfId="83" applyNumberFormat="1" applyFont="1" applyFill="1" applyBorder="1" applyAlignment="1">
      <alignment horizontal="right" vertical="center"/>
    </xf>
    <xf numFmtId="177" fontId="111" fillId="0" borderId="68" xfId="83" applyNumberFormat="1" applyFont="1" applyFill="1" applyBorder="1">
      <alignment vertical="center"/>
    </xf>
    <xf numFmtId="203" fontId="111" fillId="0" borderId="68" xfId="174" applyNumberFormat="1" applyFont="1" applyFill="1" applyBorder="1">
      <alignment vertical="center"/>
    </xf>
    <xf numFmtId="0" fontId="111" fillId="0" borderId="0" xfId="174" applyFont="1">
      <alignment vertical="center"/>
    </xf>
    <xf numFmtId="0" fontId="111" fillId="0" borderId="0" xfId="174" applyFont="1" applyAlignment="1">
      <alignment horizontal="right" vertical="center"/>
    </xf>
    <xf numFmtId="0" fontId="84" fillId="0" borderId="0" xfId="152" applyFont="1" applyAlignment="1">
      <alignment vertical="center"/>
    </xf>
    <xf numFmtId="0" fontId="109" fillId="0" borderId="0" xfId="174" applyFont="1">
      <alignment vertical="center"/>
    </xf>
    <xf numFmtId="0" fontId="12" fillId="0" borderId="0" xfId="174" applyFont="1" applyAlignment="1">
      <alignment horizontal="right" vertical="center"/>
    </xf>
    <xf numFmtId="0" fontId="12" fillId="33" borderId="72" xfId="174" applyFont="1" applyFill="1" applyBorder="1">
      <alignment vertical="center"/>
    </xf>
    <xf numFmtId="38" fontId="12" fillId="33" borderId="70" xfId="83" applyFont="1" applyFill="1" applyBorder="1">
      <alignment vertical="center"/>
    </xf>
    <xf numFmtId="38" fontId="12" fillId="33" borderId="70" xfId="83" applyFont="1" applyFill="1" applyBorder="1" applyAlignment="1">
      <alignment horizontal="center" vertical="center" wrapText="1"/>
    </xf>
    <xf numFmtId="0" fontId="12" fillId="33" borderId="71" xfId="174" applyFont="1" applyFill="1" applyBorder="1">
      <alignment vertical="center"/>
    </xf>
    <xf numFmtId="0" fontId="12" fillId="0" borderId="0" xfId="174" applyFont="1" applyFill="1" applyBorder="1">
      <alignment vertical="center"/>
    </xf>
    <xf numFmtId="0" fontId="12" fillId="33" borderId="5" xfId="174" applyFont="1" applyFill="1" applyBorder="1">
      <alignment vertical="center"/>
    </xf>
    <xf numFmtId="38" fontId="12" fillId="33" borderId="47" xfId="83" applyFont="1" applyFill="1" applyBorder="1" applyAlignment="1">
      <alignment horizontal="center" vertical="center"/>
    </xf>
    <xf numFmtId="38" fontId="12" fillId="33" borderId="47" xfId="83" applyFont="1" applyFill="1" applyBorder="1">
      <alignment vertical="center"/>
    </xf>
    <xf numFmtId="0" fontId="12" fillId="33" borderId="68" xfId="174" applyFont="1" applyFill="1" applyBorder="1" applyAlignment="1">
      <alignment horizontal="center" vertical="center"/>
    </xf>
    <xf numFmtId="0" fontId="12" fillId="0" borderId="0" xfId="174" applyFont="1" applyFill="1" applyBorder="1" applyAlignment="1">
      <alignment horizontal="center" vertical="center"/>
    </xf>
    <xf numFmtId="0" fontId="12" fillId="33" borderId="68" xfId="174" applyFont="1" applyFill="1" applyBorder="1" applyAlignment="1">
      <alignment horizontal="distributed" vertical="center" justifyLastLine="1"/>
    </xf>
    <xf numFmtId="38" fontId="12" fillId="0" borderId="68" xfId="83" applyFont="1" applyFill="1" applyBorder="1">
      <alignment vertical="center"/>
    </xf>
    <xf numFmtId="191" fontId="12" fillId="0" borderId="68" xfId="83" applyNumberFormat="1" applyFont="1" applyBorder="1">
      <alignment vertical="center"/>
    </xf>
    <xf numFmtId="192" fontId="12" fillId="0" borderId="0" xfId="83" applyNumberFormat="1" applyFont="1" applyBorder="1">
      <alignment vertical="center"/>
    </xf>
    <xf numFmtId="177" fontId="12" fillId="0" borderId="68" xfId="83" applyNumberFormat="1" applyFont="1" applyBorder="1">
      <alignment vertical="center"/>
    </xf>
    <xf numFmtId="0" fontId="12" fillId="53" borderId="68" xfId="174" applyFont="1" applyFill="1" applyBorder="1" applyAlignment="1">
      <alignment horizontal="distributed" vertical="center" justifyLastLine="1"/>
    </xf>
    <xf numFmtId="38" fontId="12" fillId="53" borderId="68" xfId="83" applyFont="1" applyFill="1" applyBorder="1">
      <alignment vertical="center"/>
    </xf>
    <xf numFmtId="177" fontId="12" fillId="53" borderId="68" xfId="83" applyNumberFormat="1" applyFont="1" applyFill="1" applyBorder="1">
      <alignment vertical="center"/>
    </xf>
    <xf numFmtId="191" fontId="12" fillId="53" borderId="68" xfId="83" applyNumberFormat="1" applyFont="1" applyFill="1" applyBorder="1">
      <alignment vertical="center"/>
    </xf>
    <xf numFmtId="192" fontId="12" fillId="0" borderId="0" xfId="83" applyNumberFormat="1" applyFont="1" applyFill="1" applyBorder="1">
      <alignment vertical="center"/>
    </xf>
    <xf numFmtId="191" fontId="12" fillId="0" borderId="68" xfId="83" applyNumberFormat="1" applyFont="1" applyFill="1" applyBorder="1">
      <alignment vertical="center"/>
    </xf>
    <xf numFmtId="177" fontId="12" fillId="0" borderId="68" xfId="83" applyNumberFormat="1" applyFont="1" applyFill="1" applyBorder="1">
      <alignment vertical="center"/>
    </xf>
    <xf numFmtId="0" fontId="12" fillId="33" borderId="72" xfId="174" applyFont="1" applyFill="1" applyBorder="1" applyAlignment="1">
      <alignment horizontal="distributed" vertical="center" justifyLastLine="1"/>
    </xf>
    <xf numFmtId="38" fontId="12" fillId="0" borderId="72" xfId="83" applyFont="1" applyFill="1" applyBorder="1">
      <alignment vertical="center"/>
    </xf>
    <xf numFmtId="181" fontId="12" fillId="0" borderId="72" xfId="1" applyNumberFormat="1" applyFont="1" applyBorder="1">
      <alignment vertical="center"/>
    </xf>
    <xf numFmtId="177" fontId="12" fillId="0" borderId="72" xfId="83" applyNumberFormat="1" applyFont="1" applyBorder="1">
      <alignment vertical="center"/>
    </xf>
    <xf numFmtId="0" fontId="12" fillId="33" borderId="80" xfId="174" applyFont="1" applyFill="1" applyBorder="1" applyAlignment="1">
      <alignment horizontal="distributed" vertical="center" justifyLastLine="1"/>
    </xf>
    <xf numFmtId="38" fontId="12" fillId="0" borderId="80" xfId="83" applyFont="1" applyFill="1" applyBorder="1">
      <alignment vertical="center"/>
    </xf>
    <xf numFmtId="191" fontId="12" fillId="0" borderId="80" xfId="83" applyNumberFormat="1" applyFont="1" applyBorder="1">
      <alignment vertical="center"/>
    </xf>
    <xf numFmtId="177" fontId="12" fillId="0" borderId="80" xfId="83" applyNumberFormat="1" applyFont="1" applyBorder="1">
      <alignment vertical="center"/>
    </xf>
    <xf numFmtId="0" fontId="12" fillId="33" borderId="65" xfId="174" applyFont="1" applyFill="1" applyBorder="1" applyAlignment="1">
      <alignment horizontal="distributed" vertical="center" justifyLastLine="1"/>
    </xf>
    <xf numFmtId="38" fontId="12" fillId="0" borderId="65" xfId="83" applyFont="1" applyFill="1" applyBorder="1">
      <alignment vertical="center"/>
    </xf>
    <xf numFmtId="181" fontId="12" fillId="0" borderId="65" xfId="1" applyNumberFormat="1" applyFont="1" applyBorder="1">
      <alignment vertical="center"/>
    </xf>
    <xf numFmtId="191" fontId="12" fillId="0" borderId="65" xfId="83" applyNumberFormat="1" applyFont="1" applyBorder="1">
      <alignment vertical="center"/>
    </xf>
    <xf numFmtId="177" fontId="12" fillId="0" borderId="65" xfId="83" applyNumberFormat="1" applyFont="1" applyBorder="1">
      <alignment vertical="center"/>
    </xf>
    <xf numFmtId="188" fontId="12" fillId="0" borderId="68" xfId="83" applyNumberFormat="1" applyFont="1" applyBorder="1">
      <alignment vertical="center"/>
    </xf>
    <xf numFmtId="188" fontId="12" fillId="53" borderId="68" xfId="83" applyNumberFormat="1" applyFont="1" applyFill="1" applyBorder="1">
      <alignment vertical="center"/>
    </xf>
    <xf numFmtId="177" fontId="12" fillId="0" borderId="72" xfId="83" applyNumberFormat="1" applyFont="1" applyFill="1" applyBorder="1">
      <alignment vertical="center"/>
    </xf>
    <xf numFmtId="188" fontId="12" fillId="0" borderId="68" xfId="83" applyNumberFormat="1" applyFont="1" applyFill="1" applyBorder="1">
      <alignment vertical="center"/>
    </xf>
    <xf numFmtId="188" fontId="12" fillId="0" borderId="80" xfId="83" applyNumberFormat="1" applyFont="1" applyBorder="1">
      <alignment vertical="center"/>
    </xf>
    <xf numFmtId="188" fontId="12" fillId="0" borderId="65" xfId="83" applyNumberFormat="1" applyFont="1" applyBorder="1">
      <alignment vertical="center"/>
    </xf>
    <xf numFmtId="0" fontId="109" fillId="0" borderId="0" xfId="0" applyFont="1">
      <alignment vertical="center"/>
    </xf>
    <xf numFmtId="0" fontId="70" fillId="0" borderId="0" xfId="174" applyFont="1" applyFill="1">
      <alignment vertical="center"/>
    </xf>
    <xf numFmtId="38" fontId="70" fillId="0" borderId="0" xfId="83" applyFont="1" applyFill="1">
      <alignment vertical="center"/>
    </xf>
    <xf numFmtId="38" fontId="70" fillId="0" borderId="0" xfId="83" applyFont="1">
      <alignment vertical="center"/>
    </xf>
    <xf numFmtId="0" fontId="99" fillId="0" borderId="0" xfId="0" applyFont="1">
      <alignment vertical="center"/>
    </xf>
    <xf numFmtId="38" fontId="84" fillId="0" borderId="0" xfId="83" applyFont="1">
      <alignment vertical="center"/>
    </xf>
    <xf numFmtId="0" fontId="12" fillId="0" borderId="0" xfId="174" applyFont="1" applyFill="1" applyAlignment="1">
      <alignment horizontal="right" vertical="center"/>
    </xf>
    <xf numFmtId="192" fontId="12" fillId="0" borderId="68" xfId="83" applyNumberFormat="1" applyFont="1" applyBorder="1">
      <alignment vertical="center"/>
    </xf>
    <xf numFmtId="192" fontId="12" fillId="53" borderId="68" xfId="83" applyNumberFormat="1" applyFont="1" applyFill="1" applyBorder="1">
      <alignment vertical="center"/>
    </xf>
    <xf numFmtId="192" fontId="12" fillId="0" borderId="68" xfId="83" applyNumberFormat="1" applyFont="1" applyFill="1" applyBorder="1">
      <alignment vertical="center"/>
    </xf>
    <xf numFmtId="192" fontId="12" fillId="0" borderId="80" xfId="83" applyNumberFormat="1" applyFont="1" applyBorder="1">
      <alignment vertical="center"/>
    </xf>
    <xf numFmtId="192" fontId="12" fillId="0" borderId="65" xfId="83" applyNumberFormat="1" applyFont="1" applyBorder="1">
      <alignment vertical="center"/>
    </xf>
    <xf numFmtId="38" fontId="101" fillId="0" borderId="0" xfId="83" applyFont="1" applyFill="1" applyAlignment="1">
      <alignment vertical="center"/>
    </xf>
    <xf numFmtId="0" fontId="12" fillId="53" borderId="72" xfId="174" applyFont="1" applyFill="1" applyBorder="1" applyAlignment="1">
      <alignment horizontal="distributed" vertical="center" justifyLastLine="1"/>
    </xf>
    <xf numFmtId="38" fontId="12" fillId="53" borderId="72" xfId="83" applyFont="1" applyFill="1" applyBorder="1">
      <alignment vertical="center"/>
    </xf>
    <xf numFmtId="177" fontId="12" fillId="53" borderId="72" xfId="83" applyNumberFormat="1" applyFont="1" applyFill="1" applyBorder="1">
      <alignment vertical="center"/>
    </xf>
    <xf numFmtId="181" fontId="12" fillId="0" borderId="68" xfId="83" applyNumberFormat="1" applyFont="1" applyBorder="1">
      <alignment vertical="center"/>
    </xf>
    <xf numFmtId="0" fontId="12" fillId="33" borderId="68" xfId="174" applyNumberFormat="1" applyFont="1" applyFill="1" applyBorder="1" applyAlignment="1">
      <alignment horizontal="distributed" vertical="center" justifyLastLine="1"/>
    </xf>
    <xf numFmtId="181" fontId="12" fillId="0" borderId="68" xfId="83" applyNumberFormat="1" applyFont="1" applyFill="1" applyBorder="1">
      <alignment vertical="center"/>
    </xf>
    <xf numFmtId="0" fontId="12" fillId="53" borderId="68" xfId="174" applyNumberFormat="1" applyFont="1" applyFill="1" applyBorder="1" applyAlignment="1">
      <alignment horizontal="distributed" vertical="center" justifyLastLine="1"/>
    </xf>
    <xf numFmtId="181" fontId="12" fillId="53" borderId="68" xfId="83" applyNumberFormat="1" applyFont="1" applyFill="1" applyBorder="1">
      <alignment vertical="center"/>
    </xf>
    <xf numFmtId="181" fontId="12" fillId="0" borderId="72" xfId="83" applyNumberFormat="1" applyFont="1" applyFill="1" applyBorder="1">
      <alignment vertical="center"/>
    </xf>
    <xf numFmtId="0" fontId="12" fillId="33" borderId="72" xfId="174" applyNumberFormat="1" applyFont="1" applyFill="1" applyBorder="1" applyAlignment="1">
      <alignment horizontal="distributed" vertical="center" justifyLastLine="1"/>
    </xf>
    <xf numFmtId="181" fontId="12" fillId="0" borderId="80" xfId="83" applyNumberFormat="1" applyFont="1" applyBorder="1">
      <alignment vertical="center"/>
    </xf>
    <xf numFmtId="0" fontId="12" fillId="33" borderId="80" xfId="174" applyNumberFormat="1" applyFont="1" applyFill="1" applyBorder="1" applyAlignment="1">
      <alignment horizontal="distributed" vertical="center" justifyLastLine="1"/>
    </xf>
    <xf numFmtId="181" fontId="12" fillId="0" borderId="65" xfId="83" applyNumberFormat="1" applyFont="1" applyBorder="1">
      <alignment vertical="center"/>
    </xf>
    <xf numFmtId="0" fontId="12" fillId="33" borderId="65" xfId="174" applyNumberFormat="1" applyFont="1" applyFill="1" applyBorder="1" applyAlignment="1">
      <alignment horizontal="distributed" vertical="center" justifyLastLine="1"/>
    </xf>
    <xf numFmtId="177" fontId="109" fillId="0" borderId="68" xfId="1" applyNumberFormat="1" applyFont="1" applyBorder="1" applyAlignment="1" applyProtection="1">
      <alignment vertical="center"/>
    </xf>
    <xf numFmtId="191" fontId="109" fillId="0" borderId="68" xfId="1" applyNumberFormat="1" applyFont="1" applyBorder="1" applyAlignment="1" applyProtection="1">
      <alignment vertical="center"/>
    </xf>
    <xf numFmtId="177" fontId="111" fillId="0" borderId="68" xfId="1" applyNumberFormat="1" applyFont="1" applyBorder="1" applyAlignment="1" applyProtection="1">
      <alignment vertical="center"/>
    </xf>
    <xf numFmtId="191" fontId="111" fillId="0" borderId="68" xfId="1" applyNumberFormat="1" applyFont="1" applyBorder="1" applyAlignment="1" applyProtection="1">
      <alignment vertical="center"/>
    </xf>
    <xf numFmtId="0" fontId="111" fillId="33" borderId="68" xfId="168" applyFont="1" applyFill="1" applyBorder="1" applyAlignment="1">
      <alignment horizontal="distributed" vertical="center" justifyLastLine="1"/>
    </xf>
    <xf numFmtId="177" fontId="111" fillId="0" borderId="68" xfId="1" applyNumberFormat="1" applyFont="1" applyBorder="1" applyAlignment="1">
      <alignment vertical="center"/>
    </xf>
    <xf numFmtId="191" fontId="111" fillId="0" borderId="68" xfId="169" applyNumberFormat="1" applyFont="1" applyBorder="1" applyAlignment="1">
      <alignment vertical="center"/>
    </xf>
    <xf numFmtId="177" fontId="111" fillId="0" borderId="68" xfId="169" applyNumberFormat="1" applyFont="1" applyBorder="1" applyAlignment="1">
      <alignment vertical="center"/>
    </xf>
    <xf numFmtId="0" fontId="111" fillId="33" borderId="68" xfId="168" applyFont="1" applyFill="1" applyBorder="1" applyAlignment="1">
      <alignment horizontal="center" vertical="center" shrinkToFit="1"/>
    </xf>
    <xf numFmtId="0" fontId="109" fillId="33" borderId="68" xfId="168" applyFont="1" applyFill="1" applyBorder="1" applyAlignment="1">
      <alignment horizontal="distributed" vertical="center" justifyLastLine="1"/>
    </xf>
    <xf numFmtId="177" fontId="109" fillId="0" borderId="68" xfId="1" applyNumberFormat="1" applyFont="1" applyBorder="1" applyAlignment="1">
      <alignment vertical="center"/>
    </xf>
    <xf numFmtId="191" fontId="109" fillId="0" borderId="68" xfId="169" applyNumberFormat="1" applyFont="1" applyBorder="1" applyAlignment="1">
      <alignment vertical="center"/>
    </xf>
    <xf numFmtId="177" fontId="109" fillId="0" borderId="68" xfId="169" applyNumberFormat="1" applyFont="1" applyBorder="1" applyAlignment="1">
      <alignment vertical="center"/>
    </xf>
    <xf numFmtId="0" fontId="111" fillId="33" borderId="68" xfId="168" applyFont="1" applyFill="1" applyBorder="1" applyAlignment="1">
      <alignment horizontal="center" vertical="center"/>
    </xf>
    <xf numFmtId="181" fontId="111" fillId="0" borderId="68" xfId="169" applyNumberFormat="1" applyFont="1" applyBorder="1" applyAlignment="1">
      <alignment vertical="center"/>
    </xf>
    <xf numFmtId="181" fontId="111" fillId="0" borderId="142" xfId="92" applyNumberFormat="1" applyFont="1" applyFill="1" applyBorder="1" applyAlignment="1">
      <alignment horizontal="right" vertical="center"/>
    </xf>
    <xf numFmtId="181" fontId="111" fillId="0" borderId="68" xfId="92" applyNumberFormat="1" applyFont="1" applyFill="1" applyBorder="1" applyAlignment="1">
      <alignment horizontal="right" vertical="center"/>
    </xf>
    <xf numFmtId="0" fontId="111" fillId="53" borderId="68" xfId="168" applyFont="1" applyFill="1" applyBorder="1" applyAlignment="1">
      <alignment horizontal="center" vertical="center"/>
    </xf>
    <xf numFmtId="181" fontId="111" fillId="53" borderId="68" xfId="92" applyNumberFormat="1" applyFont="1" applyFill="1" applyBorder="1" applyAlignment="1">
      <alignment horizontal="right" vertical="center"/>
    </xf>
    <xf numFmtId="181" fontId="111" fillId="53" borderId="68" xfId="169" applyNumberFormat="1" applyFont="1" applyFill="1" applyBorder="1" applyAlignment="1">
      <alignment vertical="center"/>
    </xf>
    <xf numFmtId="0" fontId="111" fillId="33" borderId="80" xfId="168" applyFont="1" applyFill="1" applyBorder="1" applyAlignment="1">
      <alignment horizontal="center" vertical="center"/>
    </xf>
    <xf numFmtId="181" fontId="111" fillId="0" borderId="80" xfId="92" applyNumberFormat="1" applyFont="1" applyFill="1" applyBorder="1" applyAlignment="1">
      <alignment horizontal="right" vertical="center"/>
    </xf>
    <xf numFmtId="181" fontId="111" fillId="0" borderId="80" xfId="169" applyNumberFormat="1" applyFont="1" applyBorder="1" applyAlignment="1">
      <alignment vertical="center"/>
    </xf>
    <xf numFmtId="181" fontId="111" fillId="0" borderId="5" xfId="169" applyNumberFormat="1" applyFont="1" applyBorder="1" applyAlignment="1">
      <alignment vertical="center"/>
    </xf>
    <xf numFmtId="0" fontId="111" fillId="33" borderId="5" xfId="168" applyFont="1" applyFill="1" applyBorder="1" applyAlignment="1">
      <alignment horizontal="center" vertical="center" shrinkToFit="1"/>
    </xf>
    <xf numFmtId="0" fontId="111" fillId="0" borderId="0" xfId="0" applyFont="1" applyBorder="1" applyAlignment="1">
      <alignment vertical="center"/>
    </xf>
    <xf numFmtId="0" fontId="111" fillId="0" borderId="45" xfId="0" applyFont="1" applyBorder="1" applyAlignment="1" applyProtection="1">
      <alignment horizontal="right" vertical="center"/>
    </xf>
    <xf numFmtId="0" fontId="111" fillId="0" borderId="0" xfId="168" applyFont="1" applyBorder="1" applyAlignment="1">
      <alignment vertical="center"/>
    </xf>
    <xf numFmtId="0" fontId="111" fillId="0" borderId="0" xfId="168" applyFont="1" applyAlignment="1">
      <alignment horizontal="right" vertical="center"/>
    </xf>
    <xf numFmtId="0" fontId="82" fillId="55" borderId="132" xfId="178" applyFont="1" applyFill="1" applyBorder="1" applyAlignment="1">
      <alignment vertical="center"/>
    </xf>
    <xf numFmtId="0" fontId="8" fillId="0" borderId="133" xfId="0" applyFont="1" applyFill="1" applyBorder="1" applyAlignment="1">
      <alignment vertical="center"/>
    </xf>
    <xf numFmtId="0" fontId="32" fillId="0" borderId="177" xfId="0" applyFont="1" applyFill="1" applyBorder="1" applyAlignment="1">
      <alignment vertical="center" wrapText="1"/>
    </xf>
    <xf numFmtId="0" fontId="76" fillId="34" borderId="89" xfId="0" applyFont="1" applyFill="1" applyBorder="1" applyAlignment="1">
      <alignment horizontal="center" vertical="center"/>
    </xf>
    <xf numFmtId="0" fontId="76" fillId="34" borderId="48" xfId="0" applyFont="1" applyFill="1" applyBorder="1" applyAlignment="1">
      <alignment horizontal="center" vertical="center"/>
    </xf>
    <xf numFmtId="0" fontId="83" fillId="0" borderId="0" xfId="0" applyFont="1" applyBorder="1" applyAlignment="1" applyProtection="1">
      <alignment horizontal="center" vertical="center"/>
    </xf>
    <xf numFmtId="176" fontId="83" fillId="0" borderId="0" xfId="0" applyNumberFormat="1" applyFont="1" applyBorder="1" applyAlignment="1" applyProtection="1">
      <alignment horizontal="center" vertical="center"/>
    </xf>
    <xf numFmtId="0" fontId="8" fillId="0" borderId="0" xfId="0" applyFont="1" applyFill="1" applyBorder="1" applyAlignment="1" applyProtection="1">
      <alignment horizontal="center" vertical="center"/>
    </xf>
    <xf numFmtId="176" fontId="8" fillId="33" borderId="72" xfId="0" applyNumberFormat="1" applyFont="1" applyFill="1" applyBorder="1" applyAlignment="1">
      <alignment horizontal="center" vertical="center" wrapText="1"/>
    </xf>
    <xf numFmtId="176" fontId="8" fillId="33" borderId="5" xfId="0" applyNumberFormat="1" applyFont="1" applyFill="1" applyBorder="1" applyAlignment="1">
      <alignment horizontal="center" vertical="center" wrapText="1"/>
    </xf>
    <xf numFmtId="0" fontId="8" fillId="33" borderId="68" xfId="0" applyFont="1" applyFill="1" applyBorder="1" applyAlignment="1" applyProtection="1">
      <alignment horizontal="center" vertical="center"/>
    </xf>
    <xf numFmtId="176" fontId="8" fillId="33" borderId="74" xfId="0" applyNumberFormat="1" applyFont="1" applyFill="1" applyBorder="1" applyAlignment="1">
      <alignment horizontal="center" vertical="center"/>
    </xf>
    <xf numFmtId="176" fontId="8" fillId="33" borderId="75" xfId="0" applyNumberFormat="1" applyFont="1" applyFill="1" applyBorder="1" applyAlignment="1">
      <alignment horizontal="center" vertical="center"/>
    </xf>
    <xf numFmtId="176" fontId="8" fillId="33" borderId="74" xfId="0" applyNumberFormat="1" applyFont="1" applyFill="1" applyBorder="1" applyAlignment="1">
      <alignment horizontal="center" vertical="center" shrinkToFit="1"/>
    </xf>
    <xf numFmtId="176" fontId="8" fillId="33" borderId="75" xfId="0" applyNumberFormat="1" applyFont="1" applyFill="1" applyBorder="1" applyAlignment="1">
      <alignment horizontal="center" vertical="center" shrinkToFit="1"/>
    </xf>
    <xf numFmtId="176" fontId="8" fillId="33" borderId="49" xfId="0" applyNumberFormat="1" applyFont="1" applyFill="1" applyBorder="1" applyAlignment="1">
      <alignment horizontal="center" vertical="center"/>
    </xf>
    <xf numFmtId="176" fontId="8" fillId="33" borderId="5" xfId="0" applyNumberFormat="1" applyFont="1" applyFill="1" applyBorder="1" applyAlignment="1">
      <alignment horizontal="center" vertical="center"/>
    </xf>
    <xf numFmtId="176" fontId="12" fillId="33" borderId="49" xfId="0" applyNumberFormat="1" applyFont="1" applyFill="1" applyBorder="1" applyAlignment="1">
      <alignment horizontal="center" vertical="center"/>
    </xf>
    <xf numFmtId="176" fontId="12" fillId="33" borderId="5" xfId="0" applyNumberFormat="1" applyFont="1" applyFill="1" applyBorder="1" applyAlignment="1">
      <alignment horizontal="center" vertical="center"/>
    </xf>
    <xf numFmtId="176" fontId="8" fillId="33" borderId="50" xfId="0" applyNumberFormat="1" applyFont="1" applyFill="1" applyBorder="1" applyAlignment="1" applyProtection="1">
      <alignment horizontal="center" vertical="center" wrapText="1" justifyLastLine="1"/>
    </xf>
    <xf numFmtId="176" fontId="8" fillId="33" borderId="45" xfId="0" applyNumberFormat="1" applyFont="1" applyFill="1" applyBorder="1" applyAlignment="1" applyProtection="1">
      <alignment horizontal="center" vertical="center" wrapText="1" justifyLastLine="1"/>
    </xf>
    <xf numFmtId="0" fontId="8" fillId="33" borderId="53" xfId="0" applyFont="1" applyFill="1" applyBorder="1" applyAlignment="1">
      <alignment horizontal="center" vertical="center" wrapText="1" justifyLastLine="1"/>
    </xf>
    <xf numFmtId="0" fontId="8" fillId="33" borderId="52" xfId="0" applyFont="1" applyFill="1" applyBorder="1" applyAlignment="1">
      <alignment horizontal="center" vertical="center" wrapText="1" justifyLastLine="1"/>
    </xf>
    <xf numFmtId="0" fontId="8" fillId="33" borderId="44" xfId="0" applyFont="1" applyFill="1" applyBorder="1" applyAlignment="1">
      <alignment horizontal="center" vertical="center" wrapText="1" justifyLastLine="1"/>
    </xf>
    <xf numFmtId="0" fontId="8" fillId="33" borderId="5" xfId="0" applyFont="1" applyFill="1" applyBorder="1" applyAlignment="1">
      <alignment horizontal="center" vertical="center" wrapText="1" justifyLastLine="1"/>
    </xf>
    <xf numFmtId="0" fontId="8" fillId="33" borderId="138" xfId="0" applyFont="1" applyFill="1" applyBorder="1">
      <alignment vertical="center"/>
    </xf>
    <xf numFmtId="0" fontId="8" fillId="33" borderId="139" xfId="0" applyFont="1" applyFill="1" applyBorder="1">
      <alignment vertical="center"/>
    </xf>
    <xf numFmtId="176" fontId="8" fillId="33" borderId="68" xfId="0" applyNumberFormat="1" applyFont="1" applyFill="1" applyBorder="1" applyAlignment="1">
      <alignment horizontal="left" vertical="center"/>
    </xf>
    <xf numFmtId="176" fontId="76" fillId="0" borderId="0" xfId="0" applyNumberFormat="1" applyFont="1" applyAlignment="1">
      <alignment horizontal="center" vertical="center"/>
    </xf>
    <xf numFmtId="176" fontId="8" fillId="33" borderId="114" xfId="0" applyNumberFormat="1" applyFont="1" applyFill="1" applyBorder="1" applyAlignment="1">
      <alignment horizontal="center" vertical="center"/>
    </xf>
    <xf numFmtId="176" fontId="8" fillId="33" borderId="115" xfId="0" applyNumberFormat="1" applyFont="1" applyFill="1" applyBorder="1" applyAlignment="1">
      <alignment horizontal="center" vertical="center"/>
    </xf>
    <xf numFmtId="176" fontId="114" fillId="0" borderId="0" xfId="0" applyNumberFormat="1" applyFont="1" applyBorder="1" applyAlignment="1" applyProtection="1">
      <alignment horizontal="center" vertical="center"/>
    </xf>
    <xf numFmtId="176" fontId="70" fillId="33" borderId="35" xfId="77" applyNumberFormat="1" applyFont="1" applyFill="1" applyBorder="1" applyAlignment="1">
      <alignment horizontal="center" vertical="center"/>
    </xf>
    <xf numFmtId="176" fontId="70" fillId="33" borderId="33" xfId="77" applyNumberFormat="1" applyFont="1" applyFill="1" applyBorder="1" applyAlignment="1">
      <alignment horizontal="center" vertical="center"/>
    </xf>
    <xf numFmtId="176" fontId="70" fillId="33" borderId="34" xfId="77" applyNumberFormat="1" applyFont="1" applyFill="1" applyBorder="1" applyAlignment="1">
      <alignment horizontal="center" vertical="center"/>
    </xf>
    <xf numFmtId="176" fontId="70" fillId="33" borderId="5" xfId="77" applyNumberFormat="1" applyFont="1" applyFill="1" applyBorder="1" applyAlignment="1">
      <alignment horizontal="center" vertical="center"/>
    </xf>
    <xf numFmtId="176" fontId="70" fillId="33" borderId="36" xfId="77" applyNumberFormat="1" applyFont="1" applyFill="1" applyBorder="1" applyAlignment="1">
      <alignment horizontal="center" vertical="center"/>
    </xf>
    <xf numFmtId="176" fontId="70" fillId="33" borderId="138" xfId="77" applyNumberFormat="1" applyFont="1" applyFill="1" applyBorder="1" applyAlignment="1">
      <alignment horizontal="center" vertical="center" shrinkToFit="1"/>
    </xf>
    <xf numFmtId="176" fontId="70" fillId="33" borderId="176" xfId="77" applyNumberFormat="1" applyFont="1" applyFill="1" applyBorder="1" applyAlignment="1">
      <alignment horizontal="center" vertical="center" shrinkToFit="1"/>
    </xf>
    <xf numFmtId="0" fontId="8" fillId="33" borderId="70" xfId="0" applyFont="1" applyFill="1" applyBorder="1" applyAlignment="1" applyProtection="1">
      <alignment horizontal="distributed" vertical="center" justifyLastLine="1"/>
    </xf>
    <xf numFmtId="0" fontId="8" fillId="33" borderId="71" xfId="0" applyFont="1" applyFill="1" applyBorder="1" applyAlignment="1" applyProtection="1">
      <alignment horizontal="distributed" vertical="center" justifyLastLine="1"/>
    </xf>
    <xf numFmtId="0" fontId="8" fillId="33" borderId="47" xfId="0" applyFont="1" applyFill="1" applyBorder="1" applyAlignment="1" applyProtection="1">
      <alignment horizontal="distributed" vertical="center" justifyLastLine="1"/>
    </xf>
    <xf numFmtId="0" fontId="8" fillId="33" borderId="46" xfId="0" applyFont="1" applyFill="1" applyBorder="1" applyAlignment="1" applyProtection="1">
      <alignment horizontal="distributed" vertical="center" justifyLastLine="1"/>
    </xf>
    <xf numFmtId="0" fontId="8" fillId="33" borderId="44" xfId="0" applyFont="1" applyFill="1" applyBorder="1" applyAlignment="1" applyProtection="1">
      <alignment horizontal="distributed" vertical="center" indent="1"/>
    </xf>
    <xf numFmtId="0" fontId="8" fillId="33" borderId="50" xfId="0" applyFont="1" applyFill="1" applyBorder="1" applyAlignment="1" applyProtection="1">
      <alignment horizontal="distributed" vertical="center" indent="1"/>
    </xf>
    <xf numFmtId="0" fontId="0" fillId="33" borderId="47" xfId="0" applyFont="1" applyFill="1" applyBorder="1" applyAlignment="1">
      <alignment horizontal="distributed" vertical="center" indent="1"/>
    </xf>
    <xf numFmtId="0" fontId="0" fillId="33" borderId="38" xfId="0" applyFont="1" applyFill="1" applyBorder="1" applyAlignment="1">
      <alignment horizontal="distributed" vertical="center" indent="1"/>
    </xf>
    <xf numFmtId="0" fontId="0" fillId="33" borderId="45" xfId="0" applyFont="1" applyFill="1" applyBorder="1" applyAlignment="1">
      <alignment horizontal="distributed" vertical="center" indent="1"/>
    </xf>
    <xf numFmtId="0" fontId="8" fillId="33" borderId="10" xfId="0" applyFont="1" applyFill="1" applyBorder="1" applyAlignment="1" applyProtection="1">
      <alignment horizontal="distributed" vertical="center" justifyLastLine="1"/>
    </xf>
    <xf numFmtId="0" fontId="8" fillId="33" borderId="11" xfId="0" applyFont="1" applyFill="1" applyBorder="1" applyAlignment="1" applyProtection="1">
      <alignment horizontal="distributed" vertical="center" justifyLastLine="1"/>
    </xf>
    <xf numFmtId="0" fontId="8" fillId="33" borderId="70" xfId="0" applyFont="1" applyFill="1" applyBorder="1" applyAlignment="1" applyProtection="1">
      <alignment horizontal="center" vertical="center"/>
    </xf>
    <xf numFmtId="0" fontId="8" fillId="33" borderId="50" xfId="0" applyFont="1" applyFill="1" applyBorder="1" applyAlignment="1" applyProtection="1">
      <alignment horizontal="center" vertical="center"/>
    </xf>
    <xf numFmtId="0" fontId="8" fillId="33" borderId="71" xfId="0" applyFont="1" applyFill="1" applyBorder="1" applyAlignment="1" applyProtection="1">
      <alignment horizontal="center" vertical="center"/>
    </xf>
    <xf numFmtId="0" fontId="8" fillId="33" borderId="47" xfId="0" applyFont="1" applyFill="1" applyBorder="1" applyAlignment="1" applyProtection="1">
      <alignment horizontal="center" vertical="center"/>
    </xf>
    <xf numFmtId="0" fontId="8" fillId="33" borderId="45" xfId="0" applyFont="1" applyFill="1" applyBorder="1" applyAlignment="1" applyProtection="1">
      <alignment horizontal="center" vertical="center"/>
    </xf>
    <xf numFmtId="0" fontId="8" fillId="33" borderId="46" xfId="0" applyFont="1" applyFill="1" applyBorder="1" applyAlignment="1" applyProtection="1">
      <alignment horizontal="center" vertical="center"/>
    </xf>
    <xf numFmtId="0" fontId="8" fillId="33" borderId="33" xfId="0" applyFont="1" applyFill="1" applyBorder="1" applyAlignment="1" applyProtection="1">
      <alignment horizontal="center" vertical="center"/>
    </xf>
    <xf numFmtId="0" fontId="8" fillId="33" borderId="48" xfId="0" applyFont="1" applyFill="1" applyBorder="1" applyAlignment="1" applyProtection="1">
      <alignment horizontal="center" vertical="center"/>
    </xf>
    <xf numFmtId="0" fontId="8" fillId="33" borderId="50" xfId="0" applyFont="1" applyFill="1" applyBorder="1" applyAlignment="1" applyProtection="1">
      <alignment horizontal="distributed" vertical="center" justifyLastLine="1"/>
    </xf>
    <xf numFmtId="0" fontId="8" fillId="33" borderId="0" xfId="0" applyFont="1" applyFill="1" applyBorder="1" applyAlignment="1" applyProtection="1">
      <alignment horizontal="distributed" vertical="center" justifyLastLine="1"/>
    </xf>
    <xf numFmtId="0" fontId="8" fillId="33" borderId="72" xfId="0" applyFont="1" applyFill="1" applyBorder="1" applyAlignment="1" applyProtection="1">
      <alignment horizontal="distributed" vertical="center" justifyLastLine="1"/>
    </xf>
    <xf numFmtId="0" fontId="8" fillId="33" borderId="5" xfId="0" applyFont="1" applyFill="1" applyBorder="1" applyAlignment="1" applyProtection="1">
      <alignment horizontal="distributed" vertical="center" justifyLastLine="1"/>
    </xf>
    <xf numFmtId="176" fontId="83" fillId="0" borderId="0" xfId="0" applyNumberFormat="1" applyFont="1" applyAlignment="1">
      <alignment horizontal="center" vertical="center"/>
    </xf>
    <xf numFmtId="0" fontId="8" fillId="33" borderId="74" xfId="0" applyFont="1" applyFill="1" applyBorder="1" applyAlignment="1">
      <alignment horizontal="center" vertical="center"/>
    </xf>
    <xf numFmtId="0" fontId="8" fillId="33" borderId="48" xfId="0" applyFont="1" applyFill="1" applyBorder="1" applyAlignment="1">
      <alignment horizontal="center" vertical="center"/>
    </xf>
    <xf numFmtId="0" fontId="8" fillId="33" borderId="75" xfId="0" applyFont="1" applyFill="1" applyBorder="1" applyAlignment="1">
      <alignment horizontal="center" vertical="center"/>
    </xf>
    <xf numFmtId="176" fontId="8" fillId="33" borderId="127" xfId="0" applyNumberFormat="1" applyFont="1" applyFill="1" applyBorder="1" applyAlignment="1">
      <alignment vertical="center"/>
    </xf>
    <xf numFmtId="176" fontId="8" fillId="33" borderId="5" xfId="0" applyNumberFormat="1" applyFont="1" applyFill="1" applyBorder="1" applyAlignment="1">
      <alignment vertical="center"/>
    </xf>
    <xf numFmtId="0" fontId="8" fillId="33" borderId="35" xfId="0" applyFont="1" applyFill="1" applyBorder="1" applyAlignment="1">
      <alignment horizontal="center" vertical="center"/>
    </xf>
    <xf numFmtId="0" fontId="8" fillId="0" borderId="68" xfId="2" applyFont="1" applyFill="1" applyBorder="1" applyAlignment="1">
      <alignment horizontal="left" vertical="center" indent="2"/>
    </xf>
    <xf numFmtId="0" fontId="8" fillId="33" borderId="68" xfId="2" applyFont="1" applyFill="1" applyBorder="1" applyAlignment="1">
      <alignment horizontal="left" vertical="center" indent="2"/>
    </xf>
    <xf numFmtId="0" fontId="8" fillId="33" borderId="74" xfId="2" applyFont="1" applyFill="1" applyBorder="1" applyAlignment="1">
      <alignment horizontal="center" vertical="center"/>
    </xf>
    <xf numFmtId="0" fontId="8" fillId="33" borderId="75" xfId="2" applyFont="1" applyFill="1" applyBorder="1" applyAlignment="1">
      <alignment horizontal="center" vertical="center"/>
    </xf>
    <xf numFmtId="0" fontId="8" fillId="0" borderId="68" xfId="2" applyFont="1" applyFill="1" applyBorder="1" applyAlignment="1">
      <alignment horizontal="left" vertical="center" wrapText="1" indent="2"/>
    </xf>
    <xf numFmtId="0" fontId="8" fillId="33" borderId="68" xfId="2" applyFont="1" applyFill="1" applyBorder="1" applyAlignment="1">
      <alignment horizontal="left" vertical="center" indent="2" shrinkToFit="1"/>
    </xf>
    <xf numFmtId="0" fontId="83" fillId="0" borderId="0" xfId="85" applyFont="1" applyAlignment="1" applyProtection="1">
      <alignment horizontal="center" vertical="center"/>
    </xf>
    <xf numFmtId="176" fontId="83" fillId="0" borderId="0" xfId="0" applyNumberFormat="1" applyFont="1" applyFill="1" applyAlignment="1" applyProtection="1">
      <alignment horizontal="center" vertical="center"/>
    </xf>
    <xf numFmtId="0" fontId="8" fillId="33" borderId="154" xfId="2" applyFont="1" applyFill="1" applyBorder="1" applyAlignment="1">
      <alignment horizontal="left" vertical="center" indent="1" shrinkToFit="1"/>
    </xf>
    <xf numFmtId="0" fontId="8" fillId="33" borderId="156" xfId="2" applyFont="1" applyFill="1" applyBorder="1" applyAlignment="1">
      <alignment horizontal="left" vertical="center" indent="1" shrinkToFit="1"/>
    </xf>
    <xf numFmtId="0" fontId="8" fillId="33" borderId="157" xfId="2" applyFont="1" applyFill="1" applyBorder="1" applyAlignment="1">
      <alignment horizontal="left" vertical="center" indent="1" shrinkToFit="1"/>
    </xf>
    <xf numFmtId="0" fontId="83" fillId="0" borderId="0" xfId="91" applyFont="1" applyBorder="1" applyAlignment="1" applyProtection="1">
      <alignment horizontal="center" vertical="center"/>
    </xf>
    <xf numFmtId="0" fontId="76" fillId="0" borderId="0" xfId="0" applyFont="1" applyAlignment="1">
      <alignment horizontal="center" vertical="center"/>
    </xf>
    <xf numFmtId="0" fontId="8" fillId="33" borderId="70" xfId="0" applyFont="1" applyFill="1" applyBorder="1" applyAlignment="1" applyProtection="1">
      <alignment vertical="center" wrapText="1"/>
    </xf>
    <xf numFmtId="0" fontId="8" fillId="33" borderId="71" xfId="0" applyFont="1" applyFill="1" applyBorder="1" applyAlignment="1" applyProtection="1">
      <alignment vertical="center" wrapText="1"/>
    </xf>
    <xf numFmtId="0" fontId="8" fillId="33" borderId="70" xfId="0" applyFont="1" applyFill="1" applyBorder="1" applyAlignment="1" applyProtection="1">
      <alignment vertical="center" shrinkToFit="1"/>
    </xf>
    <xf numFmtId="0" fontId="8" fillId="33" borderId="71" xfId="0" applyFont="1" applyFill="1" applyBorder="1" applyAlignment="1" applyProtection="1">
      <alignment vertical="center" shrinkToFit="1"/>
    </xf>
    <xf numFmtId="3" fontId="84" fillId="0" borderId="0" xfId="93" applyNumberFormat="1" applyFont="1" applyFill="1" applyAlignment="1">
      <alignment horizontal="center" vertical="center"/>
    </xf>
    <xf numFmtId="0" fontId="8" fillId="0" borderId="45" xfId="91" applyFont="1" applyBorder="1" applyAlignment="1">
      <alignment horizontal="right" vertical="center"/>
    </xf>
    <xf numFmtId="0" fontId="12" fillId="33" borderId="102" xfId="0" applyFont="1" applyFill="1" applyBorder="1" applyAlignment="1">
      <alignment horizontal="center" vertical="center"/>
    </xf>
    <xf numFmtId="0" fontId="12" fillId="33" borderId="47" xfId="0" applyFont="1" applyFill="1" applyBorder="1" applyAlignment="1">
      <alignment horizontal="center" vertical="center"/>
    </xf>
    <xf numFmtId="0" fontId="84" fillId="0" borderId="0" xfId="0" applyFont="1" applyAlignment="1">
      <alignment horizontal="center" vertical="center"/>
    </xf>
    <xf numFmtId="0" fontId="84" fillId="0" borderId="0" xfId="0" applyFont="1" applyBorder="1" applyAlignment="1" applyProtection="1">
      <alignment horizontal="center" vertical="center"/>
    </xf>
    <xf numFmtId="191" fontId="12" fillId="0" borderId="114" xfId="1" applyNumberFormat="1" applyFont="1" applyBorder="1" applyAlignment="1">
      <alignment vertical="center"/>
    </xf>
    <xf numFmtId="191" fontId="12" fillId="0" borderId="115" xfId="1" applyNumberFormat="1" applyFont="1" applyBorder="1" applyAlignment="1">
      <alignment vertical="center"/>
    </xf>
    <xf numFmtId="191" fontId="12" fillId="0" borderId="138" xfId="1" applyNumberFormat="1" applyFont="1" applyBorder="1" applyAlignment="1">
      <alignment vertical="center"/>
    </xf>
    <xf numFmtId="191" fontId="12" fillId="0" borderId="139" xfId="1" applyNumberFormat="1" applyFont="1" applyBorder="1" applyAlignment="1">
      <alignment vertical="center"/>
    </xf>
    <xf numFmtId="0" fontId="12" fillId="33" borderId="114" xfId="0" applyFont="1" applyFill="1" applyBorder="1" applyAlignment="1" applyProtection="1">
      <alignment horizontal="center" vertical="center"/>
    </xf>
    <xf numFmtId="0" fontId="12" fillId="33" borderId="115" xfId="0" applyFont="1" applyFill="1" applyBorder="1" applyAlignment="1" applyProtection="1">
      <alignment horizontal="center" vertical="center"/>
    </xf>
    <xf numFmtId="181" fontId="12" fillId="0" borderId="114" xfId="0" applyNumberFormat="1" applyFont="1" applyBorder="1" applyAlignment="1" applyProtection="1">
      <alignment vertical="center"/>
    </xf>
    <xf numFmtId="181" fontId="12" fillId="0" borderId="115" xfId="0" applyNumberFormat="1" applyFont="1" applyBorder="1" applyAlignment="1" applyProtection="1">
      <alignment vertical="center"/>
    </xf>
    <xf numFmtId="0" fontId="12" fillId="33" borderId="105" xfId="0" applyFont="1" applyFill="1" applyBorder="1" applyAlignment="1">
      <alignment horizontal="center" vertical="center" textRotation="255"/>
    </xf>
    <xf numFmtId="0" fontId="86" fillId="33" borderId="7" xfId="0" applyFont="1" applyFill="1" applyBorder="1" applyAlignment="1">
      <alignment horizontal="center" vertical="center" textRotation="255"/>
    </xf>
    <xf numFmtId="0" fontId="86" fillId="33" borderId="5" xfId="0" applyFont="1" applyFill="1" applyBorder="1" applyAlignment="1">
      <alignment horizontal="center" vertical="center" textRotation="255"/>
    </xf>
    <xf numFmtId="0" fontId="12" fillId="33" borderId="116" xfId="0" applyFont="1" applyFill="1" applyBorder="1" applyAlignment="1" applyProtection="1">
      <alignment horizontal="center" vertical="center"/>
    </xf>
    <xf numFmtId="0" fontId="12" fillId="33" borderId="144" xfId="0" applyFont="1" applyFill="1" applyBorder="1" applyAlignment="1" applyProtection="1">
      <alignment horizontal="center" vertical="center" justifyLastLine="1"/>
    </xf>
    <xf numFmtId="0" fontId="12" fillId="33" borderId="160" xfId="0" applyFont="1" applyFill="1" applyBorder="1" applyAlignment="1" applyProtection="1">
      <alignment horizontal="center" vertical="center" justifyLastLine="1"/>
    </xf>
    <xf numFmtId="0" fontId="12" fillId="33" borderId="143" xfId="0" applyFont="1" applyFill="1" applyBorder="1" applyAlignment="1" applyProtection="1">
      <alignment horizontal="center" vertical="center" justifyLastLine="1"/>
    </xf>
    <xf numFmtId="0" fontId="12" fillId="33" borderId="109" xfId="0" applyFont="1" applyFill="1" applyBorder="1" applyAlignment="1">
      <alignment horizontal="center" vertical="center" justifyLastLine="1"/>
    </xf>
    <xf numFmtId="0" fontId="12" fillId="33" borderId="111" xfId="0" applyFont="1" applyFill="1" applyBorder="1" applyAlignment="1">
      <alignment horizontal="center" vertical="center" justifyLastLine="1"/>
    </xf>
    <xf numFmtId="0" fontId="12" fillId="33" borderId="117" xfId="0" applyFont="1" applyFill="1" applyBorder="1" applyAlignment="1">
      <alignment horizontal="center" vertical="center" justifyLastLine="1"/>
    </xf>
    <xf numFmtId="0" fontId="12" fillId="33" borderId="74" xfId="0" applyFont="1" applyFill="1" applyBorder="1" applyAlignment="1" applyProtection="1">
      <alignment horizontal="center" vertical="center"/>
    </xf>
    <xf numFmtId="0" fontId="12" fillId="33" borderId="48" xfId="0" applyFont="1" applyFill="1" applyBorder="1" applyAlignment="1" applyProtection="1">
      <alignment horizontal="center" vertical="center"/>
    </xf>
    <xf numFmtId="0" fontId="12" fillId="33" borderId="75" xfId="0" applyFont="1" applyFill="1" applyBorder="1" applyAlignment="1" applyProtection="1">
      <alignment horizontal="center" vertical="center"/>
    </xf>
    <xf numFmtId="0" fontId="84" fillId="0" borderId="0" xfId="0" applyFont="1" applyAlignment="1" applyProtection="1">
      <alignment horizontal="center" vertical="center"/>
    </xf>
    <xf numFmtId="181" fontId="12" fillId="0" borderId="109" xfId="1" applyNumberFormat="1" applyFont="1" applyBorder="1" applyAlignment="1" applyProtection="1">
      <alignment vertical="center"/>
    </xf>
    <xf numFmtId="181" fontId="12" fillId="0" borderId="117" xfId="1" applyNumberFormat="1" applyFont="1" applyBorder="1" applyAlignment="1" applyProtection="1">
      <alignment vertical="center"/>
    </xf>
    <xf numFmtId="181" fontId="12" fillId="0" borderId="144" xfId="0" applyNumberFormat="1" applyFont="1" applyBorder="1" applyAlignment="1" applyProtection="1">
      <alignment vertical="center"/>
    </xf>
    <xf numFmtId="181" fontId="12" fillId="0" borderId="143" xfId="0" applyNumberFormat="1" applyFont="1" applyBorder="1" applyAlignment="1" applyProtection="1">
      <alignment vertical="center"/>
    </xf>
    <xf numFmtId="0" fontId="12" fillId="33" borderId="142" xfId="0" applyFont="1" applyFill="1" applyBorder="1" applyAlignment="1">
      <alignment horizontal="center" vertical="center"/>
    </xf>
    <xf numFmtId="190" fontId="12" fillId="0" borderId="74" xfId="1" applyNumberFormat="1" applyFont="1" applyFill="1" applyBorder="1" applyAlignment="1" applyProtection="1">
      <alignment vertical="center"/>
    </xf>
    <xf numFmtId="190" fontId="12" fillId="0" borderId="75" xfId="1" applyNumberFormat="1" applyFont="1" applyFill="1" applyBorder="1" applyAlignment="1" applyProtection="1">
      <alignment vertical="center"/>
    </xf>
    <xf numFmtId="190" fontId="12" fillId="0" borderId="144" xfId="1" applyNumberFormat="1" applyFont="1" applyFill="1" applyBorder="1" applyAlignment="1" applyProtection="1">
      <alignment vertical="center"/>
    </xf>
    <xf numFmtId="190" fontId="12" fillId="0" borderId="143" xfId="1" applyNumberFormat="1" applyFont="1" applyFill="1" applyBorder="1" applyAlignment="1" applyProtection="1">
      <alignment vertical="center"/>
    </xf>
    <xf numFmtId="190" fontId="12" fillId="0" borderId="109" xfId="1" applyNumberFormat="1" applyFont="1" applyFill="1" applyBorder="1" applyAlignment="1">
      <alignment vertical="center"/>
    </xf>
    <xf numFmtId="190" fontId="12" fillId="0" borderId="117" xfId="1" applyNumberFormat="1" applyFont="1" applyFill="1" applyBorder="1" applyAlignment="1">
      <alignment vertical="center"/>
    </xf>
    <xf numFmtId="190" fontId="12" fillId="0" borderId="74" xfId="1" applyNumberFormat="1" applyFont="1" applyFill="1" applyBorder="1" applyAlignment="1">
      <alignment vertical="center"/>
    </xf>
    <xf numFmtId="190" fontId="12" fillId="0" borderId="75" xfId="1" applyNumberFormat="1" applyFont="1" applyFill="1" applyBorder="1" applyAlignment="1">
      <alignment vertical="center"/>
    </xf>
    <xf numFmtId="0" fontId="8" fillId="33" borderId="44" xfId="0" applyFont="1" applyFill="1" applyBorder="1" applyAlignment="1">
      <alignment horizontal="center" vertical="center"/>
    </xf>
    <xf numFmtId="0" fontId="8" fillId="33" borderId="10" xfId="0" applyFont="1" applyFill="1" applyBorder="1" applyAlignment="1">
      <alignment horizontal="center" vertical="center"/>
    </xf>
    <xf numFmtId="0" fontId="8" fillId="33" borderId="33" xfId="0" applyFont="1" applyFill="1" applyBorder="1" applyAlignment="1">
      <alignment horizontal="center" vertical="center"/>
    </xf>
    <xf numFmtId="0" fontId="8" fillId="33" borderId="37" xfId="0" applyFont="1" applyFill="1" applyBorder="1" applyAlignment="1">
      <alignment horizontal="center" vertical="center"/>
    </xf>
    <xf numFmtId="38" fontId="76" fillId="0" borderId="0" xfId="1" applyFont="1" applyFill="1" applyAlignment="1">
      <alignment horizontal="center" vertical="center"/>
    </xf>
    <xf numFmtId="38" fontId="8" fillId="0" borderId="0" xfId="1" applyFont="1" applyFill="1" applyBorder="1" applyAlignment="1">
      <alignment horizontal="distributed" vertical="center" justifyLastLine="1"/>
    </xf>
    <xf numFmtId="38" fontId="8" fillId="33" borderId="72" xfId="1" applyFont="1" applyFill="1" applyBorder="1" applyAlignment="1">
      <alignment horizontal="distributed" vertical="center" justifyLastLine="1"/>
    </xf>
    <xf numFmtId="38" fontId="8" fillId="33" borderId="5" xfId="1" applyFont="1" applyFill="1" applyBorder="1" applyAlignment="1">
      <alignment horizontal="distributed" vertical="center" justifyLastLine="1"/>
    </xf>
    <xf numFmtId="176" fontId="83" fillId="0" borderId="0" xfId="152" applyNumberFormat="1" applyFont="1" applyAlignment="1" applyProtection="1">
      <alignment horizontal="center" vertical="center"/>
    </xf>
    <xf numFmtId="38" fontId="83" fillId="0" borderId="0" xfId="1" applyFont="1" applyAlignment="1">
      <alignment horizontal="center" vertical="center"/>
    </xf>
    <xf numFmtId="0" fontId="8" fillId="33" borderId="72" xfId="0" applyFont="1" applyFill="1" applyBorder="1" applyAlignment="1">
      <alignment horizontal="center" vertical="center" shrinkToFit="1"/>
    </xf>
    <xf numFmtId="0" fontId="8" fillId="33" borderId="5" xfId="0" applyFont="1" applyFill="1" applyBorder="1" applyAlignment="1">
      <alignment horizontal="center" vertical="center" shrinkToFit="1"/>
    </xf>
    <xf numFmtId="0" fontId="8" fillId="33" borderId="72" xfId="0" applyFont="1" applyFill="1" applyBorder="1" applyAlignment="1">
      <alignment horizontal="center" vertical="center"/>
    </xf>
    <xf numFmtId="0" fontId="8" fillId="33" borderId="5" xfId="0" applyFont="1" applyFill="1" applyBorder="1" applyAlignment="1">
      <alignment horizontal="center" vertical="center"/>
    </xf>
    <xf numFmtId="0" fontId="83" fillId="0" borderId="0" xfId="0" applyFont="1" applyFill="1" applyBorder="1" applyAlignment="1" applyProtection="1">
      <alignment horizontal="center" vertical="center"/>
    </xf>
    <xf numFmtId="0" fontId="8" fillId="33" borderId="35" xfId="0" applyFont="1" applyFill="1" applyBorder="1" applyAlignment="1" applyProtection="1">
      <alignment horizontal="center" vertical="center"/>
    </xf>
    <xf numFmtId="38" fontId="8" fillId="33" borderId="35" xfId="1" applyFont="1" applyFill="1" applyBorder="1" applyAlignment="1" applyProtection="1">
      <alignment horizontal="center" vertical="center"/>
    </xf>
    <xf numFmtId="0" fontId="83" fillId="0" borderId="0" xfId="0" applyFont="1" applyBorder="1" applyAlignment="1">
      <alignment horizontal="center" vertical="center"/>
    </xf>
    <xf numFmtId="0" fontId="76" fillId="0" borderId="0" xfId="0" applyFont="1" applyBorder="1" applyAlignment="1" applyProtection="1">
      <alignment horizontal="center" vertical="center"/>
    </xf>
    <xf numFmtId="0" fontId="8" fillId="33" borderId="37" xfId="0" applyFont="1" applyFill="1" applyBorder="1" applyAlignment="1" applyProtection="1">
      <alignment horizontal="center" vertical="center"/>
    </xf>
    <xf numFmtId="0" fontId="12" fillId="33" borderId="124" xfId="88" applyFont="1" applyFill="1" applyBorder="1" applyAlignment="1">
      <alignment vertical="center"/>
    </xf>
    <xf numFmtId="0" fontId="12" fillId="33" borderId="126" xfId="88" applyFont="1" applyFill="1" applyBorder="1" applyAlignment="1">
      <alignment vertical="center"/>
    </xf>
    <xf numFmtId="0" fontId="12" fillId="33" borderId="7" xfId="88" applyFont="1" applyFill="1" applyBorder="1" applyAlignment="1">
      <alignment horizontal="center" vertical="center"/>
    </xf>
    <xf numFmtId="0" fontId="12" fillId="33" borderId="5" xfId="88" applyFont="1" applyFill="1" applyBorder="1" applyAlignment="1">
      <alignment horizontal="center" vertical="center"/>
    </xf>
    <xf numFmtId="0" fontId="88" fillId="0" borderId="0" xfId="88" applyFont="1" applyAlignment="1">
      <alignment horizontal="center" vertical="center"/>
    </xf>
    <xf numFmtId="0" fontId="8" fillId="33" borderId="154" xfId="0" applyFont="1" applyFill="1" applyBorder="1" applyAlignment="1">
      <alignment horizontal="distributed" vertical="center" justifyLastLine="1"/>
    </xf>
    <xf numFmtId="0" fontId="8" fillId="33" borderId="157" xfId="0" applyFont="1" applyFill="1" applyBorder="1" applyAlignment="1">
      <alignment horizontal="distributed" vertical="center" justifyLastLine="1"/>
    </xf>
    <xf numFmtId="38" fontId="8" fillId="33" borderId="68" xfId="1" applyFont="1" applyFill="1" applyBorder="1" applyAlignment="1">
      <alignment vertical="center" wrapText="1" justifyLastLine="1"/>
    </xf>
    <xf numFmtId="38" fontId="8" fillId="33" borderId="114" xfId="1" applyFont="1" applyFill="1" applyBorder="1" applyAlignment="1">
      <alignment vertical="center" shrinkToFit="1"/>
    </xf>
    <xf numFmtId="38" fontId="8" fillId="33" borderId="116" xfId="1" applyFont="1" applyFill="1" applyBorder="1" applyAlignment="1">
      <alignment vertical="center" shrinkToFit="1"/>
    </xf>
    <xf numFmtId="38" fontId="8" fillId="33" borderId="115" xfId="1" applyFont="1" applyFill="1" applyBorder="1" applyAlignment="1">
      <alignment vertical="center" shrinkToFit="1"/>
    </xf>
    <xf numFmtId="38" fontId="76" fillId="33" borderId="102" xfId="1" applyFont="1" applyFill="1" applyBorder="1" applyAlignment="1">
      <alignment vertical="center" justifyLastLine="1"/>
    </xf>
    <xf numFmtId="38" fontId="76" fillId="33" borderId="104" xfId="1" applyFont="1" applyFill="1" applyBorder="1" applyAlignment="1">
      <alignment vertical="center" justifyLastLine="1"/>
    </xf>
    <xf numFmtId="38" fontId="76" fillId="33" borderId="103" xfId="1" applyFont="1" applyFill="1" applyBorder="1" applyAlignment="1">
      <alignment vertical="center" justifyLastLine="1"/>
    </xf>
    <xf numFmtId="38" fontId="8" fillId="33" borderId="68" xfId="1" applyFont="1" applyFill="1" applyBorder="1" applyAlignment="1">
      <alignment vertical="center" wrapText="1" justifyLastLine="1" shrinkToFit="1"/>
    </xf>
    <xf numFmtId="0" fontId="8" fillId="33" borderId="68" xfId="1" applyNumberFormat="1" applyFont="1" applyFill="1" applyBorder="1" applyAlignment="1">
      <alignment vertical="center" wrapText="1" justifyLastLine="1"/>
    </xf>
    <xf numFmtId="0" fontId="8" fillId="33" borderId="114" xfId="0" applyFont="1" applyFill="1" applyBorder="1" applyAlignment="1">
      <alignment horizontal="distributed" vertical="center" justifyLastLine="1"/>
    </xf>
    <xf numFmtId="0" fontId="8" fillId="33" borderId="115" xfId="0" applyFont="1" applyFill="1" applyBorder="1" applyAlignment="1">
      <alignment horizontal="distributed" vertical="center" justifyLastLine="1"/>
    </xf>
    <xf numFmtId="38" fontId="8" fillId="33" borderId="70" xfId="1" applyFont="1" applyFill="1" applyBorder="1" applyAlignment="1">
      <alignment vertical="center" justifyLastLine="1"/>
    </xf>
    <xf numFmtId="38" fontId="8" fillId="33" borderId="71" xfId="1" applyFont="1" applyFill="1" applyBorder="1" applyAlignment="1">
      <alignment vertical="center" justifyLastLine="1"/>
    </xf>
    <xf numFmtId="0" fontId="8" fillId="0" borderId="0" xfId="0" applyFont="1" applyAlignment="1">
      <alignment vertical="center" wrapText="1"/>
    </xf>
    <xf numFmtId="0" fontId="83" fillId="0" borderId="0" xfId="0" applyFont="1" applyAlignment="1">
      <alignment horizontal="center" vertical="center"/>
    </xf>
    <xf numFmtId="0" fontId="8" fillId="33" borderId="102" xfId="0" applyFont="1" applyFill="1" applyBorder="1" applyAlignment="1">
      <alignment horizontal="center" vertical="center"/>
    </xf>
    <xf numFmtId="0" fontId="8" fillId="33" borderId="103" xfId="0" applyFont="1" applyFill="1" applyBorder="1" applyAlignment="1">
      <alignment horizontal="center" vertical="center"/>
    </xf>
    <xf numFmtId="0" fontId="8" fillId="33" borderId="109" xfId="0" applyFont="1" applyFill="1" applyBorder="1" applyAlignment="1">
      <alignment horizontal="center" vertical="center"/>
    </xf>
    <xf numFmtId="0" fontId="8" fillId="33" borderId="117" xfId="0" applyFont="1" applyFill="1" applyBorder="1" applyAlignment="1">
      <alignment horizontal="center" vertical="center"/>
    </xf>
    <xf numFmtId="0" fontId="109" fillId="0" borderId="0" xfId="0" applyFont="1" applyBorder="1" applyAlignment="1" applyProtection="1">
      <alignment horizontal="center" vertical="center"/>
    </xf>
    <xf numFmtId="0" fontId="12" fillId="33" borderId="70" xfId="0" applyFont="1" applyFill="1" applyBorder="1" applyAlignment="1">
      <alignment horizontal="center" vertical="center"/>
    </xf>
    <xf numFmtId="0" fontId="12" fillId="33" borderId="127" xfId="0" applyFont="1" applyFill="1" applyBorder="1" applyAlignment="1" applyProtection="1">
      <alignment horizontal="center" vertical="center" justifyLastLine="1"/>
    </xf>
    <xf numFmtId="0" fontId="12" fillId="33" borderId="5" xfId="0" applyFont="1" applyFill="1" applyBorder="1" applyAlignment="1" applyProtection="1">
      <alignment horizontal="center" vertical="center" justifyLastLine="1"/>
    </xf>
    <xf numFmtId="0" fontId="109" fillId="0" borderId="0" xfId="0" applyFont="1" applyAlignment="1">
      <alignment horizontal="center" vertical="center"/>
    </xf>
    <xf numFmtId="0" fontId="12" fillId="33" borderId="127" xfId="0" applyFont="1" applyFill="1" applyBorder="1" applyAlignment="1" applyProtection="1">
      <alignment horizontal="center" vertical="center" shrinkToFit="1"/>
    </xf>
    <xf numFmtId="0" fontId="12" fillId="33" borderId="5" xfId="0" applyFont="1" applyFill="1" applyBorder="1" applyAlignment="1" applyProtection="1">
      <alignment horizontal="center" vertical="center" shrinkToFit="1"/>
    </xf>
    <xf numFmtId="179" fontId="12" fillId="0" borderId="152" xfId="0" applyNumberFormat="1" applyFont="1" applyBorder="1" applyAlignment="1" applyProtection="1">
      <alignment horizontal="right" vertical="center"/>
    </xf>
    <xf numFmtId="179" fontId="12" fillId="0" borderId="31" xfId="0" applyNumberFormat="1" applyFont="1" applyBorder="1" applyAlignment="1" applyProtection="1">
      <alignment horizontal="right" vertical="center"/>
    </xf>
    <xf numFmtId="0" fontId="8" fillId="33" borderId="114" xfId="1" applyNumberFormat="1" applyFont="1" applyFill="1" applyBorder="1" applyAlignment="1">
      <alignment vertical="center" wrapText="1" justifyLastLine="1"/>
    </xf>
    <xf numFmtId="0" fontId="8" fillId="33" borderId="116" xfId="1" applyNumberFormat="1" applyFont="1" applyFill="1" applyBorder="1" applyAlignment="1">
      <alignment vertical="center" wrapText="1" justifyLastLine="1"/>
    </xf>
    <xf numFmtId="0" fontId="8" fillId="33" borderId="115" xfId="1" applyNumberFormat="1" applyFont="1" applyFill="1" applyBorder="1" applyAlignment="1">
      <alignment vertical="center" wrapText="1" justifyLastLine="1"/>
    </xf>
    <xf numFmtId="0" fontId="76" fillId="33" borderId="114" xfId="160" applyFont="1" applyFill="1" applyBorder="1" applyAlignment="1">
      <alignment vertical="center" justifyLastLine="1"/>
    </xf>
    <xf numFmtId="0" fontId="76" fillId="33" borderId="116" xfId="160" applyFont="1" applyFill="1" applyBorder="1" applyAlignment="1">
      <alignment vertical="center" justifyLastLine="1"/>
    </xf>
    <xf numFmtId="0" fontId="76" fillId="33" borderId="115" xfId="160" applyFont="1" applyFill="1" applyBorder="1" applyAlignment="1">
      <alignment vertical="center" justifyLastLine="1"/>
    </xf>
    <xf numFmtId="0" fontId="8" fillId="33" borderId="70" xfId="0" applyFont="1" applyFill="1" applyBorder="1" applyAlignment="1">
      <alignment vertical="center" justifyLastLine="1"/>
    </xf>
    <xf numFmtId="0" fontId="8" fillId="33" borderId="71" xfId="0" applyFont="1" applyFill="1" applyBorder="1" applyAlignment="1">
      <alignment vertical="center" justifyLastLine="1"/>
    </xf>
    <xf numFmtId="0" fontId="83" fillId="0" borderId="0" xfId="160" applyFont="1" applyAlignment="1">
      <alignment horizontal="center" vertical="center"/>
    </xf>
    <xf numFmtId="0" fontId="8" fillId="33" borderId="102" xfId="160" applyFont="1" applyFill="1" applyBorder="1" applyAlignment="1">
      <alignment horizontal="center" vertical="center"/>
    </xf>
    <xf numFmtId="0" fontId="8" fillId="33" borderId="104" xfId="160" applyFont="1" applyFill="1" applyBorder="1" applyAlignment="1">
      <alignment horizontal="center" vertical="center"/>
    </xf>
    <xf numFmtId="0" fontId="8" fillId="33" borderId="103" xfId="160" applyFont="1" applyFill="1" applyBorder="1" applyAlignment="1">
      <alignment horizontal="center" vertical="center"/>
    </xf>
    <xf numFmtId="0" fontId="8" fillId="33" borderId="109" xfId="160" applyFont="1" applyFill="1" applyBorder="1" applyAlignment="1">
      <alignment horizontal="center" vertical="center"/>
    </xf>
    <xf numFmtId="0" fontId="8" fillId="33" borderId="111" xfId="160" applyFont="1" applyFill="1" applyBorder="1" applyAlignment="1">
      <alignment horizontal="center" vertical="center"/>
    </xf>
    <xf numFmtId="0" fontId="8" fillId="33" borderId="117" xfId="160" applyFont="1" applyFill="1" applyBorder="1" applyAlignment="1">
      <alignment horizontal="center" vertical="center"/>
    </xf>
    <xf numFmtId="0" fontId="83" fillId="0" borderId="0" xfId="0" applyFont="1" applyAlignment="1" applyProtection="1">
      <alignment horizontal="center" vertical="center"/>
    </xf>
    <xf numFmtId="0" fontId="8" fillId="33" borderId="114" xfId="0" applyFont="1" applyFill="1" applyBorder="1" applyAlignment="1" applyProtection="1">
      <alignment horizontal="distributed" vertical="center" justifyLastLine="1"/>
    </xf>
    <xf numFmtId="0" fontId="8" fillId="33" borderId="115" xfId="0" applyFont="1" applyFill="1" applyBorder="1" applyAlignment="1" applyProtection="1">
      <alignment horizontal="distributed" vertical="center" justifyLastLine="1"/>
    </xf>
    <xf numFmtId="0" fontId="8" fillId="33" borderId="114" xfId="0" applyFont="1" applyFill="1" applyBorder="1" applyAlignment="1">
      <alignment horizontal="center" vertical="center"/>
    </xf>
    <xf numFmtId="0" fontId="8" fillId="33" borderId="115" xfId="0" applyFont="1" applyFill="1" applyBorder="1" applyAlignment="1">
      <alignment horizontal="center" vertical="center"/>
    </xf>
    <xf numFmtId="0" fontId="102" fillId="0" borderId="0" xfId="0" applyFont="1" applyBorder="1" applyAlignment="1" applyProtection="1">
      <alignment horizontal="center" vertical="center"/>
    </xf>
    <xf numFmtId="0" fontId="8" fillId="33" borderId="33" xfId="0" applyFont="1" applyFill="1" applyBorder="1" applyAlignment="1">
      <alignment horizontal="center" vertical="center" wrapText="1"/>
    </xf>
    <xf numFmtId="0" fontId="0" fillId="33" borderId="37" xfId="0" applyFont="1" applyFill="1" applyBorder="1" applyAlignment="1">
      <alignment horizontal="center" vertical="center"/>
    </xf>
    <xf numFmtId="0" fontId="8" fillId="33" borderId="75" xfId="0" applyFont="1" applyFill="1" applyBorder="1" applyAlignment="1" applyProtection="1">
      <alignment horizontal="center" vertical="center" justifyLastLine="1"/>
    </xf>
    <xf numFmtId="0" fontId="8" fillId="33" borderId="35" xfId="0" applyFont="1" applyFill="1" applyBorder="1" applyAlignment="1" applyProtection="1">
      <alignment horizontal="center" vertical="center" justifyLastLine="1"/>
    </xf>
    <xf numFmtId="49" fontId="8" fillId="33" borderId="35" xfId="0" applyNumberFormat="1" applyFont="1" applyFill="1" applyBorder="1" applyAlignment="1" applyProtection="1">
      <alignment horizontal="center" vertical="center" justifyLastLine="1"/>
    </xf>
    <xf numFmtId="49" fontId="8" fillId="33" borderId="33" xfId="0" applyNumberFormat="1" applyFont="1" applyFill="1" applyBorder="1" applyAlignment="1" applyProtection="1">
      <alignment horizontal="center" vertical="center" wrapText="1"/>
    </xf>
    <xf numFmtId="0" fontId="8" fillId="33" borderId="35" xfId="0" applyFont="1" applyFill="1" applyBorder="1" applyAlignment="1" applyProtection="1">
      <alignment horizontal="distributed" vertical="center" justifyLastLine="1"/>
    </xf>
    <xf numFmtId="0" fontId="102" fillId="0" borderId="0" xfId="0" applyFont="1" applyAlignment="1" applyProtection="1">
      <alignment horizontal="center" vertical="center"/>
    </xf>
    <xf numFmtId="0" fontId="8" fillId="33" borderId="74" xfId="0" applyFont="1" applyFill="1" applyBorder="1" applyAlignment="1" applyProtection="1">
      <alignment horizontal="center" vertical="center" justifyLastLine="1"/>
    </xf>
    <xf numFmtId="181" fontId="8" fillId="0" borderId="138" xfId="0" applyNumberFormat="1" applyFont="1" applyBorder="1" applyAlignment="1" applyProtection="1">
      <alignment vertical="center"/>
    </xf>
    <xf numFmtId="181" fontId="8" fillId="0" borderId="139" xfId="0" applyNumberFormat="1" applyFont="1" applyBorder="1" applyAlignment="1" applyProtection="1">
      <alignment vertical="center"/>
    </xf>
    <xf numFmtId="0" fontId="89" fillId="33" borderId="74" xfId="0" applyFont="1" applyFill="1" applyBorder="1" applyAlignment="1" applyProtection="1">
      <alignment horizontal="center" vertical="center" justifyLastLine="1"/>
    </xf>
    <xf numFmtId="0" fontId="89" fillId="33" borderId="75" xfId="0" applyFont="1" applyFill="1" applyBorder="1" applyAlignment="1" applyProtection="1">
      <alignment horizontal="center" vertical="center" justifyLastLine="1"/>
    </xf>
    <xf numFmtId="180" fontId="8" fillId="0" borderId="138" xfId="0" applyNumberFormat="1" applyFont="1" applyBorder="1" applyAlignment="1" applyProtection="1">
      <alignment vertical="center"/>
    </xf>
    <xf numFmtId="180" fontId="8" fillId="0" borderId="139" xfId="0" applyNumberFormat="1" applyFont="1" applyBorder="1" applyAlignment="1" applyProtection="1">
      <alignment vertical="center"/>
    </xf>
    <xf numFmtId="0" fontId="8" fillId="33" borderId="74" xfId="0" applyFont="1" applyFill="1" applyBorder="1" applyAlignment="1">
      <alignment horizontal="center" vertical="center" justifyLastLine="1"/>
    </xf>
    <xf numFmtId="0" fontId="8" fillId="33" borderId="75" xfId="0" applyFont="1" applyFill="1" applyBorder="1" applyAlignment="1">
      <alignment horizontal="center" vertical="center" justifyLastLine="1"/>
    </xf>
    <xf numFmtId="0" fontId="76" fillId="33" borderId="74" xfId="0" applyFont="1" applyFill="1" applyBorder="1" applyAlignment="1" applyProtection="1">
      <alignment horizontal="center" vertical="center" justifyLastLine="1"/>
    </xf>
    <xf numFmtId="0" fontId="76" fillId="33" borderId="75" xfId="0" applyFont="1" applyFill="1" applyBorder="1" applyAlignment="1" applyProtection="1">
      <alignment horizontal="center" vertical="center" justifyLastLine="1"/>
    </xf>
    <xf numFmtId="181" fontId="76" fillId="0" borderId="138" xfId="0" applyNumberFormat="1" applyFont="1" applyBorder="1" applyAlignment="1" applyProtection="1">
      <alignment vertical="center"/>
    </xf>
    <xf numFmtId="181" fontId="76" fillId="0" borderId="139" xfId="0" applyNumberFormat="1" applyFont="1" applyBorder="1" applyAlignment="1" applyProtection="1">
      <alignment vertical="center"/>
    </xf>
    <xf numFmtId="180" fontId="76" fillId="0" borderId="138" xfId="0" applyNumberFormat="1" applyFont="1" applyBorder="1" applyAlignment="1" applyProtection="1">
      <alignment vertical="center"/>
    </xf>
    <xf numFmtId="180" fontId="76" fillId="0" borderId="139" xfId="0" applyNumberFormat="1" applyFont="1" applyBorder="1" applyAlignment="1" applyProtection="1">
      <alignment vertical="center"/>
    </xf>
    <xf numFmtId="200" fontId="8" fillId="33" borderId="74" xfId="1" applyNumberFormat="1" applyFont="1" applyFill="1" applyBorder="1" applyAlignment="1">
      <alignment horizontal="center" vertical="center" justifyLastLine="1"/>
    </xf>
    <xf numFmtId="200" fontId="8" fillId="33" borderId="48" xfId="1" applyNumberFormat="1" applyFont="1" applyFill="1" applyBorder="1" applyAlignment="1">
      <alignment horizontal="center" vertical="center" justifyLastLine="1"/>
    </xf>
    <xf numFmtId="200" fontId="8" fillId="33" borderId="75" xfId="1" applyNumberFormat="1" applyFont="1" applyFill="1" applyBorder="1" applyAlignment="1">
      <alignment horizontal="center" vertical="center" justifyLastLine="1"/>
    </xf>
    <xf numFmtId="200" fontId="8" fillId="33" borderId="144" xfId="1" applyNumberFormat="1" applyFont="1" applyFill="1" applyBorder="1" applyAlignment="1" applyProtection="1">
      <alignment horizontal="center" vertical="center" justifyLastLine="1"/>
    </xf>
    <xf numFmtId="200" fontId="8" fillId="33" borderId="160" xfId="1" applyNumberFormat="1" applyFont="1" applyFill="1" applyBorder="1" applyAlignment="1" applyProtection="1">
      <alignment horizontal="center" vertical="center" justifyLastLine="1"/>
    </xf>
    <xf numFmtId="200" fontId="8" fillId="33" borderId="143" xfId="1" applyNumberFormat="1" applyFont="1" applyFill="1" applyBorder="1" applyAlignment="1" applyProtection="1">
      <alignment horizontal="center" vertical="center" justifyLastLine="1"/>
    </xf>
    <xf numFmtId="0" fontId="8" fillId="33" borderId="49" xfId="0" applyFont="1" applyFill="1" applyBorder="1" applyAlignment="1" applyProtection="1">
      <alignment horizontal="center" vertical="center" textRotation="255"/>
    </xf>
    <xf numFmtId="0" fontId="8" fillId="33" borderId="7" xfId="0" applyFont="1" applyFill="1" applyBorder="1" applyAlignment="1">
      <alignment vertical="center" textRotation="255"/>
    </xf>
    <xf numFmtId="0" fontId="8" fillId="33" borderId="63" xfId="0" applyFont="1" applyFill="1" applyBorder="1" applyAlignment="1">
      <alignment vertical="center" textRotation="255"/>
    </xf>
    <xf numFmtId="0" fontId="8" fillId="33" borderId="54" xfId="0" applyFont="1" applyFill="1" applyBorder="1" applyAlignment="1" applyProtection="1">
      <alignment horizontal="center" vertical="center" textRotation="255"/>
    </xf>
    <xf numFmtId="0" fontId="8" fillId="33" borderId="7" xfId="0" applyFont="1" applyFill="1" applyBorder="1" applyAlignment="1">
      <alignment horizontal="center" vertical="center" textRotation="255"/>
    </xf>
    <xf numFmtId="0" fontId="8" fillId="33" borderId="5" xfId="0" applyFont="1" applyFill="1" applyBorder="1" applyAlignment="1">
      <alignment horizontal="center" vertical="center" textRotation="255"/>
    </xf>
    <xf numFmtId="200" fontId="76" fillId="33" borderId="109" xfId="1" applyNumberFormat="1" applyFont="1" applyFill="1" applyBorder="1" applyAlignment="1" applyProtection="1">
      <alignment horizontal="center" vertical="center" justifyLastLine="1"/>
    </xf>
    <xf numFmtId="200" fontId="76" fillId="33" borderId="111" xfId="1" applyNumberFormat="1" applyFont="1" applyFill="1" applyBorder="1" applyAlignment="1" applyProtection="1">
      <alignment horizontal="center" vertical="center" justifyLastLine="1"/>
    </xf>
    <xf numFmtId="200" fontId="76" fillId="33" borderId="117" xfId="1" applyNumberFormat="1" applyFont="1" applyFill="1" applyBorder="1" applyAlignment="1" applyProtection="1">
      <alignment horizontal="center" vertical="center" justifyLastLine="1"/>
    </xf>
    <xf numFmtId="200" fontId="83" fillId="0" borderId="0" xfId="1" applyNumberFormat="1" applyFont="1" applyBorder="1" applyAlignment="1" applyProtection="1">
      <alignment horizontal="center" vertical="center"/>
    </xf>
    <xf numFmtId="200" fontId="8" fillId="33" borderId="33" xfId="1" applyNumberFormat="1" applyFont="1" applyFill="1" applyBorder="1" applyAlignment="1" applyProtection="1">
      <alignment horizontal="center" vertical="center" justifyLastLine="1"/>
    </xf>
    <xf numFmtId="200" fontId="8" fillId="33" borderId="37" xfId="1" applyNumberFormat="1" applyFont="1" applyFill="1" applyBorder="1" applyAlignment="1" applyProtection="1">
      <alignment horizontal="center" vertical="center" justifyLastLine="1"/>
    </xf>
    <xf numFmtId="200" fontId="8" fillId="33" borderId="124" xfId="1" applyNumberFormat="1" applyFont="1" applyFill="1" applyBorder="1" applyAlignment="1" applyProtection="1">
      <alignment horizontal="center" vertical="center" justifyLastLine="1"/>
    </xf>
    <xf numFmtId="200" fontId="8" fillId="33" borderId="126" xfId="1" applyNumberFormat="1" applyFont="1" applyFill="1" applyBorder="1" applyAlignment="1" applyProtection="1">
      <alignment horizontal="center" vertical="center" justifyLastLine="1"/>
    </xf>
    <xf numFmtId="200" fontId="8" fillId="33" borderId="47" xfId="1" applyNumberFormat="1" applyFont="1" applyFill="1" applyBorder="1" applyAlignment="1" applyProtection="1">
      <alignment horizontal="center" vertical="center"/>
    </xf>
    <xf numFmtId="200" fontId="8" fillId="33" borderId="46" xfId="1" applyNumberFormat="1" applyFont="1" applyFill="1" applyBorder="1" applyAlignment="1" applyProtection="1">
      <alignment horizontal="center" vertical="center"/>
    </xf>
    <xf numFmtId="200" fontId="8" fillId="33" borderId="74" xfId="1" applyNumberFormat="1" applyFont="1" applyFill="1" applyBorder="1" applyAlignment="1" applyProtection="1">
      <alignment horizontal="center" vertical="center" justifyLastLine="1"/>
    </xf>
    <xf numFmtId="200" fontId="8" fillId="33" borderId="75" xfId="1" applyNumberFormat="1" applyFont="1" applyFill="1" applyBorder="1" applyAlignment="1" applyProtection="1">
      <alignment horizontal="center" vertical="center" justifyLastLine="1"/>
    </xf>
    <xf numFmtId="0" fontId="8" fillId="33" borderId="68" xfId="0" applyFont="1" applyFill="1" applyBorder="1" applyAlignment="1">
      <alignment horizontal="center" vertical="center"/>
    </xf>
    <xf numFmtId="0" fontId="76" fillId="33" borderId="68" xfId="0" applyFont="1" applyFill="1" applyBorder="1" applyAlignment="1">
      <alignment vertical="center"/>
    </xf>
    <xf numFmtId="0" fontId="8" fillId="33" borderId="68" xfId="0" applyFont="1" applyFill="1" applyBorder="1" applyAlignment="1">
      <alignment vertical="center" wrapText="1" justifyLastLine="1"/>
    </xf>
    <xf numFmtId="38" fontId="8" fillId="33" borderId="74" xfId="1" applyFont="1" applyFill="1" applyBorder="1" applyAlignment="1">
      <alignment vertical="center" wrapText="1" justifyLastLine="1"/>
    </xf>
    <xf numFmtId="38" fontId="8" fillId="33" borderId="48" xfId="1" applyFont="1" applyFill="1" applyBorder="1" applyAlignment="1">
      <alignment vertical="center" wrapText="1" justifyLastLine="1"/>
    </xf>
    <xf numFmtId="38" fontId="8" fillId="33" borderId="75" xfId="1" applyFont="1" applyFill="1" applyBorder="1" applyAlignment="1">
      <alignment vertical="center" wrapText="1" justifyLastLine="1"/>
    </xf>
    <xf numFmtId="38" fontId="102" fillId="0" borderId="0" xfId="1" applyFont="1" applyAlignment="1">
      <alignment horizontal="center" vertical="center"/>
    </xf>
    <xf numFmtId="38" fontId="76" fillId="33" borderId="74" xfId="1" applyFont="1" applyFill="1" applyBorder="1" applyAlignment="1">
      <alignment vertical="center" wrapText="1" justifyLastLine="1"/>
    </xf>
    <xf numFmtId="38" fontId="76" fillId="33" borderId="48" xfId="1" applyFont="1" applyFill="1" applyBorder="1" applyAlignment="1">
      <alignment vertical="center" wrapText="1" justifyLastLine="1"/>
    </xf>
    <xf numFmtId="38" fontId="76" fillId="33" borderId="75" xfId="1" applyFont="1" applyFill="1" applyBorder="1" applyAlignment="1">
      <alignment vertical="center" wrapText="1" justifyLastLine="1"/>
    </xf>
    <xf numFmtId="38" fontId="8" fillId="33" borderId="74" xfId="1" applyFont="1" applyFill="1" applyBorder="1" applyAlignment="1">
      <alignment vertical="center" shrinkToFit="1"/>
    </xf>
    <xf numFmtId="38" fontId="8" fillId="33" borderId="48" xfId="1" applyFont="1" applyFill="1" applyBorder="1" applyAlignment="1">
      <alignment vertical="center" shrinkToFit="1"/>
    </xf>
    <xf numFmtId="38" fontId="8" fillId="33" borderId="75" xfId="1" applyFont="1" applyFill="1" applyBorder="1" applyAlignment="1">
      <alignment vertical="center" shrinkToFit="1"/>
    </xf>
    <xf numFmtId="0" fontId="8" fillId="33" borderId="70" xfId="0" applyFont="1" applyFill="1" applyBorder="1" applyAlignment="1">
      <alignment horizontal="center" vertical="center"/>
    </xf>
    <xf numFmtId="0" fontId="8" fillId="33" borderId="50" xfId="0" applyFont="1" applyFill="1" applyBorder="1" applyAlignment="1">
      <alignment horizontal="center" vertical="center"/>
    </xf>
    <xf numFmtId="0" fontId="8" fillId="33" borderId="71" xfId="0" applyFont="1" applyFill="1" applyBorder="1" applyAlignment="1">
      <alignment horizontal="center" vertical="center"/>
    </xf>
    <xf numFmtId="0" fontId="8" fillId="33" borderId="47" xfId="0" applyFont="1" applyFill="1" applyBorder="1" applyAlignment="1">
      <alignment horizontal="center" vertical="center"/>
    </xf>
    <xf numFmtId="0" fontId="8" fillId="33" borderId="45" xfId="0" applyFont="1" applyFill="1" applyBorder="1" applyAlignment="1">
      <alignment horizontal="center" vertical="center"/>
    </xf>
    <xf numFmtId="0" fontId="8" fillId="33" borderId="46" xfId="0" applyFont="1" applyFill="1" applyBorder="1" applyAlignment="1">
      <alignment horizontal="center" vertical="center"/>
    </xf>
    <xf numFmtId="38" fontId="8" fillId="33" borderId="74" xfId="158" applyFont="1" applyFill="1" applyBorder="1" applyAlignment="1">
      <alignment vertical="center" wrapText="1" justifyLastLine="1"/>
    </xf>
    <xf numFmtId="38" fontId="8" fillId="33" borderId="48" xfId="158" applyFont="1" applyFill="1" applyBorder="1" applyAlignment="1">
      <alignment vertical="center" wrapText="1" justifyLastLine="1"/>
    </xf>
    <xf numFmtId="38" fontId="8" fillId="33" borderId="75" xfId="158" applyFont="1" applyFill="1" applyBorder="1" applyAlignment="1">
      <alignment vertical="center" wrapText="1" justifyLastLine="1"/>
    </xf>
    <xf numFmtId="0" fontId="102" fillId="0" borderId="0" xfId="0" applyFont="1" applyAlignment="1">
      <alignment horizontal="center" vertical="center"/>
    </xf>
    <xf numFmtId="38" fontId="76" fillId="33" borderId="74" xfId="158" applyFont="1" applyFill="1" applyBorder="1" applyAlignment="1">
      <alignment vertical="center" wrapText="1" justifyLastLine="1"/>
    </xf>
    <xf numFmtId="38" fontId="76" fillId="33" borderId="48" xfId="158" applyFont="1" applyFill="1" applyBorder="1" applyAlignment="1">
      <alignment vertical="center" wrapText="1" justifyLastLine="1"/>
    </xf>
    <xf numFmtId="38" fontId="76" fillId="33" borderId="75" xfId="158" applyFont="1" applyFill="1" applyBorder="1" applyAlignment="1">
      <alignment vertical="center" wrapText="1" justifyLastLine="1"/>
    </xf>
    <xf numFmtId="0" fontId="8" fillId="33" borderId="74" xfId="162" applyFont="1" applyFill="1" applyBorder="1" applyAlignment="1">
      <alignment vertical="center" wrapText="1" justifyLastLine="1"/>
    </xf>
    <xf numFmtId="0" fontId="8" fillId="33" borderId="48" xfId="162" applyFont="1" applyFill="1" applyBorder="1" applyAlignment="1">
      <alignment vertical="center" wrapText="1" justifyLastLine="1"/>
    </xf>
    <xf numFmtId="0" fontId="8" fillId="33" borderId="75" xfId="162" applyFont="1" applyFill="1" applyBorder="1" applyAlignment="1">
      <alignment vertical="center" wrapText="1" justifyLastLine="1"/>
    </xf>
    <xf numFmtId="0" fontId="8" fillId="54" borderId="118" xfId="0" applyFont="1" applyFill="1" applyBorder="1" applyAlignment="1" applyProtection="1">
      <alignment horizontal="distributed" vertical="center" justifyLastLine="1"/>
    </xf>
    <xf numFmtId="0" fontId="8" fillId="54" borderId="119" xfId="0" applyFont="1" applyFill="1" applyBorder="1" applyAlignment="1" applyProtection="1">
      <alignment horizontal="distributed" vertical="center" justifyLastLine="1"/>
    </xf>
    <xf numFmtId="0" fontId="8" fillId="33" borderId="120" xfId="0" applyFont="1" applyFill="1" applyBorder="1" applyAlignment="1" applyProtection="1">
      <alignment horizontal="distributed" vertical="center" justifyLastLine="1"/>
    </xf>
    <xf numFmtId="0" fontId="8" fillId="33" borderId="121" xfId="0" applyFont="1" applyFill="1" applyBorder="1" applyAlignment="1" applyProtection="1">
      <alignment horizontal="distributed" vertical="center" justifyLastLine="1"/>
    </xf>
    <xf numFmtId="0" fontId="8" fillId="54" borderId="122" xfId="0" applyFont="1" applyFill="1" applyBorder="1" applyAlignment="1" applyProtection="1">
      <alignment horizontal="distributed" vertical="center" justifyLastLine="1"/>
    </xf>
    <xf numFmtId="0" fontId="8" fillId="54" borderId="123" xfId="0" applyFont="1" applyFill="1" applyBorder="1" applyAlignment="1" applyProtection="1">
      <alignment horizontal="distributed" vertical="center" justifyLastLine="1"/>
    </xf>
    <xf numFmtId="38" fontId="8" fillId="54" borderId="68" xfId="163" applyFont="1" applyFill="1" applyBorder="1" applyAlignment="1" applyProtection="1">
      <alignment vertical="center" wrapText="1"/>
    </xf>
    <xf numFmtId="38" fontId="8" fillId="54" borderId="68" xfId="163" applyFont="1" applyFill="1" applyBorder="1" applyAlignment="1" applyProtection="1">
      <alignment vertical="center" shrinkToFit="1"/>
    </xf>
    <xf numFmtId="0" fontId="8" fillId="54" borderId="68" xfId="0" applyFont="1" applyFill="1" applyBorder="1" applyAlignment="1">
      <alignment vertical="center" wrapText="1"/>
    </xf>
    <xf numFmtId="0" fontId="8" fillId="54" borderId="68" xfId="0" applyFont="1" applyFill="1" applyBorder="1" applyAlignment="1">
      <alignment vertical="center" shrinkToFit="1"/>
    </xf>
    <xf numFmtId="0" fontId="76" fillId="54" borderId="74" xfId="0" applyFont="1" applyFill="1" applyBorder="1" applyAlignment="1">
      <alignment vertical="center"/>
    </xf>
    <xf numFmtId="0" fontId="76" fillId="54" borderId="116" xfId="0" applyFont="1" applyFill="1" applyBorder="1" applyAlignment="1">
      <alignment vertical="center"/>
    </xf>
    <xf numFmtId="0" fontId="76" fillId="54" borderId="48" xfId="0" applyFont="1" applyFill="1" applyBorder="1" applyAlignment="1">
      <alignment vertical="center"/>
    </xf>
    <xf numFmtId="0" fontId="76" fillId="54" borderId="75" xfId="0" applyFont="1" applyFill="1" applyBorder="1" applyAlignment="1">
      <alignment vertical="center"/>
    </xf>
    <xf numFmtId="0" fontId="76" fillId="54" borderId="70" xfId="0" applyFont="1" applyFill="1" applyBorder="1" applyAlignment="1">
      <alignment vertical="center"/>
    </xf>
    <xf numFmtId="0" fontId="76" fillId="54" borderId="104" xfId="0" applyFont="1" applyFill="1" applyBorder="1" applyAlignment="1">
      <alignment vertical="center"/>
    </xf>
    <xf numFmtId="0" fontId="76" fillId="54" borderId="50" xfId="0" applyFont="1" applyFill="1" applyBorder="1" applyAlignment="1">
      <alignment vertical="center"/>
    </xf>
    <xf numFmtId="0" fontId="76" fillId="54" borderId="71" xfId="0" applyFont="1" applyFill="1" applyBorder="1" applyAlignment="1">
      <alignment vertical="center"/>
    </xf>
    <xf numFmtId="0" fontId="8" fillId="33" borderId="104" xfId="0" applyFont="1" applyFill="1" applyBorder="1" applyAlignment="1">
      <alignment horizontal="center" vertical="center"/>
    </xf>
    <xf numFmtId="0" fontId="8" fillId="33" borderId="111" xfId="0" applyFont="1" applyFill="1" applyBorder="1" applyAlignment="1">
      <alignment horizontal="center" vertical="center"/>
    </xf>
    <xf numFmtId="38" fontId="12" fillId="54" borderId="68" xfId="163" applyFont="1" applyFill="1" applyBorder="1" applyAlignment="1" applyProtection="1">
      <alignment vertical="center" wrapText="1"/>
    </xf>
    <xf numFmtId="0" fontId="12" fillId="33" borderId="147" xfId="0" applyFont="1" applyFill="1" applyBorder="1" applyAlignment="1">
      <alignment vertical="center" justifyLastLine="1"/>
    </xf>
    <xf numFmtId="0" fontId="12" fillId="33" borderId="150" xfId="0" applyFont="1" applyFill="1" applyBorder="1" applyAlignment="1">
      <alignment vertical="center" justifyLastLine="1"/>
    </xf>
    <xf numFmtId="0" fontId="12" fillId="54" borderId="68" xfId="0" applyFont="1" applyFill="1" applyBorder="1" applyAlignment="1" applyProtection="1">
      <alignment horizontal="distributed" vertical="center" justifyLastLine="1"/>
    </xf>
    <xf numFmtId="0" fontId="8" fillId="54" borderId="124" xfId="0" applyFont="1" applyFill="1" applyBorder="1" applyAlignment="1">
      <alignment horizontal="center" vertical="center"/>
    </xf>
    <xf numFmtId="0" fontId="8" fillId="54" borderId="125" xfId="0" applyFont="1" applyFill="1" applyBorder="1" applyAlignment="1">
      <alignment horizontal="center" vertical="center"/>
    </xf>
    <xf numFmtId="0" fontId="8" fillId="54" borderId="126" xfId="0" applyFont="1" applyFill="1" applyBorder="1" applyAlignment="1">
      <alignment horizontal="center" vertical="center"/>
    </xf>
    <xf numFmtId="0" fontId="8" fillId="54" borderId="109" xfId="0" applyFont="1" applyFill="1" applyBorder="1" applyAlignment="1">
      <alignment horizontal="center" vertical="center"/>
    </xf>
    <xf numFmtId="0" fontId="8" fillId="54" borderId="111" xfId="0" applyFont="1" applyFill="1" applyBorder="1" applyAlignment="1">
      <alignment horizontal="center" vertical="center"/>
    </xf>
    <xf numFmtId="0" fontId="8" fillId="54" borderId="117" xfId="0" applyFont="1" applyFill="1" applyBorder="1" applyAlignment="1">
      <alignment horizontal="center" vertical="center"/>
    </xf>
    <xf numFmtId="0" fontId="103" fillId="33" borderId="68" xfId="0" applyFont="1" applyFill="1" applyBorder="1" applyAlignment="1">
      <alignment vertical="center" wrapText="1"/>
    </xf>
    <xf numFmtId="0" fontId="103" fillId="54" borderId="124" xfId="0" applyFont="1" applyFill="1" applyBorder="1" applyAlignment="1">
      <alignment vertical="center"/>
    </xf>
    <xf numFmtId="0" fontId="103" fillId="54" borderId="125" xfId="0" applyFont="1" applyFill="1" applyBorder="1" applyAlignment="1">
      <alignment vertical="center"/>
    </xf>
    <xf numFmtId="0" fontId="103" fillId="54" borderId="126" xfId="0" applyFont="1" applyFill="1" applyBorder="1" applyAlignment="1">
      <alignment vertical="center"/>
    </xf>
    <xf numFmtId="0" fontId="12" fillId="33" borderId="68" xfId="0" applyFont="1" applyFill="1" applyBorder="1" applyAlignment="1">
      <alignment horizontal="center" vertical="center"/>
    </xf>
    <xf numFmtId="0" fontId="12" fillId="33" borderId="68" xfId="0" applyFont="1" applyFill="1" applyBorder="1" applyAlignment="1" applyProtection="1">
      <alignment horizontal="center" vertical="center" justifyLastLine="1"/>
    </xf>
    <xf numFmtId="0" fontId="12" fillId="54" borderId="68" xfId="0" applyFont="1" applyFill="1" applyBorder="1" applyAlignment="1" applyProtection="1">
      <alignment horizontal="center" vertical="center" justifyLastLine="1"/>
    </xf>
    <xf numFmtId="0" fontId="12" fillId="33" borderId="70" xfId="0" applyFont="1" applyFill="1" applyBorder="1" applyAlignment="1" applyProtection="1">
      <alignment horizontal="left" vertical="center"/>
    </xf>
    <xf numFmtId="0" fontId="86" fillId="33" borderId="71" xfId="0" applyFont="1" applyFill="1" applyBorder="1" applyAlignment="1">
      <alignment horizontal="left" vertical="center"/>
    </xf>
    <xf numFmtId="38" fontId="12" fillId="54" borderId="138" xfId="163" applyFont="1" applyFill="1" applyBorder="1" applyAlignment="1" applyProtection="1">
      <alignment vertical="center" shrinkToFit="1"/>
    </xf>
    <xf numFmtId="38" fontId="12" fillId="54" borderId="140" xfId="163" applyFont="1" applyFill="1" applyBorder="1" applyAlignment="1" applyProtection="1">
      <alignment vertical="center" shrinkToFit="1"/>
    </xf>
    <xf numFmtId="38" fontId="12" fillId="54" borderId="139" xfId="163" applyFont="1" applyFill="1" applyBorder="1" applyAlignment="1" applyProtection="1">
      <alignment vertical="center" shrinkToFit="1"/>
    </xf>
    <xf numFmtId="38" fontId="12" fillId="54" borderId="127" xfId="163" applyFont="1" applyFill="1" applyBorder="1" applyAlignment="1" applyProtection="1">
      <alignment vertical="center" wrapText="1"/>
    </xf>
    <xf numFmtId="38" fontId="104" fillId="54" borderId="68" xfId="163" applyFont="1" applyFill="1" applyBorder="1" applyAlignment="1" applyProtection="1">
      <alignment vertical="center" wrapText="1"/>
    </xf>
    <xf numFmtId="0" fontId="84" fillId="0" borderId="0" xfId="0" applyFont="1" applyAlignment="1" applyProtection="1">
      <alignment vertical="center"/>
    </xf>
    <xf numFmtId="0" fontId="12" fillId="33" borderId="70" xfId="0" applyFont="1" applyFill="1" applyBorder="1" applyAlignment="1" applyProtection="1">
      <alignment horizontal="left" vertical="center" shrinkToFit="1"/>
    </xf>
    <xf numFmtId="0" fontId="103" fillId="54" borderId="10" xfId="0" applyFont="1" applyFill="1" applyBorder="1" applyAlignment="1">
      <alignment vertical="center"/>
    </xf>
    <xf numFmtId="0" fontId="103" fillId="54" borderId="0" xfId="0" applyFont="1" applyFill="1" applyBorder="1" applyAlignment="1">
      <alignment vertical="center"/>
    </xf>
    <xf numFmtId="0" fontId="103" fillId="54" borderId="11" xfId="0" applyFont="1" applyFill="1" applyBorder="1" applyAlignment="1">
      <alignment vertical="center"/>
    </xf>
    <xf numFmtId="0" fontId="8" fillId="33" borderId="124" xfId="153" applyFont="1" applyFill="1" applyBorder="1" applyAlignment="1">
      <alignment horizontal="center" vertical="center"/>
    </xf>
    <xf numFmtId="0" fontId="8" fillId="33" borderId="109" xfId="153" applyFont="1" applyFill="1" applyBorder="1" applyAlignment="1">
      <alignment horizontal="center" vertical="center"/>
    </xf>
    <xf numFmtId="176" fontId="83" fillId="0" borderId="0" xfId="165" applyNumberFormat="1" applyFont="1" applyAlignment="1" applyProtection="1">
      <alignment horizontal="center" vertical="center"/>
    </xf>
    <xf numFmtId="177" fontId="8" fillId="0" borderId="114" xfId="1" applyNumberFormat="1" applyFont="1" applyBorder="1" applyAlignment="1">
      <alignment vertical="center"/>
    </xf>
    <xf numFmtId="177" fontId="8" fillId="0" borderId="115" xfId="1" applyNumberFormat="1" applyFont="1" applyBorder="1" applyAlignment="1">
      <alignment vertical="center"/>
    </xf>
    <xf numFmtId="177" fontId="8" fillId="0" borderId="114" xfId="1" applyNumberFormat="1" applyFont="1" applyFill="1" applyBorder="1" applyAlignment="1">
      <alignment vertical="center"/>
    </xf>
    <xf numFmtId="177" fontId="8" fillId="0" borderId="115" xfId="1" applyNumberFormat="1" applyFont="1" applyFill="1" applyBorder="1" applyAlignment="1">
      <alignment vertical="center"/>
    </xf>
    <xf numFmtId="177" fontId="8" fillId="0" borderId="144" xfId="1" applyNumberFormat="1" applyFont="1" applyBorder="1" applyAlignment="1">
      <alignment vertical="center"/>
    </xf>
    <xf numFmtId="177" fontId="8" fillId="0" borderId="143" xfId="1" applyNumberFormat="1" applyFont="1" applyBorder="1" applyAlignment="1">
      <alignment vertical="center"/>
    </xf>
    <xf numFmtId="0" fontId="8" fillId="33" borderId="124" xfId="0" applyFont="1" applyFill="1" applyBorder="1" applyAlignment="1" applyProtection="1">
      <alignment vertical="center"/>
    </xf>
    <xf numFmtId="0" fontId="8" fillId="33" borderId="126" xfId="0" applyFont="1" applyFill="1" applyBorder="1" applyAlignment="1" applyProtection="1">
      <alignment vertical="center"/>
    </xf>
    <xf numFmtId="177" fontId="8" fillId="53" borderId="114" xfId="1" applyNumberFormat="1" applyFont="1" applyFill="1" applyBorder="1" applyAlignment="1">
      <alignment vertical="center"/>
    </xf>
    <xf numFmtId="177" fontId="8" fillId="53" borderId="115" xfId="1" applyNumberFormat="1" applyFont="1" applyFill="1"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33" borderId="109" xfId="153" applyFont="1" applyFill="1" applyBorder="1" applyAlignment="1">
      <alignment horizontal="center" vertical="center" wrapText="1"/>
    </xf>
    <xf numFmtId="0" fontId="8" fillId="33" borderId="117" xfId="153" applyFont="1" applyFill="1" applyBorder="1" applyAlignment="1">
      <alignment horizontal="center" vertical="center" wrapText="1"/>
    </xf>
    <xf numFmtId="177" fontId="8" fillId="36" borderId="114" xfId="1" applyNumberFormat="1" applyFont="1" applyFill="1" applyBorder="1" applyAlignment="1">
      <alignment vertical="center"/>
    </xf>
    <xf numFmtId="177" fontId="8" fillId="36" borderId="115" xfId="1" applyNumberFormat="1" applyFont="1" applyFill="1" applyBorder="1" applyAlignment="1">
      <alignment vertical="center"/>
    </xf>
    <xf numFmtId="0" fontId="8" fillId="33" borderId="147" xfId="153" applyFont="1" applyFill="1" applyBorder="1" applyAlignment="1">
      <alignment horizontal="center" vertical="center" wrapText="1"/>
    </xf>
    <xf numFmtId="0" fontId="8" fillId="33" borderId="148" xfId="153" applyFont="1" applyFill="1" applyBorder="1" applyAlignment="1">
      <alignment horizontal="center" vertical="center" wrapText="1"/>
    </xf>
    <xf numFmtId="177" fontId="8" fillId="0" borderId="109" xfId="1" applyNumberFormat="1" applyFont="1" applyBorder="1" applyAlignment="1">
      <alignment vertical="center"/>
    </xf>
    <xf numFmtId="177" fontId="8" fillId="0" borderId="117" xfId="1" applyNumberFormat="1" applyFont="1" applyBorder="1" applyAlignment="1">
      <alignment vertical="center"/>
    </xf>
    <xf numFmtId="0" fontId="70" fillId="33" borderId="127" xfId="168" applyFont="1" applyFill="1" applyBorder="1" applyAlignment="1">
      <alignment horizontal="center" vertical="center"/>
    </xf>
    <xf numFmtId="0" fontId="70" fillId="33" borderId="5" xfId="168" applyFont="1" applyFill="1" applyBorder="1" applyAlignment="1">
      <alignment horizontal="center" vertical="center"/>
    </xf>
    <xf numFmtId="0" fontId="114" fillId="0" borderId="0" xfId="0" applyFont="1" applyAlignment="1" applyProtection="1">
      <alignment horizontal="center" vertical="center"/>
    </xf>
    <xf numFmtId="0" fontId="114" fillId="0" borderId="0" xfId="0" applyFont="1" applyAlignment="1" applyProtection="1">
      <alignment vertical="center"/>
    </xf>
    <xf numFmtId="0" fontId="90" fillId="33" borderId="68" xfId="0" applyFont="1" applyFill="1" applyBorder="1" applyAlignment="1" applyProtection="1">
      <alignment vertical="center" justifyLastLine="1"/>
    </xf>
    <xf numFmtId="0" fontId="90" fillId="33" borderId="68" xfId="168" applyFont="1" applyFill="1" applyBorder="1" applyAlignment="1">
      <alignment horizontal="center"/>
    </xf>
    <xf numFmtId="0" fontId="107" fillId="33" borderId="68" xfId="0" applyFont="1" applyFill="1" applyBorder="1" applyAlignment="1" applyProtection="1">
      <alignment vertical="center" justifyLastLine="1"/>
    </xf>
    <xf numFmtId="0" fontId="90" fillId="33" borderId="124" xfId="0" applyFont="1" applyFill="1" applyBorder="1" applyAlignment="1" applyProtection="1">
      <alignment vertical="center"/>
    </xf>
    <xf numFmtId="0" fontId="90" fillId="33" borderId="126" xfId="0" applyFont="1" applyFill="1" applyBorder="1" applyAlignment="1" applyProtection="1">
      <alignment vertical="center"/>
    </xf>
    <xf numFmtId="0" fontId="111" fillId="0" borderId="45" xfId="168" applyFont="1" applyBorder="1" applyAlignment="1">
      <alignment horizontal="right" vertical="center"/>
    </xf>
    <xf numFmtId="0" fontId="115" fillId="0" borderId="45" xfId="0" applyFont="1" applyBorder="1" applyAlignment="1">
      <alignment horizontal="right" vertical="center"/>
    </xf>
    <xf numFmtId="0" fontId="70" fillId="33" borderId="124" xfId="168" applyFont="1" applyFill="1" applyBorder="1" applyAlignment="1">
      <alignment vertical="center" shrinkToFit="1"/>
    </xf>
    <xf numFmtId="0" fontId="70" fillId="33" borderId="126" xfId="168" applyFont="1" applyFill="1" applyBorder="1" applyAlignment="1">
      <alignment vertical="center" shrinkToFit="1"/>
    </xf>
    <xf numFmtId="0" fontId="99" fillId="0" borderId="126" xfId="0" applyFont="1" applyBorder="1" applyAlignment="1">
      <alignment vertical="center" shrinkToFit="1"/>
    </xf>
    <xf numFmtId="0" fontId="111" fillId="0" borderId="50" xfId="168" applyFont="1" applyBorder="1" applyAlignment="1">
      <alignment horizontal="left" vertical="center" wrapText="1"/>
    </xf>
    <xf numFmtId="0" fontId="111" fillId="0" borderId="50" xfId="168" applyFont="1" applyBorder="1" applyAlignment="1">
      <alignment horizontal="left" vertical="center"/>
    </xf>
    <xf numFmtId="0" fontId="41" fillId="33" borderId="114" xfId="0" applyFont="1" applyFill="1" applyBorder="1" applyAlignment="1" applyProtection="1">
      <alignment vertical="center" shrinkToFit="1"/>
    </xf>
    <xf numFmtId="0" fontId="41" fillId="33" borderId="115" xfId="0" applyFont="1" applyFill="1" applyBorder="1" applyAlignment="1" applyProtection="1">
      <alignment vertical="center" shrinkToFit="1"/>
    </xf>
    <xf numFmtId="0" fontId="8" fillId="33" borderId="114" xfId="0" applyFont="1" applyFill="1" applyBorder="1" applyAlignment="1" applyProtection="1">
      <alignment vertical="center" justifyLastLine="1"/>
    </xf>
    <xf numFmtId="0" fontId="8" fillId="33" borderId="115" xfId="0" applyFont="1" applyFill="1" applyBorder="1" applyAlignment="1" applyProtection="1">
      <alignment vertical="center" justifyLastLine="1"/>
    </xf>
    <xf numFmtId="0" fontId="8" fillId="0" borderId="50" xfId="168" applyFont="1" applyBorder="1" applyAlignment="1">
      <alignment horizontal="left" vertical="center" wrapText="1"/>
    </xf>
    <xf numFmtId="0" fontId="8" fillId="0" borderId="125" xfId="168" applyFont="1" applyBorder="1" applyAlignment="1">
      <alignment horizontal="left" vertical="center" wrapText="1"/>
    </xf>
    <xf numFmtId="0" fontId="8" fillId="0" borderId="50" xfId="168" applyFont="1" applyBorder="1" applyAlignment="1">
      <alignment horizontal="left" vertical="center"/>
    </xf>
    <xf numFmtId="0" fontId="8" fillId="0" borderId="0" xfId="168" applyFont="1" applyBorder="1" applyAlignment="1">
      <alignment horizontal="left" vertical="center"/>
    </xf>
    <xf numFmtId="0" fontId="8" fillId="33" borderId="124" xfId="0" applyFont="1" applyFill="1" applyBorder="1" applyAlignment="1">
      <alignment horizontal="center" vertical="center"/>
    </xf>
    <xf numFmtId="0" fontId="8" fillId="33" borderId="126" xfId="0" applyFont="1" applyFill="1" applyBorder="1" applyAlignment="1">
      <alignment horizontal="center" vertical="center"/>
    </xf>
    <xf numFmtId="0" fontId="76" fillId="33" borderId="114" xfId="0" applyFont="1" applyFill="1" applyBorder="1" applyAlignment="1" applyProtection="1">
      <alignment vertical="center" justifyLastLine="1"/>
    </xf>
    <xf numFmtId="0" fontId="76" fillId="33" borderId="115" xfId="0" applyFont="1" applyFill="1" applyBorder="1" applyAlignment="1" applyProtection="1">
      <alignment vertical="center" justifyLastLine="1"/>
    </xf>
    <xf numFmtId="0" fontId="8" fillId="33" borderId="124" xfId="168" applyFont="1" applyFill="1" applyBorder="1" applyAlignment="1">
      <alignment vertical="center" shrinkToFit="1"/>
    </xf>
    <xf numFmtId="0" fontId="8" fillId="33" borderId="126" xfId="168" applyFont="1" applyFill="1" applyBorder="1" applyAlignment="1">
      <alignment vertical="center" shrinkToFit="1"/>
    </xf>
    <xf numFmtId="0" fontId="8" fillId="33" borderId="124" xfId="0" applyFont="1" applyFill="1" applyBorder="1" applyAlignment="1" applyProtection="1">
      <alignment vertical="center" shrinkToFit="1"/>
    </xf>
    <xf numFmtId="0" fontId="8" fillId="33" borderId="126" xfId="0" applyFont="1" applyFill="1" applyBorder="1" applyAlignment="1" applyProtection="1">
      <alignment vertical="center" shrinkToFit="1"/>
    </xf>
    <xf numFmtId="0" fontId="88" fillId="0" borderId="0" xfId="0" applyFont="1" applyAlignment="1" applyProtection="1">
      <alignment horizontal="center" vertical="center"/>
    </xf>
    <xf numFmtId="0" fontId="90" fillId="33" borderId="124" xfId="168" applyFont="1" applyFill="1" applyBorder="1" applyAlignment="1">
      <alignment vertical="center"/>
    </xf>
    <xf numFmtId="0" fontId="90" fillId="33" borderId="125" xfId="168" applyFont="1" applyFill="1" applyBorder="1" applyAlignment="1">
      <alignment vertical="center"/>
    </xf>
    <xf numFmtId="0" fontId="90" fillId="33" borderId="126" xfId="168" applyFont="1" applyFill="1" applyBorder="1" applyAlignment="1">
      <alignment vertical="center"/>
    </xf>
    <xf numFmtId="0" fontId="90" fillId="33" borderId="138" xfId="168" applyFont="1" applyFill="1" applyBorder="1" applyAlignment="1">
      <alignment vertical="center"/>
    </xf>
    <xf numFmtId="0" fontId="90" fillId="33" borderId="140" xfId="168" applyFont="1" applyFill="1" applyBorder="1" applyAlignment="1">
      <alignment vertical="center"/>
    </xf>
    <xf numFmtId="0" fontId="90" fillId="33" borderId="139" xfId="168" applyFont="1" applyFill="1" applyBorder="1" applyAlignment="1">
      <alignment vertical="center"/>
    </xf>
    <xf numFmtId="0" fontId="90" fillId="33" borderId="105" xfId="168" applyFont="1" applyFill="1" applyBorder="1" applyAlignment="1">
      <alignment horizontal="center" vertical="center" wrapText="1"/>
    </xf>
    <xf numFmtId="0" fontId="90" fillId="33" borderId="7" xfId="168" applyFont="1" applyFill="1" applyBorder="1" applyAlignment="1">
      <alignment horizontal="center" vertical="center" wrapText="1"/>
    </xf>
    <xf numFmtId="0" fontId="90" fillId="33" borderId="5" xfId="168" applyFont="1" applyFill="1" applyBorder="1" applyAlignment="1">
      <alignment horizontal="center" vertical="center" wrapText="1"/>
    </xf>
    <xf numFmtId="0" fontId="90" fillId="33" borderId="138" xfId="168" applyFont="1" applyFill="1" applyBorder="1" applyAlignment="1">
      <alignment vertical="center" shrinkToFit="1"/>
    </xf>
    <xf numFmtId="0" fontId="90" fillId="33" borderId="140" xfId="168" applyFont="1" applyFill="1" applyBorder="1" applyAlignment="1">
      <alignment vertical="center" shrinkToFit="1"/>
    </xf>
    <xf numFmtId="0" fontId="90" fillId="33" borderId="139" xfId="168" applyFont="1" applyFill="1" applyBorder="1" applyAlignment="1">
      <alignment vertical="center" shrinkToFit="1"/>
    </xf>
    <xf numFmtId="0" fontId="90" fillId="33" borderId="138" xfId="0" applyFont="1" applyFill="1" applyBorder="1" applyAlignment="1">
      <alignment vertical="center"/>
    </xf>
    <xf numFmtId="0" fontId="90" fillId="33" borderId="140" xfId="0" applyFont="1" applyFill="1" applyBorder="1" applyAlignment="1">
      <alignment vertical="center"/>
    </xf>
    <xf numFmtId="0" fontId="90" fillId="33" borderId="139" xfId="0" applyFont="1" applyFill="1" applyBorder="1" applyAlignment="1">
      <alignment vertical="center"/>
    </xf>
    <xf numFmtId="0" fontId="90" fillId="33" borderId="114" xfId="0" applyFont="1" applyFill="1" applyBorder="1" applyAlignment="1" applyProtection="1">
      <alignment horizontal="center" vertical="center" shrinkToFit="1"/>
    </xf>
    <xf numFmtId="0" fontId="90" fillId="33" borderId="140" xfId="0" applyFont="1" applyFill="1" applyBorder="1" applyAlignment="1" applyProtection="1">
      <alignment horizontal="center" vertical="center" shrinkToFit="1"/>
    </xf>
    <xf numFmtId="0" fontId="90" fillId="33" borderId="139" xfId="0" applyFont="1" applyFill="1" applyBorder="1" applyAlignment="1" applyProtection="1">
      <alignment horizontal="center" vertical="center" shrinkToFit="1"/>
    </xf>
    <xf numFmtId="0" fontId="90" fillId="33" borderId="102" xfId="0" applyFont="1" applyFill="1" applyBorder="1" applyAlignment="1">
      <alignment horizontal="center" vertical="center"/>
    </xf>
    <xf numFmtId="0" fontId="90" fillId="33" borderId="104" xfId="0" applyFont="1" applyFill="1" applyBorder="1" applyAlignment="1">
      <alignment horizontal="center" vertical="center"/>
    </xf>
    <xf numFmtId="0" fontId="90" fillId="33" borderId="103" xfId="0" applyFont="1" applyFill="1" applyBorder="1" applyAlignment="1">
      <alignment horizontal="center" vertical="center"/>
    </xf>
    <xf numFmtId="0" fontId="90" fillId="33" borderId="109" xfId="0" applyFont="1" applyFill="1" applyBorder="1" applyAlignment="1">
      <alignment horizontal="center" vertical="center"/>
    </xf>
    <xf numFmtId="0" fontId="90" fillId="33" borderId="111" xfId="0" applyFont="1" applyFill="1" applyBorder="1" applyAlignment="1">
      <alignment horizontal="center" vertical="center"/>
    </xf>
    <xf numFmtId="0" fontId="90" fillId="33" borderId="117" xfId="0" applyFont="1" applyFill="1" applyBorder="1" applyAlignment="1">
      <alignment horizontal="center" vertical="center"/>
    </xf>
    <xf numFmtId="0" fontId="107" fillId="33" borderId="114" xfId="0" applyFont="1" applyFill="1" applyBorder="1" applyAlignment="1" applyProtection="1">
      <alignment horizontal="center" vertical="center" shrinkToFit="1"/>
    </xf>
    <xf numFmtId="0" fontId="107" fillId="33" borderId="140" xfId="0" applyFont="1" applyFill="1" applyBorder="1" applyAlignment="1" applyProtection="1">
      <alignment horizontal="center" vertical="center" shrinkToFit="1"/>
    </xf>
    <xf numFmtId="0" fontId="107" fillId="33" borderId="139" xfId="0" applyFont="1" applyFill="1" applyBorder="1" applyAlignment="1" applyProtection="1">
      <alignment horizontal="center" vertical="center" shrinkToFit="1"/>
    </xf>
    <xf numFmtId="0" fontId="107" fillId="33" borderId="138" xfId="168" applyFont="1" applyFill="1" applyBorder="1" applyAlignment="1">
      <alignment vertical="center"/>
    </xf>
    <xf numFmtId="0" fontId="107" fillId="33" borderId="140" xfId="168" applyFont="1" applyFill="1" applyBorder="1" applyAlignment="1">
      <alignment vertical="center"/>
    </xf>
    <xf numFmtId="0" fontId="107" fillId="33" borderId="139" xfId="168" applyFont="1" applyFill="1" applyBorder="1" applyAlignment="1">
      <alignment vertical="center"/>
    </xf>
    <xf numFmtId="0" fontId="90" fillId="33" borderId="116" xfId="0" applyFont="1" applyFill="1" applyBorder="1" applyAlignment="1" applyProtection="1">
      <alignment horizontal="center" vertical="center" shrinkToFit="1"/>
    </xf>
    <xf numFmtId="0" fontId="90" fillId="33" borderId="115" xfId="0" applyFont="1" applyFill="1" applyBorder="1" applyAlignment="1" applyProtection="1">
      <alignment horizontal="center" vertical="center" shrinkToFit="1"/>
    </xf>
    <xf numFmtId="0" fontId="90" fillId="33" borderId="102" xfId="168" applyFont="1" applyFill="1" applyBorder="1" applyAlignment="1">
      <alignment vertical="center" wrapText="1"/>
    </xf>
    <xf numFmtId="0" fontId="90" fillId="33" borderId="103" xfId="168" applyFont="1" applyFill="1" applyBorder="1" applyAlignment="1">
      <alignment vertical="center" wrapText="1"/>
    </xf>
    <xf numFmtId="0" fontId="90" fillId="33" borderId="10" xfId="168" applyFont="1" applyFill="1" applyBorder="1" applyAlignment="1">
      <alignment vertical="center" wrapText="1"/>
    </xf>
    <xf numFmtId="0" fontId="90" fillId="33" borderId="11" xfId="168" applyFont="1" applyFill="1" applyBorder="1" applyAlignment="1">
      <alignment vertical="center" wrapText="1"/>
    </xf>
    <xf numFmtId="0" fontId="107" fillId="33" borderId="116" xfId="0" applyFont="1" applyFill="1" applyBorder="1" applyAlignment="1" applyProtection="1">
      <alignment horizontal="center" vertical="center" shrinkToFit="1"/>
    </xf>
    <xf numFmtId="0" fontId="107" fillId="33" borderId="115" xfId="0" applyFont="1" applyFill="1" applyBorder="1" applyAlignment="1" applyProtection="1">
      <alignment horizontal="center" vertical="center" shrinkToFit="1"/>
    </xf>
    <xf numFmtId="0" fontId="90" fillId="33" borderId="105" xfId="168" applyFont="1" applyFill="1" applyBorder="1" applyAlignment="1">
      <alignment horizontal="center" vertical="center"/>
    </xf>
    <xf numFmtId="0" fontId="90" fillId="33" borderId="7" xfId="168" applyFont="1" applyFill="1" applyBorder="1" applyAlignment="1">
      <alignment horizontal="center" vertical="center"/>
    </xf>
    <xf numFmtId="0" fontId="90" fillId="33" borderId="5" xfId="168" applyFont="1" applyFill="1" applyBorder="1" applyAlignment="1">
      <alignment horizontal="center" vertical="center"/>
    </xf>
    <xf numFmtId="0" fontId="8" fillId="33" borderId="74" xfId="168" applyFont="1" applyFill="1" applyBorder="1" applyAlignment="1">
      <alignment horizontal="center" vertical="center"/>
    </xf>
    <xf numFmtId="0" fontId="8" fillId="33" borderId="48" xfId="168" applyFont="1" applyFill="1" applyBorder="1" applyAlignment="1">
      <alignment horizontal="center" vertical="center"/>
    </xf>
    <xf numFmtId="0" fontId="8" fillId="33" borderId="75" xfId="168" applyFont="1" applyFill="1" applyBorder="1" applyAlignment="1">
      <alignment horizontal="center" vertical="center"/>
    </xf>
    <xf numFmtId="0" fontId="8" fillId="0" borderId="0" xfId="168" applyFont="1" applyAlignment="1">
      <alignment vertical="center" wrapText="1"/>
    </xf>
    <xf numFmtId="0" fontId="8" fillId="33" borderId="114" xfId="168" applyFont="1" applyFill="1" applyBorder="1" applyAlignment="1">
      <alignment horizontal="center" vertical="center"/>
    </xf>
    <xf numFmtId="0" fontId="8" fillId="33" borderId="116" xfId="168" applyFont="1" applyFill="1" applyBorder="1" applyAlignment="1">
      <alignment horizontal="center" vertical="center"/>
    </xf>
    <xf numFmtId="0" fontId="8" fillId="33" borderId="115" xfId="168" applyFont="1" applyFill="1" applyBorder="1" applyAlignment="1">
      <alignment horizontal="center" vertical="center"/>
    </xf>
    <xf numFmtId="38" fontId="107" fillId="0" borderId="0" xfId="1" applyFont="1" applyAlignment="1">
      <alignment horizontal="center" vertical="center"/>
    </xf>
    <xf numFmtId="176" fontId="107" fillId="0" borderId="0" xfId="152" applyNumberFormat="1" applyFont="1" applyAlignment="1" applyProtection="1">
      <alignment horizontal="center" vertical="center"/>
    </xf>
    <xf numFmtId="0" fontId="107" fillId="0" borderId="0" xfId="0" applyFont="1" applyAlignment="1">
      <alignment horizontal="center" vertical="center"/>
    </xf>
    <xf numFmtId="38" fontId="70" fillId="33" borderId="114" xfId="1" applyFont="1" applyFill="1" applyBorder="1" applyAlignment="1">
      <alignment horizontal="center" vertical="center" justifyLastLine="1"/>
    </xf>
    <xf numFmtId="38" fontId="70" fillId="33" borderId="115" xfId="1" applyFont="1" applyFill="1" applyBorder="1" applyAlignment="1">
      <alignment horizontal="center" vertical="center" justifyLastLine="1"/>
    </xf>
    <xf numFmtId="0" fontId="70" fillId="33" borderId="114" xfId="0" applyFont="1" applyFill="1" applyBorder="1" applyAlignment="1">
      <alignment horizontal="center" vertical="center"/>
    </xf>
    <xf numFmtId="0" fontId="70" fillId="33" borderId="116" xfId="0" applyFont="1" applyFill="1" applyBorder="1" applyAlignment="1">
      <alignment horizontal="center" vertical="center"/>
    </xf>
    <xf numFmtId="0" fontId="70" fillId="33" borderId="115" xfId="0" applyFont="1" applyFill="1" applyBorder="1" applyAlignment="1">
      <alignment horizontal="center" vertical="center"/>
    </xf>
    <xf numFmtId="38" fontId="70" fillId="33" borderId="114" xfId="1" applyFont="1" applyFill="1" applyBorder="1" applyAlignment="1">
      <alignment horizontal="center" vertical="center" wrapText="1"/>
    </xf>
    <xf numFmtId="38" fontId="70" fillId="33" borderId="115" xfId="1" applyFont="1" applyFill="1" applyBorder="1" applyAlignment="1">
      <alignment horizontal="center" vertical="center" wrapText="1"/>
    </xf>
    <xf numFmtId="0" fontId="70" fillId="33" borderId="102" xfId="0" applyFont="1" applyFill="1" applyBorder="1" applyAlignment="1">
      <alignment horizontal="center" vertical="center"/>
    </xf>
    <xf numFmtId="0" fontId="70" fillId="33" borderId="103" xfId="0" applyFont="1" applyFill="1" applyBorder="1" applyAlignment="1">
      <alignment horizontal="center" vertical="center"/>
    </xf>
    <xf numFmtId="0" fontId="70" fillId="33" borderId="102" xfId="0" applyFont="1" applyFill="1" applyBorder="1" applyAlignment="1">
      <alignment vertical="center"/>
    </xf>
    <xf numFmtId="0" fontId="70" fillId="33" borderId="104" xfId="0" applyFont="1" applyFill="1" applyBorder="1" applyAlignment="1">
      <alignment vertical="center"/>
    </xf>
    <xf numFmtId="0" fontId="70" fillId="33" borderId="103" xfId="0" applyFont="1" applyFill="1" applyBorder="1" applyAlignment="1">
      <alignment vertical="center"/>
    </xf>
    <xf numFmtId="38" fontId="70" fillId="33" borderId="114" xfId="1" applyFont="1" applyFill="1" applyBorder="1" applyAlignment="1">
      <alignment horizontal="center" vertical="center" wrapText="1" justifyLastLine="1"/>
    </xf>
    <xf numFmtId="38" fontId="70" fillId="33" borderId="115" xfId="1" applyFont="1" applyFill="1" applyBorder="1" applyAlignment="1">
      <alignment horizontal="center" vertical="center" wrapText="1" justifyLastLine="1"/>
    </xf>
    <xf numFmtId="38" fontId="70" fillId="33" borderId="102" xfId="1" applyFont="1" applyFill="1" applyBorder="1" applyAlignment="1">
      <alignment vertical="center"/>
    </xf>
    <xf numFmtId="38" fontId="70" fillId="33" borderId="104" xfId="1" applyFont="1" applyFill="1" applyBorder="1" applyAlignment="1">
      <alignment vertical="center"/>
    </xf>
    <xf numFmtId="38" fontId="70" fillId="33" borderId="103" xfId="1" applyFont="1" applyFill="1" applyBorder="1" applyAlignment="1">
      <alignment vertical="center"/>
    </xf>
    <xf numFmtId="0" fontId="70" fillId="33" borderId="114" xfId="174" applyFont="1" applyFill="1" applyBorder="1" applyAlignment="1">
      <alignment vertical="center" shrinkToFit="1"/>
    </xf>
    <xf numFmtId="0" fontId="70" fillId="33" borderId="115" xfId="174" applyFont="1" applyFill="1" applyBorder="1" applyAlignment="1">
      <alignment vertical="center" shrinkToFit="1"/>
    </xf>
    <xf numFmtId="0" fontId="70" fillId="33" borderId="102" xfId="174" applyFont="1" applyFill="1" applyBorder="1" applyAlignment="1">
      <alignment vertical="center" wrapText="1" shrinkToFit="1"/>
    </xf>
    <xf numFmtId="0" fontId="70" fillId="33" borderId="115" xfId="174" applyFont="1" applyFill="1" applyBorder="1" applyAlignment="1">
      <alignment vertical="center" wrapText="1" shrinkToFit="1"/>
    </xf>
    <xf numFmtId="0" fontId="84" fillId="33" borderId="102" xfId="174" applyFont="1" applyFill="1" applyBorder="1" applyAlignment="1">
      <alignment vertical="center" wrapText="1" shrinkToFit="1"/>
    </xf>
    <xf numFmtId="0" fontId="84" fillId="33" borderId="104" xfId="174" applyFont="1" applyFill="1" applyBorder="1" applyAlignment="1">
      <alignment vertical="center" wrapText="1" shrinkToFit="1"/>
    </xf>
    <xf numFmtId="0" fontId="84" fillId="33" borderId="103" xfId="174" applyFont="1" applyFill="1" applyBorder="1" applyAlignment="1">
      <alignment vertical="center" wrapText="1" shrinkToFit="1"/>
    </xf>
    <xf numFmtId="0" fontId="113" fillId="0" borderId="0" xfId="152" applyFont="1" applyAlignment="1">
      <alignment horizontal="center" vertical="center"/>
    </xf>
    <xf numFmtId="0" fontId="111" fillId="33" borderId="114" xfId="174" applyFont="1" applyFill="1" applyBorder="1" applyAlignment="1">
      <alignment horizontal="center" vertical="center"/>
    </xf>
    <xf numFmtId="0" fontId="111" fillId="33" borderId="116" xfId="174" applyFont="1" applyFill="1" applyBorder="1" applyAlignment="1">
      <alignment horizontal="center" vertical="center"/>
    </xf>
    <xf numFmtId="0" fontId="111" fillId="33" borderId="115" xfId="174" applyFont="1" applyFill="1" applyBorder="1" applyAlignment="1">
      <alignment horizontal="center" vertical="center"/>
    </xf>
    <xf numFmtId="0" fontId="84" fillId="33" borderId="114" xfId="174" applyFont="1" applyFill="1" applyBorder="1" applyAlignment="1">
      <alignment vertical="center" shrinkToFit="1"/>
    </xf>
    <xf numFmtId="0" fontId="84" fillId="33" borderId="116" xfId="174" applyFont="1" applyFill="1" applyBorder="1" applyAlignment="1">
      <alignment vertical="center" shrinkToFit="1"/>
    </xf>
    <xf numFmtId="0" fontId="84" fillId="33" borderId="115" xfId="174" applyFont="1" applyFill="1" applyBorder="1" applyAlignment="1">
      <alignment vertical="center" shrinkToFit="1"/>
    </xf>
    <xf numFmtId="0" fontId="70" fillId="33" borderId="114" xfId="174" applyFont="1" applyFill="1" applyBorder="1" applyAlignment="1">
      <alignment vertical="center" wrapText="1" shrinkToFit="1"/>
    </xf>
    <xf numFmtId="0" fontId="84" fillId="33" borderId="102" xfId="174" applyFont="1" applyFill="1" applyBorder="1" applyAlignment="1">
      <alignment vertical="center" shrinkToFit="1"/>
    </xf>
    <xf numFmtId="0" fontId="84" fillId="33" borderId="104" xfId="174" applyFont="1" applyFill="1" applyBorder="1" applyAlignment="1">
      <alignment vertical="center" shrinkToFit="1"/>
    </xf>
    <xf numFmtId="0" fontId="84" fillId="33" borderId="103" xfId="174" applyFont="1" applyFill="1" applyBorder="1" applyAlignment="1">
      <alignment vertical="center" shrinkToFit="1"/>
    </xf>
    <xf numFmtId="0" fontId="70" fillId="33" borderId="102" xfId="174" applyFont="1" applyFill="1" applyBorder="1" applyAlignment="1">
      <alignment horizontal="center" vertical="center"/>
    </xf>
    <xf numFmtId="0" fontId="70" fillId="33" borderId="104" xfId="174" applyFont="1" applyFill="1" applyBorder="1" applyAlignment="1">
      <alignment horizontal="center" vertical="center"/>
    </xf>
    <xf numFmtId="0" fontId="70" fillId="33" borderId="103" xfId="174" applyFont="1" applyFill="1" applyBorder="1" applyAlignment="1">
      <alignment horizontal="center" vertical="center"/>
    </xf>
    <xf numFmtId="0" fontId="70" fillId="33" borderId="10" xfId="174" applyFont="1" applyFill="1" applyBorder="1" applyAlignment="1">
      <alignment horizontal="center" vertical="center"/>
    </xf>
    <xf numFmtId="0" fontId="70" fillId="33" borderId="0" xfId="174" applyFont="1" applyFill="1" applyBorder="1" applyAlignment="1">
      <alignment horizontal="center" vertical="center"/>
    </xf>
    <xf numFmtId="0" fontId="70" fillId="33" borderId="11" xfId="174" applyFont="1" applyFill="1" applyBorder="1" applyAlignment="1">
      <alignment horizontal="center" vertical="center"/>
    </xf>
    <xf numFmtId="0" fontId="70" fillId="33" borderId="109" xfId="174" applyFont="1" applyFill="1" applyBorder="1" applyAlignment="1">
      <alignment horizontal="center" vertical="center"/>
    </xf>
    <xf numFmtId="0" fontId="70" fillId="33" borderId="111" xfId="174" applyFont="1" applyFill="1" applyBorder="1" applyAlignment="1">
      <alignment horizontal="center" vertical="center"/>
    </xf>
    <xf numFmtId="0" fontId="70" fillId="33" borderId="117" xfId="174" applyFont="1" applyFill="1" applyBorder="1" applyAlignment="1">
      <alignment horizontal="center" vertical="center"/>
    </xf>
    <xf numFmtId="0" fontId="70" fillId="33" borderId="70" xfId="174" applyFont="1" applyFill="1" applyBorder="1" applyAlignment="1">
      <alignment vertical="center" shrinkToFit="1"/>
    </xf>
    <xf numFmtId="0" fontId="70" fillId="33" borderId="71" xfId="174" applyFont="1" applyFill="1" applyBorder="1" applyAlignment="1">
      <alignment vertical="center" shrinkToFit="1"/>
    </xf>
    <xf numFmtId="0" fontId="88" fillId="0" borderId="0" xfId="152" applyFont="1" applyAlignment="1">
      <alignment horizontal="center" vertical="center"/>
    </xf>
    <xf numFmtId="0" fontId="70" fillId="33" borderId="124" xfId="174" applyFont="1" applyFill="1" applyBorder="1" applyAlignment="1">
      <alignment vertical="center" shrinkToFit="1"/>
    </xf>
    <xf numFmtId="0" fontId="70" fillId="33" borderId="126" xfId="174" applyFont="1" applyFill="1" applyBorder="1" applyAlignment="1">
      <alignment vertical="center" shrinkToFit="1"/>
    </xf>
  </cellXfs>
  <cellStyles count="180">
    <cellStyle name="20% - アクセント 1" xfId="20" builtinId="30" customBuiltin="1"/>
    <cellStyle name="20% - アクセント 1 2" xfId="48"/>
    <cellStyle name="20% - アクセント 1 3" xfId="62"/>
    <cellStyle name="20% - アクセント 2" xfId="24" builtinId="34" customBuiltin="1"/>
    <cellStyle name="20% - アクセント 2 2" xfId="50"/>
    <cellStyle name="20% - アクセント 2 3" xfId="64"/>
    <cellStyle name="20% - アクセント 3" xfId="28" builtinId="38" customBuiltin="1"/>
    <cellStyle name="20% - アクセント 3 2" xfId="52"/>
    <cellStyle name="20% - アクセント 3 3" xfId="66"/>
    <cellStyle name="20% - アクセント 4" xfId="32" builtinId="42" customBuiltin="1"/>
    <cellStyle name="20% - アクセント 4 2" xfId="54"/>
    <cellStyle name="20% - アクセント 4 3" xfId="68"/>
    <cellStyle name="20% - アクセント 5" xfId="36" builtinId="46" customBuiltin="1"/>
    <cellStyle name="20% - アクセント 5 2" xfId="56"/>
    <cellStyle name="20% - アクセント 5 3" xfId="70"/>
    <cellStyle name="20% - アクセント 6" xfId="40" builtinId="50" customBuiltin="1"/>
    <cellStyle name="20% - アクセント 6 2" xfId="58"/>
    <cellStyle name="20% - アクセント 6 3" xfId="72"/>
    <cellStyle name="40% - アクセント 1" xfId="21" builtinId="31" customBuiltin="1"/>
    <cellStyle name="40% - アクセント 1 2" xfId="49"/>
    <cellStyle name="40% - アクセント 1 3" xfId="63"/>
    <cellStyle name="40% - アクセント 2" xfId="25" builtinId="35" customBuiltin="1"/>
    <cellStyle name="40% - アクセント 2 2" xfId="51"/>
    <cellStyle name="40% - アクセント 2 3" xfId="65"/>
    <cellStyle name="40% - アクセント 3" xfId="29" builtinId="39" customBuiltin="1"/>
    <cellStyle name="40% - アクセント 3 2" xfId="53"/>
    <cellStyle name="40% - アクセント 3 3" xfId="67"/>
    <cellStyle name="40% - アクセント 4" xfId="33" builtinId="43" customBuiltin="1"/>
    <cellStyle name="40% - アクセント 4 2" xfId="55"/>
    <cellStyle name="40% - アクセント 4 3" xfId="69"/>
    <cellStyle name="40% - アクセント 5" xfId="37" builtinId="47" customBuiltin="1"/>
    <cellStyle name="40% - アクセント 5 2" xfId="57"/>
    <cellStyle name="40% - アクセント 5 3" xfId="71"/>
    <cellStyle name="40% - アクセント 6" xfId="41" builtinId="51" customBuiltin="1"/>
    <cellStyle name="40% - アクセント 6 2" xfId="59"/>
    <cellStyle name="40% - アクセント 6 3" xfId="73"/>
    <cellStyle name="60% - アクセント 1" xfId="22" builtinId="32" customBuiltin="1"/>
    <cellStyle name="60% - アクセント 1 2" xfId="94"/>
    <cellStyle name="60% - アクセント 1 3" xfId="95"/>
    <cellStyle name="60% - アクセント 2" xfId="26" builtinId="36" customBuiltin="1"/>
    <cellStyle name="60% - アクセント 2 2" xfId="96"/>
    <cellStyle name="60% - アクセント 2 3" xfId="97"/>
    <cellStyle name="60% - アクセント 3" xfId="30" builtinId="40" customBuiltin="1"/>
    <cellStyle name="60% - アクセント 3 2" xfId="98"/>
    <cellStyle name="60% - アクセント 3 3" xfId="99"/>
    <cellStyle name="60% - アクセント 4" xfId="34" builtinId="44" customBuiltin="1"/>
    <cellStyle name="60% - アクセント 4 2" xfId="100"/>
    <cellStyle name="60% - アクセント 4 3" xfId="101"/>
    <cellStyle name="60% - アクセント 5" xfId="38" builtinId="48" customBuiltin="1"/>
    <cellStyle name="60% - アクセント 5 2" xfId="102"/>
    <cellStyle name="60% - アクセント 5 3" xfId="103"/>
    <cellStyle name="60% - アクセント 6" xfId="42" builtinId="52" customBuiltin="1"/>
    <cellStyle name="60% - アクセント 6 2" xfId="104"/>
    <cellStyle name="60% - アクセント 6 3" xfId="105"/>
    <cellStyle name="アクセント 1" xfId="19" builtinId="29" customBuiltin="1"/>
    <cellStyle name="アクセント 1 2" xfId="106"/>
    <cellStyle name="アクセント 1 3" xfId="107"/>
    <cellStyle name="アクセント 2" xfId="23" builtinId="33" customBuiltin="1"/>
    <cellStyle name="アクセント 2 2" xfId="108"/>
    <cellStyle name="アクセント 2 3" xfId="109"/>
    <cellStyle name="アクセント 3" xfId="27" builtinId="37" customBuiltin="1"/>
    <cellStyle name="アクセント 3 2" xfId="110"/>
    <cellStyle name="アクセント 3 3" xfId="111"/>
    <cellStyle name="アクセント 4" xfId="31" builtinId="41" customBuiltin="1"/>
    <cellStyle name="アクセント 4 2" xfId="112"/>
    <cellStyle name="アクセント 4 3" xfId="113"/>
    <cellStyle name="アクセント 5" xfId="35" builtinId="45" customBuiltin="1"/>
    <cellStyle name="アクセント 5 2" xfId="114"/>
    <cellStyle name="アクセント 5 3" xfId="115"/>
    <cellStyle name="アクセント 6" xfId="39" builtinId="49" customBuiltin="1"/>
    <cellStyle name="アクセント 6 2" xfId="116"/>
    <cellStyle name="アクセント 6 3" xfId="117"/>
    <cellStyle name="タイトル" xfId="3" builtinId="15" customBuiltin="1"/>
    <cellStyle name="タイトル 2" xfId="118"/>
    <cellStyle name="タイトル 3" xfId="119"/>
    <cellStyle name="チェック セル" xfId="15" builtinId="23" customBuiltin="1"/>
    <cellStyle name="チェック セル 2" xfId="120"/>
    <cellStyle name="チェック セル 3" xfId="121"/>
    <cellStyle name="どちらでもない" xfId="10" builtinId="28" customBuiltin="1"/>
    <cellStyle name="どちらでもない 2" xfId="122"/>
    <cellStyle name="どちらでもない 3" xfId="123"/>
    <cellStyle name="パーセント" xfId="45" builtinId="5"/>
    <cellStyle name="パーセント 2" xfId="76"/>
    <cellStyle name="パーセント 2 2" xfId="157"/>
    <cellStyle name="パーセント 3" xfId="78"/>
    <cellStyle name="パーセント 4" xfId="81"/>
    <cellStyle name="パーセント 4 2" xfId="84"/>
    <cellStyle name="ハイパーリンク" xfId="178" builtinId="8"/>
    <cellStyle name="ハイパーリンク 2" xfId="86"/>
    <cellStyle name="メモ 2" xfId="44"/>
    <cellStyle name="メモ 3" xfId="47"/>
    <cellStyle name="メモ 4" xfId="61"/>
    <cellStyle name="メモ 5" xfId="177"/>
    <cellStyle name="リンク セル" xfId="14" builtinId="24" customBuiltin="1"/>
    <cellStyle name="リンク セル 2" xfId="124"/>
    <cellStyle name="リンク セル 3" xfId="125"/>
    <cellStyle name="悪い" xfId="9" builtinId="27" customBuiltin="1"/>
    <cellStyle name="悪い 2" xfId="126"/>
    <cellStyle name="悪い 3" xfId="127"/>
    <cellStyle name="計算" xfId="13" builtinId="22" customBuiltin="1"/>
    <cellStyle name="計算 2" xfId="128"/>
    <cellStyle name="計算 3" xfId="129"/>
    <cellStyle name="警告文" xfId="16" builtinId="11" customBuiltin="1"/>
    <cellStyle name="警告文 2" xfId="130"/>
    <cellStyle name="警告文 3" xfId="131"/>
    <cellStyle name="桁区切り" xfId="1" builtinId="6"/>
    <cellStyle name="桁区切り 2" xfId="75"/>
    <cellStyle name="桁区切り 2 2" xfId="132"/>
    <cellStyle name="桁区切り 2 2 2" xfId="170"/>
    <cellStyle name="桁区切り 2 3" xfId="133"/>
    <cellStyle name="桁区切り 2 4" xfId="161"/>
    <cellStyle name="桁区切り 3" xfId="79"/>
    <cellStyle name="桁区切り 3 2" xfId="159"/>
    <cellStyle name="桁区切り 3 3" xfId="169"/>
    <cellStyle name="桁区切り 4" xfId="80"/>
    <cellStyle name="桁区切り 4 2" xfId="83"/>
    <cellStyle name="桁区切り 4 3" xfId="158"/>
    <cellStyle name="桁区切り 5" xfId="163"/>
    <cellStyle name="見出し 1" xfId="4" builtinId="16" customBuiltin="1"/>
    <cellStyle name="見出し 1 1" xfId="164"/>
    <cellStyle name="見出し 1 2" xfId="134"/>
    <cellStyle name="見出し 1 3" xfId="135"/>
    <cellStyle name="見出し 2" xfId="5" builtinId="17" customBuiltin="1"/>
    <cellStyle name="見出し 2 2" xfId="136"/>
    <cellStyle name="見出し 2 3" xfId="137"/>
    <cellStyle name="見出し 3" xfId="6" builtinId="18" customBuiltin="1"/>
    <cellStyle name="見出し 3 2" xfId="138"/>
    <cellStyle name="見出し 3 3" xfId="139"/>
    <cellStyle name="見出し 4" xfId="7" builtinId="19" customBuiltin="1"/>
    <cellStyle name="見出し 4 2" xfId="140"/>
    <cellStyle name="見出し 4 3" xfId="141"/>
    <cellStyle name="実数" xfId="87"/>
    <cellStyle name="集計" xfId="18" builtinId="25" customBuiltin="1"/>
    <cellStyle name="集計 2" xfId="142"/>
    <cellStyle name="集計 3" xfId="143"/>
    <cellStyle name="出力" xfId="12" builtinId="21" customBuiltin="1"/>
    <cellStyle name="出力 2" xfId="144"/>
    <cellStyle name="出力 3" xfId="145"/>
    <cellStyle name="説明文" xfId="17" builtinId="53" customBuiltin="1"/>
    <cellStyle name="説明文 2" xfId="146"/>
    <cellStyle name="説明文 3" xfId="147"/>
    <cellStyle name="大都市比較統計年表" xfId="148"/>
    <cellStyle name="通貨 2" xfId="149"/>
    <cellStyle name="入力" xfId="11" builtinId="20" customBuiltin="1"/>
    <cellStyle name="入力 2" xfId="150"/>
    <cellStyle name="入力 3" xfId="151"/>
    <cellStyle name="標準" xfId="0" builtinId="0"/>
    <cellStyle name="標準 10" xfId="171"/>
    <cellStyle name="標準 11" xfId="168"/>
    <cellStyle name="標準 12" xfId="172"/>
    <cellStyle name="標準 13" xfId="173"/>
    <cellStyle name="標準 14" xfId="174"/>
    <cellStyle name="標準 15" xfId="175"/>
    <cellStyle name="標準 2" xfId="2"/>
    <cellStyle name="標準 2 2" xfId="88"/>
    <cellStyle name="標準 2 3" xfId="92"/>
    <cellStyle name="標準 2_第１巻_表頭_CD-ROM収録" xfId="89"/>
    <cellStyle name="標準 3" xfId="43"/>
    <cellStyle name="標準 3 2" xfId="90"/>
    <cellStyle name="標準 4" xfId="46"/>
    <cellStyle name="標準 4 2" xfId="91"/>
    <cellStyle name="標準 4 3" xfId="176"/>
    <cellStyle name="標準 5" xfId="60"/>
    <cellStyle name="標準 5 2" xfId="82"/>
    <cellStyle name="標準 5 3" xfId="93"/>
    <cellStyle name="標準 6" xfId="74"/>
    <cellStyle name="標準 7" xfId="77"/>
    <cellStyle name="標準 8" xfId="85"/>
    <cellStyle name="標準 9" xfId="152"/>
    <cellStyle name="標準 9 2" xfId="165"/>
    <cellStyle name="標準 9 3" xfId="166"/>
    <cellStyle name="標準 9 4" xfId="167"/>
    <cellStyle name="標準_h14_gaiyo" xfId="179"/>
    <cellStyle name="標準_Sheet1" xfId="162"/>
    <cellStyle name="標準_建設業大都市データ" xfId="153"/>
    <cellStyle name="標準_工業統計細分類" xfId="160"/>
    <cellStyle name="未定義" xfId="154"/>
    <cellStyle name="良い" xfId="8" builtinId="26" customBuiltin="1"/>
    <cellStyle name="良い 2" xfId="155"/>
    <cellStyle name="良い 3" xfId="156"/>
  </cellStyles>
  <dxfs count="0"/>
  <tableStyles count="0" defaultTableStyle="TableStyleMedium9" defaultPivotStyle="PivotStyleLight16"/>
  <colors>
    <mruColors>
      <color rgb="FFFF9999"/>
      <color rgb="FFFF7C80"/>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6C9-4F61-AE17-38A0FE4F4F2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76C9-4F61-AE17-38A0FE4F4F2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76C9-4F61-AE17-38A0FE4F4F2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2515968"/>
        <c:axId val="32517504"/>
      </c:barChart>
      <c:catAx>
        <c:axId val="3251596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2517504"/>
        <c:crosses val="autoZero"/>
        <c:auto val="1"/>
        <c:lblAlgn val="ctr"/>
        <c:lblOffset val="100"/>
        <c:tickLblSkip val="1"/>
        <c:tickMarkSkip val="1"/>
        <c:noMultiLvlLbl val="0"/>
      </c:catAx>
      <c:valAx>
        <c:axId val="3251750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2515968"/>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AEC-46CA-BEF8-E9E72F14F73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CAEC-46CA-BEF8-E9E72F14F73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CAEC-46CA-BEF8-E9E72F14F73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606464"/>
        <c:axId val="34628736"/>
      </c:barChart>
      <c:catAx>
        <c:axId val="34606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628736"/>
        <c:crosses val="autoZero"/>
        <c:auto val="1"/>
        <c:lblAlgn val="ctr"/>
        <c:lblOffset val="100"/>
        <c:tickLblSkip val="1"/>
        <c:tickMarkSkip val="1"/>
        <c:noMultiLvlLbl val="0"/>
      </c:catAx>
      <c:valAx>
        <c:axId val="346287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60646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1165-4753-91AD-E95B7D311EA4}"/>
              </c:ext>
            </c:extLst>
          </c:dPt>
          <c:val>
            <c:numRef>
              <c:f>'03酒税'!#REF!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1165-4753-91AD-E95B7D311EA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'03酒税'!#REF!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35086336"/>
        <c:axId val="35087872"/>
      </c:barChart>
      <c:catAx>
        <c:axId val="35086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087872"/>
        <c:crosses val="autoZero"/>
        <c:auto val="1"/>
        <c:lblAlgn val="ctr"/>
        <c:lblOffset val="100"/>
        <c:tickLblSkip val="1"/>
        <c:tickMarkSkip val="1"/>
        <c:noMultiLvlLbl val="0"/>
      </c:catAx>
      <c:valAx>
        <c:axId val="3508787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086336"/>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B17-4710-8494-1CA8B8BA3F7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'03酒税'!#REF!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B17-4710-8494-1CA8B8BA3F7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'03酒税'!#REF!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'03酒税'!#REF!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B17-4710-8494-1CA8B8BA3F7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'03酒税'!#REF!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'03酒税'!#REF!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5123200"/>
        <c:axId val="35124736"/>
      </c:barChart>
      <c:catAx>
        <c:axId val="35123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124736"/>
        <c:crosses val="autoZero"/>
        <c:auto val="1"/>
        <c:lblAlgn val="ctr"/>
        <c:lblOffset val="100"/>
        <c:tickLblSkip val="1"/>
        <c:tickMarkSkip val="1"/>
        <c:noMultiLvlLbl val="0"/>
      </c:catAx>
      <c:valAx>
        <c:axId val="3512473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1232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ADE-467E-94D3-867A7F40F4E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8ADE-467E-94D3-867A7F40F4E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8ADE-467E-94D3-867A7F40F4E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50"/>
        <c:overlap val="100"/>
        <c:axId val="34732672"/>
        <c:axId val="35025280"/>
      </c:barChart>
      <c:catAx>
        <c:axId val="3473267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025280"/>
        <c:crosses val="autoZero"/>
        <c:auto val="1"/>
        <c:lblAlgn val="ctr"/>
        <c:lblOffset val="100"/>
        <c:tickLblSkip val="1"/>
        <c:tickMarkSkip val="1"/>
        <c:noMultiLvlLbl val="0"/>
      </c:catAx>
      <c:valAx>
        <c:axId val="3502528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73267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A8B3-4350-802A-04E834105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A8B3-4350-802A-04E834105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A8B3-4350-802A-04E834105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50"/>
        <c:overlap val="100"/>
        <c:axId val="47328256"/>
        <c:axId val="47330048"/>
      </c:barChart>
      <c:catAx>
        <c:axId val="47328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330048"/>
        <c:crosses val="autoZero"/>
        <c:auto val="1"/>
        <c:lblAlgn val="ctr"/>
        <c:lblOffset val="100"/>
        <c:tickLblSkip val="1"/>
        <c:tickMarkSkip val="1"/>
        <c:noMultiLvlLbl val="0"/>
      </c:catAx>
      <c:valAx>
        <c:axId val="4733004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328256"/>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95D-4F7A-998C-1F7F4AAE3F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95D-4F7A-998C-1F7F4AAE3F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95D-4F7A-998C-1F7F4AAE3F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7378432"/>
        <c:axId val="47379968"/>
      </c:barChart>
      <c:catAx>
        <c:axId val="473784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379968"/>
        <c:crosses val="autoZero"/>
        <c:auto val="1"/>
        <c:lblAlgn val="ctr"/>
        <c:lblOffset val="100"/>
        <c:tickLblSkip val="1"/>
        <c:tickMarkSkip val="1"/>
        <c:noMultiLvlLbl val="0"/>
      </c:catAx>
      <c:valAx>
        <c:axId val="4737996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37843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24A-4AC1-B00C-B56B7CA8111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24A-4AC1-B00C-B56B7CA8111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'03推移'!#REF!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24A-4AC1-B00C-B56B7CA8111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308480"/>
        <c:axId val="34310016"/>
      </c:barChart>
      <c:catAx>
        <c:axId val="343084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310016"/>
        <c:crosses val="autoZero"/>
        <c:auto val="1"/>
        <c:lblAlgn val="ctr"/>
        <c:lblOffset val="100"/>
        <c:tickLblSkip val="1"/>
        <c:tickMarkSkip val="1"/>
        <c:noMultiLvlLbl val="0"/>
      </c:catAx>
      <c:valAx>
        <c:axId val="3431001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3084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77F-4250-9F0F-99C189520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'09生産推移'!#REF!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77F-4250-9F0F-99C189520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'09生産推移'!#REF!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77F-4250-9F0F-99C189520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'09生産推移'!#REF!</c15:sqref>
                        </c15:formulaRef>
                      </c:ext>
                    </c:extLst>
                    <c:numCache>
                      <c:formatCode>General</c:formatCode>
                      <c:ptCount val="1"/>
                      <c:pt idx="0">
                        <c:v>1</c:v>
                      </c:pt>
                    </c:numCache>
                  </c:numRef>
                </c15:cat>
              </c15:filteredCategoryTitle>
            </c:ext>
          </c:extLst>
        </c:ser>
        <c:ser>
          <c:idx val="3"/>
          <c:order val="3"/>
          <c:spPr>
            <a:solidFill>
              <a:srgbClr val="CCFFFF"/>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77F-4250-9F0F-99C189520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'09生産推移'!#REF!</c15:sqref>
                        </c15:formulaRef>
                      </c:ext>
                    </c:extLst>
                    <c:numCache>
                      <c:formatCode>General</c:formatCode>
                      <c:ptCount val="1"/>
                      <c:pt idx="0">
                        <c:v>1</c:v>
                      </c:pt>
                    </c:numCache>
                  </c:numRef>
                </c15:cat>
              </c15:filteredCategoryTitle>
            </c:ext>
          </c:extLst>
        </c:ser>
        <c:ser>
          <c:idx val="4"/>
          <c:order val="4"/>
          <c:spPr>
            <a:solidFill>
              <a:srgbClr val="660066"/>
            </a:solidFill>
            <a:ln w="12700">
              <a:solidFill>
                <a:srgbClr val="000000"/>
              </a:solidFill>
              <a:prstDash val="solid"/>
            </a:ln>
          </c:spPr>
          <c:invertIfNegative val="0"/>
          <c:val>
            <c:numRef>
              <c:f>'09生産推移'!#REF!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77F-4250-9F0F-99C189520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'09生産推移'!#REF!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'09生産推移'!#REF!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5405824"/>
        <c:axId val="35407360"/>
      </c:barChart>
      <c:catAx>
        <c:axId val="354058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407360"/>
        <c:crosses val="autoZero"/>
        <c:auto val="1"/>
        <c:lblAlgn val="ctr"/>
        <c:lblOffset val="100"/>
        <c:tickLblSkip val="1"/>
        <c:tickMarkSkip val="1"/>
        <c:noMultiLvlLbl val="0"/>
      </c:catAx>
      <c:valAx>
        <c:axId val="3540736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405824"/>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val>
            <c:numRef>
              <c:f>'12構成比推移'!#REF!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AD87-4677-A5FE-4C666372C80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'12構成比推移'!#REF!</c15:sqref>
                        </c15:formulaRef>
                      </c:ext>
                    </c:extLst>
                    <c:numCache>
                      <c:formatCode>General</c:formatCode>
                      <c:ptCount val="1"/>
                      <c:pt idx="0">
                        <c:v>1</c:v>
                      </c:pt>
                    </c:numCache>
                  </c:numRef>
                </c15:cat>
              </c15:filteredCategoryTitle>
            </c:ext>
          </c:extLst>
        </c:ser>
        <c:ser>
          <c:idx val="1"/>
          <c:order val="1"/>
          <c:spPr>
            <a:ln w="25400">
              <a:solidFill>
                <a:srgbClr val="FF00FF"/>
              </a:solidFill>
              <a:prstDash val="solid"/>
            </a:ln>
          </c:spPr>
          <c:marker>
            <c:symbol val="square"/>
            <c:size val="7"/>
            <c:spPr>
              <a:solidFill>
                <a:srgbClr val="FF00FF"/>
              </a:solidFill>
              <a:ln>
                <a:solidFill>
                  <a:srgbClr val="FF00FF"/>
                </a:solidFill>
                <a:prstDash val="solid"/>
              </a:ln>
            </c:spPr>
          </c:marker>
          <c:val>
            <c:numRef>
              <c:f>'12構成比推移'!#REF!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AD87-4677-A5FE-4C666372C80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'12構成比推移'!#REF!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'12構成比推移'!#REF!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5449856"/>
        <c:axId val="35452032"/>
      </c:lineChart>
      <c:catAx>
        <c:axId val="35449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452032"/>
        <c:crosses val="autoZero"/>
        <c:auto val="1"/>
        <c:lblAlgn val="ctr"/>
        <c:lblOffset val="100"/>
        <c:tickLblSkip val="1"/>
        <c:tickMarkSkip val="1"/>
        <c:noMultiLvlLbl val="0"/>
      </c:catAx>
      <c:valAx>
        <c:axId val="3545203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54498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val>
            <c:numRef>
              <c:f>'12構成比推移'!#REF!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07B-4652-A576-4DAD70E2070F}"/>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'12構成比推移'!#REF!</c15:sqref>
                        </c15:formulaRef>
                      </c:ext>
                    </c:extLst>
                    <c:numCache>
                      <c:formatCode>General</c:formatCode>
                      <c:ptCount val="1"/>
                      <c:pt idx="0">
                        <c:v>1</c:v>
                      </c:pt>
                    </c:numCache>
                  </c:numRef>
                </c15:cat>
              </c15:filteredCategoryTitle>
            </c:ext>
          </c:extLst>
        </c:ser>
        <c:dLbls>
          <c:showLegendKey val="0"/>
          <c:showVal val="0"/>
          <c:showCatName val="1"/>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5B7B-4515-A820-9D91C0194C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5B7B-4515-A820-9D91C0194C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'01農家戸数'!#REF!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5B7B-4515-A820-9D91C0194C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'01農家戸数'!#REF!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'01農家戸数'!#REF!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228864"/>
        <c:axId val="34230656"/>
      </c:barChart>
      <c:catAx>
        <c:axId val="342288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230656"/>
        <c:crosses val="autoZero"/>
        <c:auto val="1"/>
        <c:lblAlgn val="ctr"/>
        <c:lblOffset val="100"/>
        <c:tickLblSkip val="1"/>
        <c:tickMarkSkip val="1"/>
        <c:noMultiLvlLbl val="0"/>
      </c:catAx>
      <c:valAx>
        <c:axId val="3423065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228864"/>
        <c:crosses val="autoZero"/>
        <c:crossBetween val="between"/>
        <c:dispUnits>
          <c:builtInUnit val="thousands"/>
          <c:dispUnitsLbl>
            <c:tx>
              <c:rich>
                <a:bodyPr/>
                <a:lstStyle/>
                <a:p>
                  <a:pPr>
                    <a:defRPr sz="1000" b="0" i="0" u="none" strike="noStrike" baseline="0">
                      <a:solidFill>
                        <a:srgbClr val="000000"/>
                      </a:solidFill>
                      <a:latin typeface="ＭＳ 明朝"/>
                      <a:ea typeface="ＭＳ 明朝"/>
                      <a:cs typeface="ＭＳ 明朝"/>
                    </a:defRPr>
                  </a:pPr>
                  <a:r>
                    <a:rPr lang="ja-JP"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BD77-4F85-922D-327286E834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BD77-4F85-922D-327286E834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BD77-4F85-922D-327286E8347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8098688"/>
        <c:axId val="47842432"/>
      </c:barChart>
      <c:catAx>
        <c:axId val="4809868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842432"/>
        <c:crosses val="autoZero"/>
        <c:auto val="1"/>
        <c:lblAlgn val="ctr"/>
        <c:lblOffset val="100"/>
        <c:tickLblSkip val="1"/>
        <c:tickMarkSkip val="1"/>
        <c:noMultiLvlLbl val="0"/>
      </c:catAx>
      <c:valAx>
        <c:axId val="4784243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09868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78A-4B1D-8EF1-5CFD977E7D3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78A-4B1D-8EF1-5CFD977E7D3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78A-4B1D-8EF1-5CFD977E7D3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7894528"/>
        <c:axId val="47896064"/>
      </c:barChart>
      <c:catAx>
        <c:axId val="47894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896064"/>
        <c:crosses val="autoZero"/>
        <c:auto val="1"/>
        <c:lblAlgn val="ctr"/>
        <c:lblOffset val="100"/>
        <c:tickLblSkip val="1"/>
        <c:tickMarkSkip val="1"/>
        <c:noMultiLvlLbl val="0"/>
      </c:catAx>
      <c:valAx>
        <c:axId val="4789606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894528"/>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735-4501-B6DB-DD6AA4C5A06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7735-4501-B6DB-DD6AA4C5A06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7735-4501-B6DB-DD6AA4C5A06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7940352"/>
        <c:axId val="47941888"/>
      </c:barChart>
      <c:catAx>
        <c:axId val="4794035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941888"/>
        <c:crosses val="autoZero"/>
        <c:auto val="1"/>
        <c:lblAlgn val="ctr"/>
        <c:lblOffset val="100"/>
        <c:tickLblSkip val="1"/>
        <c:tickMarkSkip val="1"/>
        <c:noMultiLvlLbl val="0"/>
      </c:catAx>
      <c:valAx>
        <c:axId val="4794188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940352"/>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B3E-4F98-833B-5ED345DA872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AB3E-4F98-833B-5ED345DA872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AB3E-4F98-833B-5ED345DA872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8120960"/>
        <c:axId val="48122496"/>
      </c:barChart>
      <c:catAx>
        <c:axId val="48120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122496"/>
        <c:crosses val="autoZero"/>
        <c:auto val="1"/>
        <c:lblAlgn val="ctr"/>
        <c:lblOffset val="100"/>
        <c:tickLblSkip val="1"/>
        <c:tickMarkSkip val="1"/>
        <c:noMultiLvlLbl val="0"/>
      </c:catAx>
      <c:valAx>
        <c:axId val="4812249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120960"/>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2FA-42A9-B922-B7114A2C83A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2FA-42A9-B922-B7114A2C83A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22FA-42A9-B922-B7114A2C83A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8203648"/>
        <c:axId val="48205184"/>
      </c:barChart>
      <c:catAx>
        <c:axId val="482036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205184"/>
        <c:crosses val="autoZero"/>
        <c:auto val="1"/>
        <c:lblAlgn val="ctr"/>
        <c:lblOffset val="100"/>
        <c:tickLblSkip val="1"/>
        <c:tickMarkSkip val="1"/>
        <c:noMultiLvlLbl val="0"/>
      </c:catAx>
      <c:valAx>
        <c:axId val="4820518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20364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76C-4D3B-9781-9A654E87454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76C-4D3B-9781-9A654E87454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76C-4D3B-9781-9A654E87454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7450368"/>
        <c:axId val="47460352"/>
      </c:barChart>
      <c:catAx>
        <c:axId val="47450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460352"/>
        <c:crosses val="autoZero"/>
        <c:auto val="1"/>
        <c:lblAlgn val="ctr"/>
        <c:lblOffset val="100"/>
        <c:tickLblSkip val="1"/>
        <c:tickMarkSkip val="1"/>
        <c:noMultiLvlLbl val="0"/>
      </c:catAx>
      <c:valAx>
        <c:axId val="4746035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4503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B669-4063-884C-00249FAA417D}"/>
              </c:ext>
            </c:extLst>
          </c:dPt>
          <c:val>
            <c:numRef>
              <c:f>'04卸売業'!#REF!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B669-4063-884C-00249FAA417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'04卸売業'!#REF!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47706496"/>
        <c:axId val="47708032"/>
      </c:barChart>
      <c:catAx>
        <c:axId val="47706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708032"/>
        <c:crosses val="autoZero"/>
        <c:auto val="1"/>
        <c:lblAlgn val="ctr"/>
        <c:lblOffset val="100"/>
        <c:tickLblSkip val="1"/>
        <c:tickMarkSkip val="1"/>
        <c:noMultiLvlLbl val="0"/>
      </c:catAx>
      <c:valAx>
        <c:axId val="4770803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706496"/>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094-410E-A44A-34533C3603E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'04卸売業'!#REF!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094-410E-A44A-34533C3603E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'04卸売業'!#REF!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'04卸売業'!#REF!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094-410E-A44A-34533C3603E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'04卸売業'!#REF!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'04卸売業'!#REF!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8562560"/>
        <c:axId val="48564096"/>
      </c:barChart>
      <c:catAx>
        <c:axId val="48562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64096"/>
        <c:crosses val="autoZero"/>
        <c:auto val="1"/>
        <c:lblAlgn val="ctr"/>
        <c:lblOffset val="100"/>
        <c:tickLblSkip val="1"/>
        <c:tickMarkSkip val="1"/>
        <c:noMultiLvlLbl val="0"/>
      </c:catAx>
      <c:valAx>
        <c:axId val="4856409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62560"/>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606-4A98-AB28-63BFFFA7498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ser>
          <c:idx val="0"/>
          <c:order val="1"/>
          <c:spPr>
            <a:solidFill>
              <a:srgbClr val="9999FF"/>
            </a:solid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606-4A98-AB28-63BFFFA7498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48609920"/>
        <c:axId val="48616192"/>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'05卸業種別'!#REF!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F606-4A98-AB28-63BFFFA7498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'05卸業種別'!#REF!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F606-4A98-AB28-63BFFFA7498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8618496"/>
        <c:axId val="47383296"/>
      </c:lineChart>
      <c:catAx>
        <c:axId val="48609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616192"/>
        <c:crosses val="autoZero"/>
        <c:auto val="0"/>
        <c:lblAlgn val="ctr"/>
        <c:lblOffset val="100"/>
        <c:tickLblSkip val="1"/>
        <c:tickMarkSkip val="1"/>
        <c:noMultiLvlLbl val="0"/>
      </c:catAx>
      <c:valAx>
        <c:axId val="48616192"/>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609920"/>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48618496"/>
        <c:scaling>
          <c:orientation val="minMax"/>
        </c:scaling>
        <c:delete val="1"/>
        <c:axPos val="b"/>
        <c:numFmt formatCode="General" sourceLinked="1"/>
        <c:majorTickMark val="out"/>
        <c:minorTickMark val="none"/>
        <c:tickLblPos val="nextTo"/>
        <c:crossAx val="47383296"/>
        <c:crosses val="autoZero"/>
        <c:auto val="0"/>
        <c:lblAlgn val="ctr"/>
        <c:lblOffset val="100"/>
        <c:noMultiLvlLbl val="0"/>
      </c:catAx>
      <c:valAx>
        <c:axId val="47383296"/>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618496"/>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pattFill prst="ltDnDiag">
              <a:fgClr>
                <a:srgbClr val="993366"/>
              </a:fgClr>
              <a:bgClr>
                <a:srgbClr val="FFFFFF"/>
              </a:bgClr>
            </a:pattFill>
            <a:ln w="12700">
              <a:solidFill>
                <a:srgbClr val="000000"/>
              </a:solidFill>
              <a:prstDash val="solid"/>
            </a:ln>
          </c:spPr>
          <c:invertIfNegative val="0"/>
          <c:val>
            <c:numRef>
              <c:f>'05卸業種別'!#REF!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96A-4985-909B-F6FA7C7BB35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47447040"/>
        <c:axId val="47694976"/>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Ref>
              <c:f>'05卸業種別'!#REF!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C96A-4985-909B-F6FA7C7BB35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'05卸業種別'!#REF!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'05卸業種別'!#REF!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7696896"/>
        <c:axId val="48333568"/>
      </c:lineChart>
      <c:catAx>
        <c:axId val="47447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694976"/>
        <c:crosses val="autoZero"/>
        <c:auto val="0"/>
        <c:lblAlgn val="ctr"/>
        <c:lblOffset val="100"/>
        <c:tickLblSkip val="1"/>
        <c:tickMarkSkip val="1"/>
        <c:noMultiLvlLbl val="0"/>
      </c:catAx>
      <c:valAx>
        <c:axId val="47694976"/>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百万円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447040"/>
        <c:crosses val="autoZero"/>
        <c:crossBetween val="between"/>
      </c:valAx>
      <c:catAx>
        <c:axId val="47696896"/>
        <c:scaling>
          <c:orientation val="minMax"/>
        </c:scaling>
        <c:delete val="1"/>
        <c:axPos val="b"/>
        <c:numFmt formatCode="General" sourceLinked="1"/>
        <c:majorTickMark val="out"/>
        <c:minorTickMark val="none"/>
        <c:tickLblPos val="nextTo"/>
        <c:crossAx val="48333568"/>
        <c:crossesAt val="2"/>
        <c:auto val="0"/>
        <c:lblAlgn val="ctr"/>
        <c:lblOffset val="100"/>
        <c:noMultiLvlLbl val="0"/>
      </c:catAx>
      <c:valAx>
        <c:axId val="48333568"/>
        <c:scaling>
          <c:orientation val="minMax"/>
          <c:max val="7"/>
          <c:min val="2"/>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769689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053F-4B74-8C2A-5E7E95049E33}"/>
              </c:ext>
            </c:extLst>
          </c:dPt>
          <c:dLbls>
            <c:dLbl>
              <c:idx val="0"/>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0-053F-4B74-8C2A-5E7E95049E33}"/>
                </c:ext>
                <c:ext xmlns:c15="http://schemas.microsoft.com/office/drawing/2012/chart" uri="{CE6537A1-D6FC-4f65-9D91-7224C49458BB}"/>
              </c:extLst>
            </c:dLbl>
            <c:dLbl>
              <c:idx val="1"/>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053F-4B74-8C2A-5E7E95049E33}"/>
                </c:ext>
                <c:ext xmlns:c15="http://schemas.microsoft.com/office/drawing/2012/chart" uri="{CE6537A1-D6FC-4f65-9D91-7224C49458BB}"/>
              </c:extLst>
            </c:dLbl>
            <c:dLbl>
              <c:idx val="2"/>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053F-4B74-8C2A-5E7E95049E33}"/>
                </c:ext>
                <c:ext xmlns:c15="http://schemas.microsoft.com/office/drawing/2012/chart" uri="{CE6537A1-D6FC-4f65-9D91-7224C49458BB}"/>
              </c:extLst>
            </c:dLbl>
            <c:dLbl>
              <c:idx val="4"/>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053F-4B74-8C2A-5E7E95049E33}"/>
                </c:ext>
                <c:ext xmlns:c15="http://schemas.microsoft.com/office/drawing/2012/chart" uri="{CE6537A1-D6FC-4f65-9D91-7224C49458BB}"/>
              </c:extLst>
            </c:dLbl>
            <c:dLbl>
              <c:idx val="5"/>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053F-4B74-8C2A-5E7E95049E33}"/>
                </c:ext>
                <c:ext xmlns:c15="http://schemas.microsoft.com/office/drawing/2012/chart" uri="{CE6537A1-D6FC-4f65-9D91-7224C49458BB}"/>
              </c:extLst>
            </c:dLbl>
            <c:dLbl>
              <c:idx val="6"/>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053F-4B74-8C2A-5E7E95049E33}"/>
                </c:ext>
                <c:ext xmlns:c15="http://schemas.microsoft.com/office/drawing/2012/chart" uri="{CE6537A1-D6FC-4f65-9D91-7224C49458BB}"/>
              </c:extLst>
            </c:dLbl>
            <c:dLbl>
              <c:idx val="7"/>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6-053F-4B74-8C2A-5E7E95049E33}"/>
                </c:ext>
                <c:ext xmlns:c15="http://schemas.microsoft.com/office/drawing/2012/chart" uri="{CE6537A1-D6FC-4f65-9D91-7224C49458BB}"/>
              </c:extLst>
            </c:dLbl>
            <c:dLbl>
              <c:idx val="8"/>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7-053F-4B74-8C2A-5E7E95049E33}"/>
                </c:ext>
                <c:ext xmlns:c15="http://schemas.microsoft.com/office/drawing/2012/chart" uri="{CE6537A1-D6FC-4f65-9D91-7224C49458BB}"/>
              </c:extLst>
            </c:dLbl>
            <c:dLbl>
              <c:idx val="9"/>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8-053F-4B74-8C2A-5E7E95049E33}"/>
                </c:ext>
                <c:ext xmlns:c15="http://schemas.microsoft.com/office/drawing/2012/chart" uri="{CE6537A1-D6FC-4f65-9D91-7224C49458BB}"/>
              </c:extLst>
            </c:dLbl>
            <c:dLbl>
              <c:idx val="10"/>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9-053F-4B74-8C2A-5E7E95049E33}"/>
                </c:ex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val>
            <c:numRef>
              <c:f>'06着工戸数'!#REF!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A-053F-4B74-8C2A-5E7E95049E33}"/>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'06着工戸数'!#REF!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F780-497D-9DB0-9C44D04EB6E8}"/>
              </c:ext>
            </c:extLst>
          </c:dPt>
          <c:val>
            <c:numRef>
              <c:f>'07小売業'!#REF!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780-497D-9DB0-9C44D04EB6E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'07小売業'!#REF!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48503040"/>
        <c:axId val="48504832"/>
      </c:barChart>
      <c:catAx>
        <c:axId val="4850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04832"/>
        <c:crosses val="autoZero"/>
        <c:auto val="1"/>
        <c:lblAlgn val="ctr"/>
        <c:lblOffset val="100"/>
        <c:tickLblSkip val="1"/>
        <c:tickMarkSkip val="1"/>
        <c:noMultiLvlLbl val="0"/>
      </c:catAx>
      <c:valAx>
        <c:axId val="4850483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03040"/>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299-4339-AB3D-E26F15CD0A5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'07小売業'!#REF!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299-4339-AB3D-E26F15CD0A5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'07小売業'!#REF!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'07小売業'!#REF!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299-4339-AB3D-E26F15CD0A5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'07小売業'!#REF!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'07小売業'!#REF!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48531712"/>
        <c:axId val="48541696"/>
      </c:barChart>
      <c:catAx>
        <c:axId val="4853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41696"/>
        <c:crosses val="autoZero"/>
        <c:auto val="1"/>
        <c:lblAlgn val="ctr"/>
        <c:lblOffset val="100"/>
        <c:tickLblSkip val="1"/>
        <c:tickMarkSkip val="1"/>
        <c:noMultiLvlLbl val="0"/>
      </c:catAx>
      <c:valAx>
        <c:axId val="48541696"/>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48531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dPt>
            <c:idx val="6"/>
            <c:invertIfNegative val="0"/>
            <c:bubble3D val="0"/>
            <c:spPr>
              <a:pattFill prst="wdUpDiag">
                <a:fgClr>
                  <a:srgbClr val="9999FF"/>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1-E814-42B3-AFD4-DA3A3B9D8C63}"/>
              </c:ext>
            </c:extLst>
          </c:dPt>
          <c:val>
            <c:numRef>
              <c:f>'03残高'!#REF!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E814-42B3-AFD4-DA3A3B9D8C6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'03残高'!#REF!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112044672"/>
        <c:axId val="112062848"/>
      </c:barChart>
      <c:catAx>
        <c:axId val="1120446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2062848"/>
        <c:crosses val="autoZero"/>
        <c:auto val="1"/>
        <c:lblAlgn val="ctr"/>
        <c:lblOffset val="100"/>
        <c:tickLblSkip val="1"/>
        <c:tickMarkSkip val="1"/>
        <c:noMultiLvlLbl val="0"/>
      </c:catAx>
      <c:valAx>
        <c:axId val="1120628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2044672"/>
        <c:crosses val="autoZero"/>
        <c:crossBetween val="between"/>
        <c:dispUnits>
          <c:builtInUnit val="thousands"/>
          <c:dispUnitsLbl>
            <c:tx>
              <c:rich>
                <a:bodyPr rot="0" vert="horz"/>
                <a:lstStyle/>
                <a:p>
                  <a:pPr algn="ctr">
                    <a:defRPr sz="100" b="0" i="0" u="none" strike="noStrike" baseline="0">
                      <a:solidFill>
                        <a:srgbClr val="000000"/>
                      </a:solidFill>
                      <a:latin typeface="ＭＳ 明朝"/>
                      <a:ea typeface="ＭＳ 明朝"/>
                      <a:cs typeface="ＭＳ 明朝"/>
                    </a:defRPr>
                  </a:pPr>
                  <a:r>
                    <a:rPr altLang="en-US"/>
                    <a:t>十億円</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88C7-4C00-96F8-B47E94CA25E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'03残高'!#REF!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8C7-4C00-96F8-B47E94CA25E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'03残高'!#REF!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'03残高'!#REF!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88C7-4C00-96F8-B47E94CA25E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'03残高'!#REF!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'03残高'!#REF!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112552576"/>
        <c:axId val="112558464"/>
      </c:barChart>
      <c:catAx>
        <c:axId val="112552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2558464"/>
        <c:crosses val="autoZero"/>
        <c:auto val="1"/>
        <c:lblAlgn val="ctr"/>
        <c:lblOffset val="100"/>
        <c:tickLblSkip val="1"/>
        <c:tickMarkSkip val="1"/>
        <c:noMultiLvlLbl val="0"/>
      </c:catAx>
      <c:valAx>
        <c:axId val="11255846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en-US" altLang="en-US"/>
                  <a:t>ha</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2552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542-460C-9BD0-205CCE6ABEB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C542-460C-9BD0-205CCE6ABEB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C542-460C-9BD0-205CCE6ABEB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668928"/>
        <c:axId val="34670464"/>
      </c:barChart>
      <c:catAx>
        <c:axId val="346689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670464"/>
        <c:crosses val="autoZero"/>
        <c:auto val="1"/>
        <c:lblAlgn val="ctr"/>
        <c:lblOffset val="100"/>
        <c:tickLblSkip val="1"/>
        <c:tickMarkSkip val="1"/>
        <c:noMultiLvlLbl val="0"/>
      </c:catAx>
      <c:valAx>
        <c:axId val="3467046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668928"/>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224-43D9-82CC-979B9573757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224-43D9-82CC-979B9573757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'0102推移'!#REF!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224-43D9-82CC-979B9573757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'0102推移'!#REF!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'0102推移'!#REF!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706176"/>
        <c:axId val="34707712"/>
      </c:barChart>
      <c:catAx>
        <c:axId val="34706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707712"/>
        <c:crosses val="autoZero"/>
        <c:auto val="1"/>
        <c:lblAlgn val="ctr"/>
        <c:lblOffset val="100"/>
        <c:tickLblSkip val="1"/>
        <c:tickMarkSkip val="1"/>
        <c:noMultiLvlLbl val="0"/>
      </c:catAx>
      <c:valAx>
        <c:axId val="3470771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戸</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706176"/>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F40-4AB9-B5E7-515FE2098D7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'03構成比'!#REF!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F40-4AB9-B5E7-515FE2098D7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'03構成比'!#REF!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3949184"/>
        <c:axId val="33950720"/>
      </c:barChart>
      <c:catAx>
        <c:axId val="33949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3950720"/>
        <c:crosses val="autoZero"/>
        <c:auto val="1"/>
        <c:lblAlgn val="ctr"/>
        <c:lblOffset val="100"/>
        <c:tickLblSkip val="1"/>
        <c:tickMarkSkip val="1"/>
        <c:noMultiLvlLbl val="0"/>
      </c:catAx>
      <c:valAx>
        <c:axId val="3395072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39491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1694-46C1-8A82-1546A947B79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'03構成比'!#REF!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'03構成比'!#REF!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694-46C1-8A82-1546A947B79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'03構成比'!#REF!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'03構成比'!#REF!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043008"/>
        <c:axId val="34044544"/>
      </c:barChart>
      <c:catAx>
        <c:axId val="34043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044544"/>
        <c:crosses val="autoZero"/>
        <c:auto val="1"/>
        <c:lblAlgn val="ctr"/>
        <c:lblOffset val="100"/>
        <c:tickLblSkip val="1"/>
        <c:tickMarkSkip val="1"/>
        <c:noMultiLvlLbl val="0"/>
      </c:catAx>
      <c:valAx>
        <c:axId val="34044544"/>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043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Ref>
              <c:f>'05規模別'!#REF!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9B97-4618-8F3F-AD3B7E0306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'05規模別'!#REF!</c15:sqref>
                        </c15:formulaRef>
                      </c:ext>
                    </c:extLst>
                    <c:numCache>
                      <c:formatCode>General</c:formatCode>
                      <c:ptCount val="1"/>
                      <c:pt idx="0">
                        <c:v>1</c:v>
                      </c:pt>
                    </c:numCache>
                  </c:numRef>
                </c15:cat>
              </c15:filteredCategoryTitle>
            </c:ext>
          </c:extLst>
        </c:ser>
        <c:ser>
          <c:idx val="0"/>
          <c:order val="1"/>
          <c:spPr>
            <a:solidFill>
              <a:srgbClr val="9999FF"/>
            </a:solidFill>
            <a:ln w="12700">
              <a:solidFill>
                <a:srgbClr val="000000"/>
              </a:solidFill>
              <a:prstDash val="solid"/>
            </a:ln>
          </c:spPr>
          <c:invertIfNegative val="0"/>
          <c:val>
            <c:numRef>
              <c:f>'05規模別'!#REF!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9B97-4618-8F3F-AD3B7E0306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'05規模別'!#REF!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axId val="34166656"/>
        <c:axId val="34181120"/>
      </c:barChart>
      <c:lineChart>
        <c:grouping val="standard"/>
        <c:varyColors val="0"/>
        <c:ser>
          <c:idx val="2"/>
          <c:order val="2"/>
          <c:spPr>
            <a:ln w="25400">
              <a:solidFill>
                <a:srgbClr val="333333"/>
              </a:solidFill>
              <a:prstDash val="solid"/>
            </a:ln>
          </c:spPr>
          <c:marker>
            <c:symbol val="triangle"/>
            <c:size val="7"/>
            <c:spPr>
              <a:solidFill>
                <a:srgbClr val="FFFF00"/>
              </a:solidFill>
              <a:ln>
                <a:solidFill>
                  <a:srgbClr val="333333"/>
                </a:solidFill>
                <a:prstDash val="solid"/>
              </a:ln>
            </c:spPr>
          </c:marker>
          <c:val>
            <c:numRef>
              <c:f>'05規模別'!#REF!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9B97-4618-8F3F-AD3B7E0306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'05規模別'!#REF!</c15:sqref>
                        </c15:formulaRef>
                      </c:ext>
                    </c:extLst>
                    <c:numCache>
                      <c:formatCode>General</c:formatCode>
                      <c:ptCount val="1"/>
                      <c:pt idx="0">
                        <c:v>1</c:v>
                      </c:pt>
                    </c:numCache>
                  </c:numRef>
                </c15:cat>
              </c15:filteredCategoryTitle>
            </c:ext>
          </c:extLst>
        </c:ser>
        <c:ser>
          <c:idx val="3"/>
          <c:order val="3"/>
          <c:spPr>
            <a:ln w="25400">
              <a:solidFill>
                <a:srgbClr val="333333"/>
              </a:solidFill>
              <a:prstDash val="sysDash"/>
            </a:ln>
          </c:spPr>
          <c:marker>
            <c:symbol val="circle"/>
            <c:size val="7"/>
            <c:spPr>
              <a:solidFill>
                <a:srgbClr val="808080"/>
              </a:solidFill>
              <a:ln>
                <a:solidFill>
                  <a:srgbClr val="808080"/>
                </a:solidFill>
                <a:prstDash val="solid"/>
              </a:ln>
            </c:spPr>
          </c:marker>
          <c:val>
            <c:numRef>
              <c:f>'05規模別'!#REF!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9B97-4618-8F3F-AD3B7E0306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'05規模別'!#REF!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'05規模別'!#REF!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4183424"/>
        <c:axId val="34189312"/>
      </c:lineChart>
      <c:catAx>
        <c:axId val="341666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181120"/>
        <c:crosses val="autoZero"/>
        <c:auto val="0"/>
        <c:lblAlgn val="ctr"/>
        <c:lblOffset val="100"/>
        <c:tickLblSkip val="1"/>
        <c:tickMarkSkip val="1"/>
        <c:noMultiLvlLbl val="0"/>
      </c:catAx>
      <c:valAx>
        <c:axId val="34181120"/>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所，人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166656"/>
        <c:crosses val="autoZero"/>
        <c:crossBetween val="between"/>
        <c:dispUnits>
          <c:builtInUnit val="thousands"/>
          <c:dispUnitsLbl>
            <c:spPr>
              <a:noFill/>
              <a:ln w="25400">
                <a:noFill/>
              </a:ln>
            </c:spPr>
            <c:txPr>
              <a:bodyPr rot="0" vert="wordArtVertRtl"/>
              <a:lstStyle/>
              <a:p>
                <a:pPr algn="ctr">
                  <a:defRPr sz="150" b="1" i="0" u="none" strike="noStrike" baseline="0">
                    <a:solidFill>
                      <a:srgbClr val="000000"/>
                    </a:solidFill>
                    <a:latin typeface="ＭＳ 明朝"/>
                    <a:ea typeface="ＭＳ 明朝"/>
                    <a:cs typeface="ＭＳ 明朝"/>
                  </a:defRPr>
                </a:pPr>
                <a:endParaRPr lang="ja-JP"/>
              </a:p>
            </c:txPr>
          </c:dispUnitsLbl>
        </c:dispUnits>
      </c:valAx>
      <c:catAx>
        <c:axId val="34183424"/>
        <c:scaling>
          <c:orientation val="minMax"/>
        </c:scaling>
        <c:delete val="1"/>
        <c:axPos val="b"/>
        <c:numFmt formatCode="General" sourceLinked="1"/>
        <c:majorTickMark val="out"/>
        <c:minorTickMark val="none"/>
        <c:tickLblPos val="none"/>
        <c:crossAx val="34189312"/>
        <c:crosses val="autoZero"/>
        <c:auto val="0"/>
        <c:lblAlgn val="ctr"/>
        <c:lblOffset val="100"/>
        <c:noMultiLvlLbl val="0"/>
      </c:catAx>
      <c:valAx>
        <c:axId val="34189312"/>
        <c:scaling>
          <c:orientation val="minMax"/>
        </c:scaling>
        <c:delete val="0"/>
        <c:axPos val="r"/>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183424"/>
        <c:crosses val="max"/>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rgbClr val="9999FF"/>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450-413A-B0FB-587CB7C5E7C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C450-413A-B0FB-587CB7C5E7C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val>
            <c:numRef>
              <c:f>'01推移'!#REF!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C450-413A-B0FB-587CB7C5E7C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'01推移'!#REF!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'01推移'!#REF!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50"/>
        <c:overlap val="100"/>
        <c:axId val="34458624"/>
        <c:axId val="34460416"/>
      </c:barChart>
      <c:catAx>
        <c:axId val="344586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460416"/>
        <c:crosses val="autoZero"/>
        <c:auto val="1"/>
        <c:lblAlgn val="ctr"/>
        <c:lblOffset val="100"/>
        <c:tickLblSkip val="1"/>
        <c:tickMarkSkip val="1"/>
        <c:noMultiLvlLbl val="0"/>
      </c:catAx>
      <c:valAx>
        <c:axId val="3446041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34458624"/>
        <c:crosses val="autoZero"/>
        <c:crossBetween val="between"/>
        <c:dispUnits>
          <c:builtInUnit val="thousands"/>
          <c:dispUnitsLbl>
            <c:tx>
              <c:rich>
                <a:bodyPr rot="0" vert="horz"/>
                <a:lstStyle/>
                <a:p>
                  <a:pPr algn="ctr">
                    <a:defRPr sz="1000" b="0" i="0" u="none" strike="noStrike" baseline="0">
                      <a:solidFill>
                        <a:srgbClr val="000000"/>
                      </a:solidFill>
                      <a:latin typeface="ＭＳ 明朝"/>
                      <a:ea typeface="ＭＳ 明朝"/>
                      <a:cs typeface="ＭＳ 明朝"/>
                    </a:defRPr>
                  </a:pPr>
                  <a:r>
                    <a:rPr altLang="en-US"/>
                    <a:t>千人</a:t>
                  </a:r>
                </a:p>
              </c:rich>
            </c:tx>
            <c:spPr>
              <a:noFill/>
              <a:ln w="25400">
                <a:noFill/>
              </a:ln>
            </c:spPr>
          </c:dispUnitsLbl>
        </c:dispUnits>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0</xdr:colOff>
      <xdr:row>32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0</xdr:rowOff>
    </xdr:from>
    <xdr:to>
      <xdr:col>0</xdr:col>
      <xdr:colOff>0</xdr:colOff>
      <xdr:row>27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0</xdr:col>
      <xdr:colOff>0</xdr:colOff>
      <xdr:row>27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30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0</xdr:col>
      <xdr:colOff>0</xdr:colOff>
      <xdr:row>28</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1</xdr:row>
      <xdr:rowOff>38100</xdr:rowOff>
    </xdr:from>
    <xdr:to>
      <xdr:col>9</xdr:col>
      <xdr:colOff>180975</xdr:colOff>
      <xdr:row>3</xdr:row>
      <xdr:rowOff>190500</xdr:rowOff>
    </xdr:to>
    <xdr:sp macro="" textlink="">
      <xdr:nvSpPr>
        <xdr:cNvPr id="4" name="テキスト ボックス 342"/>
        <xdr:cNvSpPr txBox="1">
          <a:spLocks noChangeArrowheads="1"/>
        </xdr:cNvSpPr>
      </xdr:nvSpPr>
      <xdr:spPr bwMode="auto">
        <a:xfrm>
          <a:off x="542925" y="276225"/>
          <a:ext cx="6000750" cy="6286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000" b="0" i="0" baseline="0">
              <a:effectLst/>
              <a:latin typeface="ＭＳ 明朝" panose="02020609040205080304" pitchFamily="17" charset="-128"/>
              <a:ea typeface="ＭＳ 明朝" panose="02020609040205080304" pitchFamily="17" charset="-128"/>
              <a:cs typeface="+mn-cs"/>
            </a:rPr>
            <a:t>　京都は古来より「織」の代表的な産地であり，意匠紋紙（いしょうもんがみ），撚糸（ねんし），糸染，整経（せいけい），綜絖（そうこう）等の関連業種を擁し，帯，着尺（きじゃく），金襴（きんらん），ネクタイ等の一大生産地である。</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0</xdr:col>
      <xdr:colOff>0</xdr:colOff>
      <xdr:row>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1</xdr:row>
      <xdr:rowOff>104775</xdr:rowOff>
    </xdr:from>
    <xdr:to>
      <xdr:col>8</xdr:col>
      <xdr:colOff>328084</xdr:colOff>
      <xdr:row>3</xdr:row>
      <xdr:rowOff>104775</xdr:rowOff>
    </xdr:to>
    <xdr:sp macro="" textlink="">
      <xdr:nvSpPr>
        <xdr:cNvPr id="4" name="テキスト ボックス 342"/>
        <xdr:cNvSpPr txBox="1">
          <a:spLocks noChangeArrowheads="1"/>
        </xdr:cNvSpPr>
      </xdr:nvSpPr>
      <xdr:spPr bwMode="auto">
        <a:xfrm>
          <a:off x="590550" y="348192"/>
          <a:ext cx="6532034" cy="486833"/>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京染・京友禅の染色，加工技法の流れをくむ京都のテキスタイル産業は，市内染色業が培った技術を基に，プリント服地の生産に特化し，「京プリント」の名声を博している。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204107</xdr:colOff>
      <xdr:row>22</xdr:row>
      <xdr:rowOff>47623</xdr:rowOff>
    </xdr:from>
    <xdr:to>
      <xdr:col>8</xdr:col>
      <xdr:colOff>304800</xdr:colOff>
      <xdr:row>29</xdr:row>
      <xdr:rowOff>76200</xdr:rowOff>
    </xdr:to>
    <xdr:sp macro="" textlink="">
      <xdr:nvSpPr>
        <xdr:cNvPr id="5" name="テキスト ボックス 342"/>
        <xdr:cNvSpPr txBox="1">
          <a:spLocks noChangeArrowheads="1"/>
        </xdr:cNvSpPr>
      </xdr:nvSpPr>
      <xdr:spPr bwMode="auto">
        <a:xfrm>
          <a:off x="585107" y="5436052"/>
          <a:ext cx="6468836" cy="17430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京都は繊維製品の一大集散地であるばかりではなく，京友禅業者に染加工を発注する染加工元卸，白生地卸等の集積も見られる。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和装染織製品の主たる集積地としては，京都，東京，名古屋，大阪の</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en-US" sz="1100" b="0" i="0" baseline="0">
              <a:effectLst/>
              <a:latin typeface="ＭＳ 明朝" panose="02020609040205080304" pitchFamily="17" charset="-128"/>
              <a:ea typeface="ＭＳ 明朝" panose="02020609040205080304" pitchFamily="17" charset="-128"/>
              <a:cs typeface="+mn-cs"/>
            </a:rPr>
            <a:t>都市が著名である。他の</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都市が製品の収集と取り揃えを主たる機能とする前売問屋の集積地であるのに対して，京都市の室町卸売業には，前売問屋，染加工問屋，白生地問屋という機能を異にする</a:t>
          </a:r>
          <a:r>
            <a:rPr lang="en-US" altLang="ja-JP" sz="1100" b="0" i="0" baseline="0">
              <a:effectLst/>
              <a:latin typeface="ＭＳ 明朝" panose="02020609040205080304" pitchFamily="17" charset="-128"/>
              <a:ea typeface="ＭＳ 明朝" panose="02020609040205080304" pitchFamily="17" charset="-128"/>
              <a:cs typeface="+mn-cs"/>
            </a:rPr>
            <a:t>3</a:t>
          </a:r>
          <a:r>
            <a:rPr lang="ja-JP" altLang="en-US" sz="1100" b="0" i="0" baseline="0">
              <a:effectLst/>
              <a:latin typeface="ＭＳ 明朝" panose="02020609040205080304" pitchFamily="17" charset="-128"/>
              <a:ea typeface="ＭＳ 明朝" panose="02020609040205080304" pitchFamily="17" charset="-128"/>
              <a:cs typeface="+mn-cs"/>
            </a:rPr>
            <a:t>種の問屋が集積し，それぞれが一連の流通システムの中核をなしている。</a:t>
          </a:r>
        </a:p>
        <a:p>
          <a:pPr eaLnBrk="1" fontAlgn="auto" latinLnBrk="0" hangingPunct="1"/>
          <a:r>
            <a:rPr lang="ja-JP" altLang="en-US" sz="1100" b="0" i="0" baseline="0">
              <a:effectLst/>
              <a:latin typeface="ＭＳ 明朝" panose="02020609040205080304" pitchFamily="17" charset="-128"/>
              <a:ea typeface="ＭＳ 明朝" panose="02020609040205080304" pitchFamily="17" charset="-128"/>
              <a:cs typeface="+mn-cs"/>
            </a:rPr>
            <a:t>　また，京都産以外の，全国の和装染織製品を取り扱っており，京都市は，今なお我が国屈指の和装染織製品の集散地である。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0</xdr:col>
      <xdr:colOff>0</xdr:colOff>
      <xdr:row>26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8</xdr:col>
      <xdr:colOff>552450</xdr:colOff>
      <xdr:row>2</xdr:row>
      <xdr:rowOff>123826</xdr:rowOff>
    </xdr:to>
    <xdr:sp macro="" textlink="">
      <xdr:nvSpPr>
        <xdr:cNvPr id="3" name="テキスト ボックス 342"/>
        <xdr:cNvSpPr txBox="1">
          <a:spLocks noChangeArrowheads="1"/>
        </xdr:cNvSpPr>
      </xdr:nvSpPr>
      <xdr:spPr bwMode="auto">
        <a:xfrm>
          <a:off x="476250" y="314326"/>
          <a:ext cx="5657850"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ja-JP" sz="1100" b="0" i="0" baseline="0">
              <a:effectLst/>
              <a:latin typeface="ＭＳ 明朝" panose="02020609040205080304" pitchFamily="17" charset="-128"/>
              <a:ea typeface="ＭＳ 明朝" panose="02020609040205080304" pitchFamily="17" charset="-128"/>
              <a:cs typeface="+mn-cs"/>
            </a:rPr>
            <a:t>産業中分類の鉄鋼業，非鉄金属製造業，金属製品製造業を合わせて金属製造業とする。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257174</xdr:colOff>
      <xdr:row>1</xdr:row>
      <xdr:rowOff>76200</xdr:rowOff>
    </xdr:from>
    <xdr:to>
      <xdr:col>10</xdr:col>
      <xdr:colOff>352424</xdr:colOff>
      <xdr:row>4</xdr:row>
      <xdr:rowOff>38100</xdr:rowOff>
    </xdr:to>
    <xdr:sp macro="" textlink="">
      <xdr:nvSpPr>
        <xdr:cNvPr id="3" name="テキスト ボックス 342"/>
        <xdr:cNvSpPr txBox="1">
          <a:spLocks noChangeArrowheads="1"/>
        </xdr:cNvSpPr>
      </xdr:nvSpPr>
      <xdr:spPr bwMode="auto">
        <a:xfrm>
          <a:off x="552449" y="314325"/>
          <a:ext cx="7058025" cy="67627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lnSpc>
              <a:spcPts val="1400"/>
            </a:lnSpc>
          </a:pP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産業中分類のはん用機械器具製造業，生産用機械器具製造業，業務用機械器具製造業，電子部品・デバイス・電子回路製造業，電気機械器具製造業，情報通信機械器具製造業，輸送用機械器具製造業を合わせて機械器具製造業と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409574</xdr:colOff>
      <xdr:row>1</xdr:row>
      <xdr:rowOff>57150</xdr:rowOff>
    </xdr:from>
    <xdr:to>
      <xdr:col>8</xdr:col>
      <xdr:colOff>657225</xdr:colOff>
      <xdr:row>6</xdr:row>
      <xdr:rowOff>133350</xdr:rowOff>
    </xdr:to>
    <xdr:sp macro="" textlink="">
      <xdr:nvSpPr>
        <xdr:cNvPr id="3" name="テキスト ボックス 342"/>
        <xdr:cNvSpPr txBox="1">
          <a:spLocks noChangeArrowheads="1"/>
        </xdr:cNvSpPr>
      </xdr:nvSpPr>
      <xdr:spPr bwMode="auto">
        <a:xfrm>
          <a:off x="409574" y="295275"/>
          <a:ext cx="7029451" cy="1266825"/>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事業所数及び従業者数については，平成</a:t>
          </a:r>
          <a:r>
            <a:rPr lang="en-US" sz="1100" kern="100">
              <a:effectLst/>
              <a:latin typeface="ＭＳ 明朝" panose="02020609040205080304" pitchFamily="17" charset="-128"/>
              <a:ea typeface="ＭＳ 明朝" panose="02020609040205080304" pitchFamily="17" charset="-128"/>
              <a:cs typeface="Times New Roman"/>
            </a:rPr>
            <a:t>26</a:t>
          </a:r>
          <a:r>
            <a:rPr lang="ja-JP" sz="1100" kern="100">
              <a:effectLst/>
              <a:latin typeface="ＭＳ 明朝" panose="02020609040205080304" pitchFamily="17" charset="-128"/>
              <a:ea typeface="ＭＳ 明朝" panose="02020609040205080304" pitchFamily="17" charset="-128"/>
              <a:cs typeface="Times New Roman"/>
            </a:rPr>
            <a:t>年経済センサス基礎調査の産業分類により，「Ｈ 運輸・郵便業」から「</a:t>
          </a:r>
          <a:r>
            <a:rPr lang="en-US" sz="1100" kern="100">
              <a:effectLst/>
              <a:latin typeface="ＭＳ 明朝" panose="02020609040205080304" pitchFamily="17" charset="-128"/>
              <a:ea typeface="ＭＳ 明朝" panose="02020609040205080304" pitchFamily="17" charset="-128"/>
              <a:cs typeface="Times New Roman"/>
            </a:rPr>
            <a:t>49 </a:t>
          </a:r>
          <a:r>
            <a:rPr lang="ja-JP" sz="1100" kern="100">
              <a:effectLst/>
              <a:latin typeface="ＭＳ 明朝" panose="02020609040205080304" pitchFamily="17" charset="-128"/>
              <a:ea typeface="ＭＳ 明朝" panose="02020609040205080304" pitchFamily="17" charset="-128"/>
              <a:cs typeface="Times New Roman"/>
            </a:rPr>
            <a:t>郵便業」を除き，「Ｇ 情報通信業」の「</a:t>
          </a:r>
          <a:r>
            <a:rPr lang="en-US" sz="1100" kern="100">
              <a:effectLst/>
              <a:latin typeface="ＭＳ 明朝" panose="02020609040205080304" pitchFamily="17" charset="-128"/>
              <a:ea typeface="ＭＳ 明朝" panose="02020609040205080304" pitchFamily="17" charset="-128"/>
              <a:cs typeface="Times New Roman"/>
            </a:rPr>
            <a:t>37 </a:t>
          </a:r>
          <a:r>
            <a:rPr lang="ja-JP" sz="1100" kern="100">
              <a:effectLst/>
              <a:latin typeface="ＭＳ 明朝" panose="02020609040205080304" pitchFamily="17" charset="-128"/>
              <a:ea typeface="ＭＳ 明朝" panose="02020609040205080304" pitchFamily="17" charset="-128"/>
              <a:cs typeface="Times New Roman"/>
            </a:rPr>
            <a:t>通信業」及び「Ｋ 不動産業，物品賃貸業」の「</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駐車場業」，「Ｎ 生活関連サービス業，娯楽業」の「</a:t>
          </a:r>
          <a:r>
            <a:rPr lang="en-US" sz="1100" kern="100">
              <a:effectLst/>
              <a:latin typeface="ＭＳ 明朝" panose="02020609040205080304" pitchFamily="17" charset="-128"/>
              <a:ea typeface="ＭＳ 明朝" panose="02020609040205080304" pitchFamily="17" charset="-128"/>
              <a:cs typeface="Times New Roman"/>
            </a:rPr>
            <a:t>791 </a:t>
          </a:r>
          <a:r>
            <a:rPr lang="ja-JP" sz="1100" kern="100">
              <a:effectLst/>
              <a:latin typeface="ＭＳ 明朝" panose="02020609040205080304" pitchFamily="17" charset="-128"/>
              <a:ea typeface="ＭＳ 明朝" panose="02020609040205080304" pitchFamily="17" charset="-128"/>
              <a:cs typeface="Times New Roman"/>
            </a:rPr>
            <a:t>旅行業」を加えたものとする。</a:t>
          </a:r>
        </a:p>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市内総生産については，市民経済計算の経済活動の種類により，「運輸業」と「情報通信業」を加えたものとする。ただし，市民経済計算の「情報通信業」には，「郵便業」「放送業」「情報サービス業」が含まれているため，経済センサス基礎調査の分類とは一致していない</a:t>
          </a:r>
          <a:r>
            <a:rPr lang="ja-JP" altLang="en-US" sz="1100" kern="100">
              <a:effectLst/>
              <a:latin typeface="ＭＳ 明朝" panose="02020609040205080304" pitchFamily="17" charset="-128"/>
              <a:ea typeface="ＭＳ 明朝" panose="02020609040205080304" pitchFamily="17" charset="-128"/>
              <a:cs typeface="Times New Roman"/>
            </a:rPr>
            <a:t>。</a:t>
          </a:r>
          <a:endParaRPr lang="ja-JP" sz="1100" kern="100">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20</xdr:row>
      <xdr:rowOff>19050</xdr:rowOff>
    </xdr:from>
    <xdr:to>
      <xdr:col>0</xdr:col>
      <xdr:colOff>0</xdr:colOff>
      <xdr:row>32</xdr:row>
      <xdr:rowOff>228600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9525</xdr:rowOff>
    </xdr:from>
    <xdr:to>
      <xdr:col>0</xdr:col>
      <xdr:colOff>0</xdr:colOff>
      <xdr:row>34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29</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0</xdr:rowOff>
    </xdr:from>
    <xdr:to>
      <xdr:col>0</xdr:col>
      <xdr:colOff>0</xdr:colOff>
      <xdr:row>30</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19</xdr:row>
      <xdr:rowOff>19050</xdr:rowOff>
    </xdr:from>
    <xdr:to>
      <xdr:col>0</xdr:col>
      <xdr:colOff>0</xdr:colOff>
      <xdr:row>30</xdr:row>
      <xdr:rowOff>228600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9525</xdr:rowOff>
    </xdr:from>
    <xdr:to>
      <xdr:col>0</xdr:col>
      <xdr:colOff>0</xdr:colOff>
      <xdr:row>32</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1045029</xdr:colOff>
      <xdr:row>1</xdr:row>
      <xdr:rowOff>239485</xdr:rowOff>
    </xdr:from>
    <xdr:to>
      <xdr:col>8</xdr:col>
      <xdr:colOff>1045028</xdr:colOff>
      <xdr:row>11</xdr:row>
      <xdr:rowOff>0</xdr:rowOff>
    </xdr:to>
    <xdr:cxnSp macro="">
      <xdr:nvCxnSpPr>
        <xdr:cNvPr id="3" name="直線コネクタ 2"/>
        <xdr:cNvCxnSpPr/>
      </xdr:nvCxnSpPr>
      <xdr:spPr>
        <a:xfrm flipV="1">
          <a:off x="5807529" y="478971"/>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1045028</xdr:colOff>
      <xdr:row>18</xdr:row>
      <xdr:rowOff>5443</xdr:rowOff>
    </xdr:from>
    <xdr:to>
      <xdr:col>8</xdr:col>
      <xdr:colOff>1045027</xdr:colOff>
      <xdr:row>27</xdr:row>
      <xdr:rowOff>5443</xdr:rowOff>
    </xdr:to>
    <xdr:cxnSp macro="">
      <xdr:nvCxnSpPr>
        <xdr:cNvPr id="4" name="直線コネクタ 3"/>
        <xdr:cNvCxnSpPr/>
      </xdr:nvCxnSpPr>
      <xdr:spPr>
        <a:xfrm flipV="1">
          <a:off x="5807528" y="3837214"/>
          <a:ext cx="2100942" cy="21553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24</xdr:row>
      <xdr:rowOff>19050</xdr:rowOff>
    </xdr:from>
    <xdr:to>
      <xdr:col>1</xdr:col>
      <xdr:colOff>0</xdr:colOff>
      <xdr:row>36</xdr:row>
      <xdr:rowOff>228600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9525</xdr:rowOff>
    </xdr:from>
    <xdr:to>
      <xdr:col>1</xdr:col>
      <xdr:colOff>0</xdr:colOff>
      <xdr:row>38</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4</xdr:row>
      <xdr:rowOff>9525</xdr:rowOff>
    </xdr:from>
    <xdr:to>
      <xdr:col>4</xdr:col>
      <xdr:colOff>0</xdr:colOff>
      <xdr:row>14</xdr:row>
      <xdr:rowOff>0</xdr:rowOff>
    </xdr:to>
    <xdr:cxnSp macro="">
      <xdr:nvCxnSpPr>
        <xdr:cNvPr id="5" name="直線コネクタ 4"/>
        <xdr:cNvCxnSpPr/>
      </xdr:nvCxnSpPr>
      <xdr:spPr>
        <a:xfrm flipV="1">
          <a:off x="1724025" y="962025"/>
          <a:ext cx="838200" cy="2133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xdr:row>
      <xdr:rowOff>9525</xdr:rowOff>
    </xdr:from>
    <xdr:to>
      <xdr:col>6</xdr:col>
      <xdr:colOff>0</xdr:colOff>
      <xdr:row>6</xdr:row>
      <xdr:rowOff>228601</xdr:rowOff>
    </xdr:to>
    <xdr:cxnSp macro="">
      <xdr:nvCxnSpPr>
        <xdr:cNvPr id="7" name="直線コネクタ 6"/>
        <xdr:cNvCxnSpPr/>
      </xdr:nvCxnSpPr>
      <xdr:spPr>
        <a:xfrm flipV="1">
          <a:off x="295275" y="1438275"/>
          <a:ext cx="3381375" cy="2190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xdr:row>
      <xdr:rowOff>9526</xdr:rowOff>
    </xdr:from>
    <xdr:to>
      <xdr:col>10</xdr:col>
      <xdr:colOff>0</xdr:colOff>
      <xdr:row>12</xdr:row>
      <xdr:rowOff>228600</xdr:rowOff>
    </xdr:to>
    <xdr:cxnSp macro="">
      <xdr:nvCxnSpPr>
        <xdr:cNvPr id="10" name="直線コネクタ 9"/>
        <xdr:cNvCxnSpPr/>
      </xdr:nvCxnSpPr>
      <xdr:spPr>
        <a:xfrm flipV="1">
          <a:off x="7067550" y="962026"/>
          <a:ext cx="847725" cy="212407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295275</xdr:colOff>
      <xdr:row>1</xdr:row>
      <xdr:rowOff>95251</xdr:rowOff>
    </xdr:from>
    <xdr:to>
      <xdr:col>10</xdr:col>
      <xdr:colOff>276225</xdr:colOff>
      <xdr:row>4</xdr:row>
      <xdr:rowOff>76200</xdr:rowOff>
    </xdr:to>
    <xdr:sp macro="" textlink="">
      <xdr:nvSpPr>
        <xdr:cNvPr id="2" name="テキスト ボックス 2"/>
        <xdr:cNvSpPr txBox="1">
          <a:spLocks noChangeArrowheads="1"/>
        </xdr:cNvSpPr>
      </xdr:nvSpPr>
      <xdr:spPr bwMode="auto">
        <a:xfrm>
          <a:off x="295275" y="333376"/>
          <a:ext cx="6762750" cy="695324"/>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従業員数，事業所数については，平成</a:t>
          </a:r>
          <a:r>
            <a:rPr lang="en-US" sz="1100" kern="100">
              <a:effectLst/>
              <a:latin typeface="ＭＳ 明朝" panose="02020609040205080304" pitchFamily="17" charset="-128"/>
              <a:ea typeface="ＭＳ 明朝" panose="02020609040205080304" pitchFamily="17" charset="-128"/>
              <a:cs typeface="Times New Roman"/>
            </a:rPr>
            <a:t>26</a:t>
          </a:r>
          <a:r>
            <a:rPr lang="ja-JP" sz="1100" kern="100">
              <a:effectLst/>
              <a:latin typeface="ＭＳ 明朝" panose="02020609040205080304" pitchFamily="17" charset="-128"/>
              <a:ea typeface="ＭＳ 明朝" panose="02020609040205080304" pitchFamily="17" charset="-128"/>
              <a:cs typeface="Times New Roman"/>
            </a:rPr>
            <a:t>年経済センサス基礎調査の産業分類により，「Ｋ 不動産業，物品賃貸業」から「</a:t>
          </a:r>
          <a:r>
            <a:rPr lang="en-US" sz="1100" kern="100">
              <a:effectLst/>
              <a:latin typeface="ＭＳ 明朝" panose="02020609040205080304" pitchFamily="17" charset="-128"/>
              <a:ea typeface="ＭＳ 明朝" panose="02020609040205080304" pitchFamily="17" charset="-128"/>
              <a:cs typeface="Times New Roman"/>
            </a:rPr>
            <a:t>70 </a:t>
          </a:r>
          <a:r>
            <a:rPr lang="ja-JP" sz="1100" kern="100">
              <a:effectLst/>
              <a:latin typeface="ＭＳ 明朝" panose="02020609040205080304" pitchFamily="17" charset="-128"/>
              <a:ea typeface="ＭＳ 明朝" panose="02020609040205080304" pitchFamily="17" charset="-128"/>
              <a:cs typeface="Times New Roman"/>
            </a:rPr>
            <a:t>物品賃貸業」及び「</a:t>
          </a:r>
          <a:r>
            <a:rPr lang="en-US" sz="1100" kern="100">
              <a:effectLst/>
              <a:latin typeface="ＭＳ 明朝" panose="02020609040205080304" pitchFamily="17" charset="-128"/>
              <a:ea typeface="ＭＳ 明朝" panose="02020609040205080304" pitchFamily="17" charset="-128"/>
              <a:cs typeface="Times New Roman"/>
            </a:rPr>
            <a:t>693 </a:t>
          </a:r>
          <a:r>
            <a:rPr lang="ja-JP" sz="1100" kern="100">
              <a:effectLst/>
              <a:latin typeface="ＭＳ 明朝" panose="02020609040205080304" pitchFamily="17" charset="-128"/>
              <a:ea typeface="ＭＳ 明朝" panose="02020609040205080304" pitchFamily="17" charset="-128"/>
              <a:cs typeface="Times New Roman"/>
            </a:rPr>
            <a:t>駐車場業」を除いたものとする。</a:t>
          </a:r>
        </a:p>
        <a:p>
          <a:pPr indent="127000" algn="just">
            <a:spcAft>
              <a:spcPts val="0"/>
            </a:spcAft>
          </a:pPr>
          <a:r>
            <a:rPr lang="ja-JP" sz="1100" kern="100">
              <a:effectLst/>
              <a:latin typeface="ＭＳ 明朝" panose="02020609040205080304" pitchFamily="17" charset="-128"/>
              <a:ea typeface="ＭＳ 明朝" panose="02020609040205080304" pitchFamily="17" charset="-128"/>
              <a:cs typeface="Times New Roman"/>
            </a:rPr>
            <a:t>市内総生産については，市民経済計算の経済活動の種類により，「不動産業」のものとする。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342899</xdr:colOff>
      <xdr:row>1</xdr:row>
      <xdr:rowOff>38101</xdr:rowOff>
    </xdr:from>
    <xdr:to>
      <xdr:col>10</xdr:col>
      <xdr:colOff>257175</xdr:colOff>
      <xdr:row>5</xdr:row>
      <xdr:rowOff>209550</xdr:rowOff>
    </xdr:to>
    <xdr:sp macro="" textlink="">
      <xdr:nvSpPr>
        <xdr:cNvPr id="2" name="テキスト ボックス 2"/>
        <xdr:cNvSpPr txBox="1">
          <a:spLocks noChangeArrowheads="1"/>
        </xdr:cNvSpPr>
      </xdr:nvSpPr>
      <xdr:spPr bwMode="auto">
        <a:xfrm>
          <a:off x="342899" y="276226"/>
          <a:ext cx="6696076" cy="1123949"/>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平成</a:t>
          </a:r>
          <a:r>
            <a:rPr lang="en-US" sz="1000" kern="100">
              <a:effectLst/>
              <a:latin typeface="ＭＳ 明朝" panose="02020609040205080304" pitchFamily="17" charset="-128"/>
              <a:ea typeface="ＭＳ 明朝" panose="02020609040205080304" pitchFamily="17" charset="-128"/>
              <a:cs typeface="Times New Roman"/>
            </a:rPr>
            <a:t>26</a:t>
          </a:r>
          <a:r>
            <a:rPr lang="ja-JP" sz="1000" kern="100">
              <a:effectLst/>
              <a:latin typeface="ＭＳ 明朝" panose="02020609040205080304" pitchFamily="17" charset="-128"/>
              <a:ea typeface="ＭＳ 明朝" panose="02020609040205080304" pitchFamily="17" charset="-128"/>
              <a:cs typeface="Times New Roman"/>
            </a:rPr>
            <a:t>年経済センサス基礎調査における産業大分類の以下の</a:t>
          </a:r>
          <a:r>
            <a:rPr lang="en-US" sz="1000" kern="100">
              <a:effectLst/>
              <a:latin typeface="ＭＳ 明朝" panose="02020609040205080304" pitchFamily="17" charset="-128"/>
              <a:ea typeface="ＭＳ 明朝" panose="02020609040205080304" pitchFamily="17" charset="-128"/>
              <a:cs typeface="Times New Roman"/>
            </a:rPr>
            <a:t>9</a:t>
          </a:r>
          <a:r>
            <a:rPr lang="ja-JP" sz="1000" kern="100">
              <a:effectLst/>
              <a:latin typeface="ＭＳ 明朝" panose="02020609040205080304" pitchFamily="17" charset="-128"/>
              <a:ea typeface="ＭＳ 明朝" panose="02020609040205080304" pitchFamily="17" charset="-128"/>
              <a:cs typeface="Times New Roman"/>
            </a:rPr>
            <a:t>分類を「サービス関連業」とする。</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・情報通信業（通信業，新聞業，出版業を除く）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・不動産業，物品賃貸業（不動産業を除く）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・学術研究，専門・技術サービス業</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・宿泊業，飲食サービス業</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・生活関連サービス業，娯楽業（旅行業除く）</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・教育，学習支援業（学校教育除く）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・医療，福祉</a:t>
          </a:r>
          <a:r>
            <a:rPr lang="ja-JP" altLang="en-US" sz="1000" kern="100">
              <a:effectLst/>
              <a:latin typeface="ＭＳ 明朝" panose="02020609040205080304" pitchFamily="17" charset="-128"/>
              <a:ea typeface="ＭＳ 明朝" panose="02020609040205080304" pitchFamily="17" charset="-128"/>
              <a:cs typeface="Times New Roman"/>
            </a:rPr>
            <a:t>　　　　　　　　　　　　　　　　　　</a:t>
          </a:r>
          <a:r>
            <a:rPr lang="ja-JP" altLang="en-US" sz="1000" kern="100" baseline="0">
              <a:effectLst/>
              <a:latin typeface="ＭＳ 明朝" panose="02020609040205080304" pitchFamily="17" charset="-128"/>
              <a:ea typeface="ＭＳ 明朝" panose="02020609040205080304" pitchFamily="17" charset="-128"/>
              <a:cs typeface="Times New Roman"/>
            </a:rPr>
            <a:t> </a:t>
          </a:r>
          <a:r>
            <a:rPr lang="ja-JP" sz="1000" kern="100">
              <a:effectLst/>
              <a:latin typeface="ＭＳ 明朝" panose="02020609040205080304" pitchFamily="17" charset="-128"/>
              <a:ea typeface="ＭＳ 明朝" panose="02020609040205080304" pitchFamily="17" charset="-128"/>
              <a:cs typeface="Times New Roman"/>
            </a:rPr>
            <a:t>・複合サービス事業（郵便局除く）</a:t>
          </a:r>
        </a:p>
        <a:p>
          <a:pPr indent="127000" algn="just">
            <a:spcAft>
              <a:spcPts val="0"/>
            </a:spcAft>
          </a:pPr>
          <a:r>
            <a:rPr lang="ja-JP" sz="1000" kern="100">
              <a:effectLst/>
              <a:latin typeface="ＭＳ 明朝" panose="02020609040205080304" pitchFamily="17" charset="-128"/>
              <a:ea typeface="ＭＳ 明朝" panose="02020609040205080304" pitchFamily="17" charset="-128"/>
              <a:cs typeface="Times New Roman"/>
            </a:rPr>
            <a:t>・サービス業（他に分類されないもの，ただし，廃棄物処理業を除く）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39</xdr:row>
      <xdr:rowOff>228600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0</xdr:rowOff>
    </xdr:from>
    <xdr:to>
      <xdr:col>0</xdr:col>
      <xdr:colOff>0</xdr:colOff>
      <xdr:row>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390525</xdr:colOff>
      <xdr:row>7</xdr:row>
      <xdr:rowOff>9525</xdr:rowOff>
    </xdr:from>
    <xdr:to>
      <xdr:col>16</xdr:col>
      <xdr:colOff>104775</xdr:colOff>
      <xdr:row>10</xdr:row>
      <xdr:rowOff>66675</xdr:rowOff>
    </xdr:to>
    <xdr:sp macro="" textlink="">
      <xdr:nvSpPr>
        <xdr:cNvPr id="4" name="角丸四角形吹き出し 3"/>
        <xdr:cNvSpPr/>
      </xdr:nvSpPr>
      <xdr:spPr>
        <a:xfrm>
          <a:off x="8943975" y="8181975"/>
          <a:ext cx="2705100" cy="771525"/>
        </a:xfrm>
        <a:prstGeom prst="wedgeRoundRectCallout">
          <a:avLst>
            <a:gd name="adj1" fmla="val -70638"/>
            <a:gd name="adj2" fmla="val -102016"/>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＜和田注＞</a:t>
          </a:r>
          <a:endParaRPr kumimoji="1" lang="en-US" altLang="ja-JP" sz="1100" b="1">
            <a:solidFill>
              <a:srgbClr val="FF0000"/>
            </a:solidFill>
          </a:endParaRPr>
        </a:p>
        <a:p>
          <a:pPr algn="l"/>
          <a:r>
            <a:rPr kumimoji="1" lang="ja-JP" altLang="en-US" sz="1100" b="1">
              <a:solidFill>
                <a:srgbClr val="FF0000"/>
              </a:solidFill>
            </a:rPr>
            <a:t>全国は「億」単位なので，並べると一目で規模感がわかりにくいのでは？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228600</xdr:rowOff>
    </xdr:from>
    <xdr:to>
      <xdr:col>0</xdr:col>
      <xdr:colOff>0</xdr:colOff>
      <xdr:row>32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25</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32</xdr:row>
      <xdr:rowOff>9525</xdr:rowOff>
    </xdr:from>
    <xdr:to>
      <xdr:col>0</xdr:col>
      <xdr:colOff>0</xdr:colOff>
      <xdr:row>47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0</xdr:col>
      <xdr:colOff>0</xdr:colOff>
      <xdr:row>46</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438149</xdr:colOff>
      <xdr:row>1</xdr:row>
      <xdr:rowOff>57150</xdr:rowOff>
    </xdr:from>
    <xdr:to>
      <xdr:col>8</xdr:col>
      <xdr:colOff>676275</xdr:colOff>
      <xdr:row>2</xdr:row>
      <xdr:rowOff>104775</xdr:rowOff>
    </xdr:to>
    <xdr:sp macro="" textlink="">
      <xdr:nvSpPr>
        <xdr:cNvPr id="6" name="テキスト ボックス 342"/>
        <xdr:cNvSpPr txBox="1">
          <a:spLocks noChangeArrowheads="1"/>
        </xdr:cNvSpPr>
      </xdr:nvSpPr>
      <xdr:spPr bwMode="auto">
        <a:xfrm>
          <a:off x="619124" y="295275"/>
          <a:ext cx="6038851" cy="285750"/>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ctr" anchorCtr="0" upright="1">
          <a:noAutofit/>
        </a:bodyPr>
        <a:lstStyle/>
        <a:p>
          <a:r>
            <a:rPr lang="ja-JP" altLang="ja-JP" sz="1050">
              <a:effectLst/>
              <a:latin typeface="ＭＳ 明朝" panose="02020609040205080304" pitchFamily="17" charset="-128"/>
              <a:ea typeface="ＭＳ 明朝" panose="02020609040205080304" pitchFamily="17" charset="-128"/>
              <a:cs typeface="+mn-cs"/>
            </a:rPr>
            <a:t>産業中分類の食料品製造業と飲料・たばこ・飼料製造業を合わせて食料品・飲料等製造業とする。</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19050</xdr:rowOff>
    </xdr:from>
    <xdr:to>
      <xdr:col>0</xdr:col>
      <xdr:colOff>0</xdr:colOff>
      <xdr:row>38</xdr:row>
      <xdr:rowOff>228600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9525</xdr:rowOff>
    </xdr:from>
    <xdr:to>
      <xdr:col>0</xdr:col>
      <xdr:colOff>0</xdr:colOff>
      <xdr:row>40</xdr:row>
      <xdr:rowOff>228600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9525</xdr:rowOff>
    </xdr:from>
    <xdr:to>
      <xdr:col>4</xdr:col>
      <xdr:colOff>9525</xdr:colOff>
      <xdr:row>68</xdr:row>
      <xdr:rowOff>0</xdr:rowOff>
    </xdr:to>
    <xdr:cxnSp macro="">
      <xdr:nvCxnSpPr>
        <xdr:cNvPr id="5" name="直線コネクタ 4"/>
        <xdr:cNvCxnSpPr/>
      </xdr:nvCxnSpPr>
      <xdr:spPr>
        <a:xfrm flipV="1">
          <a:off x="847725" y="13258800"/>
          <a:ext cx="2552700" cy="2609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628650</xdr:colOff>
      <xdr:row>1</xdr:row>
      <xdr:rowOff>66674</xdr:rowOff>
    </xdr:from>
    <xdr:to>
      <xdr:col>12</xdr:col>
      <xdr:colOff>523876</xdr:colOff>
      <xdr:row>5</xdr:row>
      <xdr:rowOff>133350</xdr:rowOff>
    </xdr:to>
    <xdr:sp macro="" textlink="">
      <xdr:nvSpPr>
        <xdr:cNvPr id="6" name="テキスト ボックス 342"/>
        <xdr:cNvSpPr txBox="1">
          <a:spLocks noChangeArrowheads="1"/>
        </xdr:cNvSpPr>
      </xdr:nvSpPr>
      <xdr:spPr bwMode="auto">
        <a:xfrm>
          <a:off x="628650" y="304799"/>
          <a:ext cx="6677026" cy="942976"/>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市内の清酒製造業は，多くの企業が伏見区に集積している。伏見区には，長年の歴史の中で培われた醸造技術や良質な水が豊富にある。江戸時代には京と堺を繋ぐ水陸運の要所として栄え，現代に残る清酒製造業なども創業し醸造地基盤を形成した。明治時代後半には，国内有数の清酒醸造地として，兵庫県の灘と並ぶ地位を確立し</a:t>
          </a:r>
          <a:r>
            <a:rPr lang="en-US" altLang="ja-JP" sz="1200">
              <a:effectLst/>
              <a:latin typeface="ＭＳ 明朝" panose="02020609040205080304" pitchFamily="17" charset="-128"/>
              <a:ea typeface="ＭＳ 明朝" panose="02020609040205080304" pitchFamily="17" charset="-128"/>
            </a:rPr>
            <a:t>,</a:t>
          </a:r>
          <a:r>
            <a:rPr lang="ja-JP" altLang="en-US" sz="1200">
              <a:effectLst/>
              <a:latin typeface="ＭＳ 明朝" panose="02020609040205080304" pitchFamily="17" charset="-128"/>
              <a:ea typeface="ＭＳ 明朝" panose="02020609040205080304" pitchFamily="17" charset="-128"/>
            </a:rPr>
            <a:t>現在に至っている。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twoCellAnchor>
    <xdr:from>
      <xdr:col>0</xdr:col>
      <xdr:colOff>704850</xdr:colOff>
      <xdr:row>35</xdr:row>
      <xdr:rowOff>114298</xdr:rowOff>
    </xdr:from>
    <xdr:to>
      <xdr:col>7</xdr:col>
      <xdr:colOff>180976</xdr:colOff>
      <xdr:row>51</xdr:row>
      <xdr:rowOff>142875</xdr:rowOff>
    </xdr:to>
    <xdr:sp macro="" textlink="">
      <xdr:nvSpPr>
        <xdr:cNvPr id="7" name="テキスト ボックス 342"/>
        <xdr:cNvSpPr txBox="1">
          <a:spLocks noChangeArrowheads="1"/>
        </xdr:cNvSpPr>
      </xdr:nvSpPr>
      <xdr:spPr bwMode="auto">
        <a:xfrm>
          <a:off x="704850" y="8353423"/>
          <a:ext cx="2019301" cy="2886077"/>
        </a:xfrm>
        <a:prstGeom prst="rect">
          <a:avLst/>
        </a:prstGeom>
        <a:solidFill>
          <a:srgbClr val="FFFFFF"/>
        </a:solidFill>
        <a:ln w="9525">
          <a:solidFill>
            <a:srgbClr val="000000"/>
          </a:solidFill>
          <a:prstDash val="sysDot"/>
          <a:miter lim="800000"/>
          <a:headEnd/>
          <a:tailEnd/>
        </a:ln>
      </xdr:spPr>
      <xdr:txBody>
        <a:bodyPr rot="0" vert="horz" wrap="square" lIns="91440" tIns="45720" rIns="91440" bIns="45720" anchor="t" anchorCtr="0" upright="1">
          <a:noAutofit/>
        </a:bodyPr>
        <a:lstStyle/>
        <a:p>
          <a:pPr eaLnBrk="1" fontAlgn="auto" latinLnBrk="0" hangingPunct="1"/>
          <a:r>
            <a:rPr lang="ja-JP" altLang="en-US" sz="1200">
              <a:effectLst/>
              <a:latin typeface="ＭＳ 明朝" panose="02020609040205080304" pitchFamily="17" charset="-128"/>
              <a:ea typeface="ＭＳ 明朝" panose="02020609040205080304" pitchFamily="17" charset="-128"/>
            </a:rPr>
            <a:t>　京菓子の歴史は古く，口伝によると，奈良時代に朝廷の御用を務めた後，平安遷都にともなって京に移転した事業所も存在するほどである。このように，長い歴史と伝統を誇る京菓子は，茶道とともに発達し，御所の年中行事や神社仏閣の供饌（ぐせん）菓子として供され，現在でも華麗さや品質の高さで全国的に親しまれている。</a:t>
          </a:r>
          <a:endParaRPr lang="ja-JP" altLang="ja-JP" sz="1200">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fukuoka.lg.jp/Documents%20and%20Settings/012527/&#12487;&#12473;&#12463;&#12488;&#12483;&#12503;/05&#22577;&#21578;&#26360;/2&#32113;&#35336;&#34920;/1&#22522;&#26412;&#21208;&#23450;/1&#38306;&#36899;&#25351;&#27161;/&#32113;&#2151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kobe.lg.jp/information/data/statistics/toukei/keizai/data/22kk_koukeih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nagoya.jp/&#37202;&#20117;&#29992;/&#38306;&#20418;&#25351;&#27161;/&#38306;&#20418;&#25351;&#27161;99&#65374;2000&#20316;&#25104;&#20998;/&#25351;&#27161;&#12381;&#12398;&#12418;&#12398;/&#29983;&#29987;&#31995;&#2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hort"/>
      <sheetName val="INPUT"/>
      <sheetName val="OUTPU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Ⅰ-１,Ⅰ-2（13-16年度）"/>
      <sheetName val="Ⅰ－3（17-22年度）"/>
      <sheetName val="Ⅰ－4（17-22年度）"/>
      <sheetName val="Ⅱ-1（13-16年度）"/>
      <sheetName val="Ⅱ-2（13-16年度） "/>
      <sheetName val="Ⅱ-3(17-22年度)"/>
      <sheetName val="Ⅱ-4 (17-22年度)"/>
      <sheetName val="Ⅲ－1"/>
      <sheetName val="Ⅲ－2"/>
      <sheetName val="Ⅲ－3"/>
      <sheetName val="Ⅳ-1"/>
      <sheetName val="Ⅳ-2"/>
      <sheetName val="Ⅳ-3"/>
      <sheetName val="Ⅴ-1"/>
      <sheetName val="Ⅴ-2"/>
      <sheetName val="Ⅴ-3"/>
      <sheetName val="Ⅵ-1"/>
      <sheetName val="Ⅵ-2"/>
      <sheetName val="Ⅶ"/>
      <sheetName val="Ⅷ"/>
      <sheetName val="Ⅸ（13-14年度）"/>
      <sheetName val="Ⅸ（15-16年度）"/>
      <sheetName val="Ⅸ（17-18年度）"/>
      <sheetName val="Ⅸ（19-20年度）"/>
      <sheetName val="Ⅸ（21-22度）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showGridLines="0" tabSelected="1" workbookViewId="0">
      <selection activeCell="A4" sqref="A4"/>
    </sheetView>
  </sheetViews>
  <sheetFormatPr defaultRowHeight="15.95" customHeight="1"/>
  <cols>
    <col min="1" max="1" width="2.7109375" style="97" customWidth="1"/>
    <col min="2" max="2" width="3.7109375" style="97" customWidth="1"/>
    <col min="3" max="3" width="12" style="98" customWidth="1"/>
    <col min="4" max="4" width="1.7109375" style="99" customWidth="1"/>
    <col min="5" max="5" width="49.5703125" style="101" customWidth="1"/>
    <col min="6" max="6" width="69.7109375" style="101" customWidth="1"/>
    <col min="7" max="16384" width="9.140625" style="97"/>
  </cols>
  <sheetData>
    <row r="1" spans="1:6" ht="15.95" customHeight="1">
      <c r="A1" s="105" t="s">
        <v>1831</v>
      </c>
      <c r="B1" s="248"/>
    </row>
    <row r="2" spans="1:6" ht="6" customHeight="1">
      <c r="A2" s="96"/>
      <c r="B2" s="96"/>
    </row>
    <row r="3" spans="1:6" ht="15.95" customHeight="1">
      <c r="B3" s="199" t="s">
        <v>880</v>
      </c>
      <c r="C3" s="200" t="s">
        <v>866</v>
      </c>
      <c r="D3" s="1694" t="s">
        <v>956</v>
      </c>
      <c r="E3" s="1695"/>
      <c r="F3" s="201" t="s">
        <v>1074</v>
      </c>
    </row>
    <row r="4" spans="1:6" ht="27.95" customHeight="1">
      <c r="B4" s="242">
        <v>1</v>
      </c>
      <c r="C4" s="296" t="s">
        <v>1089</v>
      </c>
      <c r="D4" s="148"/>
      <c r="E4" s="260" t="s">
        <v>849</v>
      </c>
      <c r="F4" s="261" t="s">
        <v>1953</v>
      </c>
    </row>
    <row r="5" spans="1:6" ht="42" customHeight="1">
      <c r="B5" s="243">
        <v>2</v>
      </c>
      <c r="C5" s="149" t="s">
        <v>851</v>
      </c>
      <c r="D5" s="150"/>
      <c r="E5" s="262" t="s">
        <v>1088</v>
      </c>
      <c r="F5" s="263" t="s">
        <v>1954</v>
      </c>
    </row>
    <row r="6" spans="1:6" ht="27.95" customHeight="1">
      <c r="B6" s="243">
        <v>3</v>
      </c>
      <c r="C6" s="297" t="s">
        <v>852</v>
      </c>
      <c r="D6" s="151"/>
      <c r="E6" s="262" t="s">
        <v>853</v>
      </c>
      <c r="F6" s="264" t="s">
        <v>1955</v>
      </c>
    </row>
    <row r="7" spans="1:6" ht="27.95" customHeight="1">
      <c r="B7" s="243">
        <v>4</v>
      </c>
      <c r="C7" s="149" t="s">
        <v>854</v>
      </c>
      <c r="D7" s="150"/>
      <c r="E7" s="262" t="s">
        <v>855</v>
      </c>
      <c r="F7" s="263" t="s">
        <v>1956</v>
      </c>
    </row>
    <row r="8" spans="1:6" ht="27.95" customHeight="1">
      <c r="B8" s="243">
        <v>5</v>
      </c>
      <c r="C8" s="152" t="s">
        <v>856</v>
      </c>
      <c r="D8" s="153"/>
      <c r="E8" s="262" t="s">
        <v>857</v>
      </c>
      <c r="F8" s="265" t="s">
        <v>1953</v>
      </c>
    </row>
    <row r="9" spans="1:6" ht="27.95" customHeight="1">
      <c r="B9" s="243">
        <v>6</v>
      </c>
      <c r="C9" s="152" t="s">
        <v>858</v>
      </c>
      <c r="D9" s="153"/>
      <c r="E9" s="262" t="s">
        <v>859</v>
      </c>
      <c r="F9" s="265" t="s">
        <v>1494</v>
      </c>
    </row>
    <row r="10" spans="1:6" ht="27.75" customHeight="1">
      <c r="B10" s="243">
        <v>7</v>
      </c>
      <c r="C10" s="149" t="s">
        <v>860</v>
      </c>
      <c r="D10" s="150"/>
      <c r="E10" s="262" t="s">
        <v>861</v>
      </c>
      <c r="F10" s="263" t="s">
        <v>1957</v>
      </c>
    </row>
    <row r="11" spans="1:6" ht="27.95" customHeight="1">
      <c r="B11" s="243">
        <v>8</v>
      </c>
      <c r="C11" s="154" t="s">
        <v>862</v>
      </c>
      <c r="D11" s="155"/>
      <c r="E11" s="262" t="s">
        <v>863</v>
      </c>
      <c r="F11" s="266" t="s">
        <v>1526</v>
      </c>
    </row>
    <row r="12" spans="1:6" ht="27.95" customHeight="1">
      <c r="B12" s="243">
        <v>9</v>
      </c>
      <c r="C12" s="152" t="s">
        <v>864</v>
      </c>
      <c r="D12" s="153"/>
      <c r="E12" s="262" t="s">
        <v>865</v>
      </c>
      <c r="F12" s="265" t="s">
        <v>1065</v>
      </c>
    </row>
    <row r="13" spans="1:6" ht="27.75" customHeight="1">
      <c r="B13" s="245">
        <v>10</v>
      </c>
      <c r="C13" s="299" t="s">
        <v>867</v>
      </c>
      <c r="D13" s="156"/>
      <c r="E13" s="267" t="s">
        <v>868</v>
      </c>
      <c r="F13" s="268" t="s">
        <v>1958</v>
      </c>
    </row>
    <row r="14" spans="1:6" ht="27.95" customHeight="1">
      <c r="B14" s="244">
        <v>11</v>
      </c>
      <c r="C14" s="157" t="s">
        <v>869</v>
      </c>
      <c r="D14" s="158"/>
      <c r="E14" s="260" t="s">
        <v>870</v>
      </c>
      <c r="F14" s="269" t="s">
        <v>1488</v>
      </c>
    </row>
    <row r="15" spans="1:6" ht="27.95" customHeight="1">
      <c r="B15" s="243">
        <v>12</v>
      </c>
      <c r="C15" s="152" t="s">
        <v>871</v>
      </c>
      <c r="D15" s="159"/>
      <c r="E15" s="262" t="s">
        <v>872</v>
      </c>
      <c r="F15" s="270" t="s">
        <v>1489</v>
      </c>
    </row>
    <row r="16" spans="1:6" ht="27.95" customHeight="1">
      <c r="B16" s="243">
        <v>13</v>
      </c>
      <c r="C16" s="152" t="s">
        <v>873</v>
      </c>
      <c r="D16" s="160"/>
      <c r="E16" s="262" t="s">
        <v>874</v>
      </c>
      <c r="F16" s="271" t="s">
        <v>1959</v>
      </c>
    </row>
    <row r="17" spans="2:6" ht="27.95" customHeight="1">
      <c r="B17" s="243">
        <v>14</v>
      </c>
      <c r="C17" s="161" t="s">
        <v>875</v>
      </c>
      <c r="D17" s="162"/>
      <c r="E17" s="262" t="s">
        <v>876</v>
      </c>
      <c r="F17" s="272" t="s">
        <v>1489</v>
      </c>
    </row>
    <row r="18" spans="2:6" ht="27.95" customHeight="1">
      <c r="B18" s="243">
        <v>15</v>
      </c>
      <c r="C18" s="152" t="s">
        <v>877</v>
      </c>
      <c r="D18" s="159"/>
      <c r="E18" s="262" t="s">
        <v>1589</v>
      </c>
      <c r="F18" s="270" t="s">
        <v>1066</v>
      </c>
    </row>
    <row r="19" spans="2:6" ht="27.95" customHeight="1">
      <c r="B19" s="245">
        <v>16</v>
      </c>
      <c r="C19" s="249" t="s">
        <v>878</v>
      </c>
      <c r="D19" s="247"/>
      <c r="E19" s="267" t="s">
        <v>879</v>
      </c>
      <c r="F19" s="273" t="s">
        <v>1490</v>
      </c>
    </row>
    <row r="20" spans="2:6" ht="27.95" customHeight="1">
      <c r="B20" s="244">
        <v>17</v>
      </c>
      <c r="C20" s="250" t="s">
        <v>881</v>
      </c>
      <c r="D20" s="246"/>
      <c r="E20" s="274" t="s">
        <v>882</v>
      </c>
      <c r="F20" s="275" t="s">
        <v>1960</v>
      </c>
    </row>
    <row r="21" spans="2:6" ht="27.95" customHeight="1">
      <c r="B21" s="243">
        <v>18</v>
      </c>
      <c r="C21" s="152" t="s">
        <v>883</v>
      </c>
      <c r="D21" s="159"/>
      <c r="E21" s="262" t="s">
        <v>1961</v>
      </c>
      <c r="F21" s="270" t="s">
        <v>1960</v>
      </c>
    </row>
    <row r="22" spans="2:6" ht="27.95" customHeight="1">
      <c r="B22" s="245">
        <v>19</v>
      </c>
      <c r="C22" s="163" t="s">
        <v>884</v>
      </c>
      <c r="D22" s="164"/>
      <c r="E22" s="267" t="s">
        <v>885</v>
      </c>
      <c r="F22" s="276" t="s">
        <v>1962</v>
      </c>
    </row>
    <row r="23" spans="2:6" ht="27.95" customHeight="1">
      <c r="B23" s="244">
        <v>20</v>
      </c>
      <c r="C23" s="165" t="s">
        <v>886</v>
      </c>
      <c r="D23" s="166"/>
      <c r="E23" s="260" t="s">
        <v>887</v>
      </c>
      <c r="F23" s="277" t="s">
        <v>1963</v>
      </c>
    </row>
    <row r="24" spans="2:6" ht="27.95" customHeight="1">
      <c r="B24" s="243">
        <v>21</v>
      </c>
      <c r="C24" s="167" t="s">
        <v>888</v>
      </c>
      <c r="D24" s="168"/>
      <c r="E24" s="262" t="s">
        <v>889</v>
      </c>
      <c r="F24" s="278" t="s">
        <v>1453</v>
      </c>
    </row>
    <row r="25" spans="2:6" ht="27.75" customHeight="1">
      <c r="B25" s="243">
        <v>22</v>
      </c>
      <c r="C25" s="149" t="s">
        <v>890</v>
      </c>
      <c r="D25" s="169"/>
      <c r="E25" s="262" t="s">
        <v>891</v>
      </c>
      <c r="F25" s="279" t="s">
        <v>1964</v>
      </c>
    </row>
    <row r="26" spans="2:6" ht="27.95" customHeight="1">
      <c r="B26" s="243">
        <v>23</v>
      </c>
      <c r="C26" s="167" t="s">
        <v>892</v>
      </c>
      <c r="D26" s="168"/>
      <c r="E26" s="262" t="s">
        <v>893</v>
      </c>
      <c r="F26" s="278" t="s">
        <v>1067</v>
      </c>
    </row>
    <row r="27" spans="2:6" ht="27.95" customHeight="1">
      <c r="B27" s="245">
        <v>24</v>
      </c>
      <c r="C27" s="170" t="s">
        <v>894</v>
      </c>
      <c r="D27" s="171"/>
      <c r="E27" s="267" t="s">
        <v>895</v>
      </c>
      <c r="F27" s="280" t="s">
        <v>1067</v>
      </c>
    </row>
    <row r="28" spans="2:6" ht="27.95" customHeight="1">
      <c r="B28" s="244">
        <v>25</v>
      </c>
      <c r="C28" s="157" t="s">
        <v>896</v>
      </c>
      <c r="D28" s="172"/>
      <c r="E28" s="260" t="s">
        <v>899</v>
      </c>
      <c r="F28" s="281" t="s">
        <v>1965</v>
      </c>
    </row>
    <row r="29" spans="2:6" ht="27.95" customHeight="1">
      <c r="B29" s="243">
        <v>26</v>
      </c>
      <c r="C29" s="152" t="s">
        <v>898</v>
      </c>
      <c r="D29" s="159"/>
      <c r="E29" s="262" t="s">
        <v>897</v>
      </c>
      <c r="F29" s="270" t="s">
        <v>1965</v>
      </c>
    </row>
    <row r="30" spans="2:6" ht="27.95" customHeight="1">
      <c r="B30" s="243">
        <v>27</v>
      </c>
      <c r="C30" s="167" t="s">
        <v>900</v>
      </c>
      <c r="D30" s="168"/>
      <c r="E30" s="262" t="s">
        <v>901</v>
      </c>
      <c r="F30" s="278" t="s">
        <v>1067</v>
      </c>
    </row>
    <row r="31" spans="2:6" ht="27.95" customHeight="1">
      <c r="B31" s="243">
        <v>28</v>
      </c>
      <c r="C31" s="167" t="s">
        <v>902</v>
      </c>
      <c r="D31" s="168"/>
      <c r="E31" s="262" t="s">
        <v>903</v>
      </c>
      <c r="F31" s="278" t="s">
        <v>1067</v>
      </c>
    </row>
    <row r="32" spans="2:6" ht="27.95" customHeight="1">
      <c r="B32" s="243">
        <v>29</v>
      </c>
      <c r="C32" s="152" t="s">
        <v>1077</v>
      </c>
      <c r="D32" s="159"/>
      <c r="E32" s="262" t="s">
        <v>904</v>
      </c>
      <c r="F32" s="270" t="s">
        <v>1978</v>
      </c>
    </row>
    <row r="33" spans="2:6" ht="27.95" customHeight="1">
      <c r="B33" s="243">
        <v>30</v>
      </c>
      <c r="C33" s="161" t="s">
        <v>905</v>
      </c>
      <c r="D33" s="162"/>
      <c r="E33" s="262" t="s">
        <v>906</v>
      </c>
      <c r="F33" s="270" t="s">
        <v>1978</v>
      </c>
    </row>
    <row r="34" spans="2:6" ht="27.95" customHeight="1">
      <c r="B34" s="243">
        <v>31</v>
      </c>
      <c r="C34" s="161" t="s">
        <v>907</v>
      </c>
      <c r="D34" s="162"/>
      <c r="E34" s="262" t="s">
        <v>908</v>
      </c>
      <c r="F34" s="270" t="s">
        <v>1978</v>
      </c>
    </row>
    <row r="35" spans="2:6" ht="27.95" customHeight="1">
      <c r="B35" s="243">
        <v>32</v>
      </c>
      <c r="C35" s="152" t="s">
        <v>909</v>
      </c>
      <c r="D35" s="159"/>
      <c r="E35" s="262" t="s">
        <v>910</v>
      </c>
      <c r="F35" s="270" t="s">
        <v>1496</v>
      </c>
    </row>
    <row r="36" spans="2:6" ht="27.95" customHeight="1">
      <c r="B36" s="243">
        <v>33</v>
      </c>
      <c r="C36" s="161" t="s">
        <v>911</v>
      </c>
      <c r="D36" s="173"/>
      <c r="E36" s="262" t="s">
        <v>912</v>
      </c>
      <c r="F36" s="282" t="s">
        <v>1965</v>
      </c>
    </row>
    <row r="37" spans="2:6" ht="27.95" customHeight="1">
      <c r="B37" s="245">
        <v>34</v>
      </c>
      <c r="C37" s="174" t="s">
        <v>913</v>
      </c>
      <c r="D37" s="175"/>
      <c r="E37" s="267" t="s">
        <v>914</v>
      </c>
      <c r="F37" s="283" t="s">
        <v>1965</v>
      </c>
    </row>
    <row r="38" spans="2:6" ht="27.95" customHeight="1">
      <c r="B38" s="244">
        <v>35</v>
      </c>
      <c r="C38" s="157" t="s">
        <v>915</v>
      </c>
      <c r="D38" s="176"/>
      <c r="E38" s="260" t="s">
        <v>916</v>
      </c>
      <c r="F38" s="281" t="s">
        <v>1979</v>
      </c>
    </row>
    <row r="39" spans="2:6" ht="27.95" customHeight="1">
      <c r="B39" s="243">
        <v>36</v>
      </c>
      <c r="C39" s="161" t="s">
        <v>917</v>
      </c>
      <c r="D39" s="178"/>
      <c r="E39" s="262" t="s">
        <v>918</v>
      </c>
      <c r="F39" s="272" t="s">
        <v>1966</v>
      </c>
    </row>
    <row r="40" spans="2:6" ht="27.95" customHeight="1">
      <c r="B40" s="243">
        <v>37</v>
      </c>
      <c r="C40" s="179" t="s">
        <v>919</v>
      </c>
      <c r="D40" s="180"/>
      <c r="E40" s="284" t="s">
        <v>920</v>
      </c>
      <c r="F40" s="285" t="s">
        <v>1068</v>
      </c>
    </row>
    <row r="41" spans="2:6" ht="27.95" customHeight="1">
      <c r="B41" s="243">
        <v>38</v>
      </c>
      <c r="C41" s="152" t="s">
        <v>921</v>
      </c>
      <c r="D41" s="177"/>
      <c r="E41" s="262" t="s">
        <v>922</v>
      </c>
      <c r="F41" s="270" t="s">
        <v>1069</v>
      </c>
    </row>
    <row r="42" spans="2:6" ht="27.95" customHeight="1">
      <c r="B42" s="243">
        <v>39</v>
      </c>
      <c r="C42" s="161" t="s">
        <v>923</v>
      </c>
      <c r="D42" s="178"/>
      <c r="E42" s="262" t="s">
        <v>924</v>
      </c>
      <c r="F42" s="272" t="s">
        <v>1495</v>
      </c>
    </row>
    <row r="43" spans="2:6" ht="27.95" customHeight="1">
      <c r="B43" s="245">
        <v>40</v>
      </c>
      <c r="C43" s="163" t="s">
        <v>925</v>
      </c>
      <c r="D43" s="181"/>
      <c r="E43" s="267" t="s">
        <v>926</v>
      </c>
      <c r="F43" s="276" t="s">
        <v>1070</v>
      </c>
    </row>
    <row r="44" spans="2:6" ht="27.95" customHeight="1">
      <c r="B44" s="244">
        <v>41</v>
      </c>
      <c r="C44" s="157" t="s">
        <v>927</v>
      </c>
      <c r="D44" s="172"/>
      <c r="E44" s="260" t="s">
        <v>928</v>
      </c>
      <c r="F44" s="281" t="s">
        <v>1967</v>
      </c>
    </row>
    <row r="45" spans="2:6" ht="27.95" customHeight="1">
      <c r="B45" s="243">
        <v>42</v>
      </c>
      <c r="C45" s="161" t="s">
        <v>929</v>
      </c>
      <c r="D45" s="182"/>
      <c r="E45" s="262" t="s">
        <v>930</v>
      </c>
      <c r="F45" s="272" t="s">
        <v>1495</v>
      </c>
    </row>
    <row r="46" spans="2:6" ht="27.95" customHeight="1">
      <c r="B46" s="243">
        <v>43</v>
      </c>
      <c r="C46" s="152" t="s">
        <v>931</v>
      </c>
      <c r="D46" s="159"/>
      <c r="E46" s="262" t="s">
        <v>932</v>
      </c>
      <c r="F46" s="270" t="s">
        <v>1497</v>
      </c>
    </row>
    <row r="47" spans="2:6" ht="27.95" customHeight="1">
      <c r="B47" s="243">
        <v>44</v>
      </c>
      <c r="C47" s="152" t="s">
        <v>933</v>
      </c>
      <c r="D47" s="159"/>
      <c r="E47" s="262" t="s">
        <v>934</v>
      </c>
      <c r="F47" s="270" t="s">
        <v>1497</v>
      </c>
    </row>
    <row r="48" spans="2:6" ht="27.95" customHeight="1">
      <c r="B48" s="243">
        <v>45</v>
      </c>
      <c r="C48" s="152" t="s">
        <v>935</v>
      </c>
      <c r="D48" s="159"/>
      <c r="E48" s="262" t="s">
        <v>936</v>
      </c>
      <c r="F48" s="270" t="s">
        <v>1458</v>
      </c>
    </row>
    <row r="49" spans="2:6" ht="27.95" customHeight="1">
      <c r="B49" s="243">
        <v>46</v>
      </c>
      <c r="C49" s="152" t="s">
        <v>937</v>
      </c>
      <c r="D49" s="159"/>
      <c r="E49" s="262" t="s">
        <v>1968</v>
      </c>
      <c r="F49" s="270" t="s">
        <v>1071</v>
      </c>
    </row>
    <row r="50" spans="2:6" ht="27.95" customHeight="1">
      <c r="B50" s="243">
        <v>47</v>
      </c>
      <c r="C50" s="152" t="s">
        <v>938</v>
      </c>
      <c r="D50" s="159"/>
      <c r="E50" s="262" t="s">
        <v>939</v>
      </c>
      <c r="F50" s="270" t="s">
        <v>1072</v>
      </c>
    </row>
    <row r="51" spans="2:6" ht="27.95" customHeight="1">
      <c r="B51" s="245">
        <v>48</v>
      </c>
      <c r="C51" s="183" t="s">
        <v>940</v>
      </c>
      <c r="D51" s="184"/>
      <c r="E51" s="267" t="s">
        <v>941</v>
      </c>
      <c r="F51" s="286" t="s">
        <v>1969</v>
      </c>
    </row>
    <row r="52" spans="2:6" ht="27.95" customHeight="1">
      <c r="B52" s="244">
        <v>49</v>
      </c>
      <c r="C52" s="157" t="s">
        <v>942</v>
      </c>
      <c r="D52" s="172"/>
      <c r="E52" s="260" t="s">
        <v>943</v>
      </c>
      <c r="F52" s="281" t="s">
        <v>1970</v>
      </c>
    </row>
    <row r="53" spans="2:6" ht="27.95" customHeight="1">
      <c r="B53" s="245">
        <v>50</v>
      </c>
      <c r="C53" s="185" t="s">
        <v>944</v>
      </c>
      <c r="D53" s="186"/>
      <c r="E53" s="287" t="s">
        <v>945</v>
      </c>
      <c r="F53" s="272" t="s">
        <v>1495</v>
      </c>
    </row>
    <row r="54" spans="2:6" ht="27.95" customHeight="1">
      <c r="B54" s="244">
        <v>51</v>
      </c>
      <c r="C54" s="157" t="s">
        <v>946</v>
      </c>
      <c r="D54" s="172"/>
      <c r="E54" s="260" t="s">
        <v>947</v>
      </c>
      <c r="F54" s="281" t="s">
        <v>1970</v>
      </c>
    </row>
    <row r="55" spans="2:6" ht="27.95" customHeight="1">
      <c r="B55" s="245">
        <v>52</v>
      </c>
      <c r="C55" s="187" t="s">
        <v>948</v>
      </c>
      <c r="D55" s="188"/>
      <c r="E55" s="287" t="s">
        <v>949</v>
      </c>
      <c r="F55" s="272" t="s">
        <v>1495</v>
      </c>
    </row>
    <row r="56" spans="2:6" ht="27.95" customHeight="1">
      <c r="B56" s="244">
        <v>53</v>
      </c>
      <c r="C56" s="157" t="s">
        <v>950</v>
      </c>
      <c r="D56" s="172"/>
      <c r="E56" s="260" t="s">
        <v>951</v>
      </c>
      <c r="F56" s="281" t="s">
        <v>1970</v>
      </c>
    </row>
    <row r="57" spans="2:6" ht="27.95" customHeight="1">
      <c r="B57" s="245">
        <v>54</v>
      </c>
      <c r="C57" s="189" t="s">
        <v>952</v>
      </c>
      <c r="D57" s="190"/>
      <c r="E57" s="287" t="s">
        <v>953</v>
      </c>
      <c r="F57" s="272" t="s">
        <v>1495</v>
      </c>
    </row>
    <row r="58" spans="2:6" ht="27.95" customHeight="1">
      <c r="B58" s="244">
        <v>55</v>
      </c>
      <c r="C58" s="157" t="s">
        <v>954</v>
      </c>
      <c r="D58" s="172"/>
      <c r="E58" s="260" t="s">
        <v>955</v>
      </c>
      <c r="F58" s="281" t="s">
        <v>1970</v>
      </c>
    </row>
    <row r="59" spans="2:6" ht="27.95" customHeight="1">
      <c r="B59" s="245">
        <v>56</v>
      </c>
      <c r="C59" s="189" t="s">
        <v>957</v>
      </c>
      <c r="D59" s="190"/>
      <c r="E59" s="287" t="s">
        <v>958</v>
      </c>
      <c r="F59" s="272" t="s">
        <v>1495</v>
      </c>
    </row>
    <row r="60" spans="2:6" ht="51" customHeight="1">
      <c r="B60" s="244">
        <v>57</v>
      </c>
      <c r="C60" s="157" t="s">
        <v>959</v>
      </c>
      <c r="D60" s="172"/>
      <c r="E60" s="260" t="s">
        <v>960</v>
      </c>
      <c r="F60" s="281" t="s">
        <v>1971</v>
      </c>
    </row>
    <row r="61" spans="2:6" ht="27.95" customHeight="1">
      <c r="B61" s="245">
        <v>58</v>
      </c>
      <c r="C61" s="189" t="s">
        <v>961</v>
      </c>
      <c r="D61" s="190"/>
      <c r="E61" s="287" t="s">
        <v>962</v>
      </c>
      <c r="F61" s="272" t="s">
        <v>1495</v>
      </c>
    </row>
    <row r="62" spans="2:6" ht="27.75" customHeight="1">
      <c r="B62" s="244">
        <v>59</v>
      </c>
      <c r="C62" s="191" t="s">
        <v>963</v>
      </c>
      <c r="D62" s="192"/>
      <c r="E62" s="260" t="s">
        <v>964</v>
      </c>
      <c r="F62" s="288" t="s">
        <v>1972</v>
      </c>
    </row>
    <row r="63" spans="2:6" ht="27.95" customHeight="1">
      <c r="B63" s="243">
        <v>60</v>
      </c>
      <c r="C63" s="167" t="s">
        <v>965</v>
      </c>
      <c r="D63" s="193"/>
      <c r="E63" s="262" t="s">
        <v>966</v>
      </c>
      <c r="F63" s="289" t="s">
        <v>1067</v>
      </c>
    </row>
    <row r="64" spans="2:6" ht="27.95" customHeight="1">
      <c r="B64" s="245">
        <v>61</v>
      </c>
      <c r="C64" s="187" t="s">
        <v>967</v>
      </c>
      <c r="D64" s="194"/>
      <c r="E64" s="287" t="s">
        <v>968</v>
      </c>
      <c r="F64" s="290" t="s">
        <v>1067</v>
      </c>
    </row>
    <row r="65" spans="2:6" ht="27.95" customHeight="1">
      <c r="B65" s="244">
        <v>62</v>
      </c>
      <c r="C65" s="157" t="s">
        <v>969</v>
      </c>
      <c r="D65" s="172"/>
      <c r="E65" s="260" t="s">
        <v>970</v>
      </c>
      <c r="F65" s="281" t="s">
        <v>1581</v>
      </c>
    </row>
    <row r="66" spans="2:6" ht="27.95" customHeight="1">
      <c r="B66" s="243">
        <v>63</v>
      </c>
      <c r="C66" s="167" t="s">
        <v>971</v>
      </c>
      <c r="D66" s="168"/>
      <c r="E66" s="262" t="s">
        <v>972</v>
      </c>
      <c r="F66" s="278" t="s">
        <v>1073</v>
      </c>
    </row>
    <row r="67" spans="2:6" ht="27.95" customHeight="1">
      <c r="B67" s="243">
        <v>64</v>
      </c>
      <c r="C67" s="167" t="s">
        <v>973</v>
      </c>
      <c r="D67" s="168"/>
      <c r="E67" s="262" t="s">
        <v>974</v>
      </c>
      <c r="F67" s="278" t="s">
        <v>1073</v>
      </c>
    </row>
    <row r="68" spans="2:6" ht="27.95" customHeight="1">
      <c r="B68" s="243">
        <v>65</v>
      </c>
      <c r="C68" s="152" t="s">
        <v>975</v>
      </c>
      <c r="D68" s="159"/>
      <c r="E68" s="262" t="s">
        <v>976</v>
      </c>
      <c r="F68" s="270" t="s">
        <v>1459</v>
      </c>
    </row>
    <row r="69" spans="2:6" ht="27.95" customHeight="1">
      <c r="B69" s="243">
        <v>66</v>
      </c>
      <c r="C69" s="152" t="s">
        <v>977</v>
      </c>
      <c r="D69" s="159"/>
      <c r="E69" s="262" t="s">
        <v>978</v>
      </c>
      <c r="F69" s="270" t="s">
        <v>1067</v>
      </c>
    </row>
    <row r="70" spans="2:6" ht="27.95" customHeight="1">
      <c r="B70" s="243">
        <v>67</v>
      </c>
      <c r="C70" s="152" t="s">
        <v>979</v>
      </c>
      <c r="D70" s="159"/>
      <c r="E70" s="262" t="s">
        <v>980</v>
      </c>
      <c r="F70" s="270" t="s">
        <v>1491</v>
      </c>
    </row>
    <row r="71" spans="2:6" ht="27.95" customHeight="1">
      <c r="B71" s="243">
        <v>68</v>
      </c>
      <c r="C71" s="152" t="s">
        <v>981</v>
      </c>
      <c r="D71" s="159"/>
      <c r="E71" s="262" t="s">
        <v>1476</v>
      </c>
      <c r="F71" s="270" t="s">
        <v>1459</v>
      </c>
    </row>
    <row r="72" spans="2:6" ht="27.95" customHeight="1">
      <c r="B72" s="243">
        <v>69</v>
      </c>
      <c r="C72" s="152" t="s">
        <v>982</v>
      </c>
      <c r="D72" s="159"/>
      <c r="E72" s="262" t="s">
        <v>983</v>
      </c>
      <c r="F72" s="270" t="s">
        <v>1067</v>
      </c>
    </row>
    <row r="73" spans="2:6" ht="27.95" customHeight="1">
      <c r="B73" s="243">
        <v>70</v>
      </c>
      <c r="C73" s="152" t="s">
        <v>984</v>
      </c>
      <c r="D73" s="159"/>
      <c r="E73" s="262" t="s">
        <v>985</v>
      </c>
      <c r="F73" s="270" t="s">
        <v>1492</v>
      </c>
    </row>
    <row r="74" spans="2:6" ht="27.95" customHeight="1">
      <c r="B74" s="245">
        <v>71</v>
      </c>
      <c r="C74" s="163" t="s">
        <v>986</v>
      </c>
      <c r="D74" s="164"/>
      <c r="E74" s="1693" t="s">
        <v>987</v>
      </c>
      <c r="F74" s="291" t="s">
        <v>1452</v>
      </c>
    </row>
    <row r="75" spans="2:6" ht="27.95" customHeight="1">
      <c r="B75" s="244">
        <v>72</v>
      </c>
      <c r="C75" s="1691" t="s">
        <v>988</v>
      </c>
      <c r="D75" s="1692"/>
      <c r="E75" s="274" t="s">
        <v>989</v>
      </c>
      <c r="F75" s="281" t="s">
        <v>1581</v>
      </c>
    </row>
    <row r="76" spans="2:6" ht="27.95" customHeight="1">
      <c r="B76" s="243">
        <v>73</v>
      </c>
      <c r="C76" s="167" t="s">
        <v>990</v>
      </c>
      <c r="D76" s="168"/>
      <c r="E76" s="262" t="s">
        <v>991</v>
      </c>
      <c r="F76" s="278" t="s">
        <v>1067</v>
      </c>
    </row>
    <row r="77" spans="2:6" ht="27.95" customHeight="1">
      <c r="B77" s="243">
        <v>74</v>
      </c>
      <c r="C77" s="167" t="s">
        <v>992</v>
      </c>
      <c r="D77" s="168"/>
      <c r="E77" s="262" t="s">
        <v>993</v>
      </c>
      <c r="F77" s="278" t="s">
        <v>1067</v>
      </c>
    </row>
    <row r="78" spans="2:6" ht="27.95" customHeight="1">
      <c r="B78" s="243">
        <v>75</v>
      </c>
      <c r="C78" s="152" t="s">
        <v>994</v>
      </c>
      <c r="D78" s="159"/>
      <c r="E78" s="262" t="s">
        <v>1973</v>
      </c>
      <c r="F78" s="270" t="s">
        <v>1459</v>
      </c>
    </row>
    <row r="79" spans="2:6" ht="27.95" customHeight="1">
      <c r="B79" s="243">
        <v>76</v>
      </c>
      <c r="C79" s="161" t="s">
        <v>995</v>
      </c>
      <c r="D79" s="162"/>
      <c r="E79" s="262" t="s">
        <v>996</v>
      </c>
      <c r="F79" s="272" t="s">
        <v>1067</v>
      </c>
    </row>
    <row r="80" spans="2:6" ht="27.95" customHeight="1">
      <c r="B80" s="243">
        <v>77</v>
      </c>
      <c r="C80" s="152" t="s">
        <v>997</v>
      </c>
      <c r="D80" s="159"/>
      <c r="E80" s="262" t="s">
        <v>998</v>
      </c>
      <c r="F80" s="270" t="s">
        <v>1491</v>
      </c>
    </row>
    <row r="81" spans="2:6" ht="27.95" customHeight="1">
      <c r="B81" s="243">
        <v>78</v>
      </c>
      <c r="C81" s="152" t="s">
        <v>999</v>
      </c>
      <c r="D81" s="159"/>
      <c r="E81" s="262" t="s">
        <v>1000</v>
      </c>
      <c r="F81" s="270" t="s">
        <v>1459</v>
      </c>
    </row>
    <row r="82" spans="2:6" ht="27.95" customHeight="1">
      <c r="B82" s="243">
        <v>79</v>
      </c>
      <c r="C82" s="152" t="s">
        <v>1001</v>
      </c>
      <c r="D82" s="159"/>
      <c r="E82" s="262" t="s">
        <v>1002</v>
      </c>
      <c r="F82" s="270" t="s">
        <v>1491</v>
      </c>
    </row>
    <row r="83" spans="2:6" ht="27.95" customHeight="1">
      <c r="B83" s="245">
        <v>80</v>
      </c>
      <c r="C83" s="163" t="s">
        <v>1003</v>
      </c>
      <c r="D83" s="164"/>
      <c r="E83" s="267" t="s">
        <v>1004</v>
      </c>
      <c r="F83" s="270" t="s">
        <v>1974</v>
      </c>
    </row>
    <row r="84" spans="2:6" ht="27.95" customHeight="1">
      <c r="B84" s="244">
        <v>81</v>
      </c>
      <c r="C84" s="195" t="s">
        <v>1005</v>
      </c>
      <c r="D84" s="196"/>
      <c r="E84" s="260" t="s">
        <v>1975</v>
      </c>
      <c r="F84" s="292" t="s">
        <v>1493</v>
      </c>
    </row>
    <row r="85" spans="2:6" ht="27.75" customHeight="1">
      <c r="B85" s="243">
        <v>82</v>
      </c>
      <c r="C85" s="149" t="s">
        <v>1006</v>
      </c>
      <c r="D85" s="169"/>
      <c r="E85" s="262" t="s">
        <v>1007</v>
      </c>
      <c r="F85" s="279" t="s">
        <v>1976</v>
      </c>
    </row>
    <row r="86" spans="2:6" ht="27.95" customHeight="1">
      <c r="B86" s="243">
        <v>83</v>
      </c>
      <c r="C86" s="167" t="s">
        <v>1008</v>
      </c>
      <c r="D86" s="168"/>
      <c r="E86" s="262" t="s">
        <v>1009</v>
      </c>
      <c r="F86" s="278" t="s">
        <v>1067</v>
      </c>
    </row>
    <row r="87" spans="2:6" ht="27.95" customHeight="1">
      <c r="B87" s="245">
        <v>84</v>
      </c>
      <c r="C87" s="170" t="s">
        <v>1010</v>
      </c>
      <c r="D87" s="171"/>
      <c r="E87" s="267" t="s">
        <v>1011</v>
      </c>
      <c r="F87" s="280" t="s">
        <v>1067</v>
      </c>
    </row>
    <row r="88" spans="2:6" ht="27.75" customHeight="1">
      <c r="B88" s="244">
        <v>85</v>
      </c>
      <c r="C88" s="191" t="s">
        <v>1012</v>
      </c>
      <c r="D88" s="192"/>
      <c r="E88" s="260" t="s">
        <v>1013</v>
      </c>
      <c r="F88" s="288" t="s">
        <v>1977</v>
      </c>
    </row>
    <row r="89" spans="2:6" ht="27.95" customHeight="1">
      <c r="B89" s="243">
        <v>86</v>
      </c>
      <c r="C89" s="167" t="s">
        <v>1014</v>
      </c>
      <c r="D89" s="168"/>
      <c r="E89" s="262" t="s">
        <v>1015</v>
      </c>
      <c r="F89" s="278" t="s">
        <v>1067</v>
      </c>
    </row>
    <row r="90" spans="2:6" ht="27.95" customHeight="1">
      <c r="B90" s="245">
        <v>87</v>
      </c>
      <c r="C90" s="170" t="s">
        <v>1016</v>
      </c>
      <c r="D90" s="171"/>
      <c r="E90" s="267" t="s">
        <v>1017</v>
      </c>
      <c r="F90" s="280" t="s">
        <v>1067</v>
      </c>
    </row>
    <row r="91" spans="2:6" ht="27.75" customHeight="1">
      <c r="B91" s="244">
        <v>88</v>
      </c>
      <c r="C91" s="191" t="s">
        <v>1018</v>
      </c>
      <c r="D91" s="192"/>
      <c r="E91" s="260" t="s">
        <v>1019</v>
      </c>
      <c r="F91" s="288" t="s">
        <v>1977</v>
      </c>
    </row>
    <row r="92" spans="2:6" ht="27.95" customHeight="1">
      <c r="B92" s="243">
        <v>89</v>
      </c>
      <c r="C92" s="161" t="s">
        <v>1020</v>
      </c>
      <c r="D92" s="197"/>
      <c r="E92" s="262" t="s">
        <v>1021</v>
      </c>
      <c r="F92" s="293" t="s">
        <v>1067</v>
      </c>
    </row>
    <row r="93" spans="2:6" ht="27.95" customHeight="1">
      <c r="B93" s="243">
        <v>90</v>
      </c>
      <c r="C93" s="161" t="s">
        <v>1022</v>
      </c>
      <c r="D93" s="197"/>
      <c r="E93" s="262" t="s">
        <v>1023</v>
      </c>
      <c r="F93" s="293" t="s">
        <v>1067</v>
      </c>
    </row>
    <row r="94" spans="2:6" ht="27.95" customHeight="1">
      <c r="B94" s="243">
        <v>91</v>
      </c>
      <c r="C94" s="161" t="s">
        <v>1025</v>
      </c>
      <c r="D94" s="197"/>
      <c r="E94" s="262" t="s">
        <v>1026</v>
      </c>
      <c r="F94" s="293" t="s">
        <v>1067</v>
      </c>
    </row>
    <row r="95" spans="2:6" ht="27.95" customHeight="1">
      <c r="B95" s="243">
        <v>92</v>
      </c>
      <c r="C95" s="161" t="s">
        <v>1027</v>
      </c>
      <c r="D95" s="197"/>
      <c r="E95" s="262" t="s">
        <v>1028</v>
      </c>
      <c r="F95" s="293" t="s">
        <v>1067</v>
      </c>
    </row>
    <row r="96" spans="2:6" ht="27.95" customHeight="1">
      <c r="B96" s="243">
        <v>93</v>
      </c>
      <c r="C96" s="161" t="s">
        <v>1029</v>
      </c>
      <c r="D96" s="197"/>
      <c r="E96" s="262" t="s">
        <v>1030</v>
      </c>
      <c r="F96" s="293" t="s">
        <v>1067</v>
      </c>
    </row>
    <row r="97" spans="2:7" ht="27.95" customHeight="1">
      <c r="B97" s="243">
        <v>94</v>
      </c>
      <c r="C97" s="161" t="s">
        <v>1031</v>
      </c>
      <c r="D97" s="197"/>
      <c r="E97" s="262" t="s">
        <v>1032</v>
      </c>
      <c r="F97" s="293" t="s">
        <v>1067</v>
      </c>
    </row>
    <row r="98" spans="2:7" ht="27.95" customHeight="1">
      <c r="B98" s="243">
        <v>95</v>
      </c>
      <c r="C98" s="161" t="s">
        <v>1033</v>
      </c>
      <c r="D98" s="197"/>
      <c r="E98" s="294" t="s">
        <v>1034</v>
      </c>
      <c r="F98" s="293" t="s">
        <v>1067</v>
      </c>
    </row>
    <row r="99" spans="2:7" ht="27.95" customHeight="1">
      <c r="B99" s="243">
        <v>96</v>
      </c>
      <c r="C99" s="161" t="s">
        <v>1035</v>
      </c>
      <c r="D99" s="197"/>
      <c r="E99" s="262" t="s">
        <v>1036</v>
      </c>
      <c r="F99" s="293" t="s">
        <v>1067</v>
      </c>
      <c r="G99" s="100"/>
    </row>
    <row r="100" spans="2:7" ht="27.95" customHeight="1">
      <c r="B100" s="243">
        <v>97</v>
      </c>
      <c r="C100" s="161" t="s">
        <v>1037</v>
      </c>
      <c r="D100" s="197"/>
      <c r="E100" s="294" t="s">
        <v>1038</v>
      </c>
      <c r="F100" s="293" t="s">
        <v>1067</v>
      </c>
    </row>
    <row r="101" spans="2:7" ht="27.95" customHeight="1">
      <c r="B101" s="243">
        <v>98</v>
      </c>
      <c r="C101" s="161" t="s">
        <v>1039</v>
      </c>
      <c r="D101" s="197"/>
      <c r="E101" s="262" t="s">
        <v>1040</v>
      </c>
      <c r="F101" s="293" t="s">
        <v>1067</v>
      </c>
      <c r="G101" s="100"/>
    </row>
    <row r="102" spans="2:7" ht="27.95" customHeight="1">
      <c r="B102" s="243">
        <v>99</v>
      </c>
      <c r="C102" s="161" t="s">
        <v>1041</v>
      </c>
      <c r="D102" s="197"/>
      <c r="E102" s="294" t="s">
        <v>1042</v>
      </c>
      <c r="F102" s="293" t="s">
        <v>1067</v>
      </c>
    </row>
    <row r="103" spans="2:7" ht="27.95" customHeight="1">
      <c r="B103" s="243">
        <v>100</v>
      </c>
      <c r="C103" s="161" t="s">
        <v>1043</v>
      </c>
      <c r="D103" s="197"/>
      <c r="E103" s="262" t="s">
        <v>1044</v>
      </c>
      <c r="F103" s="293" t="s">
        <v>1067</v>
      </c>
      <c r="G103" s="100"/>
    </row>
    <row r="104" spans="2:7" ht="27.95" customHeight="1">
      <c r="B104" s="243">
        <v>101</v>
      </c>
      <c r="C104" s="161" t="s">
        <v>1045</v>
      </c>
      <c r="D104" s="197"/>
      <c r="E104" s="294" t="s">
        <v>1046</v>
      </c>
      <c r="F104" s="293" t="s">
        <v>1067</v>
      </c>
    </row>
    <row r="105" spans="2:7" ht="27.95" customHeight="1">
      <c r="B105" s="243">
        <v>102</v>
      </c>
      <c r="C105" s="161" t="s">
        <v>1047</v>
      </c>
      <c r="D105" s="197"/>
      <c r="E105" s="262" t="s">
        <v>1048</v>
      </c>
      <c r="F105" s="293" t="s">
        <v>1067</v>
      </c>
      <c r="G105" s="100"/>
    </row>
    <row r="106" spans="2:7" ht="27.95" customHeight="1">
      <c r="B106" s="243">
        <v>103</v>
      </c>
      <c r="C106" s="161" t="s">
        <v>1049</v>
      </c>
      <c r="D106" s="197"/>
      <c r="E106" s="294" t="s">
        <v>1050</v>
      </c>
      <c r="F106" s="293" t="s">
        <v>1067</v>
      </c>
    </row>
    <row r="107" spans="2:7" ht="27.95" customHeight="1">
      <c r="B107" s="243">
        <v>104</v>
      </c>
      <c r="C107" s="161" t="s">
        <v>1051</v>
      </c>
      <c r="D107" s="197"/>
      <c r="E107" s="262" t="s">
        <v>1052</v>
      </c>
      <c r="F107" s="293" t="s">
        <v>1067</v>
      </c>
      <c r="G107" s="100"/>
    </row>
    <row r="108" spans="2:7" ht="27.95" customHeight="1">
      <c r="B108" s="243">
        <v>105</v>
      </c>
      <c r="C108" s="161" t="s">
        <v>1053</v>
      </c>
      <c r="D108" s="197"/>
      <c r="E108" s="294" t="s">
        <v>1054</v>
      </c>
      <c r="F108" s="293" t="s">
        <v>1067</v>
      </c>
    </row>
    <row r="109" spans="2:7" ht="27.95" customHeight="1">
      <c r="B109" s="243">
        <v>106</v>
      </c>
      <c r="C109" s="161" t="s">
        <v>1055</v>
      </c>
      <c r="D109" s="197"/>
      <c r="E109" s="262" t="s">
        <v>1056</v>
      </c>
      <c r="F109" s="293" t="s">
        <v>1067</v>
      </c>
      <c r="G109" s="100"/>
    </row>
    <row r="110" spans="2:7" ht="27.95" customHeight="1">
      <c r="B110" s="243">
        <v>107</v>
      </c>
      <c r="C110" s="161" t="s">
        <v>1057</v>
      </c>
      <c r="D110" s="197"/>
      <c r="E110" s="294" t="s">
        <v>1058</v>
      </c>
      <c r="F110" s="293" t="s">
        <v>1067</v>
      </c>
    </row>
    <row r="111" spans="2:7" ht="27.95" customHeight="1">
      <c r="B111" s="243">
        <v>108</v>
      </c>
      <c r="C111" s="161" t="s">
        <v>1059</v>
      </c>
      <c r="D111" s="197"/>
      <c r="E111" s="262" t="s">
        <v>1060</v>
      </c>
      <c r="F111" s="293" t="s">
        <v>1067</v>
      </c>
      <c r="G111" s="100"/>
    </row>
    <row r="112" spans="2:7" ht="27.95" customHeight="1">
      <c r="B112" s="243">
        <v>109</v>
      </c>
      <c r="C112" s="161" t="s">
        <v>1061</v>
      </c>
      <c r="D112" s="197"/>
      <c r="E112" s="294" t="s">
        <v>1062</v>
      </c>
      <c r="F112" s="293" t="s">
        <v>1067</v>
      </c>
    </row>
    <row r="113" spans="2:7" ht="27.95" customHeight="1">
      <c r="B113" s="245">
        <v>110</v>
      </c>
      <c r="C113" s="174" t="s">
        <v>1063</v>
      </c>
      <c r="D113" s="198"/>
      <c r="E113" s="267" t="s">
        <v>1064</v>
      </c>
      <c r="F113" s="295" t="s">
        <v>1067</v>
      </c>
      <c r="G113" s="100"/>
    </row>
  </sheetData>
  <mergeCells count="1">
    <mergeCell ref="D3:E3"/>
  </mergeCells>
  <phoneticPr fontId="11"/>
  <hyperlinks>
    <hyperlink ref="C4" location="'表Ⅰ-1-1，表Ⅰ-1-2'!B5" display="表Ⅰ-1-1"/>
    <hyperlink ref="C5" location="'表Ⅰ-1-1，表Ⅰ-1-2'!A26" display="表Ⅰ-1-2"/>
    <hyperlink ref="C6" location="'表Ⅰ-1-3'!A3" display="表Ⅰ-1-3"/>
    <hyperlink ref="C7" location="'表Ⅰ-1-4'!A1" display="表Ⅰ-1-4"/>
    <hyperlink ref="C8" location="'表Ⅰ-1-5'!A1" display="表Ⅰ-1-5"/>
    <hyperlink ref="C9" location="'表Ⅰ-1-6'!A1" display="表Ⅰ-1-6"/>
    <hyperlink ref="C10" location="'表Ⅰ-1-7，表Ⅰ-1-8'!B3" display="表Ⅰ-1-7"/>
    <hyperlink ref="C11" location="'表Ⅰ-1-7，表Ⅰ-1-8'!A22" display="表Ⅰ-1-8"/>
    <hyperlink ref="C12" location="'表Ⅰ-1-9，表Ⅰ-1-10'!A1" display="表Ⅰ-1-9"/>
    <hyperlink ref="C13" location="'表Ⅰ-1-9，表Ⅰ-1-10'!A45" display="表Ⅰ-1-10"/>
    <hyperlink ref="C14" location="'表Ⅱ-1-2-1，表Ⅱ-1-2-2，表Ⅱ-1-2-3'!A5" display="表Ⅱ-1-2-1"/>
    <hyperlink ref="C15" location="'表Ⅱ-1-2-1，表Ⅱ-1-2-2，表Ⅱ-1-2-3'!A25" display="表Ⅱ-1-2-2"/>
    <hyperlink ref="C17" location="'表Ⅱ-1-2-4，表Ⅱ-1-2-5，表Ⅱ-1-2-6'!A1" display="表Ⅱ-1-2-4"/>
    <hyperlink ref="C18" location="'表Ⅱ-1-2-4，表Ⅱ-1-2-5，表Ⅱ-1-2-6'!A21" display="表Ⅱ-1-2-5"/>
    <hyperlink ref="C19" location="'表Ⅱ-1-2-4，表Ⅱ-1-2-5，表Ⅱ-1-2-6'!A28" display="表Ⅱ-1-2-6"/>
    <hyperlink ref="C20" location="'表Ⅱ-1-3-1，表Ⅱ-1-3-2，表Ⅱ-1-4-1'!A3" display="表Ⅱ-1-3-1"/>
    <hyperlink ref="C21" location="'表Ⅱ-1-3-1，表Ⅱ-1-3-2，表Ⅱ-1-4-1'!A22" display="表Ⅱ-1-3-2"/>
    <hyperlink ref="C22" location="'表Ⅱ-1-3-1，表Ⅱ-1-3-2，表Ⅱ-1-4-1'!A41" display="表Ⅱ-1-4-1"/>
    <hyperlink ref="C23" location="'表Ⅱ-2-1，表Ⅱ-2-2'!B3" display="表Ⅱ-2-1"/>
    <hyperlink ref="C24" location="'表Ⅱ-2-1，表Ⅱ-2-2'!A23" display="表Ⅱ-2-2"/>
    <hyperlink ref="C25" location="'表Ⅱ-2-3，表Ⅱ-2-4，表Ⅱ-2-5'!A1" display="表Ⅱ-2-3"/>
    <hyperlink ref="C26" location="'表Ⅱ-2-3，表Ⅱ-2-4，表Ⅱ-2-5'!A21" display="表Ⅱ-2-4"/>
    <hyperlink ref="C27" location="'表Ⅱ-2-3，表Ⅱ-2-4，表Ⅱ-2-5'!F21" display="表Ⅱ-2-5"/>
    <hyperlink ref="C28" location="'表Ⅱ-3-1-1，表Ⅱ-3-1-2'!A4" display="表Ⅱ-3-1-1"/>
    <hyperlink ref="C29" location="'表Ⅱ-3-1-1，表Ⅱ-3-1-2'!A28" display="表Ⅱ-3-1-2"/>
    <hyperlink ref="C30" location="'表Ⅱ-3-1-3，表Ⅱ-3-1-4，表Ⅱ-3-1-5'!B1" display="表Ⅱ-3-1-3"/>
    <hyperlink ref="C31" location="'表Ⅱ-3-1-3，表Ⅱ-3-1-4，表Ⅱ-3-1-5'!G1" display="表Ⅱ-3-1-4"/>
    <hyperlink ref="C33" location="'表Ⅱ-3-1-6'!A1" display="表Ⅱ-3-1-6"/>
    <hyperlink ref="C34" location="'表Ⅱ-3-1-7'!A1" display="表Ⅱ-3-1-7"/>
    <hyperlink ref="C35" location="'表Ⅱ-3-1-8'!A1" display="表Ⅱ-3-1-8"/>
    <hyperlink ref="C36" location="'表Ⅱ-3-1-9'!A1" display="表Ⅱ-3-1-9"/>
    <hyperlink ref="C37" location="'表Ⅱ-3-1-10'!A1" display="表Ⅱ-3-1-10"/>
    <hyperlink ref="C39" location="'表Ⅱ-3-2-1，表Ⅱ-3-2-2'!A30" display="表Ⅱ-3-2-2"/>
    <hyperlink ref="C40" location="'表Ⅱ-3-2-3～表Ⅱ-3-2-6'!A6" display="表Ⅱ-3-2-3"/>
    <hyperlink ref="C41" location="'表Ⅱ-3-2-3～表Ⅱ-3-2-6'!A20" display="表Ⅱ-3-2-4"/>
    <hyperlink ref="C42" location="'表Ⅱ-3-2-3～表Ⅱ-3-2-6'!G34" display="表Ⅱ-3-2-5"/>
    <hyperlink ref="C43" location="'表Ⅱ-3-2-3～表Ⅱ-3-2-6'!A55" display="表Ⅱ-3-2-6"/>
    <hyperlink ref="C44" location="'表Ⅱ-3-3-1，表Ⅱ-3-3-2'!A4" display="表Ⅱ-3-3-1"/>
    <hyperlink ref="C45" location="'表Ⅱ-3-3-1，表Ⅱ-3-3-2'!A27" display="表Ⅱ-3-3-2"/>
    <hyperlink ref="C46" location="'表Ⅱ-3-3-1，表Ⅱ-3-3-2'!A6" display="表Ⅱ-3-3-3"/>
    <hyperlink ref="C47" location="'表Ⅱ-3-3-3，表Ⅱ-3-3-4'!A26" display="表Ⅱ-3-3-4"/>
    <hyperlink ref="C48" location="'表Ⅱ-3-3-5，表Ⅱ-3-3-6'!A3" display="表Ⅱ-3-3-5"/>
    <hyperlink ref="C49" location="'表Ⅱ-3-3-5，表Ⅱ-3-3-6'!B25" display="表Ⅱ-3-3-6"/>
    <hyperlink ref="C50" location="'表Ⅱ-3-3-7，表Ⅱ-3-3-8'!A5" display="表Ⅱ-3-3-7"/>
    <hyperlink ref="C51" location="'表Ⅱ-3-3-7，表Ⅱ-3-3-8'!B31" display="表Ⅱ-3-3-8"/>
    <hyperlink ref="C52" location="'表Ⅱ-3-4-1，表Ⅱ-3-4-2'!A3" display="表Ⅱ-3-4-1"/>
    <hyperlink ref="C53" location="'表Ⅱ-3-4-1，表Ⅱ-3-4-2'!A28" display="表Ⅱ-3-4-2"/>
    <hyperlink ref="C54" location="'表Ⅱ-3-5-1，表Ⅱ-3-5-2'!A3" display="表Ⅱ-3-5-1"/>
    <hyperlink ref="C55" location="'表Ⅱ-3-5-1，表Ⅱ-3-5-2'!A27" display="表Ⅱ-3-5-2"/>
    <hyperlink ref="C56" location="'表Ⅱ-3-6-1，表Ⅱ-3-6-2'!A3" display="表Ⅱ-3-6-1"/>
    <hyperlink ref="C57" location="'表Ⅱ-3-6-1，表Ⅱ-3-6-2'!A27" display="表Ⅱ-3-6-2"/>
    <hyperlink ref="C58" location="'表Ⅱ-3-7-1，表Ⅱ-3-7-2'!A4" display="表Ⅱ-3-7-1"/>
    <hyperlink ref="C59" location="'表Ⅱ-3-7-1，表Ⅱ-3-7-2'!A27" display="表Ⅱ-3-7-2"/>
    <hyperlink ref="C60" location="'表Ⅱ-3-8-1，表Ⅱ-3-8-2'!A5" display="表Ⅱ-3-8-1"/>
    <hyperlink ref="C61" location="'表Ⅱ-3-8-1，表Ⅱ-3-8-2'!A29" display="表Ⅱ-3-8-2"/>
    <hyperlink ref="C62" location="'表Ⅱ-4-1，表Ⅱ-4-2，表Ⅱ-4-3'!A8" display="表Ⅱ-4-1"/>
    <hyperlink ref="C63" location="'表Ⅱ-4-1，表Ⅱ-4-2，表Ⅱ-4-3'!A27" display="表Ⅱ-4-2"/>
    <hyperlink ref="C64" location="'表Ⅱ-4-1，表Ⅱ-4-2，表Ⅱ-4-3'!F27" display="表Ⅱ-4-3"/>
    <hyperlink ref="C65" location="'表Ⅱ-5-1，表Ⅱ-5-2，表Ⅱ-5-3'!A4" display="表Ⅱ-5-1"/>
    <hyperlink ref="C66" location="'表Ⅱ-5-1，表Ⅱ-5-2，表Ⅱ-5-3'!A21" display="表Ⅱ-5-2"/>
    <hyperlink ref="C67" location="'表Ⅱ-5-1，表Ⅱ-5-2，表Ⅱ-5-3'!F21" display="表Ⅱ-5-3"/>
    <hyperlink ref="C68" location="'表Ⅱ-5-4，表Ⅱ-5-5，表Ⅱ-5-6'!A1" display="表Ⅱ-5-4"/>
    <hyperlink ref="C69" location="'表Ⅱ-5-4，表Ⅱ-5-5，表Ⅱ-5-6'!E1" display="表Ⅱ-5-5"/>
    <hyperlink ref="C70" location="'表Ⅱ-5-4，表Ⅱ-5-5，表Ⅱ-5-6'!A30" display="表Ⅱ-5-6"/>
    <hyperlink ref="C71" location="'表Ⅱ-5-7，表Ⅱ-5-8'!A1" display="表Ⅱ-5-7"/>
    <hyperlink ref="C72" location="'表Ⅱ-5-7，表Ⅱ-5-8'!A16" display="表Ⅱ-5-8"/>
    <hyperlink ref="C73" location="'表Ⅱ-5-9，表Ⅱ-5-10'!A1" display="表Ⅱ-5-9"/>
    <hyperlink ref="C74" location="'表Ⅱ-5-9，表Ⅱ-5-10'!C23" display="表Ⅱ-5-10"/>
    <hyperlink ref="C75" location="'表Ⅱ-5-11，表Ⅱ-5-12，表Ⅱ-5-13'!A3" display="表Ⅱ-5-11"/>
    <hyperlink ref="C76" location="'表Ⅱ-5-11，表Ⅱ-5-12，表Ⅱ-5-13'!A20" display="表Ⅱ-5-12"/>
    <hyperlink ref="C77" location="'表Ⅱ-5-11，表Ⅱ-5-12，表Ⅱ-5-13'!F20" display="表Ⅱ-5-13"/>
    <hyperlink ref="C78" location="'表Ⅱ-5-14，表Ⅱ-5-15'!B1" display="表Ⅱ-5-14"/>
    <hyperlink ref="C79" location="'表Ⅱ-5-14，表Ⅱ-5-15'!A29" display="表Ⅱ-5-15"/>
    <hyperlink ref="C80" location="'表Ⅱ-5-16，表Ⅱ-5-17，表Ⅱ-5-18'!A1" display="表Ⅱ-5-16"/>
    <hyperlink ref="C81" location="'表Ⅱ-5-16，表Ⅱ-5-17，表Ⅱ-5-18'!A17" display="表Ⅱ-5-17"/>
    <hyperlink ref="C82" location="'表Ⅱ-5-16，表Ⅱ-5-17，表Ⅱ-5-18'!A32" display="表Ⅱ-5-18"/>
    <hyperlink ref="C83" location="'表Ⅱ-5-19'!A1" display="表Ⅱ-5-19"/>
    <hyperlink ref="C84" location="'表Ⅱ-6-1～表Ⅱ-6-4'!A3" display="表Ⅱ-6-1"/>
    <hyperlink ref="C85" location="'表Ⅱ-6-1～表Ⅱ-6-4'!H3" display="表Ⅱ-6-2"/>
    <hyperlink ref="C86" location="'表Ⅱ-6-1～表Ⅱ-6-4'!C22" display="表Ⅱ-6-3"/>
    <hyperlink ref="C87" location="'表Ⅱ-6-1～表Ⅱ-6-4'!I22" display="表Ⅱ-6-4"/>
    <hyperlink ref="C88" location="'表Ⅱ-7-1，表Ⅱ-7-2，表Ⅱ-7-3'!C5" display="表Ⅱ-7-1"/>
    <hyperlink ref="C89" location="'表Ⅱ-7-1，表Ⅱ-7-2，表Ⅱ-7-3'!A24" display="表Ⅱ-7-2"/>
    <hyperlink ref="C90" location="'表Ⅱ-7-1，表Ⅱ-7-2，表Ⅱ-7-3'!G24" display="表Ⅱ-7-3"/>
    <hyperlink ref="C91" location="'表Ⅱ-8-1，表Ⅱ-8-2，表Ⅱ-8-3'!C8" display="表Ⅱ-8-1"/>
    <hyperlink ref="C92" location="'表Ⅱ-8-1，表Ⅱ-8-2，表Ⅱ-8-3'!A26" display="表Ⅱ-8-2"/>
    <hyperlink ref="C93" location="'表Ⅱ-8-1，表Ⅱ-8-2，表Ⅱ-8-3'!G26" display="表Ⅱ-8-3"/>
    <hyperlink ref="C94" location="'表Ⅱ-8-4'!A1" display="表Ⅱ-8-4"/>
    <hyperlink ref="C95" location="'表Ⅱ-8-5'!A1" display="表Ⅱ-8-5"/>
    <hyperlink ref="C96" location="'表Ⅱ-8-6～表Ⅱ-8-9'!A3" display="表Ⅱ-8-6"/>
    <hyperlink ref="C97" location="'表Ⅱ-8-6～表Ⅱ-8-9'!G3" display="表Ⅱ-8-7"/>
    <hyperlink ref="C98" location="'表Ⅱ-8-6～表Ⅱ-8-9'!A34" display="表Ⅱ-8-8"/>
    <hyperlink ref="C99" location="'表Ⅱ-8-6～表Ⅱ-8-9'!G34" display="表Ⅱ-8-9"/>
    <hyperlink ref="C100:C113" location="'表Ⅱ-8-6～表Ⅱ-8-23'!A1" display="表Ⅱ-8-10"/>
    <hyperlink ref="C32" location="'表Ⅱ-3-1-3，表Ⅱ-3-1-4，表Ⅱ-3-1-5'!D30" display="表Ⅱ-3-1-5"/>
    <hyperlink ref="C38" location="'表Ⅱ-3-2-1，表Ⅱ-3-2-2'!A6" display="表Ⅱ-3-2-1"/>
    <hyperlink ref="C16" location="'表Ⅱ-1-2-1，表Ⅱ-1-2-2，表Ⅱ-1-2-3'!A45" display="表Ⅱ-1-2-3"/>
    <hyperlink ref="C100" location="'表Ⅱ-8-10～表Ⅱ-8-13'!A3" display="表Ⅱ-8-10"/>
    <hyperlink ref="C101" location="'表Ⅱ-8-10～表Ⅱ-8-13'!G3" display="表Ⅱ-8-11"/>
    <hyperlink ref="C102" location="'表Ⅱ-8-10～表Ⅱ-8-13'!A35" display="表Ⅱ-8-12"/>
    <hyperlink ref="C103" location="'表Ⅱ-8-10～表Ⅱ-8-13'!G35" display="表Ⅱ-8-13"/>
    <hyperlink ref="C104" location="'表Ⅱ-8-14～表Ⅱ-8-17'!A3" display="表Ⅱ-8-14"/>
    <hyperlink ref="C105" location="'表Ⅱ-8-14～表Ⅱ-8-17'!G3" display="表Ⅱ-8-15"/>
    <hyperlink ref="C106" location="'表Ⅱ-8-14～表Ⅱ-8-17'!A35" display="表Ⅱ-8-16"/>
    <hyperlink ref="C107" location="'表Ⅱ-8-14～表Ⅱ-8-17'!G35" display="表Ⅱ-8-17"/>
    <hyperlink ref="C108" location="'表Ⅱ-8-18～表Ⅱ-8-21'!A3" display="表Ⅱ-8-18"/>
    <hyperlink ref="C109" location="'表Ⅱ-8-18～表Ⅱ-8-21'!G3" display="表Ⅱ-8-19"/>
    <hyperlink ref="C110" location="'表Ⅱ-8-18～表Ⅱ-8-21'!A34" display="表Ⅱ-8-20"/>
    <hyperlink ref="C111" location="'表Ⅱ-8-18～表Ⅱ-8-21'!G34" display="表Ⅱ-8-21"/>
    <hyperlink ref="C112" location="'表Ⅱ-8-22～表Ⅱ-8-23'!A3" display="表Ⅱ-8-22"/>
    <hyperlink ref="C113" location="'表Ⅱ-8-22～表Ⅱ-8-23'!G3" display="表Ⅱ-8-23"/>
  </hyperlinks>
  <pageMargins left="0.46" right="0.48" top="0.43" bottom="0.43" header="0.3" footer="0.3"/>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view="pageBreakPreview" zoomScaleNormal="70" zoomScaleSheetLayoutView="100" workbookViewId="0">
      <selection activeCell="A2" sqref="A2"/>
    </sheetView>
  </sheetViews>
  <sheetFormatPr defaultRowHeight="18.75" customHeight="1" outlineLevelRow="1"/>
  <cols>
    <col min="1" max="10" width="12.7109375" style="9" customWidth="1"/>
    <col min="11" max="16384" width="9.140625" style="9"/>
  </cols>
  <sheetData>
    <row r="1" spans="1:10" ht="18.75" customHeight="1">
      <c r="A1" s="1781" t="s">
        <v>1131</v>
      </c>
      <c r="B1" s="1781"/>
      <c r="C1" s="1781"/>
      <c r="D1" s="1781"/>
      <c r="E1" s="1781"/>
      <c r="F1" s="1781"/>
      <c r="G1" s="1781"/>
      <c r="H1" s="1781"/>
      <c r="I1" s="1781"/>
      <c r="J1" s="1781"/>
    </row>
    <row r="2" spans="1:10" ht="18.75" customHeight="1">
      <c r="A2" s="4"/>
      <c r="H2" s="1778" t="s">
        <v>1115</v>
      </c>
      <c r="I2" s="1778"/>
    </row>
    <row r="3" spans="1:10" ht="18.75" customHeight="1">
      <c r="A3" s="1779"/>
      <c r="B3" s="1261" t="s">
        <v>1111</v>
      </c>
      <c r="C3" s="1262"/>
      <c r="D3" s="1261" t="s">
        <v>1112</v>
      </c>
      <c r="E3" s="1262"/>
      <c r="F3" s="1261" t="s">
        <v>1113</v>
      </c>
      <c r="G3" s="1262"/>
      <c r="H3" s="1263" t="s">
        <v>1114</v>
      </c>
      <c r="I3" s="1262"/>
    </row>
    <row r="4" spans="1:10" ht="18.75" customHeight="1">
      <c r="A4" s="1780"/>
      <c r="B4" s="1264"/>
      <c r="C4" s="1265" t="s">
        <v>159</v>
      </c>
      <c r="D4" s="1264"/>
      <c r="E4" s="1265" t="s">
        <v>159</v>
      </c>
      <c r="F4" s="1264"/>
      <c r="G4" s="1265" t="s">
        <v>159</v>
      </c>
      <c r="H4" s="1266"/>
      <c r="I4" s="1265" t="s">
        <v>159</v>
      </c>
    </row>
    <row r="5" spans="1:10" ht="21" hidden="1" customHeight="1" outlineLevel="1">
      <c r="A5" s="1267" t="s">
        <v>158</v>
      </c>
      <c r="B5" s="1268">
        <v>2087</v>
      </c>
      <c r="C5" s="1269"/>
      <c r="D5" s="1257">
        <v>424.3</v>
      </c>
      <c r="E5" s="1269"/>
      <c r="F5" s="1257">
        <v>322.60000000000002</v>
      </c>
      <c r="G5" s="1269"/>
      <c r="H5" s="1257">
        <v>2833.9</v>
      </c>
      <c r="I5" s="1258"/>
    </row>
    <row r="6" spans="1:10" ht="21" hidden="1" customHeight="1" outlineLevel="1">
      <c r="A6" s="1267" t="s">
        <v>157</v>
      </c>
      <c r="B6" s="1257">
        <v>2073.1999999999998</v>
      </c>
      <c r="C6" s="1258">
        <f t="shared" ref="C6:C18" si="0">(B6/B5-1)*100</f>
        <v>-0.66123622424533179</v>
      </c>
      <c r="D6" s="1257">
        <v>425.3</v>
      </c>
      <c r="E6" s="1258">
        <f t="shared" ref="E6:E17" si="1">(D6/D5-1)*100</f>
        <v>0.23568230025925452</v>
      </c>
      <c r="F6" s="1257">
        <v>321.5</v>
      </c>
      <c r="G6" s="1258">
        <f t="shared" ref="G6:G17" si="2">(F6/F5-1)*100</f>
        <v>-0.34097954122753737</v>
      </c>
      <c r="H6" s="1257">
        <v>2820</v>
      </c>
      <c r="I6" s="1258">
        <f t="shared" ref="I6:I17" si="3">(H6/H5-1)*100</f>
        <v>-0.49049013726666368</v>
      </c>
    </row>
    <row r="7" spans="1:10" ht="21" hidden="1" customHeight="1" outlineLevel="1">
      <c r="A7" s="1267" t="s">
        <v>156</v>
      </c>
      <c r="B7" s="1257">
        <v>2061.6999999999998</v>
      </c>
      <c r="C7" s="1258">
        <f t="shared" si="0"/>
        <v>-0.55469805132163374</v>
      </c>
      <c r="D7" s="1257">
        <v>424.7</v>
      </c>
      <c r="E7" s="1258">
        <f t="shared" si="1"/>
        <v>-0.1410768869033685</v>
      </c>
      <c r="F7" s="1257">
        <v>318.89999999999998</v>
      </c>
      <c r="G7" s="1258">
        <f t="shared" si="2"/>
        <v>-0.80870917573873102</v>
      </c>
      <c r="H7" s="1257">
        <v>2805.3</v>
      </c>
      <c r="I7" s="1258">
        <f t="shared" si="3"/>
        <v>-0.52127659574467966</v>
      </c>
    </row>
    <row r="8" spans="1:10" ht="21" hidden="1" customHeight="1" outlineLevel="1">
      <c r="A8" s="1270" t="s">
        <v>155</v>
      </c>
      <c r="B8" s="1257">
        <v>2510</v>
      </c>
      <c r="C8" s="1258">
        <f t="shared" si="0"/>
        <v>21.744191686472348</v>
      </c>
      <c r="D8" s="1257">
        <v>483.6</v>
      </c>
      <c r="E8" s="1258">
        <f t="shared" si="1"/>
        <v>13.868613138686147</v>
      </c>
      <c r="F8" s="1257">
        <v>318.3</v>
      </c>
      <c r="G8" s="1258">
        <f t="shared" si="2"/>
        <v>-0.18814675446847673</v>
      </c>
      <c r="H8" s="1257">
        <v>3311.9</v>
      </c>
      <c r="I8" s="1258">
        <f t="shared" si="3"/>
        <v>18.058674651552419</v>
      </c>
    </row>
    <row r="9" spans="1:10" ht="21" customHeight="1" collapsed="1">
      <c r="A9" s="1270" t="s">
        <v>63</v>
      </c>
      <c r="B9" s="1257">
        <v>2488.5</v>
      </c>
      <c r="C9" s="1258">
        <f t="shared" si="0"/>
        <v>-0.85657370517928655</v>
      </c>
      <c r="D9" s="1257">
        <v>480.3</v>
      </c>
      <c r="E9" s="1258">
        <f t="shared" si="1"/>
        <v>-0.68238213399504088</v>
      </c>
      <c r="F9" s="1257">
        <v>320.2</v>
      </c>
      <c r="G9" s="1258">
        <f t="shared" si="2"/>
        <v>0.59692114357523529</v>
      </c>
      <c r="H9" s="1257">
        <v>3289</v>
      </c>
      <c r="I9" s="1258">
        <f t="shared" si="3"/>
        <v>-0.69144599776563842</v>
      </c>
    </row>
    <row r="10" spans="1:10" ht="21" customHeight="1">
      <c r="A10" s="1270" t="s">
        <v>154</v>
      </c>
      <c r="B10" s="1257">
        <v>2477.4</v>
      </c>
      <c r="C10" s="1258">
        <f t="shared" si="0"/>
        <v>-0.44605183845689567</v>
      </c>
      <c r="D10" s="1257">
        <v>482.8</v>
      </c>
      <c r="E10" s="1258">
        <f t="shared" si="1"/>
        <v>0.52050801582343986</v>
      </c>
      <c r="F10" s="1257">
        <v>318.7</v>
      </c>
      <c r="G10" s="1258">
        <f t="shared" si="2"/>
        <v>-0.46845721424110254</v>
      </c>
      <c r="H10" s="1257">
        <v>3278.9</v>
      </c>
      <c r="I10" s="1258">
        <f t="shared" si="3"/>
        <v>-0.30708422012769576</v>
      </c>
    </row>
    <row r="11" spans="1:10" ht="21" customHeight="1">
      <c r="A11" s="1270" t="s">
        <v>153</v>
      </c>
      <c r="B11" s="1257">
        <v>2468.8000000000002</v>
      </c>
      <c r="C11" s="1258">
        <f t="shared" si="0"/>
        <v>-0.34713812868328864</v>
      </c>
      <c r="D11" s="1257">
        <v>479.8</v>
      </c>
      <c r="E11" s="1258">
        <f t="shared" si="1"/>
        <v>-0.62137531068765517</v>
      </c>
      <c r="F11" s="1257">
        <v>319.7</v>
      </c>
      <c r="G11" s="1258">
        <f t="shared" si="2"/>
        <v>0.3137747097583965</v>
      </c>
      <c r="H11" s="1257">
        <v>3268.3</v>
      </c>
      <c r="I11" s="1258">
        <f t="shared" si="3"/>
        <v>-0.3232791484949149</v>
      </c>
    </row>
    <row r="12" spans="1:10" ht="21" customHeight="1">
      <c r="A12" s="1270" t="s">
        <v>152</v>
      </c>
      <c r="B12" s="1257">
        <v>2449.8000000000002</v>
      </c>
      <c r="C12" s="1258">
        <f t="shared" si="0"/>
        <v>-0.76960466623460233</v>
      </c>
      <c r="D12" s="1257">
        <v>474.7</v>
      </c>
      <c r="E12" s="1258">
        <f t="shared" si="1"/>
        <v>-1.0629428928720319</v>
      </c>
      <c r="F12" s="1257">
        <v>319.7</v>
      </c>
      <c r="G12" s="1258">
        <f t="shared" si="2"/>
        <v>0</v>
      </c>
      <c r="H12" s="1257">
        <v>3244.2</v>
      </c>
      <c r="I12" s="1258">
        <f t="shared" si="3"/>
        <v>-0.73738640883640461</v>
      </c>
    </row>
    <row r="13" spans="1:10" ht="21" customHeight="1">
      <c r="A13" s="1270" t="s">
        <v>151</v>
      </c>
      <c r="B13" s="1257">
        <v>2433.6</v>
      </c>
      <c r="C13" s="1258">
        <f t="shared" si="0"/>
        <v>-0.66127847171199017</v>
      </c>
      <c r="D13" s="1257">
        <v>471.9</v>
      </c>
      <c r="E13" s="1258">
        <f t="shared" si="1"/>
        <v>-0.58984621866442488</v>
      </c>
      <c r="F13" s="1257">
        <v>318.3</v>
      </c>
      <c r="G13" s="1258">
        <f t="shared" si="2"/>
        <v>-0.43791054113230254</v>
      </c>
      <c r="H13" s="1257">
        <v>3223.8</v>
      </c>
      <c r="I13" s="1258">
        <f t="shared" si="3"/>
        <v>-0.62881449972257419</v>
      </c>
    </row>
    <row r="14" spans="1:10" ht="21" customHeight="1">
      <c r="A14" s="1270" t="s">
        <v>1178</v>
      </c>
      <c r="B14" s="1257">
        <v>2421.4</v>
      </c>
      <c r="C14" s="1258">
        <f t="shared" si="0"/>
        <v>-0.501314924391838</v>
      </c>
      <c r="D14" s="1257">
        <v>467.2</v>
      </c>
      <c r="E14" s="1258">
        <f t="shared" si="1"/>
        <v>-0.99597372324644606</v>
      </c>
      <c r="F14" s="1257">
        <v>318.10000000000002</v>
      </c>
      <c r="G14" s="1258">
        <f t="shared" si="2"/>
        <v>-6.2833804586859276E-2</v>
      </c>
      <c r="H14" s="1257">
        <v>3206.7</v>
      </c>
      <c r="I14" s="1258">
        <f t="shared" si="3"/>
        <v>-0.53042992741486605</v>
      </c>
    </row>
    <row r="15" spans="1:10" ht="21" customHeight="1">
      <c r="A15" s="1270" t="s">
        <v>251</v>
      </c>
      <c r="B15" s="1257">
        <v>2407.9</v>
      </c>
      <c r="C15" s="1258">
        <f t="shared" si="0"/>
        <v>-0.55752870240356467</v>
      </c>
      <c r="D15" s="1257">
        <v>465.3</v>
      </c>
      <c r="E15" s="1258">
        <f t="shared" si="1"/>
        <v>-0.40667808219178037</v>
      </c>
      <c r="F15" s="1257">
        <v>316.29999999999995</v>
      </c>
      <c r="G15" s="1258">
        <f t="shared" si="2"/>
        <v>-0.56585979251809748</v>
      </c>
      <c r="H15" s="1257">
        <v>3189.5000000000005</v>
      </c>
      <c r="I15" s="1258">
        <f t="shared" si="3"/>
        <v>-0.53637696073843832</v>
      </c>
    </row>
    <row r="16" spans="1:10" ht="21" customHeight="1">
      <c r="A16" s="1270" t="s">
        <v>1177</v>
      </c>
      <c r="B16" s="1257">
        <v>2390.7999999999997</v>
      </c>
      <c r="C16" s="1258">
        <f t="shared" si="0"/>
        <v>-0.71016238215874106</v>
      </c>
      <c r="D16" s="1257">
        <v>462.70000000000005</v>
      </c>
      <c r="E16" s="1258">
        <f t="shared" si="1"/>
        <v>-0.55877928218353023</v>
      </c>
      <c r="F16" s="1257">
        <v>315.29999999999995</v>
      </c>
      <c r="G16" s="1258">
        <f t="shared" si="2"/>
        <v>-0.31615554852987282</v>
      </c>
      <c r="H16" s="1257">
        <v>3168.8</v>
      </c>
      <c r="I16" s="1258">
        <f t="shared" si="3"/>
        <v>-0.64900454616712011</v>
      </c>
    </row>
    <row r="17" spans="1:10" ht="21" customHeight="1">
      <c r="A17" s="1271" t="s">
        <v>170</v>
      </c>
      <c r="B17" s="1259">
        <v>2368.1</v>
      </c>
      <c r="C17" s="1258">
        <f t="shared" si="0"/>
        <v>-0.94947297975572775</v>
      </c>
      <c r="D17" s="1259">
        <v>461</v>
      </c>
      <c r="E17" s="1260">
        <f t="shared" si="1"/>
        <v>-0.36740868813487371</v>
      </c>
      <c r="F17" s="1259">
        <v>314.3</v>
      </c>
      <c r="G17" s="1260">
        <f t="shared" si="2"/>
        <v>-0.31715826197270536</v>
      </c>
      <c r="H17" s="1259">
        <v>3143.4</v>
      </c>
      <c r="I17" s="1260">
        <f t="shared" si="3"/>
        <v>-0.80156526129765426</v>
      </c>
    </row>
    <row r="18" spans="1:10" ht="21" customHeight="1">
      <c r="A18" s="1271" t="s">
        <v>169</v>
      </c>
      <c r="B18" s="1259">
        <v>2352.1999999999998</v>
      </c>
      <c r="C18" s="1258">
        <f t="shared" si="0"/>
        <v>-0.67142434863393108</v>
      </c>
      <c r="D18" s="1259">
        <v>456.8</v>
      </c>
      <c r="E18" s="1260">
        <f t="shared" ref="E18" si="4">(D18/D17-1)*100</f>
        <v>-0.91106290672451351</v>
      </c>
      <c r="F18" s="1259">
        <v>314.3</v>
      </c>
      <c r="G18" s="1260">
        <f t="shared" ref="G18" si="5">(F18/F17-1)*100</f>
        <v>0</v>
      </c>
      <c r="H18" s="1259">
        <v>3123.3</v>
      </c>
      <c r="I18" s="1260">
        <f t="shared" ref="I18" si="6">(H18/H17-1)*100</f>
        <v>-0.63943500668066644</v>
      </c>
    </row>
    <row r="19" spans="1:10" ht="18.75" customHeight="1">
      <c r="A19" s="1288" t="s">
        <v>1498</v>
      </c>
      <c r="B19" s="4"/>
      <c r="C19" s="4"/>
      <c r="D19" s="4"/>
      <c r="E19" s="4"/>
      <c r="F19" s="4"/>
      <c r="G19" s="4"/>
      <c r="H19" s="4"/>
      <c r="I19" s="4"/>
    </row>
    <row r="20" spans="1:10" ht="18.75" customHeight="1">
      <c r="A20" s="2"/>
      <c r="B20" s="4"/>
      <c r="C20" s="4"/>
      <c r="D20" s="4"/>
      <c r="E20" s="4"/>
      <c r="F20" s="4"/>
      <c r="G20" s="4"/>
      <c r="H20" s="4"/>
      <c r="I20" s="4"/>
    </row>
    <row r="22" spans="1:10" ht="18.75" customHeight="1">
      <c r="A22" s="1782" t="s">
        <v>1485</v>
      </c>
      <c r="B22" s="1782"/>
      <c r="C22" s="1782"/>
      <c r="D22" s="1782"/>
      <c r="E22" s="1782"/>
      <c r="F22" s="1782"/>
      <c r="G22" s="1782"/>
      <c r="H22" s="1782"/>
      <c r="I22" s="1782"/>
      <c r="J22" s="1782"/>
    </row>
    <row r="23" spans="1:10" ht="18.75" customHeight="1">
      <c r="A23" s="110"/>
      <c r="C23" s="7"/>
      <c r="D23" s="5"/>
      <c r="I23" s="5" t="s">
        <v>174</v>
      </c>
    </row>
    <row r="24" spans="1:10" ht="18.75" customHeight="1">
      <c r="A24" s="113"/>
      <c r="B24" s="1272" t="s">
        <v>1106</v>
      </c>
      <c r="C24" s="1272" t="s">
        <v>151</v>
      </c>
      <c r="D24" s="1272" t="s">
        <v>173</v>
      </c>
      <c r="E24" s="1272" t="s">
        <v>172</v>
      </c>
      <c r="F24" s="1272" t="s">
        <v>171</v>
      </c>
      <c r="G24" s="1272" t="s">
        <v>170</v>
      </c>
      <c r="H24" s="1272" t="s">
        <v>169</v>
      </c>
      <c r="I24" s="1272" t="s">
        <v>1830</v>
      </c>
    </row>
    <row r="25" spans="1:10" ht="21" customHeight="1">
      <c r="A25" s="111"/>
      <c r="B25" s="1273">
        <v>40.200000000000003</v>
      </c>
      <c r="C25" s="1273">
        <v>39.799999999999997</v>
      </c>
      <c r="D25" s="1274">
        <v>31.4</v>
      </c>
      <c r="E25" s="1274">
        <v>30.9</v>
      </c>
      <c r="F25" s="1274">
        <v>34.1</v>
      </c>
      <c r="G25" s="1274">
        <v>37.299999999999997</v>
      </c>
      <c r="H25" s="1274">
        <v>35.700000000000003</v>
      </c>
      <c r="I25" s="1274">
        <v>34.299999999999997</v>
      </c>
    </row>
    <row r="26" spans="1:10" ht="18.75" customHeight="1">
      <c r="A26" s="2"/>
      <c r="B26" s="1288" t="s">
        <v>168</v>
      </c>
      <c r="C26" s="113"/>
      <c r="D26" s="111"/>
    </row>
    <row r="27" spans="1:10" ht="18.75" customHeight="1">
      <c r="A27" s="113"/>
      <c r="B27" s="111"/>
      <c r="C27" s="13"/>
      <c r="D27" s="113"/>
      <c r="E27" s="111"/>
    </row>
    <row r="28" spans="1:10" ht="18.75" customHeight="1">
      <c r="A28" s="19"/>
      <c r="B28" s="18"/>
      <c r="C28" s="18"/>
      <c r="D28" s="18"/>
      <c r="E28" s="18"/>
      <c r="F28" s="18"/>
      <c r="G28" s="18"/>
      <c r="H28" s="17"/>
      <c r="I28" s="17"/>
      <c r="J28" s="17"/>
    </row>
    <row r="29" spans="1:10" ht="18.75" customHeight="1">
      <c r="A29" s="1777" t="s">
        <v>1258</v>
      </c>
      <c r="B29" s="1777"/>
      <c r="C29" s="1777"/>
      <c r="D29" s="1777"/>
      <c r="E29" s="1777"/>
      <c r="F29" s="1777"/>
      <c r="G29" s="1777"/>
      <c r="H29" s="1777"/>
      <c r="I29" s="1777"/>
      <c r="J29" s="1777"/>
    </row>
    <row r="30" spans="1:10" ht="18.75" customHeight="1">
      <c r="A30" s="25"/>
      <c r="B30" s="23"/>
      <c r="C30" s="23"/>
      <c r="D30" s="24"/>
      <c r="E30" s="24"/>
      <c r="F30" s="23"/>
      <c r="G30" s="22"/>
      <c r="H30" s="20"/>
      <c r="I30" s="20"/>
      <c r="J30" s="21" t="s">
        <v>184</v>
      </c>
    </row>
    <row r="31" spans="1:10" ht="30" customHeight="1">
      <c r="A31" s="1275"/>
      <c r="B31" s="1276" t="s">
        <v>183</v>
      </c>
      <c r="C31" s="1276" t="s">
        <v>182</v>
      </c>
      <c r="D31" s="1276" t="s">
        <v>181</v>
      </c>
      <c r="E31" s="1276" t="s">
        <v>180</v>
      </c>
      <c r="F31" s="1276" t="s">
        <v>179</v>
      </c>
      <c r="G31" s="1277" t="s">
        <v>178</v>
      </c>
      <c r="H31" s="1276" t="s">
        <v>177</v>
      </c>
      <c r="I31" s="1276" t="s">
        <v>1125</v>
      </c>
      <c r="J31" s="1278" t="s">
        <v>1126</v>
      </c>
    </row>
    <row r="32" spans="1:10" ht="21" customHeight="1" thickBot="1">
      <c r="A32" s="1279" t="s">
        <v>1255</v>
      </c>
      <c r="B32" s="1280">
        <v>10637</v>
      </c>
      <c r="C32" s="1281">
        <v>271</v>
      </c>
      <c r="D32" s="1282">
        <v>120</v>
      </c>
      <c r="E32" s="1282">
        <v>70</v>
      </c>
      <c r="F32" s="1280">
        <v>626</v>
      </c>
      <c r="G32" s="1281">
        <v>1102</v>
      </c>
      <c r="H32" s="1282">
        <v>1615</v>
      </c>
      <c r="I32" s="1282">
        <v>99</v>
      </c>
      <c r="J32" s="1282">
        <v>226</v>
      </c>
    </row>
    <row r="33" spans="1:10" ht="21" customHeight="1" thickTop="1">
      <c r="A33" s="1283" t="s">
        <v>1256</v>
      </c>
      <c r="B33" s="1284">
        <v>817</v>
      </c>
      <c r="C33" s="1285" t="s">
        <v>1523</v>
      </c>
      <c r="D33" s="1284">
        <v>4</v>
      </c>
      <c r="E33" s="1284">
        <v>7</v>
      </c>
      <c r="F33" s="1284">
        <v>12</v>
      </c>
      <c r="G33" s="1285" t="s">
        <v>1523</v>
      </c>
      <c r="H33" s="1284">
        <v>486</v>
      </c>
      <c r="I33" s="1284">
        <v>25</v>
      </c>
      <c r="J33" s="1284">
        <v>37</v>
      </c>
    </row>
    <row r="34" spans="1:10" ht="21" customHeight="1">
      <c r="A34" s="1287" t="s">
        <v>1257</v>
      </c>
      <c r="B34" s="1286">
        <v>7.68073704992009</v>
      </c>
      <c r="C34" s="1286" t="s">
        <v>1564</v>
      </c>
      <c r="D34" s="1286">
        <v>3.3333333333333335</v>
      </c>
      <c r="E34" s="1286">
        <v>10</v>
      </c>
      <c r="F34" s="1286">
        <v>1.9169329073482428</v>
      </c>
      <c r="G34" s="1286" t="s">
        <v>1564</v>
      </c>
      <c r="H34" s="1286">
        <v>30.092879256965944</v>
      </c>
      <c r="I34" s="1286">
        <v>25.252525252525253</v>
      </c>
      <c r="J34" s="1286">
        <v>16.371681415929203</v>
      </c>
    </row>
    <row r="35" spans="1:10" ht="18.75" customHeight="1">
      <c r="A35" s="1289" t="s">
        <v>1487</v>
      </c>
      <c r="B35" s="18"/>
      <c r="C35" s="18"/>
      <c r="D35" s="18"/>
      <c r="E35" s="18"/>
      <c r="F35" s="18"/>
      <c r="G35" s="18"/>
      <c r="H35" s="17"/>
      <c r="I35" s="17"/>
      <c r="J35" s="17"/>
    </row>
    <row r="36" spans="1:10" ht="18.75" customHeight="1">
      <c r="A36" s="6" t="s">
        <v>442</v>
      </c>
      <c r="B36" s="18"/>
      <c r="C36" s="18"/>
      <c r="D36" s="18"/>
      <c r="E36" s="18"/>
      <c r="F36" s="18"/>
      <c r="G36" s="18"/>
      <c r="H36" s="17"/>
      <c r="I36" s="17"/>
      <c r="J36" s="17"/>
    </row>
    <row r="37" spans="1:10" ht="18.75" customHeight="1">
      <c r="A37" s="19"/>
      <c r="B37" s="18"/>
      <c r="C37" s="18"/>
      <c r="D37" s="18"/>
      <c r="E37" s="18"/>
      <c r="F37" s="18"/>
      <c r="G37" s="18"/>
      <c r="H37" s="17"/>
      <c r="I37" s="17"/>
      <c r="J37" s="17"/>
    </row>
    <row r="38" spans="1:10" ht="18.75" customHeight="1">
      <c r="A38" s="19"/>
      <c r="B38" s="18"/>
      <c r="C38" s="18"/>
      <c r="D38" s="18"/>
      <c r="E38" s="18"/>
      <c r="F38" s="18"/>
      <c r="G38" s="18"/>
      <c r="H38" s="17"/>
      <c r="I38" s="17"/>
      <c r="J38" s="17"/>
    </row>
    <row r="39" spans="1:10" ht="18.75" customHeight="1">
      <c r="A39" s="19"/>
      <c r="B39" s="18"/>
      <c r="C39" s="18"/>
      <c r="D39" s="18"/>
      <c r="E39" s="18"/>
      <c r="F39" s="18"/>
      <c r="G39" s="18"/>
      <c r="H39" s="17"/>
      <c r="I39" s="17"/>
      <c r="J39" s="17"/>
    </row>
    <row r="40" spans="1:10" ht="18.75" customHeight="1">
      <c r="A40" s="19"/>
      <c r="B40" s="18"/>
      <c r="C40" s="18"/>
      <c r="D40" s="18"/>
      <c r="E40" s="18"/>
      <c r="F40" s="18"/>
      <c r="G40" s="18"/>
      <c r="H40" s="17"/>
      <c r="I40" s="17"/>
      <c r="J40" s="17"/>
    </row>
    <row r="41" spans="1:10" ht="18.75" customHeight="1">
      <c r="A41" s="19"/>
      <c r="B41" s="18"/>
      <c r="C41" s="18"/>
      <c r="D41" s="18"/>
      <c r="E41" s="18"/>
      <c r="F41" s="18"/>
      <c r="G41" s="18"/>
      <c r="H41" s="17"/>
      <c r="I41" s="17"/>
      <c r="J41" s="17"/>
    </row>
    <row r="42" spans="1:10" ht="18.75" customHeight="1">
      <c r="A42" s="19"/>
      <c r="B42" s="18"/>
      <c r="C42" s="18"/>
      <c r="D42" s="18"/>
      <c r="E42" s="18"/>
      <c r="F42" s="18"/>
      <c r="G42" s="18"/>
      <c r="H42" s="17"/>
      <c r="I42" s="17"/>
      <c r="J42" s="17"/>
    </row>
    <row r="43" spans="1:10" ht="18.75" customHeight="1">
      <c r="A43" s="19"/>
      <c r="B43" s="18"/>
      <c r="C43" s="18"/>
      <c r="D43" s="18"/>
      <c r="E43" s="18"/>
      <c r="F43" s="18"/>
      <c r="G43" s="18"/>
      <c r="H43" s="17"/>
      <c r="I43" s="17"/>
      <c r="J43" s="17"/>
    </row>
    <row r="44" spans="1:10" ht="18.75" customHeight="1">
      <c r="A44" s="19"/>
      <c r="B44" s="18"/>
      <c r="C44" s="18"/>
      <c r="D44" s="18"/>
      <c r="E44" s="18"/>
      <c r="F44" s="18"/>
      <c r="G44" s="18"/>
      <c r="H44" s="17"/>
      <c r="I44" s="17"/>
      <c r="J44" s="17"/>
    </row>
    <row r="45" spans="1:10" ht="18.75" customHeight="1">
      <c r="A45" s="19"/>
      <c r="B45" s="18"/>
      <c r="C45" s="18"/>
      <c r="D45" s="18"/>
      <c r="E45" s="18"/>
      <c r="F45" s="18"/>
      <c r="G45" s="18"/>
      <c r="H45" s="17"/>
      <c r="I45" s="17"/>
      <c r="J45" s="17"/>
    </row>
    <row r="46" spans="1:10" ht="18.75" customHeight="1">
      <c r="A46" s="19"/>
      <c r="B46" s="18"/>
      <c r="C46" s="18"/>
      <c r="D46" s="18"/>
      <c r="E46" s="18"/>
      <c r="F46" s="18"/>
      <c r="G46" s="18"/>
      <c r="H46" s="17"/>
      <c r="I46" s="17"/>
      <c r="J46" s="17"/>
    </row>
    <row r="47" spans="1:10" ht="18.75" customHeight="1">
      <c r="A47" s="19"/>
      <c r="B47" s="18"/>
      <c r="C47" s="18"/>
      <c r="D47" s="18"/>
      <c r="E47" s="18"/>
      <c r="F47" s="18"/>
      <c r="G47" s="18"/>
      <c r="H47" s="17"/>
      <c r="I47" s="17"/>
      <c r="J47" s="17"/>
    </row>
    <row r="48" spans="1:10" ht="18.75" customHeight="1">
      <c r="A48" s="19"/>
      <c r="B48" s="18"/>
      <c r="C48" s="18"/>
      <c r="D48" s="18"/>
      <c r="E48" s="18"/>
      <c r="F48" s="18"/>
      <c r="G48" s="18"/>
      <c r="H48" s="17"/>
      <c r="I48" s="17"/>
      <c r="J48" s="17"/>
    </row>
    <row r="49" spans="1:10" ht="18.75" customHeight="1">
      <c r="A49" s="19"/>
      <c r="B49" s="18"/>
      <c r="C49" s="18"/>
      <c r="D49" s="18"/>
      <c r="E49" s="18"/>
      <c r="F49" s="18"/>
      <c r="G49" s="18"/>
      <c r="H49" s="17"/>
      <c r="I49" s="17"/>
      <c r="J49" s="17"/>
    </row>
    <row r="50" spans="1:10" ht="18.75" customHeight="1">
      <c r="A50" s="19"/>
      <c r="B50" s="18"/>
      <c r="C50" s="18"/>
      <c r="D50" s="18"/>
      <c r="E50" s="18"/>
      <c r="F50" s="18"/>
      <c r="G50" s="18"/>
      <c r="H50" s="17"/>
      <c r="I50" s="17"/>
      <c r="J50" s="17"/>
    </row>
    <row r="51" spans="1:10" ht="18.75" customHeight="1">
      <c r="A51" s="19"/>
      <c r="B51" s="18"/>
      <c r="C51" s="18"/>
      <c r="D51" s="18"/>
      <c r="E51" s="18"/>
      <c r="F51" s="18"/>
      <c r="G51" s="18"/>
      <c r="H51" s="17"/>
      <c r="I51" s="17"/>
      <c r="J51" s="17"/>
    </row>
  </sheetData>
  <mergeCells count="5">
    <mergeCell ref="A29:J29"/>
    <mergeCell ref="H2:I2"/>
    <mergeCell ref="A3:A4"/>
    <mergeCell ref="A1:J1"/>
    <mergeCell ref="A22:J22"/>
  </mergeCells>
  <phoneticPr fontId="9"/>
  <pageMargins left="0.97" right="0.74803149606299213" top="0.98425196850393704" bottom="0.9842519685039370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view="pageBreakPreview" zoomScaleNormal="100" zoomScaleSheetLayoutView="100" workbookViewId="0">
      <selection activeCell="A2" sqref="A2"/>
    </sheetView>
  </sheetViews>
  <sheetFormatPr defaultRowHeight="18.75" customHeight="1" outlineLevelRow="1"/>
  <cols>
    <col min="1" max="1" width="12.7109375" style="4" customWidth="1"/>
    <col min="2" max="2" width="5.7109375" style="4" customWidth="1"/>
    <col min="3" max="3" width="6.7109375" style="4" customWidth="1"/>
    <col min="4" max="12" width="11.7109375" style="4" customWidth="1"/>
    <col min="13" max="13" width="10.7109375" style="4" customWidth="1"/>
    <col min="14" max="16384" width="9.140625" style="4"/>
  </cols>
  <sheetData>
    <row r="1" spans="1:13" ht="18.75" customHeight="1">
      <c r="A1" s="673" t="s">
        <v>1932</v>
      </c>
      <c r="B1" s="105"/>
      <c r="D1" s="105"/>
    </row>
    <row r="2" spans="1:13" ht="18.75" customHeight="1">
      <c r="F2" s="339"/>
      <c r="G2" s="339"/>
      <c r="H2" s="339"/>
      <c r="I2" s="339"/>
      <c r="J2" s="339"/>
      <c r="K2" s="339"/>
    </row>
    <row r="3" spans="1:13" ht="18.75" customHeight="1">
      <c r="A3" s="1782" t="s">
        <v>1132</v>
      </c>
      <c r="B3" s="1782"/>
      <c r="C3" s="1782"/>
      <c r="D3" s="1782"/>
      <c r="E3" s="1782"/>
      <c r="F3" s="1782"/>
      <c r="G3" s="1782"/>
      <c r="H3" s="1782"/>
      <c r="I3" s="1782"/>
      <c r="J3" s="1782"/>
      <c r="K3" s="406"/>
      <c r="L3" s="406"/>
      <c r="M3" s="406"/>
    </row>
    <row r="4" spans="1:13" ht="18.75" customHeight="1">
      <c r="B4" s="967"/>
      <c r="C4" s="967"/>
      <c r="D4" s="1290"/>
      <c r="E4" s="6"/>
      <c r="F4" s="7"/>
      <c r="G4" s="1161"/>
      <c r="H4" s="1161" t="s">
        <v>1449</v>
      </c>
      <c r="I4" s="5"/>
      <c r="J4" s="5"/>
      <c r="K4" s="674"/>
      <c r="L4" s="674"/>
    </row>
    <row r="5" spans="1:13" ht="18.75" customHeight="1">
      <c r="B5" s="1291"/>
      <c r="C5" s="1809" t="s">
        <v>1543</v>
      </c>
      <c r="D5" s="1809"/>
      <c r="E5" s="1809"/>
      <c r="F5" s="1809" t="s">
        <v>1544</v>
      </c>
      <c r="G5" s="1809"/>
      <c r="H5" s="1291" t="s">
        <v>1545</v>
      </c>
      <c r="I5" s="5"/>
      <c r="J5" s="5"/>
      <c r="K5" s="674"/>
      <c r="L5" s="674"/>
    </row>
    <row r="6" spans="1:13" ht="18.75" customHeight="1">
      <c r="A6" s="675"/>
      <c r="B6" s="1791" t="s">
        <v>187</v>
      </c>
      <c r="C6" s="1801" t="s">
        <v>1180</v>
      </c>
      <c r="D6" s="1802"/>
      <c r="E6" s="1803"/>
      <c r="F6" s="1810">
        <v>46162.34</v>
      </c>
      <c r="G6" s="1811"/>
      <c r="H6" s="1165">
        <f>F6/$F$18*100</f>
        <v>75.665560097553794</v>
      </c>
      <c r="I6" s="677"/>
      <c r="J6" s="677"/>
    </row>
    <row r="7" spans="1:13" ht="18.75" customHeight="1">
      <c r="A7" s="678"/>
      <c r="B7" s="1792"/>
      <c r="C7" s="1801" t="s">
        <v>1478</v>
      </c>
      <c r="D7" s="1802"/>
      <c r="E7" s="1803"/>
      <c r="F7" s="1810">
        <v>4095.21</v>
      </c>
      <c r="G7" s="1811"/>
      <c r="H7" s="1165">
        <f t="shared" ref="H7:H18" si="0">F7/$F$18*100</f>
        <v>6.7125357676214703</v>
      </c>
      <c r="I7" s="677"/>
      <c r="J7" s="677"/>
    </row>
    <row r="8" spans="1:13" ht="18.75" customHeight="1">
      <c r="A8" s="678"/>
      <c r="B8" s="1792"/>
      <c r="C8" s="1801" t="s">
        <v>1479</v>
      </c>
      <c r="D8" s="1802"/>
      <c r="E8" s="1803"/>
      <c r="F8" s="1810">
        <v>2683.91</v>
      </c>
      <c r="G8" s="1811"/>
      <c r="H8" s="1165">
        <f t="shared" si="0"/>
        <v>4.399247382204317</v>
      </c>
      <c r="I8" s="677"/>
      <c r="J8" s="677"/>
    </row>
    <row r="9" spans="1:13" ht="18.75" customHeight="1">
      <c r="A9" s="678"/>
      <c r="B9" s="1792"/>
      <c r="C9" s="1801" t="s">
        <v>1480</v>
      </c>
      <c r="D9" s="1802"/>
      <c r="E9" s="1803"/>
      <c r="F9" s="1810">
        <v>2898.92</v>
      </c>
      <c r="G9" s="1811"/>
      <c r="H9" s="1165">
        <f t="shared" si="0"/>
        <v>4.751674318892861</v>
      </c>
      <c r="I9" s="677"/>
      <c r="J9" s="677"/>
    </row>
    <row r="10" spans="1:13" ht="18.75" customHeight="1">
      <c r="A10" s="678"/>
      <c r="B10" s="1792"/>
      <c r="C10" s="1801" t="s">
        <v>1481</v>
      </c>
      <c r="D10" s="1802"/>
      <c r="E10" s="1803"/>
      <c r="F10" s="1810">
        <v>1188.02</v>
      </c>
      <c r="G10" s="1811"/>
      <c r="H10" s="1165">
        <f t="shared" si="0"/>
        <v>1.947305936117967</v>
      </c>
      <c r="I10" s="677"/>
      <c r="J10" s="677"/>
    </row>
    <row r="11" spans="1:13" ht="18.75" customHeight="1">
      <c r="A11" s="678"/>
      <c r="B11" s="1792"/>
      <c r="C11" s="1801" t="s">
        <v>1482</v>
      </c>
      <c r="D11" s="1802"/>
      <c r="E11" s="1803"/>
      <c r="F11" s="1810">
        <v>280.87</v>
      </c>
      <c r="G11" s="1811"/>
      <c r="H11" s="1165">
        <f t="shared" si="0"/>
        <v>0.46037930192880039</v>
      </c>
      <c r="I11" s="677"/>
      <c r="J11" s="677"/>
    </row>
    <row r="12" spans="1:13" ht="18.75" customHeight="1">
      <c r="A12" s="678"/>
      <c r="B12" s="1793"/>
      <c r="C12" s="1801" t="s">
        <v>1179</v>
      </c>
      <c r="D12" s="1802"/>
      <c r="E12" s="1803"/>
      <c r="F12" s="1810">
        <v>439.35</v>
      </c>
      <c r="G12" s="1811"/>
      <c r="H12" s="1165">
        <f t="shared" si="0"/>
        <v>0.72014685193298833</v>
      </c>
      <c r="I12" s="677"/>
      <c r="J12" s="677"/>
    </row>
    <row r="13" spans="1:13" ht="18.75" customHeight="1">
      <c r="B13" s="1791" t="s">
        <v>186</v>
      </c>
      <c r="C13" s="1801" t="s">
        <v>1483</v>
      </c>
      <c r="D13" s="1802"/>
      <c r="E13" s="1803"/>
      <c r="F13" s="1816">
        <v>80.510000000000005</v>
      </c>
      <c r="G13" s="1817"/>
      <c r="H13" s="1165">
        <f t="shared" si="0"/>
        <v>0.13196545589877068</v>
      </c>
      <c r="I13" s="677"/>
      <c r="J13" s="677"/>
    </row>
    <row r="14" spans="1:13" ht="18.75" customHeight="1">
      <c r="B14" s="1792"/>
      <c r="C14" s="1801" t="s">
        <v>176</v>
      </c>
      <c r="D14" s="1802"/>
      <c r="E14" s="1803"/>
      <c r="F14" s="1816">
        <v>324.35000000000002</v>
      </c>
      <c r="G14" s="1817"/>
      <c r="H14" s="1165">
        <f t="shared" si="0"/>
        <v>0.53164818806069147</v>
      </c>
      <c r="I14" s="677"/>
      <c r="J14" s="677"/>
    </row>
    <row r="15" spans="1:13" ht="18.75" customHeight="1">
      <c r="B15" s="1793"/>
      <c r="C15" s="1801" t="s">
        <v>26</v>
      </c>
      <c r="D15" s="1802"/>
      <c r="E15" s="1803"/>
      <c r="F15" s="1816">
        <v>1067.29</v>
      </c>
      <c r="G15" s="1817"/>
      <c r="H15" s="1165">
        <f t="shared" si="0"/>
        <v>1.7494151214283808</v>
      </c>
      <c r="I15" s="677"/>
      <c r="J15" s="677"/>
    </row>
    <row r="16" spans="1:13" ht="18.75" customHeight="1">
      <c r="A16" s="338"/>
      <c r="B16" s="1787" t="s">
        <v>185</v>
      </c>
      <c r="C16" s="1794"/>
      <c r="D16" s="1794"/>
      <c r="E16" s="1788"/>
      <c r="F16" s="1810">
        <v>170.62</v>
      </c>
      <c r="G16" s="1811"/>
      <c r="H16" s="1165">
        <f t="shared" si="0"/>
        <v>0.27966645243383742</v>
      </c>
      <c r="I16" s="530"/>
      <c r="J16" s="530"/>
    </row>
    <row r="17" spans="1:35" ht="18.75" customHeight="1" thickBot="1">
      <c r="A17" s="679"/>
      <c r="B17" s="1795" t="s">
        <v>1181</v>
      </c>
      <c r="C17" s="1796"/>
      <c r="D17" s="1796"/>
      <c r="E17" s="1797"/>
      <c r="F17" s="1812">
        <v>1617</v>
      </c>
      <c r="G17" s="1813"/>
      <c r="H17" s="1169">
        <f t="shared" si="0"/>
        <v>2.6504551259261229</v>
      </c>
      <c r="I17" s="530"/>
      <c r="J17" s="677"/>
    </row>
    <row r="18" spans="1:35" ht="18.75" customHeight="1" thickTop="1">
      <c r="A18" s="681"/>
      <c r="B18" s="1798" t="s">
        <v>1182</v>
      </c>
      <c r="C18" s="1799"/>
      <c r="D18" s="1799"/>
      <c r="E18" s="1800"/>
      <c r="F18" s="1814">
        <f>SUM(F6:G17)</f>
        <v>61008.389999999992</v>
      </c>
      <c r="G18" s="1815"/>
      <c r="H18" s="1170">
        <f t="shared" si="0"/>
        <v>100</v>
      </c>
      <c r="I18" s="677"/>
      <c r="J18" s="677"/>
    </row>
    <row r="19" spans="1:35" ht="18.75" customHeight="1">
      <c r="A19" s="530"/>
      <c r="B19" s="6" t="s">
        <v>1933</v>
      </c>
      <c r="C19" s="967"/>
      <c r="D19" s="967"/>
      <c r="E19" s="6"/>
      <c r="F19" s="1290"/>
      <c r="G19" s="1290"/>
      <c r="H19" s="1290"/>
      <c r="I19" s="530"/>
      <c r="K19" s="530"/>
      <c r="L19" s="339"/>
      <c r="M19" s="339"/>
    </row>
    <row r="20" spans="1:35" ht="18.75" customHeight="1">
      <c r="E20" s="530"/>
      <c r="F20" s="339"/>
      <c r="G20" s="339"/>
      <c r="H20" s="339"/>
      <c r="I20" s="530"/>
      <c r="J20" s="339"/>
      <c r="K20" s="339"/>
      <c r="L20" s="339"/>
    </row>
    <row r="21" spans="1:35" ht="18.75" customHeight="1">
      <c r="E21" s="530"/>
    </row>
    <row r="22" spans="1:35" ht="18.75" customHeight="1">
      <c r="A22" s="1781" t="s">
        <v>1934</v>
      </c>
      <c r="B22" s="1781"/>
      <c r="C22" s="1781"/>
      <c r="D22" s="1781"/>
      <c r="E22" s="1781"/>
      <c r="F22" s="1781"/>
      <c r="G22" s="1781"/>
      <c r="H22" s="1781"/>
      <c r="I22" s="1781"/>
      <c r="J22" s="1781"/>
      <c r="K22" s="683"/>
      <c r="L22" s="683"/>
      <c r="M22" s="684"/>
      <c r="N22" s="684"/>
      <c r="O22" s="684"/>
      <c r="P22" s="684"/>
      <c r="Q22" s="684"/>
      <c r="R22" s="684"/>
      <c r="S22" s="684"/>
      <c r="T22" s="684"/>
      <c r="U22" s="684"/>
      <c r="V22" s="684"/>
      <c r="W22" s="684"/>
      <c r="X22" s="684"/>
      <c r="Y22" s="684"/>
      <c r="Z22" s="684"/>
      <c r="AA22" s="684"/>
      <c r="AB22" s="684"/>
      <c r="AC22" s="684"/>
      <c r="AD22" s="684"/>
    </row>
    <row r="23" spans="1:35" ht="18.75" customHeight="1">
      <c r="A23" s="967"/>
      <c r="B23" s="967"/>
      <c r="C23" s="967"/>
      <c r="D23" s="6"/>
      <c r="E23" s="6"/>
      <c r="F23" s="7"/>
      <c r="G23" s="6"/>
      <c r="H23" s="6"/>
      <c r="I23" s="6"/>
      <c r="J23" s="1161" t="s">
        <v>196</v>
      </c>
      <c r="K23" s="684"/>
      <c r="L23" s="5"/>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row>
    <row r="24" spans="1:35" ht="18.75" customHeight="1">
      <c r="A24" s="1292"/>
      <c r="B24" s="1787" t="s">
        <v>195</v>
      </c>
      <c r="C24" s="1788"/>
      <c r="D24" s="1293" t="s">
        <v>194</v>
      </c>
      <c r="E24" s="1293" t="s">
        <v>193</v>
      </c>
      <c r="F24" s="1293" t="s">
        <v>192</v>
      </c>
      <c r="G24" s="1293" t="s">
        <v>191</v>
      </c>
      <c r="H24" s="1293" t="s">
        <v>190</v>
      </c>
      <c r="I24" s="1294" t="s">
        <v>189</v>
      </c>
      <c r="J24" s="1295" t="s">
        <v>188</v>
      </c>
      <c r="K24" s="684"/>
      <c r="L24" s="684"/>
      <c r="M24" s="684"/>
      <c r="N24" s="684"/>
      <c r="O24" s="684"/>
      <c r="P24" s="684"/>
      <c r="Q24" s="684"/>
      <c r="R24" s="684"/>
      <c r="S24" s="684"/>
      <c r="T24" s="684"/>
      <c r="U24" s="684"/>
      <c r="V24" s="684"/>
      <c r="W24" s="684"/>
      <c r="X24" s="684"/>
      <c r="Y24" s="684"/>
      <c r="Z24" s="684"/>
      <c r="AA24" s="684"/>
      <c r="AB24" s="684"/>
      <c r="AC24" s="684"/>
      <c r="AD24" s="684"/>
      <c r="AE24" s="684"/>
      <c r="AF24" s="684"/>
    </row>
    <row r="25" spans="1:35" ht="18.75" customHeight="1">
      <c r="A25" s="1296" t="s">
        <v>1276</v>
      </c>
      <c r="B25" s="1789">
        <v>113</v>
      </c>
      <c r="C25" s="1790"/>
      <c r="D25" s="1297">
        <v>41</v>
      </c>
      <c r="E25" s="1297">
        <v>51</v>
      </c>
      <c r="F25" s="1297">
        <v>37</v>
      </c>
      <c r="G25" s="1297">
        <v>11</v>
      </c>
      <c r="H25" s="1297">
        <v>14</v>
      </c>
      <c r="I25" s="1298">
        <v>22</v>
      </c>
      <c r="J25" s="1299">
        <f t="shared" ref="J25:J35" si="1">SUM(B25:I25)</f>
        <v>289</v>
      </c>
      <c r="K25" s="684"/>
      <c r="L25" s="684"/>
      <c r="M25" s="684"/>
      <c r="N25" s="684"/>
      <c r="O25" s="684"/>
      <c r="P25" s="684"/>
      <c r="Q25" s="684"/>
      <c r="R25" s="684"/>
      <c r="S25" s="684"/>
      <c r="T25" s="684"/>
      <c r="U25" s="684"/>
      <c r="V25" s="684"/>
      <c r="W25" s="684"/>
      <c r="X25" s="684"/>
      <c r="Y25" s="684"/>
      <c r="Z25" s="684"/>
      <c r="AA25" s="684"/>
      <c r="AB25" s="684"/>
      <c r="AC25" s="684"/>
      <c r="AD25" s="684"/>
      <c r="AE25" s="684"/>
      <c r="AF25" s="684"/>
    </row>
    <row r="26" spans="1:35" ht="18.75" customHeight="1">
      <c r="A26" s="1296" t="s">
        <v>1183</v>
      </c>
      <c r="B26" s="1789">
        <v>14</v>
      </c>
      <c r="C26" s="1790"/>
      <c r="D26" s="1297">
        <v>6</v>
      </c>
      <c r="E26" s="1297">
        <v>2</v>
      </c>
      <c r="F26" s="1297">
        <v>2</v>
      </c>
      <c r="G26" s="1300">
        <v>2</v>
      </c>
      <c r="H26" s="1300"/>
      <c r="I26" s="1301">
        <v>1</v>
      </c>
      <c r="J26" s="1299">
        <f t="shared" si="1"/>
        <v>27</v>
      </c>
      <c r="K26" s="684"/>
      <c r="L26" s="684"/>
      <c r="M26" s="684"/>
      <c r="N26" s="684"/>
      <c r="O26" s="684"/>
      <c r="P26" s="684"/>
      <c r="Q26" s="684"/>
      <c r="R26" s="684"/>
      <c r="S26" s="684"/>
      <c r="T26" s="684"/>
      <c r="U26" s="684"/>
      <c r="V26" s="684"/>
      <c r="W26" s="684"/>
      <c r="X26" s="684"/>
      <c r="Y26" s="684"/>
      <c r="Z26" s="684"/>
      <c r="AA26" s="684"/>
      <c r="AB26" s="684"/>
      <c r="AC26" s="684"/>
      <c r="AD26" s="684"/>
      <c r="AE26" s="684"/>
      <c r="AF26" s="684"/>
    </row>
    <row r="27" spans="1:35" ht="18.75" customHeight="1">
      <c r="A27" s="1296" t="s">
        <v>1184</v>
      </c>
      <c r="B27" s="1789">
        <v>165</v>
      </c>
      <c r="C27" s="1790"/>
      <c r="D27" s="1297">
        <v>76</v>
      </c>
      <c r="E27" s="1297">
        <v>77</v>
      </c>
      <c r="F27" s="1297">
        <v>52</v>
      </c>
      <c r="G27" s="1297">
        <v>28</v>
      </c>
      <c r="H27" s="1297">
        <v>24</v>
      </c>
      <c r="I27" s="1298">
        <v>11</v>
      </c>
      <c r="J27" s="1299">
        <f t="shared" si="1"/>
        <v>433</v>
      </c>
      <c r="K27" s="684"/>
      <c r="L27" s="684"/>
      <c r="M27" s="684"/>
      <c r="N27" s="684"/>
      <c r="O27" s="684"/>
      <c r="P27" s="684"/>
      <c r="Q27" s="684"/>
      <c r="R27" s="684"/>
      <c r="S27" s="684"/>
      <c r="T27" s="684"/>
      <c r="U27" s="684"/>
      <c r="V27" s="684"/>
      <c r="W27" s="684"/>
      <c r="X27" s="684"/>
      <c r="Y27" s="684"/>
      <c r="Z27" s="684"/>
      <c r="AA27" s="684"/>
      <c r="AB27" s="684"/>
      <c r="AC27" s="684"/>
      <c r="AD27" s="684"/>
      <c r="AE27" s="684"/>
      <c r="AF27" s="684"/>
    </row>
    <row r="28" spans="1:35" ht="18.75" customHeight="1">
      <c r="A28" s="1296" t="s">
        <v>1185</v>
      </c>
      <c r="B28" s="1789">
        <v>24</v>
      </c>
      <c r="C28" s="1790"/>
      <c r="D28" s="1297">
        <v>8</v>
      </c>
      <c r="E28" s="1297">
        <v>5</v>
      </c>
      <c r="F28" s="1297">
        <v>3</v>
      </c>
      <c r="G28" s="1297">
        <v>2</v>
      </c>
      <c r="H28" s="1297">
        <v>2</v>
      </c>
      <c r="I28" s="1298">
        <v>1</v>
      </c>
      <c r="J28" s="1299">
        <f t="shared" si="1"/>
        <v>45</v>
      </c>
      <c r="K28" s="684"/>
      <c r="L28" s="684"/>
      <c r="M28" s="684"/>
      <c r="N28" s="684"/>
      <c r="O28" s="684"/>
      <c r="P28" s="684"/>
      <c r="Q28" s="684"/>
      <c r="R28" s="684"/>
      <c r="S28" s="684"/>
      <c r="T28" s="684"/>
      <c r="U28" s="684"/>
      <c r="V28" s="684"/>
      <c r="W28" s="684"/>
      <c r="X28" s="684"/>
      <c r="Y28" s="684"/>
      <c r="Z28" s="684"/>
      <c r="AA28" s="684"/>
      <c r="AB28" s="684"/>
      <c r="AC28" s="684"/>
      <c r="AD28" s="684"/>
      <c r="AE28" s="684"/>
      <c r="AF28" s="684"/>
    </row>
    <row r="29" spans="1:35" ht="18.75" customHeight="1">
      <c r="A29" s="1296" t="s">
        <v>1186</v>
      </c>
      <c r="B29" s="1789">
        <v>6</v>
      </c>
      <c r="C29" s="1790"/>
      <c r="D29" s="1297">
        <v>3</v>
      </c>
      <c r="E29" s="1297">
        <v>2</v>
      </c>
      <c r="F29" s="1297"/>
      <c r="G29" s="1297"/>
      <c r="H29" s="1300"/>
      <c r="I29" s="1298"/>
      <c r="J29" s="1299">
        <f t="shared" si="1"/>
        <v>11</v>
      </c>
      <c r="K29" s="684"/>
      <c r="L29" s="684"/>
      <c r="M29" s="684"/>
      <c r="N29" s="684"/>
      <c r="O29" s="684"/>
      <c r="P29" s="684"/>
      <c r="Q29" s="684"/>
      <c r="R29" s="684"/>
      <c r="S29" s="684"/>
      <c r="T29" s="684"/>
      <c r="U29" s="684"/>
      <c r="V29" s="684"/>
      <c r="W29" s="684"/>
      <c r="X29" s="684"/>
      <c r="Y29" s="684"/>
      <c r="Z29" s="684"/>
      <c r="AA29" s="684"/>
      <c r="AB29" s="684"/>
      <c r="AC29" s="684"/>
      <c r="AD29" s="684"/>
      <c r="AE29" s="684"/>
      <c r="AF29" s="684"/>
    </row>
    <row r="30" spans="1:35" ht="18.75" customHeight="1">
      <c r="A30" s="1296" t="s">
        <v>1187</v>
      </c>
      <c r="B30" s="1789">
        <v>11</v>
      </c>
      <c r="C30" s="1790"/>
      <c r="D30" s="1297">
        <v>2</v>
      </c>
      <c r="E30" s="1297">
        <v>4</v>
      </c>
      <c r="F30" s="1297">
        <v>1</v>
      </c>
      <c r="G30" s="1297"/>
      <c r="H30" s="1300"/>
      <c r="I30" s="1298"/>
      <c r="J30" s="1299">
        <f t="shared" si="1"/>
        <v>18</v>
      </c>
    </row>
    <row r="31" spans="1:35" ht="18.75" customHeight="1">
      <c r="A31" s="1296" t="s">
        <v>1277</v>
      </c>
      <c r="B31" s="1789">
        <v>3</v>
      </c>
      <c r="C31" s="1790"/>
      <c r="D31" s="1297">
        <v>2</v>
      </c>
      <c r="E31" s="1297">
        <v>1</v>
      </c>
      <c r="F31" s="1297"/>
      <c r="G31" s="1297"/>
      <c r="H31" s="1300">
        <v>1</v>
      </c>
      <c r="I31" s="1301">
        <v>1</v>
      </c>
      <c r="J31" s="1299">
        <f t="shared" si="1"/>
        <v>8</v>
      </c>
    </row>
    <row r="32" spans="1:35" ht="18.75" customHeight="1">
      <c r="A32" s="1296" t="s">
        <v>1188</v>
      </c>
      <c r="B32" s="1789">
        <v>283</v>
      </c>
      <c r="C32" s="1790"/>
      <c r="D32" s="1297">
        <v>110</v>
      </c>
      <c r="E32" s="1297">
        <v>111</v>
      </c>
      <c r="F32" s="1297">
        <v>58</v>
      </c>
      <c r="G32" s="1297">
        <v>27</v>
      </c>
      <c r="H32" s="1297">
        <v>24</v>
      </c>
      <c r="I32" s="1298">
        <v>40</v>
      </c>
      <c r="J32" s="1299">
        <f t="shared" si="1"/>
        <v>653</v>
      </c>
    </row>
    <row r="33" spans="1:13" ht="18.75" customHeight="1">
      <c r="A33" s="1296" t="s">
        <v>1189</v>
      </c>
      <c r="B33" s="1789">
        <v>50</v>
      </c>
      <c r="C33" s="1790"/>
      <c r="D33" s="1297">
        <v>22</v>
      </c>
      <c r="E33" s="1297">
        <v>7</v>
      </c>
      <c r="F33" s="1297">
        <v>6</v>
      </c>
      <c r="G33" s="1297">
        <v>1</v>
      </c>
      <c r="H33" s="1297">
        <v>2</v>
      </c>
      <c r="I33" s="1298">
        <v>10</v>
      </c>
      <c r="J33" s="1299">
        <f t="shared" si="1"/>
        <v>98</v>
      </c>
    </row>
    <row r="34" spans="1:13" ht="18.75" customHeight="1">
      <c r="A34" s="1296" t="s">
        <v>1190</v>
      </c>
      <c r="B34" s="1789">
        <v>48</v>
      </c>
      <c r="C34" s="1790"/>
      <c r="D34" s="1297">
        <v>10</v>
      </c>
      <c r="E34" s="1297">
        <v>8</v>
      </c>
      <c r="F34" s="1297">
        <v>3</v>
      </c>
      <c r="G34" s="1297">
        <v>2</v>
      </c>
      <c r="H34" s="1297"/>
      <c r="I34" s="1298">
        <v>1</v>
      </c>
      <c r="J34" s="1299">
        <f t="shared" si="1"/>
        <v>72</v>
      </c>
    </row>
    <row r="35" spans="1:13" ht="18.75" customHeight="1" thickBot="1">
      <c r="A35" s="1302" t="s">
        <v>1191</v>
      </c>
      <c r="B35" s="1807">
        <v>63</v>
      </c>
      <c r="C35" s="1808"/>
      <c r="D35" s="1303">
        <v>40</v>
      </c>
      <c r="E35" s="1303">
        <v>19</v>
      </c>
      <c r="F35" s="1303">
        <v>10</v>
      </c>
      <c r="G35" s="1303">
        <v>4</v>
      </c>
      <c r="H35" s="1303">
        <v>2</v>
      </c>
      <c r="I35" s="1303"/>
      <c r="J35" s="1304">
        <f t="shared" si="1"/>
        <v>138</v>
      </c>
    </row>
    <row r="36" spans="1:13" ht="18.75" customHeight="1" thickTop="1">
      <c r="A36" s="1305" t="s">
        <v>1278</v>
      </c>
      <c r="B36" s="1805">
        <f>SUM(B25:C35)</f>
        <v>780</v>
      </c>
      <c r="C36" s="1806"/>
      <c r="D36" s="1298">
        <f t="shared" ref="D36:J36" si="2">SUM(D25:D35)</f>
        <v>320</v>
      </c>
      <c r="E36" s="1298">
        <f t="shared" si="2"/>
        <v>287</v>
      </c>
      <c r="F36" s="1298">
        <f t="shared" si="2"/>
        <v>172</v>
      </c>
      <c r="G36" s="1298">
        <f t="shared" si="2"/>
        <v>77</v>
      </c>
      <c r="H36" s="1298">
        <f t="shared" si="2"/>
        <v>69</v>
      </c>
      <c r="I36" s="1298">
        <f t="shared" si="2"/>
        <v>87</v>
      </c>
      <c r="J36" s="1306">
        <f t="shared" si="2"/>
        <v>1792</v>
      </c>
    </row>
    <row r="37" spans="1:13" ht="18.75" customHeight="1">
      <c r="A37" s="6" t="s">
        <v>1933</v>
      </c>
      <c r="B37" s="967"/>
      <c r="C37" s="967"/>
      <c r="D37" s="6"/>
      <c r="E37" s="967"/>
      <c r="F37" s="967"/>
      <c r="G37" s="7"/>
      <c r="H37" s="7"/>
      <c r="I37" s="7"/>
      <c r="J37" s="7"/>
      <c r="K37" s="7"/>
      <c r="L37" s="684"/>
      <c r="M37" s="684"/>
    </row>
    <row r="38" spans="1:13" ht="18.75" customHeight="1">
      <c r="D38" s="530"/>
      <c r="G38" s="7"/>
      <c r="H38" s="7"/>
      <c r="I38" s="7"/>
      <c r="J38" s="7"/>
      <c r="K38" s="7"/>
      <c r="L38" s="684"/>
      <c r="M38" s="684"/>
    </row>
    <row r="40" spans="1:13" ht="18.75" customHeight="1">
      <c r="A40" s="673" t="s">
        <v>1848</v>
      </c>
      <c r="B40" s="105"/>
    </row>
    <row r="41" spans="1:13" ht="18.75" customHeight="1">
      <c r="A41" s="1804" t="s">
        <v>1133</v>
      </c>
      <c r="B41" s="1804"/>
      <c r="C41" s="1804"/>
      <c r="D41" s="1804"/>
      <c r="E41" s="1804"/>
      <c r="F41" s="1804"/>
      <c r="G41" s="1804"/>
      <c r="H41" s="1804"/>
      <c r="I41" s="1804"/>
      <c r="J41" s="1804"/>
      <c r="K41" s="686"/>
    </row>
    <row r="42" spans="1:13" ht="18.75" customHeight="1">
      <c r="A42" s="967"/>
      <c r="B42" s="967"/>
      <c r="C42" s="967"/>
      <c r="D42" s="967"/>
      <c r="E42" s="7"/>
      <c r="F42" s="687"/>
      <c r="G42" s="687"/>
      <c r="H42" s="7"/>
      <c r="I42" s="493" t="s">
        <v>204</v>
      </c>
      <c r="J42" s="640"/>
      <c r="K42" s="640"/>
    </row>
    <row r="43" spans="1:13" ht="18.75" customHeight="1">
      <c r="A43" s="1307"/>
      <c r="B43" s="1787" t="s">
        <v>203</v>
      </c>
      <c r="C43" s="1788"/>
      <c r="D43" s="1293" t="s">
        <v>202</v>
      </c>
      <c r="E43" s="1308" t="s">
        <v>201</v>
      </c>
      <c r="F43" s="1308" t="s">
        <v>200</v>
      </c>
      <c r="G43" s="1308" t="s">
        <v>199</v>
      </c>
      <c r="H43" s="1309" t="s">
        <v>198</v>
      </c>
      <c r="I43" s="1310" t="s">
        <v>188</v>
      </c>
    </row>
    <row r="44" spans="1:13" ht="18.75" hidden="1" customHeight="1" outlineLevel="1">
      <c r="A44" s="1311" t="s">
        <v>1192</v>
      </c>
      <c r="B44" s="1312">
        <v>51</v>
      </c>
      <c r="C44" s="1313"/>
      <c r="D44" s="1314" t="s">
        <v>197</v>
      </c>
      <c r="E44" s="1312">
        <v>81.7</v>
      </c>
      <c r="F44" s="1312">
        <v>2.5</v>
      </c>
      <c r="G44" s="1312">
        <v>79.8</v>
      </c>
      <c r="H44" s="1315">
        <v>45.8</v>
      </c>
      <c r="I44" s="1316">
        <f t="shared" ref="I44:I56" si="3">SUM(B44:H44)</f>
        <v>260.8</v>
      </c>
    </row>
    <row r="45" spans="1:13" ht="18.75" hidden="1" customHeight="1" outlineLevel="1">
      <c r="A45" s="1311" t="s">
        <v>62</v>
      </c>
      <c r="B45" s="1312">
        <v>36.200000000000003</v>
      </c>
      <c r="C45" s="1313"/>
      <c r="D45" s="1314" t="s">
        <v>197</v>
      </c>
      <c r="E45" s="1312">
        <v>82.1</v>
      </c>
      <c r="F45" s="1312">
        <v>4.9000000000000004</v>
      </c>
      <c r="G45" s="1312">
        <v>93</v>
      </c>
      <c r="H45" s="1315">
        <v>48.4</v>
      </c>
      <c r="I45" s="1316">
        <f t="shared" si="3"/>
        <v>264.59999999999997</v>
      </c>
    </row>
    <row r="46" spans="1:13" ht="18.75" hidden="1" customHeight="1" outlineLevel="1">
      <c r="A46" s="1311" t="s">
        <v>158</v>
      </c>
      <c r="B46" s="1312">
        <v>45.8</v>
      </c>
      <c r="C46" s="1313"/>
      <c r="D46" s="1314" t="s">
        <v>197</v>
      </c>
      <c r="E46" s="1312">
        <v>95.5</v>
      </c>
      <c r="F46" s="1312">
        <v>5.4</v>
      </c>
      <c r="G46" s="1312">
        <v>84.2</v>
      </c>
      <c r="H46" s="1315">
        <v>49.7</v>
      </c>
      <c r="I46" s="1316">
        <f t="shared" si="3"/>
        <v>280.60000000000002</v>
      </c>
    </row>
    <row r="47" spans="1:13" ht="18.75" hidden="1" customHeight="1" outlineLevel="1">
      <c r="A47" s="1311" t="s">
        <v>157</v>
      </c>
      <c r="B47" s="1312">
        <v>43.5</v>
      </c>
      <c r="C47" s="1313"/>
      <c r="D47" s="1314" t="s">
        <v>197</v>
      </c>
      <c r="E47" s="1312">
        <v>146.30000000000001</v>
      </c>
      <c r="F47" s="1312">
        <v>1.6</v>
      </c>
      <c r="G47" s="1312">
        <v>78.599999999999994</v>
      </c>
      <c r="H47" s="1315">
        <v>42.1</v>
      </c>
      <c r="I47" s="1316">
        <f t="shared" si="3"/>
        <v>312.10000000000002</v>
      </c>
    </row>
    <row r="48" spans="1:13" ht="18.75" hidden="1" customHeight="1" outlineLevel="1">
      <c r="A48" s="1296" t="s">
        <v>156</v>
      </c>
      <c r="B48" s="1783">
        <v>34.5</v>
      </c>
      <c r="C48" s="1784"/>
      <c r="D48" s="1314" t="s">
        <v>197</v>
      </c>
      <c r="E48" s="1312">
        <v>199.6</v>
      </c>
      <c r="F48" s="1312">
        <v>1.1000000000000001</v>
      </c>
      <c r="G48" s="1312">
        <v>59</v>
      </c>
      <c r="H48" s="1315">
        <v>49.3</v>
      </c>
      <c r="I48" s="1316">
        <f t="shared" si="3"/>
        <v>343.5</v>
      </c>
    </row>
    <row r="49" spans="1:9" ht="18.75" customHeight="1" collapsed="1">
      <c r="A49" s="1296" t="s">
        <v>155</v>
      </c>
      <c r="B49" s="1783">
        <v>28.7</v>
      </c>
      <c r="C49" s="1784"/>
      <c r="D49" s="1314" t="s">
        <v>197</v>
      </c>
      <c r="E49" s="1312">
        <v>2.2999999999999998</v>
      </c>
      <c r="F49" s="1312">
        <v>1.5</v>
      </c>
      <c r="G49" s="1312">
        <v>55.3</v>
      </c>
      <c r="H49" s="1315">
        <v>52.2</v>
      </c>
      <c r="I49" s="1316">
        <f t="shared" si="3"/>
        <v>140</v>
      </c>
    </row>
    <row r="50" spans="1:9" ht="18.75" customHeight="1">
      <c r="A50" s="1296" t="s">
        <v>63</v>
      </c>
      <c r="B50" s="1783">
        <v>22.3</v>
      </c>
      <c r="C50" s="1784"/>
      <c r="D50" s="1314" t="s">
        <v>197</v>
      </c>
      <c r="E50" s="1312">
        <v>3.5</v>
      </c>
      <c r="F50" s="1312">
        <v>1.3</v>
      </c>
      <c r="G50" s="1312">
        <v>45.4</v>
      </c>
      <c r="H50" s="1315">
        <v>41.7</v>
      </c>
      <c r="I50" s="1316">
        <f t="shared" si="3"/>
        <v>114.2</v>
      </c>
    </row>
    <row r="51" spans="1:9" ht="18.75" customHeight="1">
      <c r="A51" s="1296" t="s">
        <v>154</v>
      </c>
      <c r="B51" s="1783">
        <v>25.3</v>
      </c>
      <c r="C51" s="1784"/>
      <c r="D51" s="1314" t="s">
        <v>197</v>
      </c>
      <c r="E51" s="1312">
        <v>4.5</v>
      </c>
      <c r="F51" s="1312">
        <v>1.7</v>
      </c>
      <c r="G51" s="1312">
        <v>30</v>
      </c>
      <c r="H51" s="1315">
        <v>37.4</v>
      </c>
      <c r="I51" s="1316">
        <f t="shared" si="3"/>
        <v>98.9</v>
      </c>
    </row>
    <row r="52" spans="1:9" ht="18.75" customHeight="1">
      <c r="A52" s="1296" t="s">
        <v>153</v>
      </c>
      <c r="B52" s="1783">
        <v>23</v>
      </c>
      <c r="C52" s="1784"/>
      <c r="D52" s="1314" t="s">
        <v>197</v>
      </c>
      <c r="E52" s="1312">
        <v>5.9</v>
      </c>
      <c r="F52" s="1312">
        <v>2.2000000000000002</v>
      </c>
      <c r="G52" s="1312">
        <v>33.9</v>
      </c>
      <c r="H52" s="1315">
        <v>43.5</v>
      </c>
      <c r="I52" s="1316">
        <f t="shared" si="3"/>
        <v>108.5</v>
      </c>
    </row>
    <row r="53" spans="1:9" ht="18.75" customHeight="1">
      <c r="A53" s="1296" t="s">
        <v>1106</v>
      </c>
      <c r="B53" s="1783">
        <v>17.399999999999999</v>
      </c>
      <c r="C53" s="1784"/>
      <c r="D53" s="1314" t="s">
        <v>197</v>
      </c>
      <c r="E53" s="1312">
        <v>4</v>
      </c>
      <c r="F53" s="1312">
        <v>2.7</v>
      </c>
      <c r="G53" s="1312">
        <v>34.200000000000003</v>
      </c>
      <c r="H53" s="1315">
        <v>39.4</v>
      </c>
      <c r="I53" s="1316">
        <f t="shared" si="3"/>
        <v>97.699999999999989</v>
      </c>
    </row>
    <row r="54" spans="1:9" ht="18.75" customHeight="1">
      <c r="A54" s="1296" t="s">
        <v>1193</v>
      </c>
      <c r="B54" s="1783">
        <v>11.2</v>
      </c>
      <c r="C54" s="1784"/>
      <c r="D54" s="1317">
        <v>1.6</v>
      </c>
      <c r="E54" s="1312">
        <v>0</v>
      </c>
      <c r="F54" s="1312">
        <v>13.6</v>
      </c>
      <c r="G54" s="1312">
        <v>29.6</v>
      </c>
      <c r="H54" s="1315">
        <v>32.799999999999997</v>
      </c>
      <c r="I54" s="1316">
        <f t="shared" si="3"/>
        <v>88.8</v>
      </c>
    </row>
    <row r="55" spans="1:9" ht="18.75" customHeight="1">
      <c r="A55" s="1296" t="s">
        <v>150</v>
      </c>
      <c r="B55" s="1783">
        <v>13.5</v>
      </c>
      <c r="C55" s="1784"/>
      <c r="D55" s="1317">
        <v>1.8</v>
      </c>
      <c r="E55" s="1312">
        <v>0</v>
      </c>
      <c r="F55" s="1312">
        <v>14.4</v>
      </c>
      <c r="G55" s="1312">
        <v>31.5</v>
      </c>
      <c r="H55" s="1315">
        <v>39.200000000000003</v>
      </c>
      <c r="I55" s="1316">
        <f t="shared" si="3"/>
        <v>100.4</v>
      </c>
    </row>
    <row r="56" spans="1:9" ht="18.75" customHeight="1">
      <c r="A56" s="1296" t="s">
        <v>251</v>
      </c>
      <c r="B56" s="1783">
        <v>8.1999999999999993</v>
      </c>
      <c r="C56" s="1784"/>
      <c r="D56" s="1317">
        <v>1.5</v>
      </c>
      <c r="E56" s="1312">
        <v>0</v>
      </c>
      <c r="F56" s="1312">
        <v>12.9</v>
      </c>
      <c r="G56" s="1312">
        <v>27</v>
      </c>
      <c r="H56" s="1315">
        <v>41.1</v>
      </c>
      <c r="I56" s="1316">
        <f t="shared" si="3"/>
        <v>90.7</v>
      </c>
    </row>
    <row r="57" spans="1:9" ht="18.75" customHeight="1">
      <c r="A57" s="1296" t="s">
        <v>149</v>
      </c>
      <c r="B57" s="1785">
        <v>13.1</v>
      </c>
      <c r="C57" s="1786"/>
      <c r="D57" s="1318">
        <v>0.9</v>
      </c>
      <c r="E57" s="1319">
        <v>0</v>
      </c>
      <c r="F57" s="1319">
        <v>11.9</v>
      </c>
      <c r="G57" s="1319">
        <v>16.399999999999999</v>
      </c>
      <c r="H57" s="1315">
        <v>42.7</v>
      </c>
      <c r="I57" s="1316">
        <f>SUM(B57:H57)</f>
        <v>85</v>
      </c>
    </row>
    <row r="58" spans="1:9" ht="18.75" customHeight="1">
      <c r="A58" s="1296" t="s">
        <v>1835</v>
      </c>
      <c r="B58" s="1785">
        <v>2.1</v>
      </c>
      <c r="C58" s="1786"/>
      <c r="D58" s="1318">
        <v>1.1000000000000001</v>
      </c>
      <c r="E58" s="1319">
        <v>0</v>
      </c>
      <c r="F58" s="1319">
        <v>9.3000000000000007</v>
      </c>
      <c r="G58" s="1319">
        <v>18.5</v>
      </c>
      <c r="H58" s="1315">
        <v>40.799999999999997</v>
      </c>
      <c r="I58" s="1316">
        <f>SUM(B58:H58)</f>
        <v>71.8</v>
      </c>
    </row>
    <row r="59" spans="1:9" ht="18.75" customHeight="1">
      <c r="A59" s="6" t="s">
        <v>1498</v>
      </c>
      <c r="B59" s="1320"/>
      <c r="C59" s="1320"/>
      <c r="D59" s="1321"/>
      <c r="E59" s="1320"/>
      <c r="F59" s="1320"/>
      <c r="G59" s="1320"/>
      <c r="H59" s="1320"/>
      <c r="I59" s="1320"/>
    </row>
    <row r="60" spans="1:9" ht="18.75" customHeight="1">
      <c r="A60" s="967" t="s">
        <v>1515</v>
      </c>
      <c r="B60" s="967"/>
      <c r="C60" s="967"/>
      <c r="D60" s="967"/>
      <c r="E60" s="967"/>
      <c r="F60" s="967"/>
      <c r="G60" s="967"/>
      <c r="H60" s="967"/>
      <c r="I60" s="967"/>
    </row>
    <row r="61" spans="1:9" ht="18.75" customHeight="1">
      <c r="A61" s="7" t="s">
        <v>1550</v>
      </c>
      <c r="B61" s="7"/>
      <c r="C61" s="967"/>
      <c r="D61" s="967"/>
      <c r="E61" s="967"/>
      <c r="F61" s="967"/>
      <c r="G61" s="967"/>
      <c r="H61" s="967"/>
      <c r="I61" s="967"/>
    </row>
    <row r="62" spans="1:9" ht="18.75" customHeight="1">
      <c r="A62" s="967" t="s">
        <v>1516</v>
      </c>
      <c r="B62" s="967"/>
      <c r="C62" s="967"/>
      <c r="D62" s="967"/>
      <c r="E62" s="967"/>
      <c r="F62" s="967"/>
      <c r="G62" s="967"/>
      <c r="H62" s="967"/>
      <c r="I62" s="967"/>
    </row>
  </sheetData>
  <mergeCells count="58">
    <mergeCell ref="B58:C58"/>
    <mergeCell ref="C5:E5"/>
    <mergeCell ref="F5:G5"/>
    <mergeCell ref="F11:G11"/>
    <mergeCell ref="F17:G17"/>
    <mergeCell ref="F18:G18"/>
    <mergeCell ref="F13:G13"/>
    <mergeCell ref="F12:G12"/>
    <mergeCell ref="F16:G16"/>
    <mergeCell ref="F14:G14"/>
    <mergeCell ref="F15:G15"/>
    <mergeCell ref="F6:G6"/>
    <mergeCell ref="F7:G7"/>
    <mergeCell ref="F8:G8"/>
    <mergeCell ref="F9:G9"/>
    <mergeCell ref="F10:G10"/>
    <mergeCell ref="B52:C52"/>
    <mergeCell ref="B53:C53"/>
    <mergeCell ref="A41:J41"/>
    <mergeCell ref="A22:J22"/>
    <mergeCell ref="B36:C36"/>
    <mergeCell ref="B43:C43"/>
    <mergeCell ref="B48:C48"/>
    <mergeCell ref="B49:C49"/>
    <mergeCell ref="B50:C50"/>
    <mergeCell ref="B51:C51"/>
    <mergeCell ref="B35:C35"/>
    <mergeCell ref="B6:B12"/>
    <mergeCell ref="B13:B15"/>
    <mergeCell ref="B16:E16"/>
    <mergeCell ref="B17:E17"/>
    <mergeCell ref="B18:E18"/>
    <mergeCell ref="C6:E6"/>
    <mergeCell ref="C7:E7"/>
    <mergeCell ref="C8:E8"/>
    <mergeCell ref="C9:E9"/>
    <mergeCell ref="C10:E10"/>
    <mergeCell ref="C11:E11"/>
    <mergeCell ref="C12:E12"/>
    <mergeCell ref="C13:E13"/>
    <mergeCell ref="C14:E14"/>
    <mergeCell ref="C15:E15"/>
    <mergeCell ref="A3:J3"/>
    <mergeCell ref="B54:C54"/>
    <mergeCell ref="B55:C55"/>
    <mergeCell ref="B56:C56"/>
    <mergeCell ref="B57:C57"/>
    <mergeCell ref="B24:C24"/>
    <mergeCell ref="B25:C25"/>
    <mergeCell ref="B26:C26"/>
    <mergeCell ref="B27:C27"/>
    <mergeCell ref="B28:C28"/>
    <mergeCell ref="B29:C29"/>
    <mergeCell ref="B30:C30"/>
    <mergeCell ref="B31:C31"/>
    <mergeCell ref="B32:C32"/>
    <mergeCell ref="B33:C33"/>
    <mergeCell ref="B34:C34"/>
  </mergeCells>
  <phoneticPr fontId="9"/>
  <pageMargins left="1.34" right="0.74803149606299213" top="0.98425196850393704" bottom="0.98425196850393704" header="0.51181102362204722" footer="0.51181102362204722"/>
  <pageSetup paperSize="9" scale="7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view="pageBreakPreview" zoomScaleNormal="115" zoomScaleSheetLayoutView="100" workbookViewId="0">
      <selection activeCell="A2" sqref="A2"/>
    </sheetView>
  </sheetViews>
  <sheetFormatPr defaultRowHeight="18.75" customHeight="1" outlineLevelRow="1"/>
  <cols>
    <col min="1" max="2" width="12.7109375" style="4" customWidth="1"/>
    <col min="3" max="4" width="15.7109375" style="4" customWidth="1"/>
    <col min="5" max="5" width="12.7109375" style="4" customWidth="1"/>
    <col min="6" max="7" width="15.7109375" style="4" customWidth="1"/>
    <col min="8" max="16384" width="9.140625" style="4"/>
  </cols>
  <sheetData>
    <row r="1" spans="1:6" ht="18.75" customHeight="1">
      <c r="A1" s="341" t="s">
        <v>1841</v>
      </c>
    </row>
    <row r="2" spans="1:6" ht="18.75" customHeight="1">
      <c r="A2" s="105"/>
    </row>
    <row r="3" spans="1:6" ht="18.75" customHeight="1">
      <c r="A3" s="117"/>
      <c r="B3" s="1822" t="s">
        <v>1134</v>
      </c>
      <c r="C3" s="1822"/>
      <c r="D3" s="1822"/>
      <c r="E3" s="1822"/>
    </row>
    <row r="4" spans="1:6" ht="18.75" customHeight="1">
      <c r="A4" s="123"/>
      <c r="B4" s="27"/>
      <c r="C4" s="30"/>
      <c r="E4" s="29" t="s">
        <v>211</v>
      </c>
      <c r="F4" s="29"/>
    </row>
    <row r="5" spans="1:6" ht="18.75" customHeight="1">
      <c r="A5" s="1823"/>
      <c r="B5" s="1824"/>
      <c r="C5" s="207" t="s">
        <v>210</v>
      </c>
      <c r="D5" s="309" t="s">
        <v>1588</v>
      </c>
      <c r="E5" s="308"/>
      <c r="F5" s="403"/>
    </row>
    <row r="6" spans="1:6" ht="18.75" customHeight="1">
      <c r="A6" s="1823"/>
      <c r="B6" s="1825"/>
      <c r="C6" s="219"/>
      <c r="D6" s="208"/>
      <c r="E6" s="116" t="s">
        <v>209</v>
      </c>
      <c r="F6" s="107"/>
    </row>
    <row r="7" spans="1:6" ht="18.75" hidden="1" customHeight="1" outlineLevel="1">
      <c r="A7" s="403"/>
      <c r="B7" s="404" t="s">
        <v>157</v>
      </c>
      <c r="C7" s="102">
        <v>12707</v>
      </c>
      <c r="D7" s="102">
        <v>1000624</v>
      </c>
      <c r="E7" s="103">
        <v>78.745888093176987</v>
      </c>
      <c r="F7" s="107"/>
    </row>
    <row r="8" spans="1:6" ht="18.75" hidden="1" customHeight="1" outlineLevel="1">
      <c r="A8" s="403"/>
      <c r="B8" s="404" t="s">
        <v>156</v>
      </c>
      <c r="C8" s="102">
        <v>14556</v>
      </c>
      <c r="D8" s="102">
        <v>1088526</v>
      </c>
      <c r="E8" s="103">
        <f t="shared" ref="E8:E20" si="0">D8/C8</f>
        <v>74.781945589447645</v>
      </c>
      <c r="F8" s="107"/>
    </row>
    <row r="9" spans="1:6" ht="18.75" hidden="1" customHeight="1" outlineLevel="1">
      <c r="A9" s="403"/>
      <c r="B9" s="404" t="s">
        <v>155</v>
      </c>
      <c r="C9" s="102">
        <v>14776</v>
      </c>
      <c r="D9" s="102">
        <v>1052892</v>
      </c>
      <c r="E9" s="103">
        <f t="shared" si="0"/>
        <v>71.256903086085543</v>
      </c>
      <c r="F9" s="107"/>
    </row>
    <row r="10" spans="1:6" ht="18.75" hidden="1" customHeight="1" outlineLevel="1">
      <c r="A10" s="113"/>
      <c r="B10" s="90" t="s">
        <v>63</v>
      </c>
      <c r="C10" s="102">
        <v>15960</v>
      </c>
      <c r="D10" s="102">
        <v>1107680</v>
      </c>
      <c r="E10" s="103">
        <f t="shared" si="0"/>
        <v>69.403508771929822</v>
      </c>
      <c r="F10" s="118"/>
    </row>
    <row r="11" spans="1:6" ht="18.75" customHeight="1" collapsed="1">
      <c r="A11" s="113"/>
      <c r="B11" s="90" t="s">
        <v>154</v>
      </c>
      <c r="C11" s="102">
        <v>13527</v>
      </c>
      <c r="D11" s="102">
        <v>974561</v>
      </c>
      <c r="E11" s="103">
        <f t="shared" si="0"/>
        <v>72.045612478746207</v>
      </c>
      <c r="F11" s="118"/>
    </row>
    <row r="12" spans="1:6" ht="18.75" customHeight="1">
      <c r="A12" s="113"/>
      <c r="B12" s="90" t="s">
        <v>153</v>
      </c>
      <c r="C12" s="102">
        <v>10485</v>
      </c>
      <c r="D12" s="102">
        <v>733138</v>
      </c>
      <c r="E12" s="103">
        <f t="shared" si="0"/>
        <v>69.922556032427281</v>
      </c>
      <c r="F12" s="118"/>
    </row>
    <row r="13" spans="1:6" ht="18.75" customHeight="1">
      <c r="A13" s="113"/>
      <c r="B13" s="90" t="s">
        <v>152</v>
      </c>
      <c r="C13" s="102">
        <v>8823</v>
      </c>
      <c r="D13" s="102">
        <v>627004</v>
      </c>
      <c r="E13" s="103">
        <f t="shared" si="0"/>
        <v>71.064717216366319</v>
      </c>
      <c r="F13" s="118"/>
    </row>
    <row r="14" spans="1:6" ht="18.75" customHeight="1">
      <c r="A14" s="113"/>
      <c r="B14" s="90" t="s">
        <v>151</v>
      </c>
      <c r="C14" s="102">
        <v>9836</v>
      </c>
      <c r="D14" s="102">
        <v>713285</v>
      </c>
      <c r="E14" s="103">
        <f t="shared" si="0"/>
        <v>72.517791785278575</v>
      </c>
      <c r="F14" s="118"/>
    </row>
    <row r="15" spans="1:6" ht="18.75" customHeight="1">
      <c r="A15" s="113"/>
      <c r="B15" s="90" t="s">
        <v>208</v>
      </c>
      <c r="C15" s="102">
        <v>9090</v>
      </c>
      <c r="D15" s="102">
        <v>682996</v>
      </c>
      <c r="E15" s="103">
        <f t="shared" si="0"/>
        <v>75.137073707370732</v>
      </c>
      <c r="F15" s="118"/>
    </row>
    <row r="16" spans="1:6" ht="18.75" customHeight="1">
      <c r="A16" s="113"/>
      <c r="B16" s="90" t="s">
        <v>207</v>
      </c>
      <c r="C16" s="102">
        <v>10124</v>
      </c>
      <c r="D16" s="102">
        <v>747151</v>
      </c>
      <c r="E16" s="103">
        <f t="shared" si="0"/>
        <v>73.79998024496247</v>
      </c>
      <c r="F16" s="118"/>
    </row>
    <row r="17" spans="1:7" ht="18.75" customHeight="1">
      <c r="A17" s="113"/>
      <c r="B17" s="90" t="s">
        <v>206</v>
      </c>
      <c r="C17" s="102">
        <v>12602</v>
      </c>
      <c r="D17" s="102">
        <v>972090</v>
      </c>
      <c r="E17" s="103">
        <f t="shared" si="0"/>
        <v>77.137755911760038</v>
      </c>
      <c r="F17" s="118"/>
    </row>
    <row r="18" spans="1:7" ht="18.75" customHeight="1">
      <c r="A18" s="124"/>
      <c r="B18" s="90" t="s">
        <v>205</v>
      </c>
      <c r="C18" s="102">
        <v>10529</v>
      </c>
      <c r="D18" s="102">
        <v>800919</v>
      </c>
      <c r="E18" s="103">
        <f t="shared" si="0"/>
        <v>76.067907683540696</v>
      </c>
      <c r="F18" s="118"/>
    </row>
    <row r="19" spans="1:7" ht="18.75" customHeight="1">
      <c r="A19" s="124"/>
      <c r="B19" s="90" t="s">
        <v>1075</v>
      </c>
      <c r="C19" s="102">
        <v>10730</v>
      </c>
      <c r="D19" s="102">
        <v>785541</v>
      </c>
      <c r="E19" s="103">
        <f t="shared" si="0"/>
        <v>73.209785647716686</v>
      </c>
      <c r="F19" s="118"/>
    </row>
    <row r="20" spans="1:7" ht="18.75" customHeight="1">
      <c r="A20" s="124"/>
      <c r="B20" s="90" t="s">
        <v>1793</v>
      </c>
      <c r="C20" s="102">
        <v>9888</v>
      </c>
      <c r="D20" s="102">
        <v>712580</v>
      </c>
      <c r="E20" s="103">
        <f t="shared" si="0"/>
        <v>72.065129449838182</v>
      </c>
      <c r="F20" s="118"/>
    </row>
    <row r="21" spans="1:7" ht="18.75" customHeight="1">
      <c r="A21" s="28"/>
      <c r="B21" s="28" t="s">
        <v>1455</v>
      </c>
      <c r="D21" s="27"/>
    </row>
    <row r="22" spans="1:7" ht="18.75" customHeight="1">
      <c r="A22" s="28"/>
      <c r="B22" s="28"/>
      <c r="D22" s="27"/>
    </row>
    <row r="23" spans="1:7" ht="18.75" customHeight="1">
      <c r="A23" s="28"/>
      <c r="C23" s="27"/>
    </row>
    <row r="24" spans="1:7" ht="18.75" customHeight="1">
      <c r="A24" s="1822" t="s">
        <v>1135</v>
      </c>
      <c r="B24" s="1822"/>
      <c r="C24" s="1822"/>
      <c r="D24" s="1822"/>
      <c r="E24" s="1822"/>
      <c r="F24" s="1822"/>
      <c r="G24" s="1822"/>
    </row>
    <row r="25" spans="1:7" ht="18.75" customHeight="1">
      <c r="G25" s="29" t="s">
        <v>218</v>
      </c>
    </row>
    <row r="26" spans="1:7" ht="18.75" customHeight="1">
      <c r="A26" s="1818" t="s">
        <v>217</v>
      </c>
      <c r="B26" s="1820" t="s">
        <v>216</v>
      </c>
      <c r="C26" s="1755"/>
      <c r="D26" s="1821"/>
      <c r="E26" s="1820" t="s">
        <v>215</v>
      </c>
      <c r="F26" s="1755"/>
      <c r="G26" s="1821"/>
    </row>
    <row r="27" spans="1:7" ht="18.75" customHeight="1">
      <c r="A27" s="1819"/>
      <c r="B27" s="209" t="s">
        <v>214</v>
      </c>
      <c r="C27" s="119"/>
      <c r="D27" s="120"/>
      <c r="E27" s="209" t="s">
        <v>214</v>
      </c>
      <c r="F27" s="119"/>
      <c r="G27" s="120"/>
    </row>
    <row r="28" spans="1:7" ht="18.75" customHeight="1">
      <c r="A28" s="1819"/>
      <c r="B28" s="210"/>
      <c r="C28" s="402" t="s">
        <v>213</v>
      </c>
      <c r="D28" s="121" t="s">
        <v>212</v>
      </c>
      <c r="E28" s="210"/>
      <c r="F28" s="402" t="s">
        <v>213</v>
      </c>
      <c r="G28" s="122" t="s">
        <v>212</v>
      </c>
    </row>
    <row r="29" spans="1:7" ht="18.75" customHeight="1">
      <c r="A29" s="204" t="s">
        <v>1895</v>
      </c>
      <c r="B29" s="325">
        <v>5423</v>
      </c>
      <c r="C29" s="325">
        <v>3464</v>
      </c>
      <c r="D29" s="325">
        <v>1951</v>
      </c>
      <c r="E29" s="325">
        <v>294777</v>
      </c>
      <c r="F29" s="325">
        <v>168918</v>
      </c>
      <c r="G29" s="326">
        <v>124238</v>
      </c>
    </row>
    <row r="30" spans="1:7" ht="18.75" customHeight="1">
      <c r="A30" s="205" t="s">
        <v>1896</v>
      </c>
      <c r="B30" s="325">
        <v>3282</v>
      </c>
      <c r="C30" s="325">
        <v>1275</v>
      </c>
      <c r="D30" s="325">
        <v>1988</v>
      </c>
      <c r="E30" s="325">
        <v>300021</v>
      </c>
      <c r="F30" s="325">
        <v>182555</v>
      </c>
      <c r="G30" s="326">
        <v>115785</v>
      </c>
    </row>
    <row r="31" spans="1:7" ht="18.75" customHeight="1">
      <c r="A31" s="204" t="s">
        <v>1144</v>
      </c>
      <c r="B31" s="325">
        <v>2585</v>
      </c>
      <c r="C31" s="325">
        <v>1085</v>
      </c>
      <c r="D31" s="325">
        <v>1488</v>
      </c>
      <c r="E31" s="325">
        <v>168836</v>
      </c>
      <c r="F31" s="325">
        <v>76678</v>
      </c>
      <c r="G31" s="326">
        <v>91254</v>
      </c>
    </row>
    <row r="32" spans="1:7" ht="18.75" customHeight="1">
      <c r="A32" s="205" t="s">
        <v>1145</v>
      </c>
      <c r="B32" s="327">
        <v>3176</v>
      </c>
      <c r="C32" s="327">
        <v>1336</v>
      </c>
      <c r="D32" s="327">
        <v>1723</v>
      </c>
      <c r="E32" s="327">
        <v>201888</v>
      </c>
      <c r="F32" s="327">
        <v>90597</v>
      </c>
      <c r="G32" s="328">
        <v>110358</v>
      </c>
    </row>
    <row r="33" spans="1:7" ht="18.75" customHeight="1">
      <c r="A33" s="205" t="s">
        <v>1146</v>
      </c>
      <c r="B33" s="240">
        <v>3549</v>
      </c>
      <c r="C33" s="240">
        <v>1452</v>
      </c>
      <c r="D33" s="240">
        <v>2008</v>
      </c>
      <c r="E33" s="240">
        <v>234571</v>
      </c>
      <c r="F33" s="240">
        <v>116755</v>
      </c>
      <c r="G33" s="241">
        <v>116798</v>
      </c>
    </row>
    <row r="34" spans="1:7" ht="18.75" customHeight="1">
      <c r="A34" s="205" t="s">
        <v>1147</v>
      </c>
      <c r="B34" s="240">
        <v>3809</v>
      </c>
      <c r="C34" s="240">
        <v>1917</v>
      </c>
      <c r="D34" s="240">
        <v>1875</v>
      </c>
      <c r="E34" s="240">
        <v>246810</v>
      </c>
      <c r="F34" s="240">
        <v>123203</v>
      </c>
      <c r="G34" s="241">
        <v>122590</v>
      </c>
    </row>
    <row r="35" spans="1:7" ht="18.75" customHeight="1">
      <c r="A35" s="205" t="s">
        <v>1148</v>
      </c>
      <c r="B35" s="240">
        <v>4809</v>
      </c>
      <c r="C35" s="240">
        <v>2713</v>
      </c>
      <c r="D35" s="240">
        <v>2086</v>
      </c>
      <c r="E35" s="240">
        <v>263931</v>
      </c>
      <c r="F35" s="240">
        <v>127599</v>
      </c>
      <c r="G35" s="241">
        <v>134888</v>
      </c>
    </row>
    <row r="36" spans="1:7" ht="18.75" customHeight="1">
      <c r="A36" s="205" t="s">
        <v>1076</v>
      </c>
      <c r="B36" s="240">
        <v>3670</v>
      </c>
      <c r="C36" s="240">
        <v>1871</v>
      </c>
      <c r="D36" s="240">
        <v>1791</v>
      </c>
      <c r="E36" s="240">
        <v>237428</v>
      </c>
      <c r="F36" s="240">
        <v>110475</v>
      </c>
      <c r="G36" s="241">
        <v>125421</v>
      </c>
    </row>
    <row r="37" spans="1:7" ht="18.75" customHeight="1">
      <c r="A37" s="205" t="s">
        <v>1075</v>
      </c>
      <c r="B37" s="241">
        <v>4049</v>
      </c>
      <c r="C37" s="241">
        <v>2232</v>
      </c>
      <c r="D37" s="241">
        <v>1803</v>
      </c>
      <c r="E37" s="241">
        <v>241201</v>
      </c>
      <c r="F37" s="241">
        <v>115652</v>
      </c>
      <c r="G37" s="241">
        <v>123624</v>
      </c>
    </row>
    <row r="38" spans="1:7" ht="18.75" customHeight="1">
      <c r="A38" s="205" t="s">
        <v>1793</v>
      </c>
      <c r="B38" s="328">
        <v>3803</v>
      </c>
      <c r="C38" s="328">
        <v>2073</v>
      </c>
      <c r="D38" s="328">
        <v>1722</v>
      </c>
      <c r="E38" s="328">
        <v>250532</v>
      </c>
      <c r="F38" s="328">
        <v>114570</v>
      </c>
      <c r="G38" s="328">
        <v>133739</v>
      </c>
    </row>
    <row r="39" spans="1:7" ht="18.75" customHeight="1">
      <c r="A39" s="4" t="s">
        <v>1454</v>
      </c>
    </row>
    <row r="40" spans="1:7" ht="18.75" customHeight="1">
      <c r="A40" s="322" t="s">
        <v>1882</v>
      </c>
      <c r="B40" s="688"/>
      <c r="C40" s="688"/>
      <c r="D40" s="688"/>
      <c r="E40" s="688"/>
      <c r="F40" s="688"/>
      <c r="G40" s="688"/>
    </row>
    <row r="42" spans="1:7" ht="18.75" customHeight="1">
      <c r="A42" s="28"/>
    </row>
    <row r="45" spans="1:7" ht="18.75" customHeight="1">
      <c r="A45" s="27"/>
    </row>
  </sheetData>
  <mergeCells count="7">
    <mergeCell ref="A26:A28"/>
    <mergeCell ref="B26:D26"/>
    <mergeCell ref="E26:G26"/>
    <mergeCell ref="B3:E3"/>
    <mergeCell ref="A24:G24"/>
    <mergeCell ref="A5:A6"/>
    <mergeCell ref="B5:B6"/>
  </mergeCells>
  <phoneticPr fontId="9"/>
  <pageMargins left="0.73" right="0.75" top="1" bottom="1" header="0.51200000000000001" footer="0.51200000000000001"/>
  <pageSetup paperSize="9" scale="9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view="pageBreakPreview" zoomScaleNormal="100" zoomScaleSheetLayoutView="100" workbookViewId="0">
      <selection activeCell="A2" sqref="A2"/>
    </sheetView>
  </sheetViews>
  <sheetFormatPr defaultRowHeight="18.75" customHeight="1" outlineLevelRow="1" outlineLevelCol="1"/>
  <cols>
    <col min="1" max="1" width="15.7109375" style="32" customWidth="1"/>
    <col min="2" max="2" width="15.7109375" style="32" hidden="1" customWidth="1" outlineLevel="1"/>
    <col min="3" max="3" width="15.7109375" style="32" customWidth="1" collapsed="1"/>
    <col min="4" max="6" width="15.7109375" style="32" customWidth="1"/>
    <col min="7" max="7" width="15.7109375" style="32" hidden="1" customWidth="1" outlineLevel="1"/>
    <col min="8" max="8" width="15.7109375" style="32" customWidth="1" collapsed="1"/>
    <col min="9" max="9" width="15.7109375" style="32" customWidth="1"/>
    <col min="10" max="12" width="11.140625" style="32" customWidth="1"/>
    <col min="13" max="16384" width="9.140625" style="32"/>
  </cols>
  <sheetData>
    <row r="1" spans="1:13" ht="18.75" customHeight="1">
      <c r="A1" s="1826" t="s">
        <v>1935</v>
      </c>
      <c r="B1" s="1826"/>
      <c r="C1" s="1826"/>
      <c r="D1" s="1826"/>
      <c r="E1" s="1826"/>
      <c r="F1" s="1826"/>
      <c r="G1" s="1826"/>
      <c r="H1" s="1826"/>
      <c r="I1" s="1826"/>
    </row>
    <row r="2" spans="1:13" ht="18.75" customHeight="1">
      <c r="C2" s="145"/>
      <c r="D2" s="145"/>
      <c r="E2" s="145"/>
      <c r="F2" s="145"/>
      <c r="G2" s="145"/>
      <c r="H2" s="298" t="s">
        <v>3</v>
      </c>
    </row>
    <row r="3" spans="1:13" ht="18.75" customHeight="1">
      <c r="C3" s="125"/>
      <c r="D3" s="211" t="s">
        <v>4</v>
      </c>
      <c r="E3" s="126"/>
      <c r="F3" s="211" t="s">
        <v>5</v>
      </c>
      <c r="G3" s="221"/>
      <c r="H3" s="222"/>
    </row>
    <row r="4" spans="1:13" ht="30" customHeight="1">
      <c r="C4" s="127"/>
      <c r="D4" s="212"/>
      <c r="E4" s="128" t="s">
        <v>93</v>
      </c>
      <c r="F4" s="220"/>
      <c r="G4" s="144"/>
      <c r="H4" s="128" t="s">
        <v>93</v>
      </c>
    </row>
    <row r="5" spans="1:13" ht="18.75" hidden="1" customHeight="1" outlineLevel="1">
      <c r="B5" s="32" t="s">
        <v>1090</v>
      </c>
      <c r="C5" s="202" t="s">
        <v>1243</v>
      </c>
      <c r="D5" s="42">
        <v>4977</v>
      </c>
      <c r="E5" s="216" t="s">
        <v>47</v>
      </c>
      <c r="F5" s="42">
        <v>37515</v>
      </c>
      <c r="G5" s="217"/>
      <c r="H5" s="217" t="s">
        <v>47</v>
      </c>
    </row>
    <row r="6" spans="1:13" ht="18.75" hidden="1" customHeight="1" outlineLevel="1">
      <c r="C6" s="202" t="s">
        <v>60</v>
      </c>
      <c r="D6" s="40">
        <v>5207</v>
      </c>
      <c r="E6" s="39">
        <f>(D6/D5-1)*100</f>
        <v>4.6212577858147474</v>
      </c>
      <c r="F6" s="40">
        <v>41164</v>
      </c>
      <c r="G6" s="92"/>
      <c r="H6" s="92">
        <f>(F6/F5-1)*100</f>
        <v>9.7267759562841505</v>
      </c>
    </row>
    <row r="7" spans="1:13" ht="18.75" customHeight="1" collapsed="1">
      <c r="C7" s="202" t="s">
        <v>61</v>
      </c>
      <c r="D7" s="40">
        <v>5456</v>
      </c>
      <c r="E7" s="39">
        <f>(D7/D6-1)*100</f>
        <v>4.7820241981947342</v>
      </c>
      <c r="F7" s="40">
        <v>43791</v>
      </c>
      <c r="G7" s="38"/>
      <c r="H7" s="92">
        <f>(F7/F6-1)*100</f>
        <v>6.3817899135166556</v>
      </c>
      <c r="J7" s="36"/>
      <c r="K7" s="36"/>
      <c r="L7" s="35"/>
      <c r="M7" s="35"/>
    </row>
    <row r="8" spans="1:13" ht="18.75" customHeight="1">
      <c r="C8" s="203" t="s">
        <v>62</v>
      </c>
      <c r="D8" s="77">
        <v>4905</v>
      </c>
      <c r="E8" s="39">
        <f>(D8/D7-1)*100</f>
        <v>-10.09897360703812</v>
      </c>
      <c r="F8" s="77">
        <v>34223</v>
      </c>
      <c r="G8" s="92"/>
      <c r="H8" s="92">
        <f>(F8/F7-1)*100</f>
        <v>-21.849238427987483</v>
      </c>
      <c r="J8" s="36"/>
      <c r="K8" s="36"/>
      <c r="L8" s="35"/>
      <c r="M8" s="35"/>
    </row>
    <row r="9" spans="1:13" ht="18.75" customHeight="1">
      <c r="C9" s="203" t="s">
        <v>63</v>
      </c>
      <c r="D9" s="77">
        <v>4383</v>
      </c>
      <c r="E9" s="39">
        <f>(D9/D8-1)*100</f>
        <v>-10.642201834862385</v>
      </c>
      <c r="F9" s="77">
        <v>30556</v>
      </c>
      <c r="G9" s="92"/>
      <c r="H9" s="92">
        <f>(F9/F8-1)*100</f>
        <v>-10.715016217163898</v>
      </c>
      <c r="J9" s="36"/>
      <c r="K9" s="36"/>
      <c r="L9" s="35"/>
      <c r="M9" s="35"/>
    </row>
    <row r="10" spans="1:13" ht="18.75" customHeight="1">
      <c r="C10" s="203" t="s">
        <v>46</v>
      </c>
      <c r="D10" s="77">
        <v>5046</v>
      </c>
      <c r="E10" s="91" t="s">
        <v>47</v>
      </c>
      <c r="F10" s="77">
        <v>34623</v>
      </c>
      <c r="G10" s="92"/>
      <c r="H10" s="92" t="s">
        <v>47</v>
      </c>
      <c r="J10" s="36"/>
      <c r="K10" s="36"/>
      <c r="L10" s="41"/>
      <c r="M10" s="41"/>
    </row>
    <row r="11" spans="1:13" ht="18.75" customHeight="1">
      <c r="C11" s="202" t="s">
        <v>64</v>
      </c>
      <c r="D11" s="40">
        <v>4581</v>
      </c>
      <c r="E11" s="39">
        <f>(D11/D10-1)*100</f>
        <v>-9.2152199762187905</v>
      </c>
      <c r="F11" s="40">
        <v>31940</v>
      </c>
      <c r="G11" s="38"/>
      <c r="H11" s="92">
        <f>(F11/F10-1)*100</f>
        <v>-7.749184068393844</v>
      </c>
      <c r="J11" s="36"/>
      <c r="K11" s="36"/>
      <c r="L11" s="35"/>
      <c r="M11" s="35"/>
    </row>
    <row r="12" spans="1:13" ht="18.75" customHeight="1">
      <c r="C12" s="202" t="s">
        <v>111</v>
      </c>
      <c r="D12" s="40">
        <v>4473</v>
      </c>
      <c r="E12" s="39">
        <f>(D12/D11-1)*100</f>
        <v>-2.3575638506876273</v>
      </c>
      <c r="F12" s="40">
        <v>29619</v>
      </c>
      <c r="G12" s="38"/>
      <c r="H12" s="92">
        <f>(F12/F11-1)*100</f>
        <v>-7.2667501565435222</v>
      </c>
      <c r="J12" s="36"/>
      <c r="K12" s="36"/>
      <c r="L12" s="35"/>
      <c r="M12" s="35"/>
    </row>
    <row r="13" spans="1:13" s="4" customFormat="1" ht="18.75" customHeight="1">
      <c r="C13" s="3" t="s">
        <v>1878</v>
      </c>
      <c r="D13" s="3"/>
    </row>
    <row r="14" spans="1:13" s="4" customFormat="1" ht="18.75" customHeight="1">
      <c r="C14" s="4" t="s">
        <v>1880</v>
      </c>
    </row>
    <row r="15" spans="1:13" ht="18.75" customHeight="1">
      <c r="C15" s="34" t="s">
        <v>220</v>
      </c>
      <c r="D15" s="34"/>
    </row>
    <row r="16" spans="1:13" ht="18.75" customHeight="1">
      <c r="C16" s="32" t="s">
        <v>219</v>
      </c>
      <c r="J16" s="33"/>
      <c r="K16" s="33"/>
    </row>
    <row r="17" spans="1:15" ht="18.75" customHeight="1">
      <c r="C17" s="1" t="s">
        <v>134</v>
      </c>
      <c r="D17" s="1"/>
    </row>
    <row r="18" spans="1:15" ht="18.75" customHeight="1">
      <c r="C18" s="1"/>
      <c r="D18" s="1"/>
    </row>
    <row r="19" spans="1:15" ht="18.75" customHeight="1">
      <c r="C19" s="1"/>
      <c r="D19" s="1"/>
    </row>
    <row r="21" spans="1:15" s="689" customFormat="1" ht="18.75" customHeight="1">
      <c r="A21" s="1827" t="s">
        <v>1136</v>
      </c>
      <c r="B21" s="1827"/>
      <c r="C21" s="1827"/>
      <c r="D21" s="1827"/>
      <c r="F21" s="1827" t="s">
        <v>1842</v>
      </c>
      <c r="G21" s="1827"/>
      <c r="H21" s="1827"/>
      <c r="I21" s="1827"/>
    </row>
    <row r="22" spans="1:15" s="689" customFormat="1" ht="18.75" customHeight="1">
      <c r="D22" s="690" t="s">
        <v>245</v>
      </c>
      <c r="E22" s="690"/>
      <c r="I22" s="690" t="s">
        <v>244</v>
      </c>
    </row>
    <row r="23" spans="1:15" s="689" customFormat="1" ht="18.75" customHeight="1">
      <c r="A23" s="691"/>
      <c r="B23" s="691" t="s">
        <v>243</v>
      </c>
      <c r="C23" s="692" t="s">
        <v>595</v>
      </c>
      <c r="D23" s="693"/>
      <c r="E23" s="694"/>
      <c r="F23" s="691"/>
      <c r="G23" s="691" t="s">
        <v>242</v>
      </c>
      <c r="H23" s="692" t="s">
        <v>1571</v>
      </c>
      <c r="I23" s="693"/>
    </row>
    <row r="24" spans="1:15" s="689" customFormat="1" ht="18.75" customHeight="1">
      <c r="A24" s="695"/>
      <c r="B24" s="695"/>
      <c r="C24" s="696"/>
      <c r="D24" s="697" t="s">
        <v>70</v>
      </c>
      <c r="E24" s="694"/>
      <c r="F24" s="695"/>
      <c r="G24" s="695"/>
      <c r="H24" s="698"/>
      <c r="I24" s="697" t="s">
        <v>70</v>
      </c>
    </row>
    <row r="25" spans="1:15" s="689" customFormat="1" ht="18.75" customHeight="1">
      <c r="A25" s="699" t="s">
        <v>236</v>
      </c>
      <c r="B25" s="700">
        <v>23526</v>
      </c>
      <c r="C25" s="328">
        <v>2739</v>
      </c>
      <c r="D25" s="676">
        <f t="shared" ref="D25:D44" si="0">C25/B25*100</f>
        <v>11.642438153532263</v>
      </c>
      <c r="E25" s="701"/>
      <c r="F25" s="699" t="s">
        <v>235</v>
      </c>
      <c r="G25" s="700">
        <v>561536</v>
      </c>
      <c r="H25" s="241">
        <v>52405</v>
      </c>
      <c r="I25" s="676">
        <f t="shared" ref="I25:I44" si="1">H25/G25*100</f>
        <v>9.3324381695919758</v>
      </c>
      <c r="J25" s="702"/>
      <c r="O25" s="702"/>
    </row>
    <row r="26" spans="1:15" s="689" customFormat="1" ht="18.75" customHeight="1">
      <c r="A26" s="699" t="s">
        <v>241</v>
      </c>
      <c r="B26" s="700">
        <v>36591</v>
      </c>
      <c r="C26" s="328">
        <v>3882</v>
      </c>
      <c r="D26" s="676">
        <f t="shared" si="0"/>
        <v>10.609166188406984</v>
      </c>
      <c r="E26" s="701"/>
      <c r="F26" s="699" t="s">
        <v>241</v>
      </c>
      <c r="G26" s="703">
        <v>367873</v>
      </c>
      <c r="H26" s="704">
        <v>32940</v>
      </c>
      <c r="I26" s="676">
        <f t="shared" si="1"/>
        <v>8.9541771209085734</v>
      </c>
      <c r="J26" s="702"/>
      <c r="O26" s="702"/>
    </row>
    <row r="27" spans="1:15" s="689" customFormat="1" ht="18.75" customHeight="1">
      <c r="A27" s="699" t="s">
        <v>230</v>
      </c>
      <c r="B27" s="700">
        <v>37073</v>
      </c>
      <c r="C27" s="328">
        <v>3754</v>
      </c>
      <c r="D27" s="676">
        <f t="shared" si="0"/>
        <v>10.125967685377498</v>
      </c>
      <c r="E27" s="701"/>
      <c r="F27" s="699" t="s">
        <v>237</v>
      </c>
      <c r="G27" s="700">
        <v>441106</v>
      </c>
      <c r="H27" s="241">
        <v>33041</v>
      </c>
      <c r="I27" s="676">
        <f t="shared" si="1"/>
        <v>7.4904898142396608</v>
      </c>
      <c r="J27" s="702"/>
      <c r="L27" s="705"/>
      <c r="M27" s="705"/>
      <c r="N27" s="705"/>
      <c r="O27" s="702"/>
    </row>
    <row r="28" spans="1:15" s="689" customFormat="1" ht="18.75" customHeight="1">
      <c r="A28" s="699" t="s">
        <v>240</v>
      </c>
      <c r="B28" s="700">
        <v>30059</v>
      </c>
      <c r="C28" s="328">
        <v>2902</v>
      </c>
      <c r="D28" s="676">
        <f t="shared" si="0"/>
        <v>9.6543464519777764</v>
      </c>
      <c r="E28" s="701"/>
      <c r="F28" s="699" t="s">
        <v>240</v>
      </c>
      <c r="G28" s="700">
        <v>397226</v>
      </c>
      <c r="H28" s="241">
        <v>29704</v>
      </c>
      <c r="I28" s="676">
        <f t="shared" si="1"/>
        <v>7.4778589518309468</v>
      </c>
      <c r="J28" s="702"/>
      <c r="O28" s="702"/>
    </row>
    <row r="29" spans="1:15" s="689" customFormat="1" ht="18.75" customHeight="1">
      <c r="A29" s="699" t="s">
        <v>225</v>
      </c>
      <c r="B29" s="700">
        <v>42616</v>
      </c>
      <c r="C29" s="328">
        <v>4078</v>
      </c>
      <c r="D29" s="676">
        <f t="shared" si="0"/>
        <v>9.5691758963769491</v>
      </c>
      <c r="E29" s="701"/>
      <c r="F29" s="699" t="s">
        <v>234</v>
      </c>
      <c r="G29" s="700">
        <v>858119</v>
      </c>
      <c r="H29" s="241">
        <v>61706</v>
      </c>
      <c r="I29" s="676">
        <f t="shared" si="1"/>
        <v>7.1908441603087683</v>
      </c>
      <c r="J29" s="702"/>
      <c r="O29" s="702"/>
    </row>
    <row r="30" spans="1:15" s="689" customFormat="1" ht="18.75" customHeight="1">
      <c r="A30" s="699" t="s">
        <v>239</v>
      </c>
      <c r="B30" s="700">
        <v>36534</v>
      </c>
      <c r="C30" s="328">
        <v>3486</v>
      </c>
      <c r="D30" s="676">
        <f t="shared" si="0"/>
        <v>9.5417966825422891</v>
      </c>
      <c r="E30" s="701"/>
      <c r="F30" s="699" t="s">
        <v>239</v>
      </c>
      <c r="G30" s="700">
        <v>348035</v>
      </c>
      <c r="H30" s="241">
        <v>24847</v>
      </c>
      <c r="I30" s="676">
        <f t="shared" si="1"/>
        <v>7.1392245032827164</v>
      </c>
      <c r="J30" s="702"/>
      <c r="O30" s="702"/>
    </row>
    <row r="31" spans="1:15" s="689" customFormat="1" ht="18.75" customHeight="1">
      <c r="A31" s="699" t="s">
        <v>229</v>
      </c>
      <c r="B31" s="700">
        <v>119509</v>
      </c>
      <c r="C31" s="328">
        <v>11203</v>
      </c>
      <c r="D31" s="676">
        <f t="shared" si="0"/>
        <v>9.3741893915939389</v>
      </c>
      <c r="E31" s="701"/>
      <c r="F31" s="699" t="s">
        <v>232</v>
      </c>
      <c r="G31" s="700">
        <v>579888</v>
      </c>
      <c r="H31" s="241">
        <v>40333</v>
      </c>
      <c r="I31" s="676">
        <f t="shared" si="1"/>
        <v>6.9553086113180482</v>
      </c>
      <c r="J31" s="702"/>
      <c r="O31" s="702"/>
    </row>
    <row r="32" spans="1:15" s="689" customFormat="1" ht="18.75" customHeight="1">
      <c r="A32" s="699" t="s">
        <v>238</v>
      </c>
      <c r="B32" s="700">
        <v>42429</v>
      </c>
      <c r="C32" s="328">
        <v>3976</v>
      </c>
      <c r="D32" s="676">
        <f t="shared" si="0"/>
        <v>9.3709491149921043</v>
      </c>
      <c r="E32" s="701"/>
      <c r="F32" s="699" t="s">
        <v>238</v>
      </c>
      <c r="G32" s="700">
        <v>505680</v>
      </c>
      <c r="H32" s="241">
        <v>34956</v>
      </c>
      <c r="I32" s="676">
        <f t="shared" si="1"/>
        <v>6.9126720455624113</v>
      </c>
      <c r="J32" s="702"/>
      <c r="O32" s="702"/>
    </row>
    <row r="33" spans="1:15" s="689" customFormat="1" ht="18.75" customHeight="1">
      <c r="A33" s="699" t="s">
        <v>237</v>
      </c>
      <c r="B33" s="700">
        <v>43439</v>
      </c>
      <c r="C33" s="328">
        <v>3943</v>
      </c>
      <c r="D33" s="676">
        <f t="shared" si="0"/>
        <v>9.0770966182462764</v>
      </c>
      <c r="E33" s="701"/>
      <c r="F33" s="699" t="s">
        <v>236</v>
      </c>
      <c r="G33" s="700">
        <v>248495</v>
      </c>
      <c r="H33" s="241">
        <v>16962</v>
      </c>
      <c r="I33" s="676">
        <f t="shared" si="1"/>
        <v>6.8258918690516905</v>
      </c>
      <c r="J33" s="702"/>
      <c r="O33" s="702"/>
    </row>
    <row r="34" spans="1:15" s="689" customFormat="1" ht="18.75" customHeight="1">
      <c r="A34" s="699" t="s">
        <v>235</v>
      </c>
      <c r="B34" s="700">
        <v>49555</v>
      </c>
      <c r="C34" s="328">
        <v>4486</v>
      </c>
      <c r="D34" s="676">
        <f t="shared" si="0"/>
        <v>9.0525678538997063</v>
      </c>
      <c r="E34" s="701"/>
      <c r="F34" s="699" t="s">
        <v>233</v>
      </c>
      <c r="G34" s="700">
        <v>339548</v>
      </c>
      <c r="H34" s="241">
        <v>23037</v>
      </c>
      <c r="I34" s="676">
        <f t="shared" si="1"/>
        <v>6.7846077726860408</v>
      </c>
      <c r="J34" s="702"/>
      <c r="O34" s="702"/>
    </row>
    <row r="35" spans="1:15" s="689" customFormat="1" ht="18.75" customHeight="1">
      <c r="A35" s="699" t="s">
        <v>234</v>
      </c>
      <c r="B35" s="700">
        <v>75749</v>
      </c>
      <c r="C35" s="328">
        <v>6701</v>
      </c>
      <c r="D35" s="676">
        <f t="shared" si="0"/>
        <v>8.8463214035828859</v>
      </c>
      <c r="E35" s="701"/>
      <c r="F35" s="699" t="s">
        <v>231</v>
      </c>
      <c r="G35" s="700">
        <v>316851</v>
      </c>
      <c r="H35" s="241">
        <v>20923</v>
      </c>
      <c r="I35" s="676">
        <f t="shared" si="1"/>
        <v>6.6034192727812124</v>
      </c>
      <c r="J35" s="702"/>
      <c r="O35" s="702"/>
    </row>
    <row r="36" spans="1:15" s="689" customFormat="1" ht="18.75" customHeight="1">
      <c r="A36" s="699" t="s">
        <v>233</v>
      </c>
      <c r="B36" s="706">
        <v>32388</v>
      </c>
      <c r="C36" s="707">
        <v>2861</v>
      </c>
      <c r="D36" s="676">
        <f t="shared" si="0"/>
        <v>8.8335185871310369</v>
      </c>
      <c r="E36" s="708"/>
      <c r="F36" s="699" t="s">
        <v>226</v>
      </c>
      <c r="G36" s="700">
        <v>864388</v>
      </c>
      <c r="H36" s="241">
        <v>55695</v>
      </c>
      <c r="I36" s="676">
        <f t="shared" si="1"/>
        <v>6.4432870423929991</v>
      </c>
      <c r="J36" s="702"/>
      <c r="O36" s="702"/>
    </row>
    <row r="37" spans="1:15" s="689" customFormat="1" ht="18.75" customHeight="1">
      <c r="A37" s="699" t="s">
        <v>232</v>
      </c>
      <c r="B37" s="700">
        <v>54807</v>
      </c>
      <c r="C37" s="328">
        <v>4826</v>
      </c>
      <c r="D37" s="676">
        <f t="shared" si="0"/>
        <v>8.8054445600014599</v>
      </c>
      <c r="E37" s="701"/>
      <c r="F37" s="699" t="s">
        <v>228</v>
      </c>
      <c r="G37" s="700">
        <v>1425480</v>
      </c>
      <c r="H37" s="241">
        <v>91381</v>
      </c>
      <c r="I37" s="676">
        <f t="shared" si="1"/>
        <v>6.4105424137834284</v>
      </c>
      <c r="J37" s="702"/>
      <c r="O37" s="702"/>
    </row>
    <row r="38" spans="1:15" s="689" customFormat="1" ht="18.75" customHeight="1">
      <c r="A38" s="699" t="s">
        <v>231</v>
      </c>
      <c r="B38" s="706">
        <v>31444</v>
      </c>
      <c r="C38" s="707">
        <v>2693</v>
      </c>
      <c r="D38" s="676">
        <f t="shared" si="0"/>
        <v>8.5644320061060935</v>
      </c>
      <c r="E38" s="701"/>
      <c r="F38" s="699" t="s">
        <v>230</v>
      </c>
      <c r="G38" s="700">
        <v>374525</v>
      </c>
      <c r="H38" s="241">
        <v>23527</v>
      </c>
      <c r="I38" s="676">
        <f t="shared" si="1"/>
        <v>6.2818236432814896</v>
      </c>
      <c r="J38" s="702"/>
      <c r="O38" s="702"/>
    </row>
    <row r="39" spans="1:15" s="689" customFormat="1" ht="18.75" customHeight="1">
      <c r="A39" s="699" t="s">
        <v>227</v>
      </c>
      <c r="B39" s="700">
        <v>29764</v>
      </c>
      <c r="C39" s="328">
        <v>2477</v>
      </c>
      <c r="D39" s="676">
        <f t="shared" si="0"/>
        <v>8.3221341217578271</v>
      </c>
      <c r="E39" s="701"/>
      <c r="F39" s="699" t="s">
        <v>229</v>
      </c>
      <c r="G39" s="700">
        <v>1491163</v>
      </c>
      <c r="H39" s="241">
        <v>93139</v>
      </c>
      <c r="I39" s="676">
        <f t="shared" si="1"/>
        <v>6.2460643135592822</v>
      </c>
      <c r="J39" s="702"/>
      <c r="O39" s="702"/>
    </row>
    <row r="40" spans="1:15" s="689" customFormat="1" ht="18.75" customHeight="1">
      <c r="A40" s="699" t="s">
        <v>228</v>
      </c>
      <c r="B40" s="700">
        <v>124636</v>
      </c>
      <c r="C40" s="328">
        <v>8654</v>
      </c>
      <c r="D40" s="676">
        <f t="shared" si="0"/>
        <v>6.9434192368176131</v>
      </c>
      <c r="E40" s="701"/>
      <c r="F40" s="699" t="s">
        <v>227</v>
      </c>
      <c r="G40" s="700">
        <v>317936</v>
      </c>
      <c r="H40" s="241">
        <v>19752</v>
      </c>
      <c r="I40" s="676">
        <f t="shared" si="1"/>
        <v>6.2125710834885011</v>
      </c>
      <c r="J40" s="702"/>
      <c r="O40" s="702"/>
    </row>
    <row r="41" spans="1:15" s="689" customFormat="1" ht="18.75" customHeight="1">
      <c r="A41" s="699" t="s">
        <v>226</v>
      </c>
      <c r="B41" s="700">
        <v>74256</v>
      </c>
      <c r="C41" s="328">
        <v>5110</v>
      </c>
      <c r="D41" s="676">
        <f t="shared" si="0"/>
        <v>6.8815987933634997</v>
      </c>
      <c r="E41" s="701"/>
      <c r="F41" s="699" t="s">
        <v>225</v>
      </c>
      <c r="G41" s="700">
        <v>554757</v>
      </c>
      <c r="H41" s="241">
        <v>31488</v>
      </c>
      <c r="I41" s="676">
        <f t="shared" si="1"/>
        <v>5.6759986805033549</v>
      </c>
      <c r="J41" s="702"/>
      <c r="O41" s="702"/>
    </row>
    <row r="42" spans="1:15" s="689" customFormat="1" ht="18.75" customHeight="1">
      <c r="A42" s="709" t="s">
        <v>175</v>
      </c>
      <c r="B42" s="710">
        <v>74419</v>
      </c>
      <c r="C42" s="711">
        <v>4473</v>
      </c>
      <c r="D42" s="712">
        <f t="shared" si="0"/>
        <v>6.0105618188903369</v>
      </c>
      <c r="E42" s="701"/>
      <c r="F42" s="699" t="s">
        <v>224</v>
      </c>
      <c r="G42" s="700">
        <v>2267364</v>
      </c>
      <c r="H42" s="241">
        <v>124385</v>
      </c>
      <c r="I42" s="676">
        <f t="shared" si="1"/>
        <v>5.4858858127764227</v>
      </c>
      <c r="J42" s="702"/>
      <c r="O42" s="702"/>
    </row>
    <row r="43" spans="1:15" s="705" customFormat="1" ht="18.75" customHeight="1">
      <c r="A43" s="699" t="s">
        <v>223</v>
      </c>
      <c r="B43" s="700">
        <v>70797</v>
      </c>
      <c r="C43" s="328">
        <v>3897</v>
      </c>
      <c r="D43" s="676">
        <f t="shared" si="0"/>
        <v>5.5044705284122211</v>
      </c>
      <c r="E43" s="701"/>
      <c r="F43" s="709" t="s">
        <v>175</v>
      </c>
      <c r="G43" s="710">
        <v>746742</v>
      </c>
      <c r="H43" s="713">
        <v>29619</v>
      </c>
      <c r="I43" s="712">
        <f t="shared" si="1"/>
        <v>3.966430172670079</v>
      </c>
      <c r="J43" s="702"/>
      <c r="L43" s="689"/>
      <c r="M43" s="689"/>
      <c r="N43" s="689"/>
      <c r="O43" s="702"/>
    </row>
    <row r="44" spans="1:15" s="689" customFormat="1" ht="18.75" customHeight="1" thickBot="1">
      <c r="A44" s="714" t="s">
        <v>224</v>
      </c>
      <c r="B44" s="715">
        <v>190629</v>
      </c>
      <c r="C44" s="716">
        <v>9431</v>
      </c>
      <c r="D44" s="680">
        <f t="shared" si="0"/>
        <v>4.9473060237424527</v>
      </c>
      <c r="E44" s="717"/>
      <c r="F44" s="714" t="s">
        <v>223</v>
      </c>
      <c r="G44" s="715">
        <v>732116</v>
      </c>
      <c r="H44" s="718">
        <v>28636</v>
      </c>
      <c r="I44" s="680">
        <f t="shared" si="1"/>
        <v>3.9114020182594014</v>
      </c>
      <c r="J44" s="702"/>
      <c r="O44" s="702"/>
    </row>
    <row r="45" spans="1:15" s="689" customFormat="1" ht="18.75" customHeight="1" thickTop="1">
      <c r="A45" s="719" t="s">
        <v>1140</v>
      </c>
      <c r="B45" s="720">
        <v>5541634</v>
      </c>
      <c r="C45" s="721">
        <v>515079</v>
      </c>
      <c r="D45" s="682">
        <f>C45/B45*100</f>
        <v>9.2947134365062709</v>
      </c>
      <c r="E45" s="705"/>
      <c r="F45" s="719" t="s">
        <v>1140</v>
      </c>
      <c r="G45" s="720">
        <v>57427704</v>
      </c>
      <c r="H45" s="722">
        <v>3791583</v>
      </c>
      <c r="I45" s="682">
        <f>H45/G45*100</f>
        <v>6.6023586804027552</v>
      </c>
    </row>
    <row r="46" spans="1:15" s="689" customFormat="1" ht="18.75" customHeight="1">
      <c r="A46" s="723" t="s">
        <v>221</v>
      </c>
      <c r="B46" s="723"/>
      <c r="F46" s="723" t="s">
        <v>221</v>
      </c>
      <c r="G46" s="723" t="s">
        <v>221</v>
      </c>
    </row>
  </sheetData>
  <mergeCells count="3">
    <mergeCell ref="A1:I1"/>
    <mergeCell ref="A21:D21"/>
    <mergeCell ref="F21:I21"/>
  </mergeCells>
  <phoneticPr fontId="9"/>
  <pageMargins left="0.81" right="0.75" top="1" bottom="1" header="0.51200000000000001" footer="0.5120000000000000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Normal="100" zoomScaleSheetLayoutView="100" workbookViewId="0">
      <selection activeCell="A3" sqref="A3"/>
    </sheetView>
  </sheetViews>
  <sheetFormatPr defaultRowHeight="18.75" customHeight="1" outlineLevelRow="1"/>
  <cols>
    <col min="1" max="1" width="12.7109375" style="4" customWidth="1"/>
    <col min="2" max="2" width="14.7109375" style="4" customWidth="1"/>
    <col min="3" max="3" width="10.7109375" style="4" customWidth="1"/>
    <col min="4" max="4" width="14.7109375" style="4" customWidth="1"/>
    <col min="5" max="5" width="10.7109375" style="4" customWidth="1"/>
    <col min="6" max="6" width="14.7109375" style="4" customWidth="1"/>
    <col min="7" max="7" width="10.7109375" style="4" customWidth="1"/>
    <col min="8" max="8" width="14.7109375" style="4" customWidth="1"/>
    <col min="9" max="10" width="10.7109375" style="4" customWidth="1"/>
    <col min="11" max="11" width="5" style="4" customWidth="1"/>
    <col min="12" max="12" width="9.140625" style="4"/>
    <col min="13" max="13" width="8.28515625" style="4" customWidth="1"/>
    <col min="14" max="16384" width="9.140625" style="4"/>
  </cols>
  <sheetData>
    <row r="1" spans="1:10" ht="18.75" customHeight="1">
      <c r="A1" s="329" t="s">
        <v>1843</v>
      </c>
    </row>
    <row r="2" spans="1:10" ht="18.75" customHeight="1">
      <c r="A2" s="329" t="s">
        <v>1847</v>
      </c>
    </row>
    <row r="4" spans="1:10" ht="18.75" customHeight="1">
      <c r="A4" s="1782" t="s">
        <v>1949</v>
      </c>
      <c r="B4" s="1782"/>
      <c r="C4" s="1782"/>
      <c r="D4" s="1782"/>
      <c r="E4" s="1782"/>
      <c r="F4" s="1782"/>
      <c r="G4" s="1782"/>
      <c r="H4" s="1782"/>
      <c r="I4" s="1782"/>
      <c r="J4" s="1782"/>
    </row>
    <row r="5" spans="1:10" ht="18.75" customHeight="1">
      <c r="A5" s="26"/>
      <c r="B5" s="43"/>
      <c r="C5" s="43"/>
      <c r="D5" s="43"/>
      <c r="E5" s="44"/>
      <c r="J5" s="45" t="s">
        <v>253</v>
      </c>
    </row>
    <row r="6" spans="1:10" ht="18.75" customHeight="1">
      <c r="A6" s="1830"/>
      <c r="B6" s="657" t="s">
        <v>307</v>
      </c>
      <c r="C6" s="658"/>
      <c r="D6" s="657" t="s">
        <v>570</v>
      </c>
      <c r="E6" s="658"/>
      <c r="F6" s="1775" t="s">
        <v>1262</v>
      </c>
      <c r="G6" s="1776"/>
      <c r="H6" s="1775" t="s">
        <v>248</v>
      </c>
      <c r="I6" s="1776"/>
      <c r="J6" s="1828" t="s">
        <v>249</v>
      </c>
    </row>
    <row r="7" spans="1:10" ht="18.75" customHeight="1">
      <c r="A7" s="1831"/>
      <c r="B7" s="660"/>
      <c r="C7" s="661" t="s">
        <v>159</v>
      </c>
      <c r="D7" s="660"/>
      <c r="E7" s="661" t="s">
        <v>159</v>
      </c>
      <c r="F7" s="724"/>
      <c r="G7" s="661" t="s">
        <v>159</v>
      </c>
      <c r="H7" s="724"/>
      <c r="I7" s="661" t="s">
        <v>159</v>
      </c>
      <c r="J7" s="1829"/>
    </row>
    <row r="8" spans="1:10" ht="18.75" hidden="1" customHeight="1" outlineLevel="1">
      <c r="A8" s="64" t="s">
        <v>62</v>
      </c>
      <c r="B8" s="66">
        <v>3916</v>
      </c>
      <c r="C8" s="106"/>
      <c r="D8" s="66">
        <v>82207</v>
      </c>
      <c r="E8" s="106"/>
      <c r="F8" s="66">
        <v>2370265.79</v>
      </c>
      <c r="G8" s="106"/>
      <c r="H8" s="206">
        <v>1052761.3</v>
      </c>
      <c r="I8" s="106"/>
      <c r="J8" s="103">
        <f>H8/F8*100</f>
        <v>44.415326941034742</v>
      </c>
    </row>
    <row r="9" spans="1:10" ht="18.75" hidden="1" customHeight="1" outlineLevel="1">
      <c r="A9" s="64" t="s">
        <v>158</v>
      </c>
      <c r="B9" s="66">
        <v>3653</v>
      </c>
      <c r="C9" s="106">
        <f t="shared" ref="C9:E20" si="0">(B9/B8-1)*100</f>
        <v>-6.7160367722165493</v>
      </c>
      <c r="D9" s="66">
        <v>76231</v>
      </c>
      <c r="E9" s="106">
        <f t="shared" si="0"/>
        <v>-7.2694539394455475</v>
      </c>
      <c r="F9" s="66">
        <v>2025756</v>
      </c>
      <c r="G9" s="106">
        <f t="shared" ref="G9:G13" si="1">(F9/F8-1)*100</f>
        <v>-14.534648032025132</v>
      </c>
      <c r="H9" s="206">
        <v>945683</v>
      </c>
      <c r="I9" s="106">
        <f t="shared" ref="I9:I13" si="2">(H9/H8-1)*100</f>
        <v>-10.171185054009868</v>
      </c>
      <c r="J9" s="103">
        <f t="shared" ref="J9:J18" si="3">H9/F9*100</f>
        <v>46.682966754140182</v>
      </c>
    </row>
    <row r="10" spans="1:10" ht="18.75" hidden="1" customHeight="1" outlineLevel="1">
      <c r="A10" s="64" t="s">
        <v>157</v>
      </c>
      <c r="B10" s="66">
        <v>3620</v>
      </c>
      <c r="C10" s="106">
        <f t="shared" si="0"/>
        <v>-0.90336709553791028</v>
      </c>
      <c r="D10" s="66">
        <v>75079</v>
      </c>
      <c r="E10" s="106">
        <f t="shared" si="0"/>
        <v>-1.5111962325038419</v>
      </c>
      <c r="F10" s="66">
        <v>2138663</v>
      </c>
      <c r="G10" s="106">
        <f t="shared" si="1"/>
        <v>5.573573520206776</v>
      </c>
      <c r="H10" s="206">
        <v>975981</v>
      </c>
      <c r="I10" s="106">
        <f t="shared" si="2"/>
        <v>3.2038219995495387</v>
      </c>
      <c r="J10" s="103">
        <f t="shared" si="3"/>
        <v>45.635100060177784</v>
      </c>
    </row>
    <row r="11" spans="1:10" ht="18.75" hidden="1" customHeight="1" outlineLevel="1">
      <c r="A11" s="64" t="s">
        <v>156</v>
      </c>
      <c r="B11" s="66">
        <v>3375</v>
      </c>
      <c r="C11" s="106">
        <f t="shared" si="0"/>
        <v>-6.767955801104975</v>
      </c>
      <c r="D11" s="66">
        <v>74274</v>
      </c>
      <c r="E11" s="106">
        <f t="shared" si="0"/>
        <v>-1.072203945177741</v>
      </c>
      <c r="F11" s="66">
        <v>2228820</v>
      </c>
      <c r="G11" s="106">
        <f t="shared" si="1"/>
        <v>4.2155776763332931</v>
      </c>
      <c r="H11" s="206">
        <v>1005550</v>
      </c>
      <c r="I11" s="106">
        <f t="shared" si="2"/>
        <v>3.0296696349621621</v>
      </c>
      <c r="J11" s="103">
        <f t="shared" si="3"/>
        <v>45.115801186277942</v>
      </c>
    </row>
    <row r="12" spans="1:10" ht="18.75" hidden="1" customHeight="1" outlineLevel="1">
      <c r="A12" s="64" t="s">
        <v>155</v>
      </c>
      <c r="B12" s="66">
        <v>3365</v>
      </c>
      <c r="C12" s="65">
        <f t="shared" si="0"/>
        <v>-0.2962962962962945</v>
      </c>
      <c r="D12" s="66">
        <v>73516</v>
      </c>
      <c r="E12" s="65">
        <f t="shared" si="0"/>
        <v>-1.0205455475671199</v>
      </c>
      <c r="F12" s="66">
        <v>2234276</v>
      </c>
      <c r="G12" s="65">
        <f t="shared" si="1"/>
        <v>0.24479320896257928</v>
      </c>
      <c r="H12" s="206">
        <v>989983</v>
      </c>
      <c r="I12" s="65">
        <f t="shared" si="2"/>
        <v>-1.548108000596693</v>
      </c>
      <c r="J12" s="103">
        <f t="shared" si="3"/>
        <v>44.308894693404035</v>
      </c>
    </row>
    <row r="13" spans="1:10" ht="18.75" customHeight="1" collapsed="1">
      <c r="A13" s="64" t="s">
        <v>63</v>
      </c>
      <c r="B13" s="66">
        <v>3160</v>
      </c>
      <c r="C13" s="65">
        <f t="shared" si="0"/>
        <v>-6.0921248142644879</v>
      </c>
      <c r="D13" s="66">
        <v>72240</v>
      </c>
      <c r="E13" s="65">
        <f t="shared" si="0"/>
        <v>-1.7356765874095403</v>
      </c>
      <c r="F13" s="66">
        <v>2250754</v>
      </c>
      <c r="G13" s="65">
        <f t="shared" si="1"/>
        <v>0.73750960042537894</v>
      </c>
      <c r="H13" s="206">
        <v>1020284</v>
      </c>
      <c r="I13" s="65">
        <f t="shared" si="2"/>
        <v>3.0607596292057559</v>
      </c>
      <c r="J13" s="103">
        <f t="shared" si="3"/>
        <v>45.330764712625196</v>
      </c>
    </row>
    <row r="14" spans="1:10" ht="18.75" customHeight="1">
      <c r="A14" s="64" t="s">
        <v>154</v>
      </c>
      <c r="B14" s="66">
        <v>3111</v>
      </c>
      <c r="C14" s="65">
        <f t="shared" si="0"/>
        <v>-1.5506329113924022</v>
      </c>
      <c r="D14" s="66">
        <v>74349</v>
      </c>
      <c r="E14" s="65">
        <f t="shared" si="0"/>
        <v>2.9194352159468417</v>
      </c>
      <c r="F14" s="66">
        <v>2813941</v>
      </c>
      <c r="G14" s="239" t="s">
        <v>1244</v>
      </c>
      <c r="H14" s="206">
        <v>1201204</v>
      </c>
      <c r="I14" s="239" t="s">
        <v>1244</v>
      </c>
      <c r="J14" s="103">
        <f t="shared" si="3"/>
        <v>42.687604324326628</v>
      </c>
    </row>
    <row r="15" spans="1:10" ht="18.75" customHeight="1">
      <c r="A15" s="64" t="s">
        <v>153</v>
      </c>
      <c r="B15" s="66">
        <v>3194</v>
      </c>
      <c r="C15" s="65">
        <f t="shared" si="0"/>
        <v>2.6679524268723886</v>
      </c>
      <c r="D15" s="66">
        <v>72034</v>
      </c>
      <c r="E15" s="65">
        <f t="shared" si="0"/>
        <v>-3.1136935264764798</v>
      </c>
      <c r="F15" s="66">
        <v>2448831</v>
      </c>
      <c r="G15" s="65">
        <f t="shared" ref="G15:G19" si="4">(F15/F14-1)*100</f>
        <v>-12.975041054521041</v>
      </c>
      <c r="H15" s="206">
        <v>1002967</v>
      </c>
      <c r="I15" s="65">
        <f t="shared" ref="I15:I19" si="5">(H15/H14-1)*100</f>
        <v>-16.503191797563112</v>
      </c>
      <c r="J15" s="103">
        <f t="shared" si="3"/>
        <v>40.956970897542547</v>
      </c>
    </row>
    <row r="16" spans="1:10" ht="18.75" customHeight="1">
      <c r="A16" s="64" t="s">
        <v>152</v>
      </c>
      <c r="B16" s="66">
        <v>2890</v>
      </c>
      <c r="C16" s="65">
        <f t="shared" si="0"/>
        <v>-9.5178459611772066</v>
      </c>
      <c r="D16" s="66">
        <v>66554</v>
      </c>
      <c r="E16" s="65">
        <f t="shared" si="0"/>
        <v>-7.6075186717383447</v>
      </c>
      <c r="F16" s="66">
        <v>2105712</v>
      </c>
      <c r="G16" s="65">
        <f t="shared" si="4"/>
        <v>-14.011542650350306</v>
      </c>
      <c r="H16" s="206">
        <v>825974</v>
      </c>
      <c r="I16" s="65">
        <f t="shared" si="5"/>
        <v>-17.646941524496818</v>
      </c>
      <c r="J16" s="103">
        <f t="shared" si="3"/>
        <v>39.225402144262844</v>
      </c>
    </row>
    <row r="17" spans="1:14" ht="18.75" customHeight="1">
      <c r="A17" s="64" t="s">
        <v>151</v>
      </c>
      <c r="B17" s="66">
        <v>2689</v>
      </c>
      <c r="C17" s="65">
        <f t="shared" si="0"/>
        <v>-6.9550173010380583</v>
      </c>
      <c r="D17" s="66">
        <v>65261</v>
      </c>
      <c r="E17" s="65">
        <f t="shared" si="0"/>
        <v>-1.9427833037833908</v>
      </c>
      <c r="F17" s="66">
        <v>2192605</v>
      </c>
      <c r="G17" s="65">
        <f t="shared" si="4"/>
        <v>4.1265377221576305</v>
      </c>
      <c r="H17" s="206">
        <v>838047</v>
      </c>
      <c r="I17" s="65">
        <f t="shared" si="5"/>
        <v>1.4616682849581286</v>
      </c>
      <c r="J17" s="103">
        <f t="shared" si="3"/>
        <v>38.221521888347418</v>
      </c>
    </row>
    <row r="18" spans="1:14" ht="18.75" customHeight="1">
      <c r="A18" s="64" t="s">
        <v>1141</v>
      </c>
      <c r="B18" s="66">
        <v>2922</v>
      </c>
      <c r="C18" s="65">
        <f t="shared" si="0"/>
        <v>8.6649312011900292</v>
      </c>
      <c r="D18" s="66">
        <v>64813</v>
      </c>
      <c r="E18" s="65">
        <f t="shared" si="0"/>
        <v>-0.686474310844154</v>
      </c>
      <c r="F18" s="66">
        <v>2376042</v>
      </c>
      <c r="G18" s="65">
        <f t="shared" si="4"/>
        <v>8.3661671846958274</v>
      </c>
      <c r="H18" s="206">
        <v>822162</v>
      </c>
      <c r="I18" s="65">
        <f t="shared" si="5"/>
        <v>-1.8954784158883742</v>
      </c>
      <c r="J18" s="103">
        <f t="shared" si="3"/>
        <v>34.6021661233261</v>
      </c>
    </row>
    <row r="19" spans="1:14" ht="18.75" customHeight="1">
      <c r="A19" s="64" t="s">
        <v>1142</v>
      </c>
      <c r="B19" s="66">
        <v>2501</v>
      </c>
      <c r="C19" s="65">
        <f>(B19/B18-1)*100</f>
        <v>-14.407939767282684</v>
      </c>
      <c r="D19" s="66">
        <v>62201</v>
      </c>
      <c r="E19" s="65">
        <f t="shared" si="0"/>
        <v>-4.0300556987024176</v>
      </c>
      <c r="F19" s="66">
        <v>2253503.77</v>
      </c>
      <c r="G19" s="65">
        <f t="shared" si="4"/>
        <v>-5.1572417490936555</v>
      </c>
      <c r="H19" s="206">
        <v>876714.21</v>
      </c>
      <c r="I19" s="65">
        <f t="shared" si="5"/>
        <v>6.6352142278528925</v>
      </c>
      <c r="J19" s="103">
        <f>H19/F19*100</f>
        <v>38.904492713584411</v>
      </c>
    </row>
    <row r="20" spans="1:14" ht="18.75" customHeight="1">
      <c r="A20" s="64" t="s">
        <v>1143</v>
      </c>
      <c r="B20" s="66">
        <v>2364</v>
      </c>
      <c r="C20" s="65">
        <f>(B20/B19-1)*100</f>
        <v>-5.4778088764494193</v>
      </c>
      <c r="D20" s="66">
        <v>61370</v>
      </c>
      <c r="E20" s="65">
        <f t="shared" si="0"/>
        <v>-1.3359913827751924</v>
      </c>
      <c r="F20" s="66">
        <v>2014011.99</v>
      </c>
      <c r="G20" s="65">
        <f>(F20/F19-1)*100</f>
        <v>-10.627529591397133</v>
      </c>
      <c r="H20" s="66">
        <v>822704.3</v>
      </c>
      <c r="I20" s="65">
        <f>(H20/H19-1)*100</f>
        <v>-6.1604921403064612</v>
      </c>
      <c r="J20" s="103">
        <f>H20/F20*100</f>
        <v>40.849026921632181</v>
      </c>
    </row>
    <row r="21" spans="1:14" ht="18.75" customHeight="1">
      <c r="A21" s="64" t="s">
        <v>1076</v>
      </c>
      <c r="B21" s="66">
        <v>2296</v>
      </c>
      <c r="C21" s="65">
        <f>(B21/B20-1)*100</f>
        <v>-2.876480541455162</v>
      </c>
      <c r="D21" s="66">
        <v>62501</v>
      </c>
      <c r="E21" s="65">
        <f>(D21/D20-1)*100</f>
        <v>1.8429199934821616</v>
      </c>
      <c r="F21" s="66">
        <v>2109247</v>
      </c>
      <c r="G21" s="65">
        <f>(F21/F20-1)*100</f>
        <v>4.7286217993171009</v>
      </c>
      <c r="H21" s="206">
        <v>856697</v>
      </c>
      <c r="I21" s="65">
        <f>(H21/H20-1)*100</f>
        <v>4.1318247637699201</v>
      </c>
      <c r="J21" s="103">
        <f>H21/F21*100</f>
        <v>40.616248357826279</v>
      </c>
    </row>
    <row r="22" spans="1:14" ht="18.75" customHeight="1">
      <c r="A22" s="64" t="s">
        <v>1075</v>
      </c>
      <c r="B22" s="66">
        <v>2623</v>
      </c>
      <c r="C22" s="65">
        <f>(B22/B21-1)*100</f>
        <v>14.242160278745652</v>
      </c>
      <c r="D22" s="66">
        <v>62853</v>
      </c>
      <c r="E22" s="65">
        <f>(D22/D21-1)*100</f>
        <v>0.5631909889441733</v>
      </c>
      <c r="F22" s="725">
        <v>2513531</v>
      </c>
      <c r="G22" s="65">
        <f>(F22/F21-1)*100</f>
        <v>19.167219391564849</v>
      </c>
      <c r="H22" s="727">
        <v>994529</v>
      </c>
      <c r="I22" s="65">
        <f>(H22/H21-1)*100</f>
        <v>16.08876884125894</v>
      </c>
      <c r="J22" s="103">
        <f>H22/F22*100</f>
        <v>39.567007528453004</v>
      </c>
    </row>
    <row r="23" spans="1:14" ht="18.75" customHeight="1">
      <c r="A23" s="338" t="s">
        <v>1884</v>
      </c>
      <c r="B23" s="339"/>
      <c r="C23" s="339"/>
      <c r="D23" s="340"/>
      <c r="E23" s="340"/>
      <c r="F23" s="340"/>
      <c r="G23" s="338"/>
      <c r="H23" s="339"/>
      <c r="I23" s="339"/>
      <c r="J23" s="339"/>
    </row>
    <row r="24" spans="1:14" ht="18.75" customHeight="1">
      <c r="A24" s="4" t="s">
        <v>381</v>
      </c>
    </row>
    <row r="25" spans="1:14" ht="18.75" customHeight="1">
      <c r="A25" s="4" t="s">
        <v>1827</v>
      </c>
    </row>
    <row r="28" spans="1:14" ht="18.75" customHeight="1">
      <c r="A28" s="1782" t="s">
        <v>1950</v>
      </c>
      <c r="B28" s="1782"/>
      <c r="C28" s="1782"/>
      <c r="D28" s="1782"/>
      <c r="E28" s="1782"/>
      <c r="F28" s="1782"/>
      <c r="G28" s="1782"/>
      <c r="H28" s="1782"/>
      <c r="I28" s="1782"/>
      <c r="J28" s="1782"/>
      <c r="N28" s="488"/>
    </row>
    <row r="29" spans="1:14" ht="18.75" customHeight="1">
      <c r="A29" s="26" t="s">
        <v>246</v>
      </c>
      <c r="B29" s="43"/>
      <c r="C29" s="43"/>
      <c r="D29" s="43"/>
      <c r="E29" s="44"/>
      <c r="J29" s="45" t="s">
        <v>247</v>
      </c>
    </row>
    <row r="30" spans="1:14" ht="18.75" customHeight="1">
      <c r="A30" s="656"/>
      <c r="B30" s="657" t="s">
        <v>307</v>
      </c>
      <c r="C30" s="658"/>
      <c r="D30" s="657" t="s">
        <v>570</v>
      </c>
      <c r="E30" s="658"/>
      <c r="F30" s="1775" t="s">
        <v>1262</v>
      </c>
      <c r="G30" s="1776"/>
      <c r="H30" s="1775" t="s">
        <v>248</v>
      </c>
      <c r="I30" s="1776"/>
      <c r="J30" s="1828" t="s">
        <v>249</v>
      </c>
    </row>
    <row r="31" spans="1:14" ht="18.75" customHeight="1">
      <c r="A31" s="659"/>
      <c r="B31" s="660"/>
      <c r="C31" s="661" t="s">
        <v>159</v>
      </c>
      <c r="D31" s="660"/>
      <c r="E31" s="661" t="s">
        <v>159</v>
      </c>
      <c r="F31" s="724"/>
      <c r="G31" s="661" t="s">
        <v>159</v>
      </c>
      <c r="H31" s="724"/>
      <c r="I31" s="661" t="s">
        <v>159</v>
      </c>
      <c r="J31" s="1829"/>
    </row>
    <row r="32" spans="1:14" ht="18.75" hidden="1" customHeight="1" outlineLevel="1">
      <c r="A32" s="64" t="s">
        <v>1194</v>
      </c>
      <c r="B32" s="147">
        <v>316267</v>
      </c>
      <c r="C32" s="106"/>
      <c r="D32" s="147">
        <v>8866220</v>
      </c>
      <c r="E32" s="106"/>
      <c r="F32" s="147">
        <v>2866674.0567000001</v>
      </c>
      <c r="G32" s="106"/>
      <c r="H32" s="218">
        <v>1135648.1155999999</v>
      </c>
      <c r="I32" s="106"/>
      <c r="J32" s="103">
        <f>H32/F32*100</f>
        <v>39.615529813923537</v>
      </c>
    </row>
    <row r="33" spans="1:10" ht="18.75" hidden="1" customHeight="1" outlineLevel="1">
      <c r="A33" s="64" t="s">
        <v>158</v>
      </c>
      <c r="B33" s="66">
        <v>290848</v>
      </c>
      <c r="C33" s="106">
        <f t="shared" ref="C33:C41" si="6">(B33/B32-1)*100</f>
        <v>-8.0371964194810079</v>
      </c>
      <c r="D33" s="66">
        <v>8323589</v>
      </c>
      <c r="E33" s="106">
        <f t="shared" ref="E33:E41" si="7">(D33/D32-1)*100</f>
        <v>-6.1202068074106002</v>
      </c>
      <c r="F33" s="66">
        <v>2693618</v>
      </c>
      <c r="G33" s="106">
        <f t="shared" ref="G33:G36" si="8">(F33/F32-1)*100</f>
        <v>-6.0368236247693723</v>
      </c>
      <c r="H33" s="206">
        <v>1074990</v>
      </c>
      <c r="I33" s="106">
        <f t="shared" ref="I33:I37" si="9">(H33/H32-1)*100</f>
        <v>-5.3412773522678929</v>
      </c>
      <c r="J33" s="103">
        <f>H33/F33*100</f>
        <v>39.908776968374873</v>
      </c>
    </row>
    <row r="34" spans="1:10" ht="18.75" hidden="1" customHeight="1" outlineLevel="1">
      <c r="A34" s="64" t="s">
        <v>157</v>
      </c>
      <c r="B34" s="66">
        <v>293911</v>
      </c>
      <c r="C34" s="106">
        <f t="shared" si="6"/>
        <v>1.0531274067554275</v>
      </c>
      <c r="D34" s="66">
        <v>8228150</v>
      </c>
      <c r="E34" s="106">
        <f t="shared" si="7"/>
        <v>-1.1466087525465296</v>
      </c>
      <c r="F34" s="66">
        <v>2737344</v>
      </c>
      <c r="G34" s="106">
        <f t="shared" si="8"/>
        <v>1.6233185254924898</v>
      </c>
      <c r="H34" s="206">
        <v>1074731</v>
      </c>
      <c r="I34" s="106">
        <f t="shared" si="9"/>
        <v>-2.4093247379042282E-2</v>
      </c>
      <c r="J34" s="103">
        <f t="shared" ref="J34:J42" si="10">H34/F34*100</f>
        <v>39.261817294428468</v>
      </c>
    </row>
    <row r="35" spans="1:10" ht="18.75" hidden="1" customHeight="1" outlineLevel="1">
      <c r="A35" s="64" t="s">
        <v>156</v>
      </c>
      <c r="B35" s="66">
        <v>270906</v>
      </c>
      <c r="C35" s="65">
        <f t="shared" si="6"/>
        <v>-7.827199390291617</v>
      </c>
      <c r="D35" s="66">
        <v>8113676</v>
      </c>
      <c r="E35" s="65">
        <f t="shared" si="7"/>
        <v>-1.3912483365033479</v>
      </c>
      <c r="F35" s="66">
        <v>2839670</v>
      </c>
      <c r="G35" s="65">
        <f t="shared" si="8"/>
        <v>3.7381490963503294</v>
      </c>
      <c r="H35" s="206">
        <v>1094057</v>
      </c>
      <c r="I35" s="65">
        <f t="shared" si="9"/>
        <v>1.7982174144041574</v>
      </c>
      <c r="J35" s="103">
        <f t="shared" si="10"/>
        <v>38.527610602640451</v>
      </c>
    </row>
    <row r="36" spans="1:10" ht="18.75" hidden="1" customHeight="1" outlineLevel="1">
      <c r="A36" s="64" t="s">
        <v>155</v>
      </c>
      <c r="B36" s="66">
        <v>276716</v>
      </c>
      <c r="C36" s="65">
        <f>(B36/B35-1)*100</f>
        <v>2.1446553417052483</v>
      </c>
      <c r="D36" s="66">
        <v>8159364</v>
      </c>
      <c r="E36" s="65">
        <f t="shared" si="7"/>
        <v>0.56309864973655976</v>
      </c>
      <c r="F36" s="66">
        <v>2958003</v>
      </c>
      <c r="G36" s="65">
        <f t="shared" si="8"/>
        <v>4.1671391394070501</v>
      </c>
      <c r="H36" s="206">
        <v>1116541</v>
      </c>
      <c r="I36" s="65">
        <f t="shared" si="9"/>
        <v>2.0551031619010729</v>
      </c>
      <c r="J36" s="103">
        <f t="shared" si="10"/>
        <v>37.746445828486316</v>
      </c>
    </row>
    <row r="37" spans="1:10" ht="18.75" customHeight="1" collapsed="1">
      <c r="A37" s="64" t="s">
        <v>63</v>
      </c>
      <c r="B37" s="66">
        <v>258543</v>
      </c>
      <c r="C37" s="65">
        <f>(B37/B36-1)*100</f>
        <v>-6.5673831654114672</v>
      </c>
      <c r="D37" s="66">
        <v>8225442</v>
      </c>
      <c r="E37" s="65">
        <f t="shared" si="7"/>
        <v>0.80984253184439581</v>
      </c>
      <c r="F37" s="66">
        <v>3148346</v>
      </c>
      <c r="G37" s="65">
        <f>(F37/F36-1)*100</f>
        <v>6.4348481052926676</v>
      </c>
      <c r="H37" s="206">
        <v>1147502</v>
      </c>
      <c r="I37" s="65">
        <f t="shared" si="9"/>
        <v>2.7729389247685532</v>
      </c>
      <c r="J37" s="103">
        <f t="shared" si="10"/>
        <v>36.4477728940847</v>
      </c>
    </row>
    <row r="38" spans="1:10" ht="18.75" customHeight="1">
      <c r="A38" s="64" t="s">
        <v>154</v>
      </c>
      <c r="B38" s="66">
        <v>258232</v>
      </c>
      <c r="C38" s="65">
        <f t="shared" si="6"/>
        <v>-0.12028946828960274</v>
      </c>
      <c r="D38" s="66">
        <v>8518545</v>
      </c>
      <c r="E38" s="65">
        <f t="shared" si="7"/>
        <v>3.563370819464784</v>
      </c>
      <c r="F38" s="66">
        <v>3367566</v>
      </c>
      <c r="G38" s="239" t="s">
        <v>48</v>
      </c>
      <c r="H38" s="206">
        <v>1171542</v>
      </c>
      <c r="I38" s="239" t="s">
        <v>48</v>
      </c>
      <c r="J38" s="103">
        <f t="shared" si="10"/>
        <v>34.788984091180396</v>
      </c>
    </row>
    <row r="39" spans="1:10" ht="18.75" customHeight="1">
      <c r="A39" s="64" t="s">
        <v>153</v>
      </c>
      <c r="B39" s="66">
        <v>263061</v>
      </c>
      <c r="C39" s="65">
        <f t="shared" si="6"/>
        <v>1.8700238545184211</v>
      </c>
      <c r="D39" s="66">
        <v>8364607</v>
      </c>
      <c r="E39" s="65">
        <f t="shared" si="7"/>
        <v>-1.8070926431685175</v>
      </c>
      <c r="F39" s="66">
        <v>3355788</v>
      </c>
      <c r="G39" s="65">
        <f>(F39/F38-1)*100</f>
        <v>-0.34974815638356693</v>
      </c>
      <c r="H39" s="206">
        <v>1107962</v>
      </c>
      <c r="I39" s="65">
        <f t="shared" ref="I39:I41" si="11">(H39/H38-1)*100</f>
        <v>-5.4270354797352542</v>
      </c>
      <c r="J39" s="103">
        <f t="shared" si="10"/>
        <v>33.016447999694854</v>
      </c>
    </row>
    <row r="40" spans="1:10" ht="18.75" customHeight="1">
      <c r="A40" s="64" t="s">
        <v>152</v>
      </c>
      <c r="B40" s="66">
        <v>235817</v>
      </c>
      <c r="C40" s="65">
        <f t="shared" si="6"/>
        <v>-10.35653327555206</v>
      </c>
      <c r="D40" s="66">
        <v>7735789</v>
      </c>
      <c r="E40" s="65">
        <f>(D40/D39-1)*100</f>
        <v>-7.5176036363692855</v>
      </c>
      <c r="F40" s="66">
        <v>2652590</v>
      </c>
      <c r="G40" s="65">
        <f>(F40/F39-1)*100</f>
        <v>-20.954780218535852</v>
      </c>
      <c r="H40" s="206">
        <v>939162</v>
      </c>
      <c r="I40" s="65">
        <f t="shared" si="11"/>
        <v>-15.235179545868904</v>
      </c>
      <c r="J40" s="103">
        <f t="shared" si="10"/>
        <v>35.405471633384728</v>
      </c>
    </row>
    <row r="41" spans="1:10" ht="18.75" customHeight="1">
      <c r="A41" s="64" t="s">
        <v>151</v>
      </c>
      <c r="B41" s="66">
        <v>224403</v>
      </c>
      <c r="C41" s="65">
        <f t="shared" si="6"/>
        <v>-4.8401938791520553</v>
      </c>
      <c r="D41" s="66">
        <v>7663847</v>
      </c>
      <c r="E41" s="65">
        <f t="shared" si="7"/>
        <v>-0.92998917111105639</v>
      </c>
      <c r="F41" s="66">
        <v>2891076</v>
      </c>
      <c r="G41" s="65">
        <f t="shared" ref="G41" si="12">(F41/F40-1)*100</f>
        <v>8.9906845762066432</v>
      </c>
      <c r="H41" s="206">
        <v>1006454</v>
      </c>
      <c r="I41" s="65">
        <f t="shared" si="11"/>
        <v>7.1651110245090743</v>
      </c>
      <c r="J41" s="103">
        <f t="shared" si="10"/>
        <v>34.812436615294793</v>
      </c>
    </row>
    <row r="42" spans="1:10" ht="18.75" customHeight="1">
      <c r="A42" s="64" t="s">
        <v>1141</v>
      </c>
      <c r="B42" s="66">
        <v>233186</v>
      </c>
      <c r="C42" s="65">
        <f>(B42/B41-1)*100</f>
        <v>3.9139405444668762</v>
      </c>
      <c r="D42" s="66">
        <v>7472111</v>
      </c>
      <c r="E42" s="65">
        <f>(D42/D41-1)*100</f>
        <v>-2.5018244753581276</v>
      </c>
      <c r="F42" s="66">
        <v>2849687.53</v>
      </c>
      <c r="G42" s="65">
        <f>(F42/F41-1)*100</f>
        <v>-1.431593980926138</v>
      </c>
      <c r="H42" s="206">
        <v>993497.61340000003</v>
      </c>
      <c r="I42" s="65">
        <f>(H42/H41-1)*100</f>
        <v>-1.2873302306911194</v>
      </c>
      <c r="J42" s="103">
        <f t="shared" si="10"/>
        <v>34.863387755358573</v>
      </c>
    </row>
    <row r="43" spans="1:10" ht="18.75" customHeight="1">
      <c r="A43" s="64" t="s">
        <v>1142</v>
      </c>
      <c r="B43" s="66">
        <v>216262</v>
      </c>
      <c r="C43" s="65">
        <f>(B43/B42-1)*100</f>
        <v>-7.2577255924455191</v>
      </c>
      <c r="D43" s="66">
        <v>7425339</v>
      </c>
      <c r="E43" s="65">
        <f>(D43/D42-1)*100</f>
        <v>-0.62595429859112484</v>
      </c>
      <c r="F43" s="66">
        <v>2887276.39</v>
      </c>
      <c r="G43" s="65">
        <f>(F43/F42-1)*100</f>
        <v>1.3190519874296758</v>
      </c>
      <c r="H43" s="206">
        <v>974050.33200000005</v>
      </c>
      <c r="I43" s="65">
        <f>(H43/H42-1)*100</f>
        <v>-1.9574562774686943</v>
      </c>
      <c r="J43" s="103">
        <f>H43/F43*100</f>
        <v>33.735957367074235</v>
      </c>
    </row>
    <row r="44" spans="1:10" ht="18.75" customHeight="1">
      <c r="A44" s="64" t="s">
        <v>1143</v>
      </c>
      <c r="B44" s="66">
        <v>208029</v>
      </c>
      <c r="C44" s="65">
        <f>(B44/B43-1)*100</f>
        <v>-3.8069563769871695</v>
      </c>
      <c r="D44" s="66">
        <v>7402984</v>
      </c>
      <c r="E44" s="65">
        <f>(D44/D43-1)*100</f>
        <v>-0.3010636955430579</v>
      </c>
      <c r="F44" s="66">
        <v>2920921.3</v>
      </c>
      <c r="G44" s="65">
        <f>(F44/F43-1)*100</f>
        <v>1.1652819285513427</v>
      </c>
      <c r="H44" s="206">
        <v>978479.47549999994</v>
      </c>
      <c r="I44" s="65">
        <f>(H44/H43-1)*100</f>
        <v>0.45471402806316341</v>
      </c>
      <c r="J44" s="103">
        <f>H44/F44*100</f>
        <v>33.499001684845119</v>
      </c>
    </row>
    <row r="45" spans="1:10" ht="18.75" customHeight="1">
      <c r="A45" s="64" t="s">
        <v>1076</v>
      </c>
      <c r="B45" s="66">
        <v>202410</v>
      </c>
      <c r="C45" s="65">
        <f>(B45/B44-1)*100</f>
        <v>-2.7010657167991003</v>
      </c>
      <c r="D45" s="66">
        <v>7403269</v>
      </c>
      <c r="E45" s="65">
        <f>(D45/D44-1)*100</f>
        <v>3.8497989459429505E-3</v>
      </c>
      <c r="F45" s="66">
        <v>3051400</v>
      </c>
      <c r="G45" s="65">
        <f>(F45/F44-1)*100</f>
        <v>4.4670392180713669</v>
      </c>
      <c r="H45" s="206">
        <v>922889</v>
      </c>
      <c r="I45" s="65">
        <f>(H45/H44-1)*100</f>
        <v>-5.6813123720958369</v>
      </c>
      <c r="J45" s="103">
        <f>H45/F45*100</f>
        <v>30.244772891131937</v>
      </c>
    </row>
    <row r="46" spans="1:10" ht="18.75" customHeight="1">
      <c r="A46" s="64" t="s">
        <v>1075</v>
      </c>
      <c r="B46" s="725">
        <v>217601</v>
      </c>
      <c r="C46" s="726">
        <f>(B46/B45-1)*100</f>
        <v>7.5050639790524176</v>
      </c>
      <c r="D46" s="725">
        <v>7497792</v>
      </c>
      <c r="E46" s="726">
        <f>(D46/D45-1)*100</f>
        <v>1.2767738143784957</v>
      </c>
      <c r="F46" s="725">
        <v>3131286</v>
      </c>
      <c r="G46" s="726">
        <f>(F46/F45-1)*100</f>
        <v>2.6180114046011616</v>
      </c>
      <c r="H46" s="727">
        <v>1063294</v>
      </c>
      <c r="I46" s="726">
        <f>(H46/H45-1)*100</f>
        <v>15.213638909988081</v>
      </c>
      <c r="J46" s="728">
        <f>H46/F46*100</f>
        <v>33.957102608960028</v>
      </c>
    </row>
    <row r="47" spans="1:10" ht="18.75" customHeight="1">
      <c r="A47" s="44" t="s">
        <v>1884</v>
      </c>
      <c r="D47" s="44"/>
      <c r="E47" s="44"/>
      <c r="F47" s="44"/>
      <c r="G47" s="44"/>
    </row>
    <row r="48" spans="1:10" ht="18.75" customHeight="1">
      <c r="A48" s="4" t="s">
        <v>381</v>
      </c>
    </row>
    <row r="49" spans="1:1" ht="18.75" customHeight="1">
      <c r="A49" s="4" t="s">
        <v>1827</v>
      </c>
    </row>
  </sheetData>
  <sheetProtection selectLockedCells="1" selectUnlockedCells="1"/>
  <mergeCells count="9">
    <mergeCell ref="H6:I6"/>
    <mergeCell ref="J6:J7"/>
    <mergeCell ref="J30:J31"/>
    <mergeCell ref="A28:J28"/>
    <mergeCell ref="A4:J4"/>
    <mergeCell ref="A6:A7"/>
    <mergeCell ref="F30:G30"/>
    <mergeCell ref="H30:I30"/>
    <mergeCell ref="F6:G6"/>
  </mergeCells>
  <phoneticPr fontId="9"/>
  <pageMargins left="0.75" right="0.75" top="1" bottom="1" header="0.51200000000000001" footer="0.5120000000000000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view="pageBreakPreview" zoomScaleNormal="115" zoomScaleSheetLayoutView="100" workbookViewId="0">
      <selection activeCell="A2" sqref="A2"/>
    </sheetView>
  </sheetViews>
  <sheetFormatPr defaultColWidth="10.28515625" defaultRowHeight="12" outlineLevelCol="1"/>
  <cols>
    <col min="1" max="1" width="16.7109375" style="689" customWidth="1"/>
    <col min="2" max="2" width="16.7109375" style="689" hidden="1" customWidth="1" outlineLevel="1"/>
    <col min="3" max="3" width="16.7109375" style="689" customWidth="1" collapsed="1"/>
    <col min="4" max="6" width="16.7109375" style="689" customWidth="1"/>
    <col min="7" max="7" width="16.7109375" style="689" hidden="1" customWidth="1" outlineLevel="1"/>
    <col min="8" max="8" width="16.7109375" style="689" customWidth="1" collapsed="1"/>
    <col min="9" max="9" width="16.7109375" style="689" customWidth="1"/>
    <col min="10" max="10" width="12.7109375" style="705" customWidth="1"/>
    <col min="11" max="11" width="10.28515625" style="689" customWidth="1"/>
    <col min="12" max="16384" width="10.28515625" style="689"/>
  </cols>
  <sheetData>
    <row r="1" spans="1:20" ht="18.75" customHeight="1">
      <c r="A1" s="1827" t="s">
        <v>1137</v>
      </c>
      <c r="B1" s="1827"/>
      <c r="C1" s="1827"/>
      <c r="D1" s="1827"/>
      <c r="F1" s="1827" t="s">
        <v>1138</v>
      </c>
      <c r="G1" s="1827"/>
      <c r="H1" s="1827"/>
      <c r="I1" s="1827"/>
      <c r="K1" s="488"/>
    </row>
    <row r="2" spans="1:20" ht="18.75" customHeight="1">
      <c r="D2" s="690" t="s">
        <v>245</v>
      </c>
      <c r="I2" s="690" t="s">
        <v>244</v>
      </c>
      <c r="K2" s="729"/>
    </row>
    <row r="3" spans="1:20" ht="18.75" customHeight="1">
      <c r="A3" s="691"/>
      <c r="B3" s="691" t="s">
        <v>255</v>
      </c>
      <c r="C3" s="692" t="s">
        <v>595</v>
      </c>
      <c r="D3" s="693"/>
      <c r="F3" s="691"/>
      <c r="G3" s="691" t="s">
        <v>256</v>
      </c>
      <c r="H3" s="692" t="s">
        <v>1571</v>
      </c>
      <c r="I3" s="693"/>
      <c r="J3" s="694"/>
      <c r="K3" s="729"/>
    </row>
    <row r="4" spans="1:20" ht="18.75" customHeight="1">
      <c r="A4" s="695"/>
      <c r="B4" s="695"/>
      <c r="C4" s="730"/>
      <c r="D4" s="697" t="s">
        <v>70</v>
      </c>
      <c r="F4" s="695"/>
      <c r="G4" s="695"/>
      <c r="H4" s="730"/>
      <c r="I4" s="697" t="s">
        <v>70</v>
      </c>
      <c r="J4" s="694"/>
      <c r="K4" s="729"/>
    </row>
    <row r="5" spans="1:20" ht="18.75" customHeight="1">
      <c r="A5" s="699" t="s">
        <v>230</v>
      </c>
      <c r="B5" s="731">
        <v>37073</v>
      </c>
      <c r="C5" s="328">
        <v>4624</v>
      </c>
      <c r="D5" s="732">
        <f>C5/B5*100</f>
        <v>12.472689018962587</v>
      </c>
      <c r="F5" s="699" t="s">
        <v>230</v>
      </c>
      <c r="G5" s="700">
        <v>374525</v>
      </c>
      <c r="H5" s="241">
        <v>89086</v>
      </c>
      <c r="I5" s="732">
        <f>H5/G5*100</f>
        <v>23.786396101728858</v>
      </c>
      <c r="J5" s="701"/>
      <c r="K5" s="729"/>
      <c r="M5" s="689" ph="1"/>
      <c r="N5" s="689" ph="1"/>
      <c r="P5" s="689" ph="1"/>
      <c r="Q5" s="689" ph="1"/>
      <c r="S5" s="689" ph="1"/>
      <c r="T5" s="689" ph="1"/>
    </row>
    <row r="6" spans="1:20" ht="18.75" customHeight="1">
      <c r="A6" s="709" t="s">
        <v>175</v>
      </c>
      <c r="B6" s="710">
        <v>74419</v>
      </c>
      <c r="C6" s="711">
        <v>8252</v>
      </c>
      <c r="D6" s="712">
        <f t="shared" ref="D6:D25" si="0">C6/B6*100</f>
        <v>11.088566091992638</v>
      </c>
      <c r="F6" s="699" t="s">
        <v>227</v>
      </c>
      <c r="G6" s="703">
        <v>317936</v>
      </c>
      <c r="H6" s="704">
        <v>60508</v>
      </c>
      <c r="I6" s="676">
        <f t="shared" ref="I6:I25" si="1">H6/G6*100</f>
        <v>19.031503195611695</v>
      </c>
      <c r="J6" s="701"/>
      <c r="K6" s="729"/>
      <c r="M6" s="689" ph="1"/>
      <c r="N6" s="689" ph="1"/>
      <c r="P6" s="689" ph="1"/>
      <c r="Q6" s="689" ph="1"/>
      <c r="S6" s="689" ph="1"/>
      <c r="T6" s="689" ph="1"/>
    </row>
    <row r="7" spans="1:20" ht="18.75" customHeight="1">
      <c r="A7" s="699" t="s">
        <v>227</v>
      </c>
      <c r="B7" s="700">
        <v>29764</v>
      </c>
      <c r="C7" s="328">
        <v>3220</v>
      </c>
      <c r="D7" s="676">
        <f>C7/B7*100</f>
        <v>10.818438381937911</v>
      </c>
      <c r="F7" s="699" t="s">
        <v>236</v>
      </c>
      <c r="G7" s="700">
        <v>248495</v>
      </c>
      <c r="H7" s="241">
        <v>40609</v>
      </c>
      <c r="I7" s="676">
        <f t="shared" si="1"/>
        <v>16.341978711845311</v>
      </c>
      <c r="J7" s="701"/>
      <c r="K7" s="729"/>
      <c r="M7" s="689" ph="1"/>
      <c r="N7" s="689" ph="1"/>
      <c r="P7" s="689" ph="1"/>
      <c r="Q7" s="689" ph="1"/>
      <c r="S7" s="689" ph="1"/>
      <c r="T7" s="689" ph="1"/>
    </row>
    <row r="8" spans="1:20" ht="18.75" customHeight="1">
      <c r="A8" s="699" t="s">
        <v>239</v>
      </c>
      <c r="B8" s="700">
        <v>36534</v>
      </c>
      <c r="C8" s="328">
        <v>3639</v>
      </c>
      <c r="D8" s="676">
        <f t="shared" si="0"/>
        <v>9.9605846608638533</v>
      </c>
      <c r="F8" s="699" t="s">
        <v>239</v>
      </c>
      <c r="G8" s="700">
        <v>348035</v>
      </c>
      <c r="H8" s="241">
        <v>55641</v>
      </c>
      <c r="I8" s="676">
        <f t="shared" si="1"/>
        <v>15.987185196891119</v>
      </c>
      <c r="J8" s="701"/>
      <c r="K8" s="729"/>
      <c r="M8" s="689" ph="1"/>
      <c r="N8" s="689" ph="1"/>
      <c r="P8" s="689" ph="1"/>
      <c r="Q8" s="689" ph="1"/>
      <c r="S8" s="689" ph="1"/>
      <c r="T8" s="689" ph="1"/>
    </row>
    <row r="9" spans="1:20" ht="18.75" customHeight="1">
      <c r="A9" s="699" t="s">
        <v>224</v>
      </c>
      <c r="B9" s="700">
        <v>190629</v>
      </c>
      <c r="C9" s="328">
        <v>18467</v>
      </c>
      <c r="D9" s="676">
        <f t="shared" si="0"/>
        <v>9.6874032807180441</v>
      </c>
      <c r="F9" s="699" t="s">
        <v>225</v>
      </c>
      <c r="G9" s="700">
        <v>554757</v>
      </c>
      <c r="H9" s="241">
        <v>83541</v>
      </c>
      <c r="I9" s="676">
        <f t="shared" si="1"/>
        <v>15.059025843747802</v>
      </c>
      <c r="J9" s="701"/>
      <c r="K9" s="729"/>
      <c r="M9" s="689" ph="1"/>
      <c r="N9" s="689" ph="1"/>
      <c r="P9" s="689" ph="1"/>
      <c r="Q9" s="689" ph="1"/>
      <c r="S9" s="689" ph="1"/>
      <c r="T9" s="689" ph="1"/>
    </row>
    <row r="10" spans="1:20" ht="18.75" customHeight="1">
      <c r="A10" s="699" t="s">
        <v>236</v>
      </c>
      <c r="B10" s="700">
        <v>23526</v>
      </c>
      <c r="C10" s="328">
        <v>2097</v>
      </c>
      <c r="D10" s="676">
        <f t="shared" si="0"/>
        <v>8.9135424636572296</v>
      </c>
      <c r="F10" s="699" t="s">
        <v>237</v>
      </c>
      <c r="G10" s="700">
        <v>441106</v>
      </c>
      <c r="H10" s="241">
        <v>58706</v>
      </c>
      <c r="I10" s="676">
        <f t="shared" si="1"/>
        <v>13.308819195386143</v>
      </c>
      <c r="J10" s="701"/>
      <c r="K10" s="729"/>
      <c r="M10" s="689" ph="1"/>
      <c r="N10" s="689" ph="1"/>
      <c r="P10" s="689" ph="1"/>
      <c r="Q10" s="689" ph="1"/>
      <c r="S10" s="689" ph="1"/>
      <c r="T10" s="689" ph="1"/>
    </row>
    <row r="11" spans="1:20" ht="18.75" customHeight="1">
      <c r="A11" s="699" t="s">
        <v>228</v>
      </c>
      <c r="B11" s="700">
        <v>124636</v>
      </c>
      <c r="C11" s="328">
        <v>10896</v>
      </c>
      <c r="D11" s="676">
        <f t="shared" si="0"/>
        <v>8.7422574537051894</v>
      </c>
      <c r="F11" s="709" t="s">
        <v>175</v>
      </c>
      <c r="G11" s="710">
        <v>746742</v>
      </c>
      <c r="H11" s="713">
        <v>94934</v>
      </c>
      <c r="I11" s="712">
        <f t="shared" si="1"/>
        <v>12.713092339790718</v>
      </c>
      <c r="J11" s="701"/>
      <c r="K11" s="729"/>
      <c r="M11" s="689" ph="1"/>
      <c r="N11" s="689" ph="1"/>
      <c r="P11" s="689" ph="1"/>
      <c r="Q11" s="689" ph="1"/>
      <c r="S11" s="689" ph="1"/>
      <c r="T11" s="689" ph="1"/>
    </row>
    <row r="12" spans="1:20" ht="18.75" customHeight="1">
      <c r="A12" s="699" t="s">
        <v>225</v>
      </c>
      <c r="B12" s="700">
        <v>42616</v>
      </c>
      <c r="C12" s="328">
        <v>3299</v>
      </c>
      <c r="D12" s="676">
        <f t="shared" si="0"/>
        <v>7.7412239534447158</v>
      </c>
      <c r="F12" s="699" t="s">
        <v>223</v>
      </c>
      <c r="G12" s="700">
        <v>732116</v>
      </c>
      <c r="H12" s="241">
        <v>91236</v>
      </c>
      <c r="I12" s="676">
        <f t="shared" si="1"/>
        <v>12.461959580175819</v>
      </c>
      <c r="J12" s="701"/>
      <c r="K12" s="729"/>
      <c r="M12" s="689" ph="1"/>
      <c r="N12" s="689" ph="1"/>
      <c r="P12" s="689" ph="1"/>
      <c r="Q12" s="689" ph="1"/>
      <c r="S12" s="689" ph="1"/>
      <c r="T12" s="689" ph="1"/>
    </row>
    <row r="13" spans="1:20" ht="18.75" customHeight="1">
      <c r="A13" s="699" t="s">
        <v>238</v>
      </c>
      <c r="B13" s="700">
        <v>42429</v>
      </c>
      <c r="C13" s="328">
        <v>2771</v>
      </c>
      <c r="D13" s="676">
        <f t="shared" si="0"/>
        <v>6.5309104621838836</v>
      </c>
      <c r="F13" s="699" t="s">
        <v>233</v>
      </c>
      <c r="G13" s="700">
        <v>339548</v>
      </c>
      <c r="H13" s="241">
        <v>37944</v>
      </c>
      <c r="I13" s="676">
        <f t="shared" si="1"/>
        <v>11.174855985015373</v>
      </c>
      <c r="J13" s="701"/>
      <c r="K13" s="729"/>
      <c r="M13" s="689" ph="1"/>
      <c r="N13" s="689" ph="1"/>
      <c r="P13" s="689" ph="1"/>
      <c r="Q13" s="689" ph="1"/>
      <c r="S13" s="689" ph="1"/>
      <c r="T13" s="689" ph="1"/>
    </row>
    <row r="14" spans="1:20" ht="18.75" customHeight="1">
      <c r="A14" s="699" t="s">
        <v>233</v>
      </c>
      <c r="B14" s="700">
        <v>32388</v>
      </c>
      <c r="C14" s="328">
        <v>1963</v>
      </c>
      <c r="D14" s="676">
        <f t="shared" si="0"/>
        <v>6.0608867481783371</v>
      </c>
      <c r="F14" s="699" t="s">
        <v>241</v>
      </c>
      <c r="G14" s="700">
        <v>367873</v>
      </c>
      <c r="H14" s="241">
        <v>39980</v>
      </c>
      <c r="I14" s="676">
        <f t="shared" si="1"/>
        <v>10.867881035031111</v>
      </c>
      <c r="J14" s="701"/>
      <c r="K14" s="729"/>
      <c r="M14" s="689" ph="1"/>
      <c r="N14" s="689" ph="1"/>
      <c r="P14" s="689" ph="1"/>
      <c r="Q14" s="689" ph="1"/>
      <c r="S14" s="689" ph="1"/>
      <c r="T14" s="689" ph="1"/>
    </row>
    <row r="15" spans="1:20" ht="18.75" customHeight="1">
      <c r="A15" s="699" t="s">
        <v>223</v>
      </c>
      <c r="B15" s="700">
        <v>70797</v>
      </c>
      <c r="C15" s="328">
        <v>4279</v>
      </c>
      <c r="D15" s="676">
        <f t="shared" si="0"/>
        <v>6.0440414141842167</v>
      </c>
      <c r="F15" s="699" t="s">
        <v>232</v>
      </c>
      <c r="G15" s="700">
        <v>579888</v>
      </c>
      <c r="H15" s="241">
        <v>60543</v>
      </c>
      <c r="I15" s="676">
        <f t="shared" si="1"/>
        <v>10.440464365532655</v>
      </c>
      <c r="J15" s="701"/>
      <c r="K15" s="729"/>
      <c r="M15" s="689" ph="1"/>
      <c r="N15" s="689" ph="1"/>
      <c r="P15" s="689" ph="1"/>
      <c r="Q15" s="689" ph="1"/>
      <c r="S15" s="689" ph="1"/>
      <c r="T15" s="689" ph="1"/>
    </row>
    <row r="16" spans="1:20" ht="18.75" customHeight="1">
      <c r="A16" s="699" t="s">
        <v>241</v>
      </c>
      <c r="B16" s="706">
        <v>36591</v>
      </c>
      <c r="C16" s="707">
        <v>2139</v>
      </c>
      <c r="D16" s="676">
        <f t="shared" si="0"/>
        <v>5.8456997622366158</v>
      </c>
      <c r="F16" s="699" t="s">
        <v>228</v>
      </c>
      <c r="G16" s="700">
        <v>1425480</v>
      </c>
      <c r="H16" s="241">
        <v>145094</v>
      </c>
      <c r="I16" s="676">
        <f t="shared" si="1"/>
        <v>10.178606504475686</v>
      </c>
      <c r="J16" s="701"/>
      <c r="K16" s="729"/>
      <c r="M16" s="689" ph="1"/>
      <c r="N16" s="689" ph="1"/>
      <c r="P16" s="689" ph="1"/>
      <c r="Q16" s="689" ph="1"/>
      <c r="S16" s="689" ph="1"/>
      <c r="T16" s="689" ph="1"/>
    </row>
    <row r="17" spans="1:20" ht="18.75" customHeight="1">
      <c r="A17" s="699" t="s">
        <v>229</v>
      </c>
      <c r="B17" s="700">
        <v>119509</v>
      </c>
      <c r="C17" s="328">
        <v>6849</v>
      </c>
      <c r="D17" s="676">
        <f t="shared" si="0"/>
        <v>5.7309491335380605</v>
      </c>
      <c r="F17" s="699" t="s">
        <v>224</v>
      </c>
      <c r="G17" s="700">
        <v>2267364</v>
      </c>
      <c r="H17" s="241">
        <v>228246</v>
      </c>
      <c r="I17" s="676">
        <f t="shared" si="1"/>
        <v>10.066579517007415</v>
      </c>
      <c r="J17" s="701"/>
      <c r="K17" s="729"/>
      <c r="M17" s="689" ph="1"/>
      <c r="N17" s="689" ph="1"/>
      <c r="P17" s="689" ph="1"/>
      <c r="Q17" s="689" ph="1"/>
      <c r="S17" s="689" ph="1"/>
      <c r="T17" s="689" ph="1"/>
    </row>
    <row r="18" spans="1:20" ht="18.75" customHeight="1">
      <c r="A18" s="699" t="s">
        <v>237</v>
      </c>
      <c r="B18" s="706">
        <v>43439</v>
      </c>
      <c r="C18" s="707">
        <v>2252</v>
      </c>
      <c r="D18" s="676">
        <f t="shared" si="0"/>
        <v>5.1842814061097169</v>
      </c>
      <c r="F18" s="699" t="s">
        <v>229</v>
      </c>
      <c r="G18" s="700">
        <v>1491163</v>
      </c>
      <c r="H18" s="241">
        <v>149815</v>
      </c>
      <c r="I18" s="676">
        <f t="shared" si="1"/>
        <v>10.046856044577286</v>
      </c>
      <c r="J18" s="701"/>
      <c r="K18" s="729"/>
      <c r="M18" s="689" ph="1"/>
      <c r="N18" s="689" ph="1"/>
      <c r="P18" s="689" ph="1"/>
      <c r="Q18" s="689" ph="1"/>
      <c r="S18" s="689" ph="1"/>
      <c r="T18" s="689" ph="1"/>
    </row>
    <row r="19" spans="1:20" ht="18.75" customHeight="1">
      <c r="A19" s="699" t="s">
        <v>232</v>
      </c>
      <c r="B19" s="700">
        <v>54807</v>
      </c>
      <c r="C19" s="328">
        <v>2811</v>
      </c>
      <c r="D19" s="676">
        <f t="shared" si="0"/>
        <v>5.128906891455471</v>
      </c>
      <c r="F19" s="699" t="s">
        <v>238</v>
      </c>
      <c r="G19" s="700">
        <v>505680</v>
      </c>
      <c r="H19" s="241">
        <v>40242</v>
      </c>
      <c r="I19" s="676">
        <f t="shared" si="1"/>
        <v>7.9579971523493125</v>
      </c>
      <c r="J19" s="701"/>
      <c r="K19" s="729"/>
      <c r="M19" s="689" ph="1"/>
      <c r="N19" s="689" ph="1"/>
      <c r="P19" s="689" ph="1"/>
      <c r="Q19" s="689" ph="1"/>
      <c r="S19" s="689" ph="1"/>
      <c r="T19" s="689" ph="1"/>
    </row>
    <row r="20" spans="1:20" ht="18.75" customHeight="1">
      <c r="A20" s="699" t="s">
        <v>231</v>
      </c>
      <c r="B20" s="700">
        <v>31444</v>
      </c>
      <c r="C20" s="328">
        <v>1216</v>
      </c>
      <c r="D20" s="676">
        <f t="shared" si="0"/>
        <v>3.8671924691515076</v>
      </c>
      <c r="F20" s="699" t="s">
        <v>240</v>
      </c>
      <c r="G20" s="700">
        <v>397226</v>
      </c>
      <c r="H20" s="241">
        <v>26724</v>
      </c>
      <c r="I20" s="676">
        <f t="shared" si="1"/>
        <v>6.7276562964156419</v>
      </c>
      <c r="J20" s="701"/>
      <c r="K20" s="729"/>
      <c r="M20" s="689" ph="1"/>
      <c r="N20" s="689" ph="1"/>
      <c r="P20" s="689" ph="1"/>
      <c r="Q20" s="689" ph="1"/>
      <c r="S20" s="689" ph="1"/>
      <c r="T20" s="689" ph="1"/>
    </row>
    <row r="21" spans="1:20" ht="18.75" customHeight="1">
      <c r="A21" s="699" t="s">
        <v>240</v>
      </c>
      <c r="B21" s="700">
        <v>30059</v>
      </c>
      <c r="C21" s="328">
        <v>1120</v>
      </c>
      <c r="D21" s="676">
        <f t="shared" si="0"/>
        <v>3.7260055224724713</v>
      </c>
      <c r="F21" s="699" t="s">
        <v>231</v>
      </c>
      <c r="G21" s="700">
        <v>316851</v>
      </c>
      <c r="H21" s="241">
        <v>20066</v>
      </c>
      <c r="I21" s="676">
        <f t="shared" si="1"/>
        <v>6.3329451382511017</v>
      </c>
      <c r="J21" s="701"/>
      <c r="K21" s="729"/>
      <c r="M21" s="689" ph="1"/>
      <c r="N21" s="689" ph="1"/>
      <c r="P21" s="689" ph="1"/>
      <c r="Q21" s="689" ph="1"/>
      <c r="S21" s="689" ph="1"/>
      <c r="T21" s="689" ph="1"/>
    </row>
    <row r="22" spans="1:20" ht="18.75" customHeight="1">
      <c r="A22" s="699" t="s">
        <v>234</v>
      </c>
      <c r="B22" s="706">
        <v>75749</v>
      </c>
      <c r="C22" s="707">
        <v>2611</v>
      </c>
      <c r="D22" s="676">
        <f t="shared" si="0"/>
        <v>3.4469101902335346</v>
      </c>
      <c r="F22" s="699" t="s">
        <v>234</v>
      </c>
      <c r="G22" s="706">
        <v>858119</v>
      </c>
      <c r="H22" s="241">
        <v>38170</v>
      </c>
      <c r="I22" s="676">
        <f t="shared" si="1"/>
        <v>4.4481010209539695</v>
      </c>
      <c r="J22" s="701"/>
      <c r="K22" s="729"/>
      <c r="M22" s="689" ph="1"/>
      <c r="N22" s="689" ph="1"/>
      <c r="P22" s="689" ph="1"/>
      <c r="Q22" s="689" ph="1"/>
      <c r="S22" s="689" ph="1"/>
      <c r="T22" s="689" ph="1"/>
    </row>
    <row r="23" spans="1:20" s="705" customFormat="1" ht="18.75" customHeight="1">
      <c r="A23" s="699" t="s">
        <v>226</v>
      </c>
      <c r="B23" s="700">
        <v>74256</v>
      </c>
      <c r="C23" s="328">
        <v>2261</v>
      </c>
      <c r="D23" s="676">
        <f t="shared" si="0"/>
        <v>3.0448717948717947</v>
      </c>
      <c r="F23" s="699" t="s">
        <v>226</v>
      </c>
      <c r="G23" s="706">
        <v>864388</v>
      </c>
      <c r="H23" s="733">
        <v>32253</v>
      </c>
      <c r="I23" s="676">
        <f t="shared" si="1"/>
        <v>3.7313104763138774</v>
      </c>
      <c r="J23" s="701"/>
      <c r="K23" s="729"/>
      <c r="M23" s="705" ph="1"/>
      <c r="N23" s="705" ph="1"/>
      <c r="P23" s="705" ph="1"/>
      <c r="Q23" s="705" ph="1"/>
      <c r="S23" s="705" ph="1"/>
      <c r="T23" s="705" ph="1"/>
    </row>
    <row r="24" spans="1:20" ht="18.75" customHeight="1" thickBot="1">
      <c r="A24" s="714" t="s">
        <v>235</v>
      </c>
      <c r="B24" s="715">
        <v>49555</v>
      </c>
      <c r="C24" s="716">
        <v>1491</v>
      </c>
      <c r="D24" s="680">
        <f t="shared" si="0"/>
        <v>3.0087781253153061</v>
      </c>
      <c r="F24" s="714" t="s">
        <v>235</v>
      </c>
      <c r="G24" s="715">
        <v>561536</v>
      </c>
      <c r="H24" s="718">
        <v>19901</v>
      </c>
      <c r="I24" s="680">
        <f t="shared" si="1"/>
        <v>3.5440292341007518</v>
      </c>
      <c r="J24" s="708"/>
      <c r="K24" s="729"/>
      <c r="M24" s="689" ph="1"/>
      <c r="N24" s="689" ph="1"/>
      <c r="P24" s="689" ph="1"/>
      <c r="Q24" s="689" ph="1"/>
      <c r="S24" s="689" ph="1"/>
      <c r="T24" s="689" ph="1"/>
    </row>
    <row r="25" spans="1:20" ht="18.75" customHeight="1" thickTop="1">
      <c r="A25" s="719" t="s">
        <v>1140</v>
      </c>
      <c r="B25" s="720">
        <v>5541634</v>
      </c>
      <c r="C25" s="720">
        <v>487061</v>
      </c>
      <c r="D25" s="682">
        <f t="shared" si="0"/>
        <v>8.7891224862558577</v>
      </c>
      <c r="F25" s="719" t="s">
        <v>1140</v>
      </c>
      <c r="G25" s="720">
        <v>57427704</v>
      </c>
      <c r="H25" s="722">
        <v>9188125</v>
      </c>
      <c r="I25" s="682">
        <f t="shared" si="1"/>
        <v>15.999464300366247</v>
      </c>
      <c r="K25" s="4"/>
    </row>
    <row r="26" spans="1:20" ht="18.75" customHeight="1">
      <c r="A26" s="723" t="s">
        <v>221</v>
      </c>
      <c r="F26" s="723" t="s">
        <v>221</v>
      </c>
      <c r="K26" s="729"/>
    </row>
    <row r="27" spans="1:20" ht="18.75" customHeight="1">
      <c r="A27" s="723"/>
      <c r="F27" s="723"/>
      <c r="K27" s="729"/>
    </row>
    <row r="28" spans="1:20" ht="18.75" customHeight="1">
      <c r="A28" s="723"/>
      <c r="F28" s="723"/>
      <c r="K28" s="729"/>
    </row>
    <row r="29" spans="1:20" ht="18.75" customHeight="1">
      <c r="K29" s="729"/>
    </row>
    <row r="30" spans="1:20" ht="18.75" customHeight="1">
      <c r="A30" s="734"/>
      <c r="B30" s="734"/>
      <c r="C30" s="1832" t="s">
        <v>1525</v>
      </c>
      <c r="D30" s="1832"/>
      <c r="E30" s="1832"/>
      <c r="F30" s="1832"/>
      <c r="G30" s="734"/>
      <c r="H30" s="734"/>
      <c r="I30" s="734"/>
      <c r="K30" s="729"/>
    </row>
    <row r="31" spans="1:20" ht="18.75" customHeight="1">
      <c r="A31" s="4"/>
      <c r="B31" s="4"/>
      <c r="C31" s="735"/>
      <c r="F31" s="735" t="s">
        <v>1448</v>
      </c>
      <c r="I31" s="705"/>
      <c r="J31" s="729"/>
    </row>
    <row r="32" spans="1:20" ht="18.75" customHeight="1">
      <c r="A32" s="736"/>
      <c r="B32" s="736"/>
      <c r="C32" s="737"/>
      <c r="D32" s="738" t="s">
        <v>257</v>
      </c>
      <c r="E32" s="738" t="s">
        <v>258</v>
      </c>
      <c r="F32" s="738" t="s">
        <v>259</v>
      </c>
      <c r="K32" s="729"/>
    </row>
    <row r="33" spans="1:11" ht="18.75" customHeight="1">
      <c r="A33" s="108"/>
      <c r="B33" s="108"/>
      <c r="C33" s="317" t="s">
        <v>1826</v>
      </c>
      <c r="D33" s="739">
        <v>4288354</v>
      </c>
      <c r="E33" s="739">
        <v>1140911</v>
      </c>
      <c r="F33" s="740">
        <f>E33/D33</f>
        <v>0.26604869840502904</v>
      </c>
      <c r="K33" s="729"/>
    </row>
    <row r="34" spans="1:11" ht="18.75" customHeight="1">
      <c r="A34" s="108"/>
      <c r="B34" s="108"/>
      <c r="C34" s="317" t="s">
        <v>229</v>
      </c>
      <c r="D34" s="739">
        <v>4139375</v>
      </c>
      <c r="E34" s="739">
        <v>1095209</v>
      </c>
      <c r="F34" s="740">
        <f>E34/D34</f>
        <v>0.26458317982787255</v>
      </c>
      <c r="K34" s="729"/>
    </row>
    <row r="35" spans="1:11" ht="18.75" customHeight="1">
      <c r="A35" s="108"/>
      <c r="B35" s="108"/>
      <c r="C35" s="317" t="s">
        <v>227</v>
      </c>
      <c r="D35" s="739">
        <v>3741642</v>
      </c>
      <c r="E35" s="739">
        <v>800000</v>
      </c>
      <c r="F35" s="740">
        <f>E35/D35</f>
        <v>0.21380987277778046</v>
      </c>
      <c r="K35" s="729"/>
    </row>
    <row r="36" spans="1:11" ht="18.75" customHeight="1">
      <c r="A36" s="108"/>
      <c r="B36" s="108"/>
      <c r="C36" s="317" t="s">
        <v>224</v>
      </c>
      <c r="D36" s="739">
        <v>3686994</v>
      </c>
      <c r="E36" s="739">
        <v>1535624</v>
      </c>
      <c r="F36" s="740">
        <f t="shared" ref="F36:F52" si="2">E36/D36</f>
        <v>0.41649755871585364</v>
      </c>
      <c r="K36" s="729"/>
    </row>
    <row r="37" spans="1:11" ht="18.75" customHeight="1">
      <c r="A37" s="108"/>
      <c r="B37" s="108"/>
      <c r="C37" s="317" t="s">
        <v>228</v>
      </c>
      <c r="D37" s="739">
        <v>3547921</v>
      </c>
      <c r="E37" s="739">
        <v>1311956</v>
      </c>
      <c r="F37" s="740">
        <f t="shared" si="2"/>
        <v>0.36978162704299222</v>
      </c>
      <c r="K37" s="729"/>
    </row>
    <row r="38" spans="1:11" ht="18.75" customHeight="1">
      <c r="A38" s="108"/>
      <c r="B38" s="108"/>
      <c r="C38" s="317" t="s">
        <v>223</v>
      </c>
      <c r="D38" s="739">
        <v>3125826</v>
      </c>
      <c r="E38" s="739">
        <v>1231240</v>
      </c>
      <c r="F38" s="740">
        <f t="shared" si="2"/>
        <v>0.39389268628516111</v>
      </c>
      <c r="K38" s="729"/>
    </row>
    <row r="39" spans="1:11" ht="18.75" customHeight="1">
      <c r="A39" s="108"/>
      <c r="B39" s="108"/>
      <c r="C39" s="317" t="s">
        <v>232</v>
      </c>
      <c r="D39" s="739">
        <v>3003451</v>
      </c>
      <c r="E39" s="739">
        <v>1050712</v>
      </c>
      <c r="F39" s="740">
        <f t="shared" si="2"/>
        <v>0.3498349065791318</v>
      </c>
      <c r="K39" s="729"/>
    </row>
    <row r="40" spans="1:11" ht="18.75" customHeight="1">
      <c r="A40" s="108"/>
      <c r="B40" s="108"/>
      <c r="C40" s="316" t="s">
        <v>175</v>
      </c>
      <c r="D40" s="741">
        <v>2513531</v>
      </c>
      <c r="E40" s="741">
        <v>994529</v>
      </c>
      <c r="F40" s="742">
        <f>E40/D40</f>
        <v>0.39567007528453002</v>
      </c>
      <c r="K40" s="729"/>
    </row>
    <row r="41" spans="1:11" ht="18.75" customHeight="1">
      <c r="A41" s="108"/>
      <c r="B41" s="108"/>
      <c r="C41" s="317" t="s">
        <v>237</v>
      </c>
      <c r="D41" s="739">
        <v>2190578</v>
      </c>
      <c r="E41" s="739">
        <v>754697</v>
      </c>
      <c r="F41" s="740">
        <f t="shared" si="2"/>
        <v>0.34451957428587343</v>
      </c>
      <c r="K41" s="729"/>
    </row>
    <row r="42" spans="1:11" ht="18.75" customHeight="1">
      <c r="A42" s="108"/>
      <c r="B42" s="108"/>
      <c r="C42" s="317" t="s">
        <v>230</v>
      </c>
      <c r="D42" s="739">
        <v>1818000</v>
      </c>
      <c r="E42" s="739">
        <v>710279</v>
      </c>
      <c r="F42" s="740">
        <f t="shared" si="2"/>
        <v>0.39069251925192522</v>
      </c>
      <c r="K42" s="729"/>
    </row>
    <row r="43" spans="1:11" ht="18.75" customHeight="1">
      <c r="A43" s="108"/>
      <c r="B43" s="108"/>
      <c r="C43" s="317" t="s">
        <v>239</v>
      </c>
      <c r="D43" s="739">
        <v>1725033</v>
      </c>
      <c r="E43" s="739">
        <v>679643</v>
      </c>
      <c r="F43" s="740">
        <f t="shared" si="2"/>
        <v>0.39398840485950126</v>
      </c>
      <c r="K43" s="729"/>
    </row>
    <row r="44" spans="1:11" ht="18.75" customHeight="1">
      <c r="A44" s="108"/>
      <c r="B44" s="108"/>
      <c r="C44" s="317" t="s">
        <v>240</v>
      </c>
      <c r="D44" s="739">
        <v>1302629</v>
      </c>
      <c r="E44" s="739">
        <v>268601</v>
      </c>
      <c r="F44" s="740">
        <f t="shared" si="2"/>
        <v>0.20619915570741937</v>
      </c>
      <c r="K44" s="729"/>
    </row>
    <row r="45" spans="1:11" ht="18.75" customHeight="1">
      <c r="A45" s="108"/>
      <c r="B45" s="108"/>
      <c r="C45" s="317" t="s">
        <v>236</v>
      </c>
      <c r="D45" s="739">
        <v>1179852</v>
      </c>
      <c r="E45" s="739">
        <v>406554</v>
      </c>
      <c r="F45" s="740">
        <f t="shared" si="2"/>
        <v>0.34458050670762097</v>
      </c>
      <c r="K45" s="729"/>
    </row>
    <row r="46" spans="1:11" ht="18.75" customHeight="1">
      <c r="A46" s="108"/>
      <c r="B46" s="108"/>
      <c r="C46" s="317" t="s">
        <v>241</v>
      </c>
      <c r="D46" s="739">
        <v>1094501</v>
      </c>
      <c r="E46" s="739">
        <v>411440</v>
      </c>
      <c r="F46" s="740">
        <f t="shared" si="2"/>
        <v>0.37591559989438111</v>
      </c>
      <c r="K46" s="729"/>
    </row>
    <row r="47" spans="1:11" ht="18.75" customHeight="1">
      <c r="A47" s="108"/>
      <c r="B47" s="108"/>
      <c r="C47" s="317" t="s">
        <v>233</v>
      </c>
      <c r="D47" s="739">
        <v>1044486</v>
      </c>
      <c r="E47" s="739">
        <v>419014</v>
      </c>
      <c r="F47" s="740">
        <f>E47/D47</f>
        <v>0.40116765566987017</v>
      </c>
      <c r="K47" s="729"/>
    </row>
    <row r="48" spans="1:11" ht="18.75" customHeight="1">
      <c r="A48" s="108"/>
      <c r="B48" s="108"/>
      <c r="C48" s="317" t="s">
        <v>235</v>
      </c>
      <c r="D48" s="739">
        <v>882297</v>
      </c>
      <c r="E48" s="739">
        <v>201705</v>
      </c>
      <c r="F48" s="740">
        <f t="shared" si="2"/>
        <v>0.22861349409552564</v>
      </c>
      <c r="K48" s="729"/>
    </row>
    <row r="49" spans="1:6" ht="18.75" customHeight="1">
      <c r="A49" s="108"/>
      <c r="B49" s="108"/>
      <c r="C49" s="317" t="s">
        <v>238</v>
      </c>
      <c r="D49" s="739">
        <v>879367</v>
      </c>
      <c r="E49" s="739">
        <v>414494</v>
      </c>
      <c r="F49" s="740">
        <f t="shared" si="2"/>
        <v>0.471354963286091</v>
      </c>
    </row>
    <row r="50" spans="1:6" ht="18.75" customHeight="1">
      <c r="A50" s="108"/>
      <c r="B50" s="108"/>
      <c r="C50" s="317" t="s">
        <v>226</v>
      </c>
      <c r="D50" s="739">
        <v>701861</v>
      </c>
      <c r="E50" s="739">
        <v>262641</v>
      </c>
      <c r="F50" s="740">
        <f t="shared" si="2"/>
        <v>0.37420657366629573</v>
      </c>
    </row>
    <row r="51" spans="1:6" ht="18.75" customHeight="1">
      <c r="A51" s="108"/>
      <c r="B51" s="108"/>
      <c r="C51" s="317" t="s">
        <v>234</v>
      </c>
      <c r="D51" s="739">
        <v>557820</v>
      </c>
      <c r="E51" s="739">
        <v>227977</v>
      </c>
      <c r="F51" s="740">
        <f t="shared" si="2"/>
        <v>0.40869276827650497</v>
      </c>
    </row>
    <row r="52" spans="1:6" ht="18.75" customHeight="1">
      <c r="A52" s="108"/>
      <c r="B52" s="108"/>
      <c r="C52" s="317" t="s">
        <v>231</v>
      </c>
      <c r="D52" s="739">
        <v>391066</v>
      </c>
      <c r="E52" s="739">
        <v>163627</v>
      </c>
      <c r="F52" s="740">
        <f t="shared" si="2"/>
        <v>0.41841274874317891</v>
      </c>
    </row>
    <row r="53" spans="1:6" ht="18.75" customHeight="1">
      <c r="A53" s="318"/>
      <c r="B53" s="4"/>
      <c r="C53" s="318" t="s">
        <v>1936</v>
      </c>
      <c r="D53" s="4"/>
    </row>
  </sheetData>
  <mergeCells count="3">
    <mergeCell ref="A1:D1"/>
    <mergeCell ref="F1:I1"/>
    <mergeCell ref="C30:F30"/>
  </mergeCells>
  <phoneticPr fontId="9"/>
  <pageMargins left="0.93" right="0.74803149606299213" top="0.98425196850393704" bottom="0.98425196850393704" header="0.51181102362204722" footer="0.51181102362204722"/>
  <pageSetup paperSize="9" scale="7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zoomScaleNormal="100" zoomScaleSheetLayoutView="100" workbookViewId="0">
      <selection activeCell="A2" sqref="A2"/>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9.140625" style="4"/>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835" t="s">
        <v>1885</v>
      </c>
      <c r="B1" s="1835"/>
      <c r="C1" s="1835"/>
      <c r="D1" s="1835"/>
      <c r="E1" s="1835"/>
      <c r="F1" s="1835"/>
      <c r="G1" s="1835"/>
      <c r="H1" s="1835"/>
      <c r="I1" s="6"/>
      <c r="K1" s="488"/>
    </row>
    <row r="2" spans="1:16" ht="18.75" customHeight="1">
      <c r="C2" s="43"/>
      <c r="D2" s="43"/>
      <c r="E2" s="43"/>
      <c r="F2" s="43"/>
      <c r="G2" s="43"/>
      <c r="H2" s="45" t="s">
        <v>253</v>
      </c>
      <c r="I2" s="743"/>
    </row>
    <row r="3" spans="1:16" ht="18.75" customHeight="1">
      <c r="A3" s="744"/>
      <c r="B3" s="745"/>
      <c r="C3" s="1833" t="s">
        <v>6</v>
      </c>
      <c r="D3" s="1833"/>
      <c r="E3" s="1833" t="s">
        <v>260</v>
      </c>
      <c r="F3" s="1833"/>
      <c r="G3" s="1834" t="s">
        <v>261</v>
      </c>
      <c r="H3" s="1834"/>
      <c r="I3" s="746"/>
    </row>
    <row r="4" spans="1:16" ht="18.75" customHeight="1">
      <c r="A4" s="747"/>
      <c r="B4" s="748"/>
      <c r="C4" s="749" t="s">
        <v>8</v>
      </c>
      <c r="D4" s="750" t="s">
        <v>9</v>
      </c>
      <c r="E4" s="749" t="s">
        <v>8</v>
      </c>
      <c r="F4" s="750" t="s">
        <v>9</v>
      </c>
      <c r="G4" s="749" t="s">
        <v>8</v>
      </c>
      <c r="H4" s="749" t="s">
        <v>9</v>
      </c>
      <c r="I4" s="746"/>
    </row>
    <row r="5" spans="1:16" ht="18.75" customHeight="1">
      <c r="A5" s="751"/>
      <c r="B5" s="752" t="s">
        <v>1904</v>
      </c>
      <c r="C5" s="753">
        <f>C6+C17</f>
        <v>2623</v>
      </c>
      <c r="D5" s="754">
        <f>C5/$C$5*100</f>
        <v>100</v>
      </c>
      <c r="E5" s="753">
        <f>E6+E17</f>
        <v>62853</v>
      </c>
      <c r="F5" s="754">
        <f>E5/$E$5*100</f>
        <v>100</v>
      </c>
      <c r="G5" s="753">
        <v>2513531.0699999998</v>
      </c>
      <c r="H5" s="754">
        <f>G5/$G$5*100</f>
        <v>100</v>
      </c>
      <c r="I5" s="755"/>
    </row>
    <row r="6" spans="1:16" ht="18.75" customHeight="1">
      <c r="A6" s="744"/>
      <c r="B6" s="752" t="s">
        <v>262</v>
      </c>
      <c r="C6" s="756">
        <f>SUM(C7:C16)</f>
        <v>1767</v>
      </c>
      <c r="D6" s="754">
        <f t="shared" ref="D6:D31" si="0">C6/$C$5*100</f>
        <v>67.365611894776976</v>
      </c>
      <c r="E6" s="756">
        <f>SUM(E7:E16)</f>
        <v>27626</v>
      </c>
      <c r="F6" s="754">
        <f>E6/$E$5*100</f>
        <v>43.9533514708924</v>
      </c>
      <c r="G6" s="756">
        <f>SUM(G7:G16)</f>
        <v>1229805.6200000001</v>
      </c>
      <c r="H6" s="757">
        <f t="shared" ref="H6:H31" si="1">G6/$G$5*100</f>
        <v>48.92740872305987</v>
      </c>
      <c r="I6" s="758"/>
    </row>
    <row r="7" spans="1:16" ht="18.75" customHeight="1">
      <c r="A7" s="472"/>
      <c r="B7" s="146" t="s">
        <v>1139</v>
      </c>
      <c r="C7" s="759">
        <v>309</v>
      </c>
      <c r="D7" s="760">
        <f>C7/$C$5*100</f>
        <v>11.780404117422798</v>
      </c>
      <c r="E7" s="759">
        <v>8439</v>
      </c>
      <c r="F7" s="760">
        <f>E7/$E$5*100</f>
        <v>13.426566750990407</v>
      </c>
      <c r="G7" s="759">
        <v>160224.12</v>
      </c>
      <c r="H7" s="760">
        <f t="shared" si="1"/>
        <v>6.3744634754007645</v>
      </c>
      <c r="I7" s="761"/>
    </row>
    <row r="8" spans="1:16" ht="18.75" customHeight="1">
      <c r="A8" s="472"/>
      <c r="B8" s="146" t="s">
        <v>264</v>
      </c>
      <c r="C8" s="759">
        <v>39</v>
      </c>
      <c r="D8" s="760">
        <f t="shared" si="0"/>
        <v>1.4868471216164696</v>
      </c>
      <c r="E8" s="759">
        <v>1681</v>
      </c>
      <c r="F8" s="760">
        <f t="shared" ref="F8:F31" si="2">E8/$E$5*100</f>
        <v>2.6744944553163732</v>
      </c>
      <c r="G8" s="759">
        <v>761353.7</v>
      </c>
      <c r="H8" s="762">
        <f t="shared" si="1"/>
        <v>30.290204449312814</v>
      </c>
      <c r="I8" s="761"/>
    </row>
    <row r="9" spans="1:16" ht="18.75" customHeight="1">
      <c r="A9" s="472"/>
      <c r="B9" s="146" t="s">
        <v>265</v>
      </c>
      <c r="C9" s="759">
        <v>639</v>
      </c>
      <c r="D9" s="760">
        <f t="shared" si="0"/>
        <v>24.361418223408311</v>
      </c>
      <c r="E9" s="759">
        <v>6410</v>
      </c>
      <c r="F9" s="760">
        <f t="shared" si="2"/>
        <v>10.198399439963088</v>
      </c>
      <c r="G9" s="759">
        <v>87386.78</v>
      </c>
      <c r="H9" s="760">
        <f t="shared" si="1"/>
        <v>3.4766540602181615</v>
      </c>
      <c r="I9" s="761"/>
    </row>
    <row r="10" spans="1:16" ht="18.75" customHeight="1">
      <c r="A10" s="472"/>
      <c r="B10" s="146" t="s">
        <v>266</v>
      </c>
      <c r="C10" s="759">
        <v>38</v>
      </c>
      <c r="D10" s="760">
        <f t="shared" si="0"/>
        <v>1.4487228364468168</v>
      </c>
      <c r="E10" s="759">
        <v>341</v>
      </c>
      <c r="F10" s="760">
        <f t="shared" si="2"/>
        <v>0.54253575803859799</v>
      </c>
      <c r="G10" s="759">
        <v>6033.65</v>
      </c>
      <c r="H10" s="760">
        <f t="shared" si="1"/>
        <v>0.24004676417228454</v>
      </c>
      <c r="I10" s="763"/>
    </row>
    <row r="11" spans="1:16" ht="18.75" customHeight="1">
      <c r="A11" s="472"/>
      <c r="B11" s="146" t="s">
        <v>267</v>
      </c>
      <c r="C11" s="764">
        <v>90</v>
      </c>
      <c r="D11" s="760">
        <f t="shared" si="0"/>
        <v>3.4311856652687758</v>
      </c>
      <c r="E11" s="764">
        <v>813</v>
      </c>
      <c r="F11" s="760">
        <f t="shared" si="2"/>
        <v>1.2934943439453963</v>
      </c>
      <c r="G11" s="765">
        <v>11115.16</v>
      </c>
      <c r="H11" s="762">
        <f t="shared" si="1"/>
        <v>0.44221295422459211</v>
      </c>
      <c r="I11" s="763"/>
    </row>
    <row r="12" spans="1:16" ht="18.75" customHeight="1">
      <c r="A12" s="472"/>
      <c r="B12" s="146" t="s">
        <v>268</v>
      </c>
      <c r="C12" s="759">
        <v>117</v>
      </c>
      <c r="D12" s="760">
        <f t="shared" si="0"/>
        <v>4.4605413648494086</v>
      </c>
      <c r="E12" s="759">
        <v>1400</v>
      </c>
      <c r="F12" s="760">
        <f t="shared" si="2"/>
        <v>2.2274195344693175</v>
      </c>
      <c r="G12" s="759">
        <v>24694.46</v>
      </c>
      <c r="H12" s="762">
        <f t="shared" si="1"/>
        <v>0.98246090110992745</v>
      </c>
      <c r="I12" s="763"/>
      <c r="L12" s="766"/>
      <c r="M12" s="766"/>
      <c r="N12" s="766"/>
      <c r="O12" s="766"/>
      <c r="P12" s="766"/>
    </row>
    <row r="13" spans="1:16" ht="18.75" customHeight="1">
      <c r="A13" s="472"/>
      <c r="B13" s="146" t="s">
        <v>269</v>
      </c>
      <c r="C13" s="765">
        <v>282</v>
      </c>
      <c r="D13" s="760">
        <f t="shared" si="0"/>
        <v>10.751048417842165</v>
      </c>
      <c r="E13" s="765">
        <v>5092</v>
      </c>
      <c r="F13" s="760">
        <f t="shared" si="2"/>
        <v>8.1014430496555452</v>
      </c>
      <c r="G13" s="764">
        <v>101934.5</v>
      </c>
      <c r="H13" s="762">
        <f t="shared" si="1"/>
        <v>4.0554302756241647</v>
      </c>
      <c r="I13" s="763"/>
      <c r="L13" s="766"/>
      <c r="M13" s="766"/>
      <c r="N13" s="766"/>
      <c r="O13" s="766"/>
      <c r="P13" s="766"/>
    </row>
    <row r="14" spans="1:16" ht="18.75" customHeight="1">
      <c r="A14" s="472"/>
      <c r="B14" s="146" t="s">
        <v>270</v>
      </c>
      <c r="C14" s="759">
        <v>28</v>
      </c>
      <c r="D14" s="760">
        <f t="shared" si="0"/>
        <v>1.067479984750286</v>
      </c>
      <c r="E14" s="759">
        <v>475</v>
      </c>
      <c r="F14" s="760">
        <f t="shared" si="2"/>
        <v>0.75573162776637559</v>
      </c>
      <c r="G14" s="759">
        <v>7096.8</v>
      </c>
      <c r="H14" s="762">
        <f t="shared" si="1"/>
        <v>0.2823438343254695</v>
      </c>
      <c r="I14" s="763"/>
      <c r="L14" s="766"/>
      <c r="M14" s="766"/>
      <c r="N14" s="766"/>
      <c r="O14" s="766"/>
      <c r="P14" s="766"/>
    </row>
    <row r="15" spans="1:16" ht="18.75" customHeight="1">
      <c r="A15" s="472"/>
      <c r="B15" s="146" t="s">
        <v>271</v>
      </c>
      <c r="C15" s="759">
        <v>71</v>
      </c>
      <c r="D15" s="760">
        <f t="shared" si="0"/>
        <v>2.7068242470453678</v>
      </c>
      <c r="E15" s="759">
        <v>1030</v>
      </c>
      <c r="F15" s="760">
        <f t="shared" si="2"/>
        <v>1.6387443717881405</v>
      </c>
      <c r="G15" s="764">
        <v>39120.28</v>
      </c>
      <c r="H15" s="762">
        <f t="shared" si="1"/>
        <v>1.5563873654444225</v>
      </c>
      <c r="I15" s="763"/>
      <c r="L15" s="766"/>
      <c r="M15" s="766"/>
      <c r="N15" s="766"/>
      <c r="O15" s="766"/>
      <c r="P15" s="766"/>
    </row>
    <row r="16" spans="1:16" ht="18.75" customHeight="1">
      <c r="A16" s="747"/>
      <c r="B16" s="146" t="s">
        <v>272</v>
      </c>
      <c r="C16" s="765">
        <v>154</v>
      </c>
      <c r="D16" s="760">
        <f t="shared" si="0"/>
        <v>5.8711399161265732</v>
      </c>
      <c r="E16" s="765">
        <v>1945</v>
      </c>
      <c r="F16" s="760">
        <f t="shared" si="2"/>
        <v>3.0945221389591588</v>
      </c>
      <c r="G16" s="764">
        <v>30846.17</v>
      </c>
      <c r="H16" s="762">
        <f t="shared" si="1"/>
        <v>1.2272046432272667</v>
      </c>
      <c r="I16" s="763"/>
      <c r="L16" s="766"/>
      <c r="M16" s="766"/>
      <c r="N16" s="766"/>
      <c r="O16" s="766"/>
      <c r="P16" s="766"/>
    </row>
    <row r="17" spans="1:16" ht="18.75" customHeight="1">
      <c r="A17" s="744"/>
      <c r="B17" s="752" t="s">
        <v>273</v>
      </c>
      <c r="C17" s="756">
        <f>SUM(C18:C31)</f>
        <v>856</v>
      </c>
      <c r="D17" s="754">
        <f t="shared" si="0"/>
        <v>32.634388105223024</v>
      </c>
      <c r="E17" s="756">
        <f>SUM(E18:E31)</f>
        <v>35227</v>
      </c>
      <c r="F17" s="754">
        <f t="shared" si="2"/>
        <v>56.0466485291076</v>
      </c>
      <c r="G17" s="756">
        <f>G5-G6</f>
        <v>1283725.4499999997</v>
      </c>
      <c r="H17" s="754">
        <f>G17/$G$5*100</f>
        <v>51.07259127694013</v>
      </c>
      <c r="I17" s="767"/>
      <c r="L17" s="766"/>
      <c r="M17" s="766"/>
      <c r="N17" s="766"/>
      <c r="O17" s="766"/>
      <c r="P17" s="766"/>
    </row>
    <row r="18" spans="1:16" ht="18.75" customHeight="1">
      <c r="A18" s="472"/>
      <c r="B18" s="146" t="s">
        <v>274</v>
      </c>
      <c r="C18" s="765">
        <v>55</v>
      </c>
      <c r="D18" s="760">
        <f t="shared" si="0"/>
        <v>2.0968356843309186</v>
      </c>
      <c r="E18" s="765">
        <v>2212</v>
      </c>
      <c r="F18" s="760">
        <f t="shared" si="2"/>
        <v>3.5193228644615218</v>
      </c>
      <c r="G18" s="765">
        <v>81614.149999999994</v>
      </c>
      <c r="H18" s="760">
        <f t="shared" si="1"/>
        <v>3.2469918901778283</v>
      </c>
      <c r="I18" s="763"/>
      <c r="L18" s="766"/>
      <c r="M18" s="766"/>
      <c r="N18" s="766"/>
      <c r="O18" s="766"/>
      <c r="P18" s="766"/>
    </row>
    <row r="19" spans="1:16" ht="18.75" customHeight="1">
      <c r="A19" s="472"/>
      <c r="B19" s="146" t="s">
        <v>275</v>
      </c>
      <c r="C19" s="765">
        <v>2</v>
      </c>
      <c r="D19" s="768">
        <f t="shared" si="0"/>
        <v>7.624857033930614E-2</v>
      </c>
      <c r="E19" s="765">
        <v>13</v>
      </c>
      <c r="F19" s="760">
        <f t="shared" si="2"/>
        <v>2.0683181391500802E-2</v>
      </c>
      <c r="G19" s="672" t="s">
        <v>535</v>
      </c>
      <c r="H19" s="769" t="s">
        <v>89</v>
      </c>
      <c r="I19" s="770"/>
      <c r="L19" s="766"/>
      <c r="M19" s="766"/>
      <c r="N19" s="766"/>
      <c r="O19" s="766"/>
      <c r="P19" s="766"/>
    </row>
    <row r="20" spans="1:16" ht="18.75" customHeight="1">
      <c r="A20" s="472"/>
      <c r="B20" s="146" t="s">
        <v>276</v>
      </c>
      <c r="C20" s="765">
        <v>78</v>
      </c>
      <c r="D20" s="760">
        <f t="shared" si="0"/>
        <v>2.9736942432329392</v>
      </c>
      <c r="E20" s="765">
        <v>1931</v>
      </c>
      <c r="F20" s="760">
        <f t="shared" si="2"/>
        <v>3.0722479436144656</v>
      </c>
      <c r="G20" s="765">
        <v>57948.47</v>
      </c>
      <c r="H20" s="760">
        <f t="shared" si="1"/>
        <v>2.3054606601699978</v>
      </c>
      <c r="I20" s="763"/>
      <c r="L20" s="766"/>
      <c r="M20" s="766"/>
      <c r="N20" s="766"/>
      <c r="O20" s="766"/>
      <c r="P20" s="766"/>
    </row>
    <row r="21" spans="1:16" ht="18.75" customHeight="1">
      <c r="A21" s="472"/>
      <c r="B21" s="146" t="s">
        <v>277</v>
      </c>
      <c r="C21" s="765">
        <v>3</v>
      </c>
      <c r="D21" s="760">
        <f t="shared" si="0"/>
        <v>0.1143728555089592</v>
      </c>
      <c r="E21" s="765">
        <v>48</v>
      </c>
      <c r="F21" s="760">
        <f t="shared" si="2"/>
        <v>7.6368669753233739E-2</v>
      </c>
      <c r="G21" s="672" t="s">
        <v>535</v>
      </c>
      <c r="H21" s="769" t="s">
        <v>89</v>
      </c>
      <c r="I21" s="763"/>
      <c r="L21" s="766"/>
      <c r="M21" s="766"/>
      <c r="N21" s="766"/>
      <c r="O21" s="766"/>
      <c r="P21" s="766"/>
    </row>
    <row r="22" spans="1:16" ht="18.75" customHeight="1">
      <c r="A22" s="472"/>
      <c r="B22" s="146" t="s">
        <v>278</v>
      </c>
      <c r="C22" s="765">
        <v>11</v>
      </c>
      <c r="D22" s="760">
        <f t="shared" si="0"/>
        <v>0.41936713686618377</v>
      </c>
      <c r="E22" s="765">
        <v>164</v>
      </c>
      <c r="F22" s="760">
        <f t="shared" si="2"/>
        <v>0.26092628832354858</v>
      </c>
      <c r="G22" s="765">
        <v>7045.06</v>
      </c>
      <c r="H22" s="760">
        <f t="shared" si="1"/>
        <v>0.28028537558519223</v>
      </c>
      <c r="I22" s="761"/>
      <c r="L22" s="766"/>
      <c r="M22" s="766"/>
      <c r="N22" s="766"/>
      <c r="O22" s="766"/>
      <c r="P22" s="766"/>
    </row>
    <row r="23" spans="1:16" ht="18.75" customHeight="1">
      <c r="A23" s="472"/>
      <c r="B23" s="146" t="s">
        <v>279</v>
      </c>
      <c r="C23" s="765">
        <v>18</v>
      </c>
      <c r="D23" s="760">
        <f t="shared" si="0"/>
        <v>0.68623713305375522</v>
      </c>
      <c r="E23" s="765">
        <v>799</v>
      </c>
      <c r="F23" s="760">
        <f t="shared" si="2"/>
        <v>1.2712201486007033</v>
      </c>
      <c r="G23" s="765">
        <v>37534.15</v>
      </c>
      <c r="H23" s="762">
        <f t="shared" si="1"/>
        <v>1.4932837094390881</v>
      </c>
      <c r="I23" s="761"/>
      <c r="L23" s="766"/>
      <c r="M23" s="766"/>
      <c r="N23" s="766"/>
      <c r="O23" s="766"/>
      <c r="P23" s="766"/>
    </row>
    <row r="24" spans="1:16" ht="18.75" customHeight="1">
      <c r="A24" s="472"/>
      <c r="B24" s="146" t="s">
        <v>280</v>
      </c>
      <c r="C24" s="765">
        <v>171</v>
      </c>
      <c r="D24" s="760">
        <f t="shared" si="0"/>
        <v>6.519252764010675</v>
      </c>
      <c r="E24" s="765">
        <v>3251</v>
      </c>
      <c r="F24" s="760">
        <f t="shared" si="2"/>
        <v>5.1723863618283934</v>
      </c>
      <c r="G24" s="765">
        <v>62582.81</v>
      </c>
      <c r="H24" s="760">
        <f t="shared" si="1"/>
        <v>2.489836340077547</v>
      </c>
      <c r="I24" s="761"/>
      <c r="L24" s="766"/>
      <c r="M24" s="766"/>
      <c r="N24" s="766"/>
      <c r="O24" s="766"/>
      <c r="P24" s="766"/>
    </row>
    <row r="25" spans="1:16" ht="18.75" customHeight="1">
      <c r="A25" s="472"/>
      <c r="B25" s="146" t="s">
        <v>281</v>
      </c>
      <c r="C25" s="765">
        <v>29</v>
      </c>
      <c r="D25" s="760">
        <f t="shared" si="0"/>
        <v>1.1056042699199389</v>
      </c>
      <c r="E25" s="765">
        <v>645</v>
      </c>
      <c r="F25" s="760">
        <f t="shared" si="2"/>
        <v>1.0262039998090782</v>
      </c>
      <c r="G25" s="764">
        <v>17610.63</v>
      </c>
      <c r="H25" s="760">
        <f t="shared" si="1"/>
        <v>0.70063307393291951</v>
      </c>
      <c r="I25" s="761"/>
      <c r="L25" s="766"/>
      <c r="M25" s="766"/>
      <c r="N25" s="766"/>
      <c r="O25" s="766"/>
      <c r="P25" s="766"/>
    </row>
    <row r="26" spans="1:16" ht="18.75" customHeight="1">
      <c r="A26" s="472"/>
      <c r="B26" s="146" t="s">
        <v>282</v>
      </c>
      <c r="C26" s="765">
        <v>208</v>
      </c>
      <c r="D26" s="760">
        <f t="shared" si="0"/>
        <v>7.9298513152878378</v>
      </c>
      <c r="E26" s="765">
        <v>5817</v>
      </c>
      <c r="F26" s="760">
        <f t="shared" si="2"/>
        <v>9.2549281657200133</v>
      </c>
      <c r="G26" s="765">
        <v>183648.13</v>
      </c>
      <c r="H26" s="762">
        <f t="shared" si="1"/>
        <v>7.3063799446091595</v>
      </c>
      <c r="I26" s="761"/>
      <c r="L26" s="766"/>
      <c r="M26" s="766"/>
      <c r="N26" s="766"/>
      <c r="O26" s="766"/>
      <c r="P26" s="766"/>
    </row>
    <row r="27" spans="1:16" ht="18.75" customHeight="1">
      <c r="A27" s="472"/>
      <c r="B27" s="146" t="s">
        <v>283</v>
      </c>
      <c r="C27" s="765">
        <v>87</v>
      </c>
      <c r="D27" s="760">
        <f t="shared" si="0"/>
        <v>3.3168128097598171</v>
      </c>
      <c r="E27" s="765">
        <v>6865</v>
      </c>
      <c r="F27" s="760">
        <f t="shared" si="2"/>
        <v>10.922310788665616</v>
      </c>
      <c r="G27" s="765">
        <v>215644.69</v>
      </c>
      <c r="H27" s="760">
        <f t="shared" si="1"/>
        <v>8.5793524724562094</v>
      </c>
      <c r="I27" s="761"/>
      <c r="L27" s="766"/>
      <c r="M27" s="766"/>
      <c r="N27" s="766"/>
      <c r="O27" s="766"/>
      <c r="P27" s="766"/>
    </row>
    <row r="28" spans="1:16" ht="18.75" customHeight="1">
      <c r="A28" s="472"/>
      <c r="B28" s="146" t="s">
        <v>284</v>
      </c>
      <c r="C28" s="765">
        <v>37</v>
      </c>
      <c r="D28" s="760">
        <f t="shared" si="0"/>
        <v>1.4105985512771635</v>
      </c>
      <c r="E28" s="765">
        <v>4009</v>
      </c>
      <c r="F28" s="760">
        <f t="shared" si="2"/>
        <v>6.3783749383482098</v>
      </c>
      <c r="G28" s="771">
        <v>270510.43</v>
      </c>
      <c r="H28" s="760">
        <f t="shared" si="1"/>
        <v>10.76216774197265</v>
      </c>
      <c r="I28" s="761"/>
      <c r="L28" s="766"/>
      <c r="M28" s="766"/>
      <c r="N28" s="766"/>
      <c r="O28" s="766"/>
      <c r="P28" s="766"/>
    </row>
    <row r="29" spans="1:16" ht="18.75" customHeight="1">
      <c r="A29" s="472"/>
      <c r="B29" s="146" t="s">
        <v>285</v>
      </c>
      <c r="C29" s="765">
        <v>126</v>
      </c>
      <c r="D29" s="760">
        <f t="shared" si="0"/>
        <v>4.8036599313762869</v>
      </c>
      <c r="E29" s="771">
        <v>6673</v>
      </c>
      <c r="F29" s="760">
        <f t="shared" si="2"/>
        <v>10.616836109652681</v>
      </c>
      <c r="G29" s="764">
        <v>224191.35999999999</v>
      </c>
      <c r="H29" s="762">
        <f t="shared" si="1"/>
        <v>8.9193789038780427</v>
      </c>
      <c r="I29" s="761"/>
    </row>
    <row r="30" spans="1:16" ht="18.75" customHeight="1">
      <c r="A30" s="472"/>
      <c r="B30" s="146" t="s">
        <v>286</v>
      </c>
      <c r="C30" s="765">
        <v>2</v>
      </c>
      <c r="D30" s="760">
        <f t="shared" si="0"/>
        <v>7.624857033930614E-2</v>
      </c>
      <c r="E30" s="771">
        <v>43</v>
      </c>
      <c r="F30" s="760">
        <f t="shared" si="2"/>
        <v>6.8413599987271895E-2</v>
      </c>
      <c r="G30" s="672" t="s">
        <v>535</v>
      </c>
      <c r="H30" s="769" t="s">
        <v>89</v>
      </c>
      <c r="I30" s="770"/>
    </row>
    <row r="31" spans="1:16" ht="18.75" customHeight="1">
      <c r="A31" s="747"/>
      <c r="B31" s="146" t="s">
        <v>287</v>
      </c>
      <c r="C31" s="765">
        <v>29</v>
      </c>
      <c r="D31" s="760">
        <f t="shared" si="0"/>
        <v>1.1056042699199389</v>
      </c>
      <c r="E31" s="765">
        <v>2757</v>
      </c>
      <c r="F31" s="760">
        <f t="shared" si="2"/>
        <v>4.3864254689513622</v>
      </c>
      <c r="G31" s="764">
        <v>123577.31</v>
      </c>
      <c r="H31" s="762">
        <f t="shared" si="1"/>
        <v>4.9164822935727628</v>
      </c>
      <c r="I31" s="761"/>
    </row>
    <row r="32" spans="1:16" ht="18.75" customHeight="1">
      <c r="A32" s="318" t="s">
        <v>1937</v>
      </c>
      <c r="C32" s="318"/>
      <c r="D32" s="318"/>
      <c r="E32" s="318"/>
      <c r="F32" s="318"/>
      <c r="G32" s="318"/>
      <c r="H32" s="318"/>
      <c r="I32" s="318"/>
    </row>
    <row r="33" spans="1:9" ht="18.75" customHeight="1">
      <c r="A33" s="530" t="s">
        <v>442</v>
      </c>
      <c r="C33" s="322"/>
      <c r="D33" s="322"/>
      <c r="E33" s="322"/>
      <c r="F33" s="322"/>
      <c r="G33" s="322"/>
      <c r="H33" s="322"/>
      <c r="I33" s="322"/>
    </row>
  </sheetData>
  <mergeCells count="4">
    <mergeCell ref="C3:D3"/>
    <mergeCell ref="E3:F3"/>
    <mergeCell ref="G3:H3"/>
    <mergeCell ref="A1:H1"/>
  </mergeCells>
  <phoneticPr fontId="9"/>
  <pageMargins left="0.75" right="0.75" top="1" bottom="1" header="0.51200000000000001" footer="0.51200000000000001"/>
  <pageSetup paperSize="9" scale="80" orientation="portrait" r:id="rId1"/>
  <headerFooter alignWithMargins="0"/>
  <ignoredErrors>
    <ignoredError sqref="F6 D5:D6"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zoomScaleNormal="100" zoomScaleSheetLayoutView="100" workbookViewId="0">
      <selection activeCell="A2" sqref="A2"/>
    </sheetView>
  </sheetViews>
  <sheetFormatPr defaultRowHeight="18.75" customHeight="1"/>
  <cols>
    <col min="1" max="1" width="2.140625" style="4" customWidth="1"/>
    <col min="2" max="2" width="31.42578125" style="4" customWidth="1"/>
    <col min="3" max="3" width="14.7109375" style="4" customWidth="1"/>
    <col min="4" max="4" width="11.7109375" style="4" customWidth="1"/>
    <col min="5" max="5" width="14.7109375" style="4" customWidth="1"/>
    <col min="6" max="6" width="11.7109375" style="4" customWidth="1"/>
    <col min="7" max="7" width="16.7109375" style="4" customWidth="1"/>
    <col min="8" max="8" width="11.7109375" style="4" customWidth="1"/>
    <col min="9" max="9" width="16.7109375" style="4" customWidth="1"/>
    <col min="10" max="10" width="5.5703125" style="4" customWidth="1"/>
    <col min="11" max="11" width="24.7109375" style="4" customWidth="1"/>
    <col min="12" max="12" width="10.7109375" style="4" customWidth="1"/>
    <col min="13" max="13" width="24.7109375" style="4" customWidth="1"/>
    <col min="14" max="14" width="10.7109375" style="4" customWidth="1"/>
    <col min="15" max="15" width="24.7109375" style="4" customWidth="1"/>
    <col min="16" max="16" width="10.7109375" style="4" customWidth="1"/>
    <col min="17" max="16384" width="9.140625" style="4"/>
  </cols>
  <sheetData>
    <row r="1" spans="1:16" ht="18.75" customHeight="1">
      <c r="A1" s="1835" t="s">
        <v>1886</v>
      </c>
      <c r="B1" s="1835"/>
      <c r="C1" s="1835"/>
      <c r="D1" s="1835"/>
      <c r="E1" s="1835"/>
      <c r="F1" s="1835"/>
      <c r="G1" s="1835"/>
      <c r="H1" s="1835"/>
      <c r="I1" s="6"/>
      <c r="K1" s="488"/>
    </row>
    <row r="2" spans="1:16" ht="18.75" customHeight="1">
      <c r="C2" s="43"/>
      <c r="D2" s="43"/>
      <c r="E2" s="43"/>
      <c r="F2" s="43"/>
      <c r="G2" s="43"/>
      <c r="H2" s="45" t="s">
        <v>253</v>
      </c>
      <c r="I2" s="743"/>
    </row>
    <row r="3" spans="1:16" ht="18.75" customHeight="1">
      <c r="A3" s="744"/>
      <c r="B3" s="745"/>
      <c r="C3" s="1833" t="s">
        <v>6</v>
      </c>
      <c r="D3" s="1833"/>
      <c r="E3" s="1833" t="s">
        <v>260</v>
      </c>
      <c r="F3" s="1833"/>
      <c r="G3" s="1834" t="s">
        <v>261</v>
      </c>
      <c r="H3" s="1834"/>
      <c r="I3" s="746"/>
    </row>
    <row r="4" spans="1:16" ht="18.75" customHeight="1">
      <c r="A4" s="747"/>
      <c r="B4" s="748"/>
      <c r="C4" s="749" t="s">
        <v>8</v>
      </c>
      <c r="D4" s="750" t="s">
        <v>9</v>
      </c>
      <c r="E4" s="749" t="s">
        <v>8</v>
      </c>
      <c r="F4" s="750" t="s">
        <v>9</v>
      </c>
      <c r="G4" s="749" t="s">
        <v>8</v>
      </c>
      <c r="H4" s="749" t="s">
        <v>9</v>
      </c>
      <c r="I4" s="746"/>
    </row>
    <row r="5" spans="1:16" ht="18.75" customHeight="1">
      <c r="A5" s="751"/>
      <c r="B5" s="752" t="s">
        <v>1904</v>
      </c>
      <c r="C5" s="753">
        <f>C6+C17</f>
        <v>217601</v>
      </c>
      <c r="D5" s="754">
        <f>C5/$C$5*100</f>
        <v>100</v>
      </c>
      <c r="E5" s="753">
        <f>E6+E17</f>
        <v>7497792</v>
      </c>
      <c r="F5" s="754">
        <f>E5/$E$5*100</f>
        <v>100</v>
      </c>
      <c r="G5" s="753">
        <f>G6+G17</f>
        <v>313128562.78999996</v>
      </c>
      <c r="H5" s="754">
        <f>G5/$G$5*100</f>
        <v>100</v>
      </c>
      <c r="I5" s="755"/>
    </row>
    <row r="6" spans="1:16" ht="18.75" customHeight="1">
      <c r="A6" s="744"/>
      <c r="B6" s="752" t="s">
        <v>288</v>
      </c>
      <c r="C6" s="756">
        <f t="shared" ref="C6:D6" si="0">SUM(C7:C16)</f>
        <v>99776</v>
      </c>
      <c r="D6" s="772">
        <f t="shared" si="0"/>
        <v>45.852730456201947</v>
      </c>
      <c r="E6" s="756">
        <f t="shared" ref="E6" si="1">SUM(E7:E16)</f>
        <v>2549614</v>
      </c>
      <c r="F6" s="754">
        <f t="shared" ref="F6:F31" si="2">E6/$E$5*100</f>
        <v>34.004864365402511</v>
      </c>
      <c r="G6" s="756">
        <f>SUM(G7:G16)</f>
        <v>71426421.099999994</v>
      </c>
      <c r="H6" s="757">
        <f t="shared" ref="H6:H31" si="3">G6/$G$5*100</f>
        <v>22.810573543206981</v>
      </c>
      <c r="I6" s="758"/>
    </row>
    <row r="7" spans="1:16" ht="18.75" customHeight="1">
      <c r="A7" s="472"/>
      <c r="B7" s="146" t="s">
        <v>263</v>
      </c>
      <c r="C7" s="759">
        <v>28239</v>
      </c>
      <c r="D7" s="760">
        <f t="shared" ref="D7:D31" si="4">C7/$C$5*100</f>
        <v>12.977421978759288</v>
      </c>
      <c r="E7" s="759">
        <v>1109819</v>
      </c>
      <c r="F7" s="760">
        <f>E7/$E$5*100</f>
        <v>14.801944359085981</v>
      </c>
      <c r="G7" s="759">
        <v>28102189.600000001</v>
      </c>
      <c r="H7" s="760">
        <f t="shared" si="3"/>
        <v>8.9746490545631783</v>
      </c>
      <c r="I7" s="761"/>
    </row>
    <row r="8" spans="1:16" ht="18.75" customHeight="1">
      <c r="A8" s="472"/>
      <c r="B8" s="146" t="s">
        <v>289</v>
      </c>
      <c r="C8" s="759">
        <v>4759</v>
      </c>
      <c r="D8" s="760">
        <f t="shared" si="4"/>
        <v>2.1870303904853379</v>
      </c>
      <c r="E8" s="759">
        <v>103075</v>
      </c>
      <c r="F8" s="760">
        <f t="shared" si="2"/>
        <v>1.3747380562170837</v>
      </c>
      <c r="G8" s="759">
        <v>10240414.939999999</v>
      </c>
      <c r="H8" s="762">
        <f t="shared" si="3"/>
        <v>3.2703547861482525</v>
      </c>
      <c r="I8" s="761"/>
    </row>
    <row r="9" spans="1:16" ht="18.75" customHeight="1">
      <c r="A9" s="472"/>
      <c r="B9" s="146" t="s">
        <v>265</v>
      </c>
      <c r="C9" s="759">
        <v>14745</v>
      </c>
      <c r="D9" s="760">
        <f t="shared" si="4"/>
        <v>6.7761637124829397</v>
      </c>
      <c r="E9" s="759">
        <v>268299</v>
      </c>
      <c r="F9" s="760">
        <f t="shared" si="2"/>
        <v>3.5783734731504957</v>
      </c>
      <c r="G9" s="759">
        <v>3969985.62</v>
      </c>
      <c r="H9" s="760">
        <f t="shared" si="3"/>
        <v>1.2678452532809903</v>
      </c>
      <c r="I9" s="761"/>
      <c r="K9" s="313"/>
    </row>
    <row r="10" spans="1:16" ht="18.75" customHeight="1">
      <c r="A10" s="472"/>
      <c r="B10" s="146" t="s">
        <v>290</v>
      </c>
      <c r="C10" s="759">
        <v>6101</v>
      </c>
      <c r="D10" s="760">
        <f t="shared" si="4"/>
        <v>2.8037554974471623</v>
      </c>
      <c r="E10" s="759">
        <v>95544</v>
      </c>
      <c r="F10" s="760">
        <f t="shared" si="2"/>
        <v>1.274295152492894</v>
      </c>
      <c r="G10" s="759">
        <v>2689666.95</v>
      </c>
      <c r="H10" s="760">
        <f t="shared" si="3"/>
        <v>0.85896569959471525</v>
      </c>
      <c r="I10" s="763"/>
    </row>
    <row r="11" spans="1:16" ht="18.75" customHeight="1">
      <c r="A11" s="472"/>
      <c r="B11" s="146" t="s">
        <v>267</v>
      </c>
      <c r="C11" s="764">
        <v>6389</v>
      </c>
      <c r="D11" s="760">
        <f t="shared" si="4"/>
        <v>2.9361078303868089</v>
      </c>
      <c r="E11" s="764">
        <v>99978</v>
      </c>
      <c r="F11" s="760">
        <f t="shared" si="2"/>
        <v>1.3334325625464136</v>
      </c>
      <c r="G11" s="765">
        <v>1912534.99</v>
      </c>
      <c r="H11" s="762">
        <f t="shared" si="3"/>
        <v>0.61078266797482916</v>
      </c>
      <c r="I11" s="763"/>
    </row>
    <row r="12" spans="1:16" ht="18.75" customHeight="1">
      <c r="A12" s="472"/>
      <c r="B12" s="146" t="s">
        <v>291</v>
      </c>
      <c r="C12" s="759">
        <v>6231</v>
      </c>
      <c r="D12" s="760">
        <f t="shared" si="4"/>
        <v>2.8634978699546418</v>
      </c>
      <c r="E12" s="759">
        <v>185907</v>
      </c>
      <c r="F12" s="760">
        <f t="shared" si="2"/>
        <v>2.479489961844767</v>
      </c>
      <c r="G12" s="759">
        <v>7279150.1500000004</v>
      </c>
      <c r="H12" s="762">
        <f t="shared" si="3"/>
        <v>2.3246522403265302</v>
      </c>
      <c r="I12" s="763"/>
      <c r="L12" s="766"/>
      <c r="M12" s="766"/>
      <c r="N12" s="766"/>
      <c r="O12" s="766"/>
      <c r="P12" s="766"/>
    </row>
    <row r="13" spans="1:16" ht="18.75" customHeight="1">
      <c r="A13" s="472"/>
      <c r="B13" s="146" t="s">
        <v>269</v>
      </c>
      <c r="C13" s="765">
        <v>12185</v>
      </c>
      <c r="D13" s="760">
        <f t="shared" si="4"/>
        <v>5.5996985307971929</v>
      </c>
      <c r="E13" s="765">
        <v>263891</v>
      </c>
      <c r="F13" s="760">
        <f t="shared" si="2"/>
        <v>3.5195828318523645</v>
      </c>
      <c r="G13" s="764">
        <v>5357106.54</v>
      </c>
      <c r="H13" s="762">
        <f t="shared" si="3"/>
        <v>1.7108329218732912</v>
      </c>
      <c r="I13" s="763"/>
      <c r="L13" s="766"/>
      <c r="M13" s="766"/>
      <c r="N13" s="766"/>
      <c r="O13" s="766"/>
      <c r="P13" s="766"/>
    </row>
    <row r="14" spans="1:16" ht="18.75" customHeight="1">
      <c r="A14" s="472"/>
      <c r="B14" s="146" t="s">
        <v>292</v>
      </c>
      <c r="C14" s="759">
        <v>1591</v>
      </c>
      <c r="D14" s="760">
        <f t="shared" si="4"/>
        <v>0.73115472814922733</v>
      </c>
      <c r="E14" s="759">
        <v>22558</v>
      </c>
      <c r="F14" s="760">
        <f t="shared" si="2"/>
        <v>0.30086190707877736</v>
      </c>
      <c r="G14" s="759">
        <v>335673.51</v>
      </c>
      <c r="H14" s="762">
        <f t="shared" si="3"/>
        <v>0.1071999012192062</v>
      </c>
      <c r="I14" s="763"/>
      <c r="L14" s="766"/>
      <c r="M14" s="766"/>
      <c r="N14" s="766"/>
      <c r="O14" s="766"/>
      <c r="P14" s="766"/>
    </row>
    <row r="15" spans="1:16" ht="18.75" customHeight="1">
      <c r="A15" s="472"/>
      <c r="B15" s="146" t="s">
        <v>293</v>
      </c>
      <c r="C15" s="759">
        <v>10627</v>
      </c>
      <c r="D15" s="760">
        <f t="shared" si="4"/>
        <v>4.8837091741306331</v>
      </c>
      <c r="E15" s="759">
        <v>242816</v>
      </c>
      <c r="F15" s="760">
        <f t="shared" si="2"/>
        <v>3.2385000810905398</v>
      </c>
      <c r="G15" s="764">
        <v>7474086.9800000004</v>
      </c>
      <c r="H15" s="762">
        <f t="shared" si="3"/>
        <v>2.386906807033284</v>
      </c>
      <c r="I15" s="763"/>
      <c r="L15" s="766"/>
      <c r="M15" s="766"/>
      <c r="N15" s="766"/>
      <c r="O15" s="766"/>
      <c r="P15" s="766"/>
    </row>
    <row r="16" spans="1:16" ht="18.75" customHeight="1">
      <c r="A16" s="747"/>
      <c r="B16" s="146" t="s">
        <v>294</v>
      </c>
      <c r="C16" s="765">
        <v>8909</v>
      </c>
      <c r="D16" s="760">
        <f t="shared" si="4"/>
        <v>4.0941907436087153</v>
      </c>
      <c r="E16" s="765">
        <v>157727</v>
      </c>
      <c r="F16" s="760">
        <f t="shared" si="2"/>
        <v>2.1036459800431913</v>
      </c>
      <c r="G16" s="764">
        <v>4065611.82</v>
      </c>
      <c r="H16" s="762">
        <f t="shared" si="3"/>
        <v>1.2983842111927066</v>
      </c>
      <c r="I16" s="763"/>
      <c r="L16" s="766"/>
      <c r="M16" s="766"/>
      <c r="N16" s="766"/>
      <c r="O16" s="766"/>
      <c r="P16" s="766"/>
    </row>
    <row r="17" spans="1:16" ht="18.75" customHeight="1">
      <c r="A17" s="744"/>
      <c r="B17" s="752" t="s">
        <v>295</v>
      </c>
      <c r="C17" s="756">
        <f>SUM(C18:C31)</f>
        <v>117825</v>
      </c>
      <c r="D17" s="754">
        <f t="shared" si="4"/>
        <v>54.147269543798046</v>
      </c>
      <c r="E17" s="756">
        <f>SUM(E18:E31)</f>
        <v>4948178</v>
      </c>
      <c r="F17" s="754">
        <f t="shared" si="2"/>
        <v>65.995135634597489</v>
      </c>
      <c r="G17" s="756">
        <f>SUM(G18:G31)</f>
        <v>241702141.69</v>
      </c>
      <c r="H17" s="754">
        <f t="shared" si="3"/>
        <v>77.189426456793029</v>
      </c>
      <c r="I17" s="767"/>
      <c r="L17" s="766"/>
      <c r="M17" s="766"/>
      <c r="N17" s="766"/>
      <c r="O17" s="766"/>
      <c r="P17" s="766"/>
    </row>
    <row r="18" spans="1:16" ht="18.75" customHeight="1">
      <c r="A18" s="472"/>
      <c r="B18" s="146" t="s">
        <v>274</v>
      </c>
      <c r="C18" s="765">
        <v>4957</v>
      </c>
      <c r="D18" s="760">
        <f>C18/$C$5*100</f>
        <v>2.2780226193813449</v>
      </c>
      <c r="E18" s="765">
        <v>348895</v>
      </c>
      <c r="F18" s="760">
        <f t="shared" si="2"/>
        <v>4.653303265814789</v>
      </c>
      <c r="G18" s="773">
        <v>28622197</v>
      </c>
      <c r="H18" s="762">
        <f t="shared" si="3"/>
        <v>9.1407173925540324</v>
      </c>
      <c r="I18" s="763"/>
      <c r="L18" s="766"/>
      <c r="M18" s="766"/>
      <c r="N18" s="766"/>
      <c r="O18" s="766"/>
      <c r="P18" s="766"/>
    </row>
    <row r="19" spans="1:16" ht="18.75" customHeight="1">
      <c r="A19" s="472"/>
      <c r="B19" s="146" t="s">
        <v>296</v>
      </c>
      <c r="C19" s="765">
        <v>962</v>
      </c>
      <c r="D19" s="760">
        <f t="shared" si="4"/>
        <v>0.44209355655534671</v>
      </c>
      <c r="E19" s="765">
        <v>24248</v>
      </c>
      <c r="F19" s="760">
        <f t="shared" si="2"/>
        <v>0.32340187617901378</v>
      </c>
      <c r="G19" s="774">
        <v>14554767.65</v>
      </c>
      <c r="H19" s="762">
        <f t="shared" si="3"/>
        <v>4.6481763018729065</v>
      </c>
      <c r="I19" s="770"/>
      <c r="L19" s="766"/>
      <c r="M19" s="766"/>
      <c r="N19" s="766"/>
      <c r="O19" s="766"/>
      <c r="P19" s="766"/>
    </row>
    <row r="20" spans="1:16" ht="18.75" customHeight="1">
      <c r="A20" s="472"/>
      <c r="B20" s="146" t="s">
        <v>276</v>
      </c>
      <c r="C20" s="765">
        <v>13631</v>
      </c>
      <c r="D20" s="760">
        <f t="shared" si="4"/>
        <v>6.2642175357650016</v>
      </c>
      <c r="E20" s="765">
        <v>411676</v>
      </c>
      <c r="F20" s="760">
        <f t="shared" si="2"/>
        <v>5.4906297747390163</v>
      </c>
      <c r="G20" s="773">
        <v>11767119.199999999</v>
      </c>
      <c r="H20" s="762">
        <f t="shared" si="3"/>
        <v>3.7579194613081754</v>
      </c>
      <c r="I20" s="763"/>
      <c r="L20" s="766"/>
      <c r="M20" s="766"/>
      <c r="N20" s="766"/>
      <c r="O20" s="766"/>
      <c r="P20" s="766"/>
    </row>
    <row r="21" spans="1:16" ht="18.75" customHeight="1">
      <c r="A21" s="472"/>
      <c r="B21" s="146" t="s">
        <v>297</v>
      </c>
      <c r="C21" s="765">
        <v>2664</v>
      </c>
      <c r="D21" s="760">
        <f t="shared" si="4"/>
        <v>1.2242590796917294</v>
      </c>
      <c r="E21" s="765">
        <v>114775</v>
      </c>
      <c r="F21" s="760">
        <f t="shared" si="2"/>
        <v>1.5307839961417975</v>
      </c>
      <c r="G21" s="773">
        <v>3499393.13</v>
      </c>
      <c r="H21" s="762">
        <f t="shared" si="3"/>
        <v>1.1175579445133124</v>
      </c>
      <c r="I21" s="763"/>
      <c r="L21" s="766"/>
      <c r="M21" s="766"/>
      <c r="N21" s="766"/>
      <c r="O21" s="766"/>
      <c r="P21" s="766"/>
    </row>
    <row r="22" spans="1:16" ht="18.75" customHeight="1">
      <c r="A22" s="472"/>
      <c r="B22" s="146" t="s">
        <v>278</v>
      </c>
      <c r="C22" s="765">
        <v>4625</v>
      </c>
      <c r="D22" s="760">
        <f t="shared" si="4"/>
        <v>2.1254497911314747</v>
      </c>
      <c r="E22" s="765">
        <v>209748</v>
      </c>
      <c r="F22" s="760">
        <f t="shared" si="2"/>
        <v>2.7974635732759725</v>
      </c>
      <c r="G22" s="773">
        <v>17841971.719999999</v>
      </c>
      <c r="H22" s="762">
        <f t="shared" si="3"/>
        <v>5.6979700481574209</v>
      </c>
      <c r="I22" s="761"/>
      <c r="L22" s="766"/>
      <c r="M22" s="766"/>
      <c r="N22" s="766"/>
      <c r="O22" s="766"/>
      <c r="P22" s="766"/>
    </row>
    <row r="23" spans="1:16" ht="18.75" customHeight="1">
      <c r="A23" s="472"/>
      <c r="B23" s="146" t="s">
        <v>298</v>
      </c>
      <c r="C23" s="765">
        <v>2714</v>
      </c>
      <c r="D23" s="760">
        <f t="shared" si="4"/>
        <v>1.247236915271529</v>
      </c>
      <c r="E23" s="765">
        <v>131884</v>
      </c>
      <c r="F23" s="760">
        <f t="shared" si="2"/>
        <v>1.7589711744470906</v>
      </c>
      <c r="G23" s="773">
        <v>9679540.75</v>
      </c>
      <c r="H23" s="762">
        <f t="shared" si="3"/>
        <v>3.0912353263958212</v>
      </c>
      <c r="I23" s="761"/>
      <c r="L23" s="766"/>
      <c r="M23" s="766"/>
      <c r="N23" s="766"/>
      <c r="O23" s="766"/>
      <c r="P23" s="766"/>
    </row>
    <row r="24" spans="1:16" ht="18.75" customHeight="1">
      <c r="A24" s="472"/>
      <c r="B24" s="146" t="s">
        <v>299</v>
      </c>
      <c r="C24" s="765">
        <v>28776</v>
      </c>
      <c r="D24" s="760">
        <f t="shared" si="4"/>
        <v>13.224203932886338</v>
      </c>
      <c r="E24" s="765">
        <v>583664</v>
      </c>
      <c r="F24" s="760">
        <f t="shared" si="2"/>
        <v>7.7844784171126644</v>
      </c>
      <c r="G24" s="773">
        <v>14305699.560000001</v>
      </c>
      <c r="H24" s="762">
        <f t="shared" si="3"/>
        <v>4.5686345035199274</v>
      </c>
      <c r="I24" s="761"/>
      <c r="L24" s="766"/>
      <c r="M24" s="766"/>
      <c r="N24" s="766"/>
      <c r="O24" s="766"/>
      <c r="P24" s="766"/>
    </row>
    <row r="25" spans="1:16" ht="18.75" customHeight="1">
      <c r="A25" s="472"/>
      <c r="B25" s="146" t="s">
        <v>300</v>
      </c>
      <c r="C25" s="765">
        <v>7336</v>
      </c>
      <c r="D25" s="760">
        <f t="shared" si="4"/>
        <v>3.3713080362682155</v>
      </c>
      <c r="E25" s="765">
        <v>306415</v>
      </c>
      <c r="F25" s="760">
        <f t="shared" si="2"/>
        <v>4.0867364685496748</v>
      </c>
      <c r="G25" s="774">
        <v>10823090.52</v>
      </c>
      <c r="H25" s="762">
        <f t="shared" si="3"/>
        <v>3.4564366864413194</v>
      </c>
      <c r="I25" s="761"/>
      <c r="L25" s="766"/>
      <c r="M25" s="766"/>
      <c r="N25" s="766"/>
      <c r="O25" s="766"/>
      <c r="P25" s="766"/>
    </row>
    <row r="26" spans="1:16" ht="18.75" customHeight="1">
      <c r="A26" s="472"/>
      <c r="B26" s="146" t="s">
        <v>301</v>
      </c>
      <c r="C26" s="765">
        <v>20651</v>
      </c>
      <c r="D26" s="760">
        <f t="shared" si="4"/>
        <v>9.4903056511688835</v>
      </c>
      <c r="E26" s="765">
        <v>564958</v>
      </c>
      <c r="F26" s="760">
        <f t="shared" si="2"/>
        <v>7.5349916348706385</v>
      </c>
      <c r="G26" s="773">
        <v>17837418.550000001</v>
      </c>
      <c r="H26" s="762">
        <f t="shared" si="3"/>
        <v>5.6965159585146781</v>
      </c>
      <c r="I26" s="761"/>
      <c r="L26" s="766"/>
      <c r="M26" s="766"/>
      <c r="N26" s="766"/>
      <c r="O26" s="766"/>
      <c r="P26" s="766"/>
    </row>
    <row r="27" spans="1:16" ht="18.75" customHeight="1">
      <c r="A27" s="472"/>
      <c r="B27" s="146" t="s">
        <v>302</v>
      </c>
      <c r="C27" s="765">
        <v>4610</v>
      </c>
      <c r="D27" s="760">
        <f t="shared" si="4"/>
        <v>2.1185564404575348</v>
      </c>
      <c r="E27" s="765">
        <v>210084</v>
      </c>
      <c r="F27" s="760">
        <f t="shared" si="2"/>
        <v>2.8019448925763744</v>
      </c>
      <c r="G27" s="773">
        <v>7310980.04</v>
      </c>
      <c r="H27" s="762">
        <f t="shared" si="3"/>
        <v>2.3348173589974026</v>
      </c>
      <c r="I27" s="761"/>
      <c r="L27" s="766"/>
      <c r="M27" s="766"/>
      <c r="N27" s="766"/>
      <c r="O27" s="766"/>
      <c r="P27" s="766"/>
    </row>
    <row r="28" spans="1:16" ht="18.75" customHeight="1">
      <c r="A28" s="472"/>
      <c r="B28" s="146" t="s">
        <v>303</v>
      </c>
      <c r="C28" s="765">
        <v>4535</v>
      </c>
      <c r="D28" s="760">
        <f t="shared" si="4"/>
        <v>2.0840896870878352</v>
      </c>
      <c r="E28" s="765">
        <v>381686</v>
      </c>
      <c r="F28" s="760">
        <f t="shared" si="2"/>
        <v>5.0906453526584894</v>
      </c>
      <c r="G28" s="773">
        <v>14788256.029999999</v>
      </c>
      <c r="H28" s="762">
        <f t="shared" si="3"/>
        <v>4.7227426007501458</v>
      </c>
      <c r="I28" s="761"/>
      <c r="L28" s="766"/>
      <c r="M28" s="766"/>
      <c r="N28" s="766"/>
      <c r="O28" s="766"/>
      <c r="P28" s="766"/>
    </row>
    <row r="29" spans="1:16" ht="18.75" customHeight="1">
      <c r="A29" s="472"/>
      <c r="B29" s="146" t="s">
        <v>304</v>
      </c>
      <c r="C29" s="765">
        <v>9476</v>
      </c>
      <c r="D29" s="760">
        <f t="shared" si="4"/>
        <v>4.354759399083644</v>
      </c>
      <c r="E29" s="771">
        <v>482552</v>
      </c>
      <c r="F29" s="760">
        <f t="shared" si="2"/>
        <v>6.435921401927394</v>
      </c>
      <c r="G29" s="774">
        <v>17365593.969999999</v>
      </c>
      <c r="H29" s="762">
        <f t="shared" si="3"/>
        <v>5.5458351723877248</v>
      </c>
      <c r="I29" s="761"/>
    </row>
    <row r="30" spans="1:16" ht="18.75" customHeight="1">
      <c r="A30" s="472"/>
      <c r="B30" s="146" t="s">
        <v>305</v>
      </c>
      <c r="C30" s="765">
        <v>1465</v>
      </c>
      <c r="D30" s="760">
        <f t="shared" si="4"/>
        <v>0.67325058248813197</v>
      </c>
      <c r="E30" s="771">
        <v>136141</v>
      </c>
      <c r="F30" s="760">
        <f t="shared" si="2"/>
        <v>1.8157478895120056</v>
      </c>
      <c r="G30" s="774">
        <v>8652175.0199999996</v>
      </c>
      <c r="H30" s="762">
        <f t="shared" si="3"/>
        <v>2.7631382276048035</v>
      </c>
      <c r="I30" s="770"/>
    </row>
    <row r="31" spans="1:16" ht="18.75" customHeight="1">
      <c r="A31" s="747"/>
      <c r="B31" s="146" t="s">
        <v>287</v>
      </c>
      <c r="C31" s="765">
        <v>11423</v>
      </c>
      <c r="D31" s="760">
        <f t="shared" si="4"/>
        <v>5.2495163165610457</v>
      </c>
      <c r="E31" s="765">
        <v>1041452</v>
      </c>
      <c r="F31" s="760">
        <f t="shared" si="2"/>
        <v>13.890115916792571</v>
      </c>
      <c r="G31" s="774">
        <v>64653938.549999997</v>
      </c>
      <c r="H31" s="762">
        <f t="shared" si="3"/>
        <v>20.647729473775357</v>
      </c>
      <c r="I31" s="761"/>
    </row>
    <row r="32" spans="1:16" ht="18.75" customHeight="1">
      <c r="A32" s="318" t="s">
        <v>1937</v>
      </c>
      <c r="C32" s="318"/>
      <c r="D32" s="318"/>
      <c r="E32" s="318"/>
      <c r="F32" s="318"/>
      <c r="G32" s="318"/>
      <c r="H32" s="318"/>
      <c r="I32" s="318"/>
    </row>
    <row r="40" spans="1:1" ht="18.75" customHeight="1">
      <c r="A40" s="318"/>
    </row>
  </sheetData>
  <mergeCells count="4">
    <mergeCell ref="C3:D3"/>
    <mergeCell ref="E3:F3"/>
    <mergeCell ref="G3:H3"/>
    <mergeCell ref="A1:H1"/>
  </mergeCells>
  <phoneticPr fontId="9"/>
  <pageMargins left="0.75" right="0.75" top="1" bottom="1" header="0.51200000000000001" footer="0.51200000000000001"/>
  <pageSetup paperSize="9" scale="80" orientation="portrait" r:id="rId1"/>
  <headerFooter alignWithMargins="0"/>
  <ignoredErrors>
    <ignoredError sqref="D5 F6 D17 F17" 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Normal="85" zoomScaleSheetLayoutView="100" workbookViewId="0">
      <selection activeCell="A2" sqref="A2"/>
    </sheetView>
  </sheetViews>
  <sheetFormatPr defaultRowHeight="18.75" customHeight="1"/>
  <cols>
    <col min="1" max="1" width="12.7109375" style="4" customWidth="1"/>
    <col min="2" max="5" width="13.7109375" style="4" customWidth="1"/>
    <col min="6" max="6" width="17.7109375" style="4" customWidth="1"/>
    <col min="7" max="8" width="13.7109375" style="4" customWidth="1"/>
    <col min="9" max="10" width="9.140625" style="4"/>
    <col min="11" max="11" width="10.7109375" style="4" bestFit="1" customWidth="1"/>
    <col min="12" max="13" width="9.140625" style="4"/>
    <col min="14" max="14" width="10.7109375" style="4" bestFit="1" customWidth="1"/>
    <col min="15" max="17" width="9.140625" style="4"/>
    <col min="18" max="18" width="16.42578125" style="4" bestFit="1" customWidth="1"/>
    <col min="19" max="31" width="9.140625" style="4" customWidth="1"/>
    <col min="32" max="16384" width="9.140625" style="4"/>
  </cols>
  <sheetData>
    <row r="1" spans="1:18" ht="18.75" customHeight="1">
      <c r="A1" s="1696" t="s">
        <v>1292</v>
      </c>
      <c r="B1" s="1696"/>
      <c r="C1" s="1696"/>
      <c r="D1" s="1696"/>
      <c r="E1" s="1696"/>
      <c r="F1" s="1696"/>
      <c r="G1" s="1696"/>
      <c r="H1" s="1696"/>
      <c r="J1" s="488"/>
    </row>
    <row r="2" spans="1:18" ht="18.75" customHeight="1">
      <c r="A2" s="7"/>
      <c r="B2" s="43"/>
      <c r="C2" s="43"/>
      <c r="D2" s="43"/>
      <c r="E2" s="43"/>
      <c r="F2" s="43"/>
      <c r="H2" s="45" t="s">
        <v>306</v>
      </c>
    </row>
    <row r="3" spans="1:18" ht="18.75" customHeight="1">
      <c r="A3" s="775"/>
      <c r="B3" s="1833" t="s">
        <v>307</v>
      </c>
      <c r="C3" s="1833"/>
      <c r="D3" s="1748" t="s">
        <v>7</v>
      </c>
      <c r="E3" s="1837"/>
      <c r="F3" s="1747" t="s">
        <v>261</v>
      </c>
      <c r="G3" s="1837"/>
      <c r="H3" s="776" t="s">
        <v>308</v>
      </c>
    </row>
    <row r="4" spans="1:18" ht="18.75" customHeight="1">
      <c r="A4" s="590"/>
      <c r="B4" s="660" t="s">
        <v>309</v>
      </c>
      <c r="C4" s="660" t="s">
        <v>310</v>
      </c>
      <c r="D4" s="660" t="s">
        <v>309</v>
      </c>
      <c r="E4" s="660" t="s">
        <v>310</v>
      </c>
      <c r="F4" s="660" t="s">
        <v>309</v>
      </c>
      <c r="G4" s="777" t="s">
        <v>311</v>
      </c>
      <c r="H4" s="777" t="s">
        <v>312</v>
      </c>
      <c r="J4" s="778"/>
    </row>
    <row r="5" spans="1:18" ht="18.75" customHeight="1">
      <c r="A5" s="779" t="s">
        <v>313</v>
      </c>
      <c r="B5" s="780">
        <v>2296</v>
      </c>
      <c r="C5" s="781">
        <f>B5/$B$5*100</f>
        <v>100</v>
      </c>
      <c r="D5" s="780">
        <v>62501</v>
      </c>
      <c r="E5" s="781">
        <f>D5/$D$5*100</f>
        <v>100</v>
      </c>
      <c r="F5" s="780">
        <v>210924749</v>
      </c>
      <c r="G5" s="782">
        <f>F5/$F$5*100</f>
        <v>100</v>
      </c>
      <c r="H5" s="782">
        <f t="shared" ref="H5:H11" si="0">F5/D5*0.01</f>
        <v>33.7474198812819</v>
      </c>
      <c r="P5" s="783"/>
      <c r="Q5" s="783"/>
      <c r="R5" s="783"/>
    </row>
    <row r="6" spans="1:18" ht="18.75" customHeight="1">
      <c r="A6" s="64" t="s">
        <v>314</v>
      </c>
      <c r="B6" s="685">
        <v>1208</v>
      </c>
      <c r="C6" s="784">
        <f>(B6/$B$5)*100</f>
        <v>52.613240418118465</v>
      </c>
      <c r="D6" s="685">
        <v>7126</v>
      </c>
      <c r="E6" s="784">
        <f t="shared" ref="E6:E11" si="1">(D6/$D$5)*100</f>
        <v>11.401417577318764</v>
      </c>
      <c r="F6" s="685">
        <v>7714417</v>
      </c>
      <c r="G6" s="576">
        <f t="shared" ref="G6:G11" si="2">(F6/$F$5)*100</f>
        <v>3.6574261847290379</v>
      </c>
      <c r="H6" s="576">
        <f t="shared" si="0"/>
        <v>10.825732528767892</v>
      </c>
      <c r="K6" s="556"/>
      <c r="L6" s="556"/>
      <c r="M6" s="556"/>
    </row>
    <row r="7" spans="1:18" ht="18.75" customHeight="1">
      <c r="A7" s="64" t="s">
        <v>315</v>
      </c>
      <c r="B7" s="685">
        <v>540</v>
      </c>
      <c r="C7" s="784">
        <f t="shared" ref="C7:C11" si="3">(B7/$B$5)*100</f>
        <v>23.519163763066203</v>
      </c>
      <c r="D7" s="685">
        <v>7318</v>
      </c>
      <c r="E7" s="784">
        <f t="shared" si="1"/>
        <v>11.708612662197405</v>
      </c>
      <c r="F7" s="685">
        <v>11229727</v>
      </c>
      <c r="G7" s="576">
        <f t="shared" si="2"/>
        <v>5.3240442637672647</v>
      </c>
      <c r="H7" s="576">
        <f t="shared" si="0"/>
        <v>15.345349822355836</v>
      </c>
      <c r="K7" s="556"/>
      <c r="L7" s="556"/>
      <c r="M7" s="556"/>
    </row>
    <row r="8" spans="1:18" ht="18.75" customHeight="1">
      <c r="A8" s="64" t="s">
        <v>316</v>
      </c>
      <c r="B8" s="685">
        <v>233</v>
      </c>
      <c r="C8" s="784">
        <f t="shared" si="3"/>
        <v>10.148083623693379</v>
      </c>
      <c r="D8" s="685">
        <v>5589</v>
      </c>
      <c r="E8" s="784">
        <f t="shared" si="1"/>
        <v>8.942256923889218</v>
      </c>
      <c r="F8" s="685">
        <v>8875302</v>
      </c>
      <c r="G8" s="576">
        <f t="shared" si="2"/>
        <v>4.2078049361575864</v>
      </c>
      <c r="H8" s="576">
        <f t="shared" si="0"/>
        <v>15.87994632313473</v>
      </c>
      <c r="K8" s="556"/>
      <c r="L8" s="556"/>
      <c r="M8" s="556"/>
    </row>
    <row r="9" spans="1:18" ht="18.75" customHeight="1">
      <c r="A9" s="64" t="s">
        <v>317</v>
      </c>
      <c r="B9" s="685">
        <v>226</v>
      </c>
      <c r="C9" s="784">
        <f t="shared" si="3"/>
        <v>9.8432055749128917</v>
      </c>
      <c r="D9" s="685">
        <v>11657</v>
      </c>
      <c r="E9" s="784">
        <f t="shared" si="1"/>
        <v>18.65090158557463</v>
      </c>
      <c r="F9" s="685">
        <v>25464717</v>
      </c>
      <c r="G9" s="576">
        <f t="shared" si="2"/>
        <v>12.072891929813318</v>
      </c>
      <c r="H9" s="576">
        <f t="shared" si="0"/>
        <v>21.845000428926824</v>
      </c>
      <c r="K9" s="556"/>
      <c r="L9" s="556"/>
      <c r="M9" s="556"/>
    </row>
    <row r="10" spans="1:18" ht="18.75" customHeight="1">
      <c r="A10" s="64" t="s">
        <v>318</v>
      </c>
      <c r="B10" s="685">
        <v>67</v>
      </c>
      <c r="C10" s="784">
        <f t="shared" si="3"/>
        <v>2.9181184668989548</v>
      </c>
      <c r="D10" s="685">
        <v>11231</v>
      </c>
      <c r="E10" s="784">
        <f t="shared" si="1"/>
        <v>17.969312491000146</v>
      </c>
      <c r="F10" s="685">
        <v>36585241</v>
      </c>
      <c r="G10" s="576">
        <f t="shared" si="2"/>
        <v>17.345162752807163</v>
      </c>
      <c r="H10" s="576">
        <f t="shared" si="0"/>
        <v>32.575230166503431</v>
      </c>
      <c r="K10" s="556"/>
      <c r="L10" s="556"/>
      <c r="M10" s="556"/>
    </row>
    <row r="11" spans="1:18" ht="18.75" customHeight="1">
      <c r="A11" s="64" t="s">
        <v>319</v>
      </c>
      <c r="B11" s="685">
        <v>22</v>
      </c>
      <c r="C11" s="784">
        <f t="shared" si="3"/>
        <v>0.95818815331010443</v>
      </c>
      <c r="D11" s="685">
        <v>19580</v>
      </c>
      <c r="E11" s="784">
        <f t="shared" si="1"/>
        <v>31.327498760019839</v>
      </c>
      <c r="F11" s="685">
        <v>121055345</v>
      </c>
      <c r="G11" s="576">
        <f t="shared" si="2"/>
        <v>57.392669932725624</v>
      </c>
      <c r="H11" s="576">
        <f t="shared" si="0"/>
        <v>61.826018896833503</v>
      </c>
      <c r="K11" s="556"/>
      <c r="L11" s="556"/>
      <c r="M11" s="556"/>
    </row>
    <row r="12" spans="1:18" ht="18.75" customHeight="1">
      <c r="A12" s="44" t="s">
        <v>1500</v>
      </c>
    </row>
    <row r="13" spans="1:18" ht="18.75" customHeight="1">
      <c r="A13" s="1836"/>
      <c r="B13" s="1836"/>
      <c r="C13" s="1836"/>
      <c r="D13" s="1836"/>
      <c r="E13" s="1836"/>
      <c r="F13" s="1836"/>
      <c r="G13" s="1836"/>
      <c r="H13" s="1836"/>
      <c r="I13" s="339"/>
      <c r="J13" s="785"/>
    </row>
    <row r="14" spans="1:18" ht="18.75" customHeight="1">
      <c r="I14" s="339"/>
      <c r="J14" s="785"/>
    </row>
    <row r="15" spans="1:18" ht="18.75" customHeight="1">
      <c r="I15" s="339"/>
      <c r="J15" s="785"/>
    </row>
    <row r="16" spans="1:18" ht="18.75" customHeight="1">
      <c r="I16" s="339"/>
      <c r="J16" s="785"/>
    </row>
    <row r="17" spans="1:14" ht="18.75" customHeight="1">
      <c r="I17" s="339"/>
      <c r="J17" s="785"/>
    </row>
    <row r="18" spans="1:14" ht="18.75" customHeight="1">
      <c r="I18" s="339"/>
      <c r="J18" s="785"/>
    </row>
    <row r="19" spans="1:14" ht="18.75" customHeight="1">
      <c r="I19" s="339"/>
      <c r="J19" s="785"/>
    </row>
    <row r="20" spans="1:14" ht="18.75" customHeight="1">
      <c r="I20" s="339"/>
      <c r="J20" s="785"/>
    </row>
    <row r="21" spans="1:14" ht="18.75" customHeight="1">
      <c r="I21" s="339"/>
      <c r="J21" s="785"/>
    </row>
    <row r="22" spans="1:14" ht="18.75" customHeight="1">
      <c r="I22" s="339"/>
      <c r="J22" s="339"/>
      <c r="K22" s="339"/>
      <c r="L22" s="339"/>
      <c r="M22" s="339"/>
      <c r="N22" s="785"/>
    </row>
    <row r="23" spans="1:14" ht="18.75" customHeight="1">
      <c r="I23" s="339"/>
      <c r="J23" s="339"/>
      <c r="K23" s="339"/>
      <c r="L23" s="339"/>
      <c r="M23" s="339"/>
      <c r="N23" s="785"/>
    </row>
    <row r="28" spans="1:14" ht="18.75" customHeight="1">
      <c r="A28" s="44"/>
      <c r="B28" s="44"/>
    </row>
  </sheetData>
  <mergeCells count="5">
    <mergeCell ref="A13:H13"/>
    <mergeCell ref="B3:C3"/>
    <mergeCell ref="D3:E3"/>
    <mergeCell ref="F3:G3"/>
    <mergeCell ref="A1:H1"/>
  </mergeCells>
  <phoneticPr fontId="9"/>
  <pageMargins left="0.75" right="0.75" top="1" bottom="1" header="0.51200000000000001" footer="0.51200000000000001"/>
  <pageSetup paperSize="9" scale="8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view="pageBreakPreview" zoomScale="80" zoomScaleNormal="70" zoomScaleSheetLayoutView="80" workbookViewId="0">
      <pane xSplit="2" ySplit="5" topLeftCell="C6" activePane="bottomRight" state="frozen"/>
      <selection activeCell="A23" sqref="A23"/>
      <selection pane="topRight" activeCell="A23" sqref="A23"/>
      <selection pane="bottomLeft" activeCell="A23" sqref="A23"/>
      <selection pane="bottomRight" activeCell="A2" sqref="A2"/>
    </sheetView>
  </sheetViews>
  <sheetFormatPr defaultRowHeight="12"/>
  <cols>
    <col min="1" max="1" width="3.7109375" style="47" customWidth="1"/>
    <col min="2" max="2" width="29.140625" style="47" customWidth="1"/>
    <col min="3" max="3" width="16.7109375" style="47" customWidth="1"/>
    <col min="4" max="4" width="9.85546875" style="47" customWidth="1"/>
    <col min="5" max="5" width="16.7109375" style="47" customWidth="1"/>
    <col min="6" max="6" width="9.85546875" style="47" customWidth="1"/>
    <col min="7" max="7" width="16.7109375" style="47" customWidth="1"/>
    <col min="8" max="8" width="9.85546875" style="47" customWidth="1"/>
    <col min="9" max="9" width="16.7109375" style="47" customWidth="1"/>
    <col min="10" max="10" width="9.85546875" style="47"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140625" style="47"/>
    <col min="17" max="17" width="16.85546875" style="47" customWidth="1"/>
    <col min="18" max="16384" width="9.140625" style="47"/>
  </cols>
  <sheetData>
    <row r="1" spans="1:18" ht="18.75">
      <c r="A1" s="1842" t="s">
        <v>1887</v>
      </c>
      <c r="B1" s="1842"/>
      <c r="C1" s="1842"/>
      <c r="D1" s="1842"/>
      <c r="E1" s="1842"/>
      <c r="F1" s="1842"/>
      <c r="G1" s="1842"/>
      <c r="H1" s="1842"/>
      <c r="I1" s="1842"/>
      <c r="J1" s="1842"/>
      <c r="K1" s="1842"/>
      <c r="L1" s="1842"/>
      <c r="M1" s="1842"/>
      <c r="N1" s="1842"/>
      <c r="O1" s="1842"/>
      <c r="P1" s="1842"/>
      <c r="Q1" s="1842"/>
      <c r="R1" s="1842"/>
    </row>
    <row r="2" spans="1:18" ht="18.75" customHeight="1">
      <c r="A2" s="46"/>
      <c r="B2" s="46"/>
      <c r="C2" s="46"/>
      <c r="D2" s="46"/>
      <c r="E2" s="46"/>
      <c r="F2" s="46"/>
      <c r="G2" s="46"/>
      <c r="H2" s="46"/>
      <c r="I2" s="46"/>
      <c r="J2" s="48"/>
      <c r="K2" s="46"/>
      <c r="L2" s="48"/>
      <c r="M2" s="46"/>
      <c r="N2" s="48"/>
      <c r="R2" s="352" t="s">
        <v>320</v>
      </c>
    </row>
    <row r="3" spans="1:18" ht="24.95" customHeight="1">
      <c r="A3" s="353"/>
      <c r="B3" s="354"/>
      <c r="C3" s="383" t="s">
        <v>321</v>
      </c>
      <c r="D3" s="383"/>
      <c r="E3" s="383"/>
      <c r="F3" s="383"/>
      <c r="G3" s="383"/>
      <c r="H3" s="383"/>
      <c r="I3" s="384"/>
      <c r="J3" s="384"/>
      <c r="K3" s="384"/>
      <c r="L3" s="384"/>
      <c r="M3" s="384"/>
      <c r="N3" s="384"/>
      <c r="O3" s="384"/>
      <c r="P3" s="385"/>
      <c r="Q3" s="386"/>
      <c r="R3" s="387"/>
    </row>
    <row r="4" spans="1:18" ht="24.95" customHeight="1">
      <c r="A4" s="355"/>
      <c r="B4" s="356"/>
      <c r="C4" s="388" t="s">
        <v>322</v>
      </c>
      <c r="D4" s="389"/>
      <c r="E4" s="388" t="s">
        <v>323</v>
      </c>
      <c r="F4" s="389"/>
      <c r="G4" s="388" t="s">
        <v>324</v>
      </c>
      <c r="H4" s="389"/>
      <c r="I4" s="388" t="s">
        <v>325</v>
      </c>
      <c r="J4" s="389"/>
      <c r="K4" s="388" t="s">
        <v>326</v>
      </c>
      <c r="L4" s="389"/>
      <c r="M4" s="388" t="s">
        <v>327</v>
      </c>
      <c r="N4" s="389"/>
      <c r="O4" s="390" t="s">
        <v>1076</v>
      </c>
      <c r="P4" s="389"/>
      <c r="Q4" s="390" t="s">
        <v>1075</v>
      </c>
      <c r="R4" s="389"/>
    </row>
    <row r="5" spans="1:18" ht="24.95" customHeight="1">
      <c r="A5" s="357"/>
      <c r="B5" s="358"/>
      <c r="C5" s="391"/>
      <c r="D5" s="392" t="s">
        <v>328</v>
      </c>
      <c r="E5" s="391"/>
      <c r="F5" s="392" t="s">
        <v>328</v>
      </c>
      <c r="G5" s="391"/>
      <c r="H5" s="392" t="s">
        <v>328</v>
      </c>
      <c r="I5" s="391"/>
      <c r="J5" s="392" t="s">
        <v>328</v>
      </c>
      <c r="K5" s="391"/>
      <c r="L5" s="392" t="s">
        <v>328</v>
      </c>
      <c r="M5" s="391"/>
      <c r="N5" s="392" t="s">
        <v>328</v>
      </c>
      <c r="O5" s="393"/>
      <c r="P5" s="392" t="s">
        <v>328</v>
      </c>
      <c r="Q5" s="393"/>
      <c r="R5" s="392" t="s">
        <v>328</v>
      </c>
    </row>
    <row r="6" spans="1:18" ht="27.75" customHeight="1">
      <c r="A6" s="359" t="s">
        <v>329</v>
      </c>
      <c r="B6" s="360"/>
      <c r="C6" s="373">
        <v>2448830.86</v>
      </c>
      <c r="D6" s="374">
        <v>-12.975056235447536</v>
      </c>
      <c r="E6" s="373">
        <v>2105712.2400000002</v>
      </c>
      <c r="F6" s="374">
        <v>-14.011527933783052</v>
      </c>
      <c r="G6" s="373">
        <v>2192605.23</v>
      </c>
      <c r="H6" s="374">
        <v>4.1265367769339534</v>
      </c>
      <c r="I6" s="373">
        <v>2376042.42</v>
      </c>
      <c r="J6" s="374">
        <v>12.837945036592458</v>
      </c>
      <c r="K6" s="373">
        <v>2253503.77</v>
      </c>
      <c r="L6" s="374">
        <v>-5.157258513928376</v>
      </c>
      <c r="M6" s="373">
        <v>2014011.99</v>
      </c>
      <c r="N6" s="374">
        <v>-10.627529591397133</v>
      </c>
      <c r="O6" s="375">
        <v>2109247</v>
      </c>
      <c r="P6" s="374">
        <f>(O6/M6-1)*100</f>
        <v>4.7286217993171009</v>
      </c>
      <c r="Q6" s="786">
        <v>2513531.0699999998</v>
      </c>
      <c r="R6" s="787">
        <f>(Q6/O6-1)*100</f>
        <v>19.167222710284747</v>
      </c>
    </row>
    <row r="7" spans="1:18" ht="26.25" customHeight="1">
      <c r="A7" s="353" t="s">
        <v>330</v>
      </c>
      <c r="B7" s="361"/>
      <c r="C7" s="376">
        <v>755200.59</v>
      </c>
      <c r="D7" s="377">
        <v>-26.086609670013196</v>
      </c>
      <c r="E7" s="376">
        <v>760983.06</v>
      </c>
      <c r="F7" s="377">
        <v>0.7656866369768256</v>
      </c>
      <c r="G7" s="376">
        <v>758595.27</v>
      </c>
      <c r="H7" s="377">
        <v>-0.31377702415610331</v>
      </c>
      <c r="I7" s="376">
        <v>753138.79</v>
      </c>
      <c r="J7" s="377">
        <v>-1.0308074400499856</v>
      </c>
      <c r="K7" s="376">
        <v>878489.27</v>
      </c>
      <c r="L7" s="377">
        <v>16.643742383790894</v>
      </c>
      <c r="M7" s="376">
        <v>632095.94999999995</v>
      </c>
      <c r="N7" s="377">
        <v>-28.047390948781882</v>
      </c>
      <c r="O7" s="378">
        <v>618335.18999999994</v>
      </c>
      <c r="P7" s="377">
        <f t="shared" ref="P7:P15" si="0">(O7/M7-1)*100</f>
        <v>-2.1770049309760675</v>
      </c>
      <c r="Q7" s="788">
        <f>SUM(Q8:Q9)</f>
        <v>921577.82</v>
      </c>
      <c r="R7" s="789">
        <f>(Q7/O7-1)*100</f>
        <v>49.041787513338853</v>
      </c>
    </row>
    <row r="8" spans="1:18" ht="26.25" customHeight="1">
      <c r="A8" s="355"/>
      <c r="B8" s="362" t="s">
        <v>331</v>
      </c>
      <c r="C8" s="376">
        <v>140230.75</v>
      </c>
      <c r="D8" s="377">
        <v>1.6761649953958457</v>
      </c>
      <c r="E8" s="376">
        <v>132290.15</v>
      </c>
      <c r="F8" s="377">
        <v>-5.6625240897592022</v>
      </c>
      <c r="G8" s="376">
        <v>134092.17000000001</v>
      </c>
      <c r="H8" s="377">
        <v>1.3621724671111224</v>
      </c>
      <c r="I8" s="376">
        <v>135180.10999999999</v>
      </c>
      <c r="J8" s="377">
        <v>2.1845617379676385</v>
      </c>
      <c r="K8" s="376">
        <v>115622.03</v>
      </c>
      <c r="L8" s="377">
        <v>-14.468163992469007</v>
      </c>
      <c r="M8" s="376">
        <v>118437.12</v>
      </c>
      <c r="N8" s="377">
        <v>2.4347349722193989</v>
      </c>
      <c r="O8" s="378">
        <v>127534.37</v>
      </c>
      <c r="P8" s="377">
        <f t="shared" si="0"/>
        <v>7.6810800532805867</v>
      </c>
      <c r="Q8" s="790">
        <v>160224.12</v>
      </c>
      <c r="R8" s="789">
        <f>(Q8/O8-1)*100</f>
        <v>25.632109995133078</v>
      </c>
    </row>
    <row r="9" spans="1:18" ht="26.25" customHeight="1">
      <c r="A9" s="357"/>
      <c r="B9" s="362" t="s">
        <v>332</v>
      </c>
      <c r="C9" s="376">
        <v>614969.84</v>
      </c>
      <c r="D9" s="377">
        <v>-30.418964678911685</v>
      </c>
      <c r="E9" s="376">
        <v>628692.91</v>
      </c>
      <c r="F9" s="377">
        <v>2.2315029302900635</v>
      </c>
      <c r="G9" s="376">
        <v>624503.1</v>
      </c>
      <c r="H9" s="377">
        <v>-0.66643188325442582</v>
      </c>
      <c r="I9" s="376">
        <v>617958.68000000005</v>
      </c>
      <c r="J9" s="377">
        <v>-1.7073884291139874</v>
      </c>
      <c r="K9" s="376">
        <v>762867.24</v>
      </c>
      <c r="L9" s="377">
        <v>23.449554911988614</v>
      </c>
      <c r="M9" s="376">
        <v>513658.83</v>
      </c>
      <c r="N9" s="377">
        <v>-32.667336717722996</v>
      </c>
      <c r="O9" s="378">
        <v>490800.82</v>
      </c>
      <c r="P9" s="377">
        <f t="shared" si="0"/>
        <v>-4.4500373915503433</v>
      </c>
      <c r="Q9" s="790">
        <v>761353.7</v>
      </c>
      <c r="R9" s="789">
        <f t="shared" ref="R9:R15" si="1">(Q9/O9-1)*100</f>
        <v>55.12478157636329</v>
      </c>
    </row>
    <row r="10" spans="1:18" ht="26.25" customHeight="1">
      <c r="A10" s="363" t="s">
        <v>333</v>
      </c>
      <c r="B10" s="364"/>
      <c r="C10" s="376">
        <v>100270.08</v>
      </c>
      <c r="D10" s="377">
        <v>-4.7086545703363463</v>
      </c>
      <c r="E10" s="376">
        <v>76541.429999999993</v>
      </c>
      <c r="F10" s="377">
        <v>-23.664736280254296</v>
      </c>
      <c r="G10" s="376">
        <v>72042</v>
      </c>
      <c r="H10" s="377">
        <v>-5.8784242729721603</v>
      </c>
      <c r="I10" s="376">
        <v>87376.83</v>
      </c>
      <c r="J10" s="377">
        <v>14.156254985045358</v>
      </c>
      <c r="K10" s="376">
        <v>76871.56</v>
      </c>
      <c r="L10" s="377">
        <v>-12.022947044428145</v>
      </c>
      <c r="M10" s="376">
        <v>70131.95</v>
      </c>
      <c r="N10" s="377">
        <v>-8.7673646794731326</v>
      </c>
      <c r="O10" s="378">
        <v>68083.73</v>
      </c>
      <c r="P10" s="377">
        <f t="shared" si="0"/>
        <v>-2.9205233848481393</v>
      </c>
      <c r="Q10" s="790">
        <v>87386.78</v>
      </c>
      <c r="R10" s="789">
        <f t="shared" si="1"/>
        <v>28.351927839441228</v>
      </c>
    </row>
    <row r="11" spans="1:18" ht="26.25" customHeight="1">
      <c r="A11" s="365" t="s">
        <v>334</v>
      </c>
      <c r="B11" s="362"/>
      <c r="C11" s="376">
        <v>6827.75</v>
      </c>
      <c r="D11" s="377">
        <v>-14.339070617651972</v>
      </c>
      <c r="E11" s="376">
        <v>6135.46</v>
      </c>
      <c r="F11" s="377">
        <v>-10.139357767932333</v>
      </c>
      <c r="G11" s="376">
        <v>5644.23</v>
      </c>
      <c r="H11" s="377">
        <v>-8.0064086474363805</v>
      </c>
      <c r="I11" s="376">
        <v>5614.17</v>
      </c>
      <c r="J11" s="377">
        <v>-8.4963474621299824</v>
      </c>
      <c r="K11" s="376">
        <v>5613.12</v>
      </c>
      <c r="L11" s="377">
        <v>-1.8702675551329762E-2</v>
      </c>
      <c r="M11" s="376">
        <v>5205.58</v>
      </c>
      <c r="N11" s="377">
        <v>-7.2604897098227035</v>
      </c>
      <c r="O11" s="378">
        <v>5597</v>
      </c>
      <c r="P11" s="377">
        <f t="shared" si="0"/>
        <v>7.5192389704893614</v>
      </c>
      <c r="Q11" s="790">
        <v>6033.65</v>
      </c>
      <c r="R11" s="789">
        <f t="shared" si="1"/>
        <v>7.8015008040021483</v>
      </c>
    </row>
    <row r="12" spans="1:18" ht="26.25" customHeight="1">
      <c r="A12" s="365" t="s">
        <v>335</v>
      </c>
      <c r="B12" s="362"/>
      <c r="C12" s="376">
        <v>13664.75</v>
      </c>
      <c r="D12" s="377">
        <v>-0.85060346916771001</v>
      </c>
      <c r="E12" s="376">
        <v>12754.64</v>
      </c>
      <c r="F12" s="377">
        <v>-6.6602755264457913</v>
      </c>
      <c r="G12" s="376">
        <v>11252.8</v>
      </c>
      <c r="H12" s="377">
        <v>-11.774852132243641</v>
      </c>
      <c r="I12" s="376">
        <v>12443.58</v>
      </c>
      <c r="J12" s="377">
        <v>-2.438798743045667</v>
      </c>
      <c r="K12" s="376">
        <v>13132.81</v>
      </c>
      <c r="L12" s="377">
        <v>5.5388401087146821</v>
      </c>
      <c r="M12" s="376">
        <v>11415.34</v>
      </c>
      <c r="N12" s="377">
        <v>-13.07770385774255</v>
      </c>
      <c r="O12" s="378">
        <v>12913</v>
      </c>
      <c r="P12" s="377">
        <f t="shared" si="0"/>
        <v>13.119714349287893</v>
      </c>
      <c r="Q12" s="791">
        <v>11115.16</v>
      </c>
      <c r="R12" s="789">
        <f t="shared" si="1"/>
        <v>-13.922713544490051</v>
      </c>
    </row>
    <row r="13" spans="1:18" ht="26.25" customHeight="1">
      <c r="A13" s="365" t="s">
        <v>336</v>
      </c>
      <c r="B13" s="362"/>
      <c r="C13" s="376">
        <v>34091.65</v>
      </c>
      <c r="D13" s="377">
        <v>-18.531618430032825</v>
      </c>
      <c r="E13" s="376">
        <v>27270.65</v>
      </c>
      <c r="F13" s="377">
        <v>-20.007831829788238</v>
      </c>
      <c r="G13" s="376">
        <v>26478.25</v>
      </c>
      <c r="H13" s="377">
        <v>-2.9056879832347282</v>
      </c>
      <c r="I13" s="376">
        <v>31972.2</v>
      </c>
      <c r="J13" s="377">
        <v>17.240329805120158</v>
      </c>
      <c r="K13" s="376">
        <v>25308.84</v>
      </c>
      <c r="L13" s="377">
        <v>-20.841105710586071</v>
      </c>
      <c r="M13" s="376">
        <v>25126.57</v>
      </c>
      <c r="N13" s="377">
        <v>-0.72018314549382456</v>
      </c>
      <c r="O13" s="378">
        <v>27074</v>
      </c>
      <c r="P13" s="377">
        <f t="shared" si="0"/>
        <v>7.7504808654742741</v>
      </c>
      <c r="Q13" s="790">
        <v>24694.46</v>
      </c>
      <c r="R13" s="789">
        <f t="shared" si="1"/>
        <v>-8.7890226785846242</v>
      </c>
    </row>
    <row r="14" spans="1:18" ht="26.25" customHeight="1">
      <c r="A14" s="365" t="s">
        <v>337</v>
      </c>
      <c r="B14" s="362"/>
      <c r="C14" s="376">
        <v>269052.51</v>
      </c>
      <c r="D14" s="377">
        <v>4.1731437907016389</v>
      </c>
      <c r="E14" s="376">
        <v>281851.96000000002</v>
      </c>
      <c r="F14" s="377">
        <v>4.7572312185454102</v>
      </c>
      <c r="G14" s="376">
        <v>262596.56</v>
      </c>
      <c r="H14" s="377">
        <v>-6.8317424508951508</v>
      </c>
      <c r="I14" s="376">
        <v>205646.12</v>
      </c>
      <c r="J14" s="377">
        <v>-27.037541268118204</v>
      </c>
      <c r="K14" s="376">
        <v>193037.34</v>
      </c>
      <c r="L14" s="377">
        <v>-6.1312997298465959</v>
      </c>
      <c r="M14" s="376">
        <v>105748.93</v>
      </c>
      <c r="N14" s="377">
        <v>-45.218406967273793</v>
      </c>
      <c r="O14" s="378">
        <v>104025</v>
      </c>
      <c r="P14" s="377">
        <f t="shared" si="0"/>
        <v>-1.6302103482276342</v>
      </c>
      <c r="Q14" s="792">
        <v>101934.5</v>
      </c>
      <c r="R14" s="789">
        <f t="shared" si="1"/>
        <v>-2.0096130737803364</v>
      </c>
    </row>
    <row r="15" spans="1:18" ht="26.25" customHeight="1">
      <c r="A15" s="365" t="s">
        <v>338</v>
      </c>
      <c r="B15" s="362"/>
      <c r="C15" s="376">
        <v>71051.92</v>
      </c>
      <c r="D15" s="377">
        <v>-4.9575758402666921</v>
      </c>
      <c r="E15" s="376">
        <v>69956.570000000007</v>
      </c>
      <c r="F15" s="377">
        <v>-1.5416191427339188</v>
      </c>
      <c r="G15" s="376">
        <v>76404.100000000006</v>
      </c>
      <c r="H15" s="377">
        <v>9.2164753074657657</v>
      </c>
      <c r="I15" s="376">
        <v>66756.91</v>
      </c>
      <c r="J15" s="377">
        <v>-4.5737805612825255</v>
      </c>
      <c r="K15" s="376">
        <v>58978.34</v>
      </c>
      <c r="L15" s="377">
        <v>-11.6520821589855</v>
      </c>
      <c r="M15" s="376">
        <v>64060.42</v>
      </c>
      <c r="N15" s="377">
        <v>8.6168583245984856</v>
      </c>
      <c r="O15" s="378">
        <v>63881</v>
      </c>
      <c r="P15" s="377">
        <f t="shared" si="0"/>
        <v>-0.28007933760034742</v>
      </c>
      <c r="Q15" s="791">
        <v>81614.149999999994</v>
      </c>
      <c r="R15" s="789">
        <f t="shared" si="1"/>
        <v>27.759662497456205</v>
      </c>
    </row>
    <row r="16" spans="1:18" ht="26.25" customHeight="1">
      <c r="A16" s="365" t="s">
        <v>339</v>
      </c>
      <c r="B16" s="362"/>
      <c r="C16" s="793" t="s">
        <v>1523</v>
      </c>
      <c r="D16" s="379" t="s">
        <v>340</v>
      </c>
      <c r="E16" s="793" t="s">
        <v>1523</v>
      </c>
      <c r="F16" s="379" t="s">
        <v>340</v>
      </c>
      <c r="G16" s="793" t="s">
        <v>1523</v>
      </c>
      <c r="H16" s="379" t="s">
        <v>340</v>
      </c>
      <c r="I16" s="793" t="s">
        <v>1523</v>
      </c>
      <c r="J16" s="379" t="s">
        <v>340</v>
      </c>
      <c r="K16" s="793" t="s">
        <v>1523</v>
      </c>
      <c r="L16" s="379" t="s">
        <v>340</v>
      </c>
      <c r="M16" s="793" t="s">
        <v>1523</v>
      </c>
      <c r="N16" s="379" t="s">
        <v>340</v>
      </c>
      <c r="O16" s="793" t="s">
        <v>535</v>
      </c>
      <c r="P16" s="379" t="s">
        <v>340</v>
      </c>
      <c r="Q16" s="794" t="s">
        <v>535</v>
      </c>
      <c r="R16" s="795" t="s">
        <v>340</v>
      </c>
    </row>
    <row r="17" spans="1:18" ht="26.25" customHeight="1">
      <c r="A17" s="365" t="s">
        <v>341</v>
      </c>
      <c r="B17" s="362"/>
      <c r="C17" s="376">
        <v>32397.89</v>
      </c>
      <c r="D17" s="377">
        <v>2.6148862721796284</v>
      </c>
      <c r="E17" s="376">
        <v>28327.01</v>
      </c>
      <c r="F17" s="377">
        <v>-12.565262737789407</v>
      </c>
      <c r="G17" s="376">
        <v>30446.51</v>
      </c>
      <c r="H17" s="377">
        <v>7.4822580992487397</v>
      </c>
      <c r="I17" s="376">
        <v>36668.089999999997</v>
      </c>
      <c r="J17" s="377">
        <v>29.445677464723595</v>
      </c>
      <c r="K17" s="376">
        <v>29748.76</v>
      </c>
      <c r="L17" s="377">
        <v>-18.870167494407262</v>
      </c>
      <c r="M17" s="376">
        <v>31612.42</v>
      </c>
      <c r="N17" s="377">
        <v>6.2646644767714754</v>
      </c>
      <c r="O17" s="378">
        <v>35185</v>
      </c>
      <c r="P17" s="377">
        <f t="shared" ref="P17:P28" si="2">(O17/M17-1)*100</f>
        <v>11.301191114125398</v>
      </c>
      <c r="Q17" s="791">
        <v>57948.47</v>
      </c>
      <c r="R17" s="789">
        <f t="shared" ref="R17:R30" si="3">(Q17/O17-1)*100</f>
        <v>64.696518402728429</v>
      </c>
    </row>
    <row r="18" spans="1:18" ht="26.25" customHeight="1">
      <c r="A18" s="365" t="s">
        <v>342</v>
      </c>
      <c r="B18" s="362"/>
      <c r="C18" s="376">
        <v>1546.2</v>
      </c>
      <c r="D18" s="379" t="s">
        <v>340</v>
      </c>
      <c r="E18" s="793" t="s">
        <v>1523</v>
      </c>
      <c r="F18" s="379" t="s">
        <v>340</v>
      </c>
      <c r="G18" s="793" t="s">
        <v>1523</v>
      </c>
      <c r="H18" s="379" t="s">
        <v>340</v>
      </c>
      <c r="I18" s="376">
        <v>354.69</v>
      </c>
      <c r="J18" s="379" t="s">
        <v>340</v>
      </c>
      <c r="K18" s="376">
        <v>1234.8499999999999</v>
      </c>
      <c r="L18" s="377">
        <v>248.14908793594404</v>
      </c>
      <c r="M18" s="376">
        <v>1227.3399999999999</v>
      </c>
      <c r="N18" s="377">
        <v>-0.60817103291898045</v>
      </c>
      <c r="O18" s="378">
        <v>1262</v>
      </c>
      <c r="P18" s="377">
        <f t="shared" si="2"/>
        <v>2.8239933514755622</v>
      </c>
      <c r="Q18" s="794" t="s">
        <v>535</v>
      </c>
      <c r="R18" s="795" t="s">
        <v>340</v>
      </c>
    </row>
    <row r="19" spans="1:18" ht="26.25" customHeight="1">
      <c r="A19" s="365" t="s">
        <v>343</v>
      </c>
      <c r="B19" s="362"/>
      <c r="C19" s="376">
        <v>5892.38</v>
      </c>
      <c r="D19" s="377">
        <v>-24.935348177137072</v>
      </c>
      <c r="E19" s="376">
        <v>6242.85</v>
      </c>
      <c r="F19" s="377">
        <v>5.9478512926864902</v>
      </c>
      <c r="G19" s="376">
        <v>6807.62</v>
      </c>
      <c r="H19" s="377">
        <v>9.0466693897818917</v>
      </c>
      <c r="I19" s="376">
        <v>4216.6899999999996</v>
      </c>
      <c r="J19" s="377">
        <v>-32.455689308569013</v>
      </c>
      <c r="K19" s="376">
        <v>4690.71</v>
      </c>
      <c r="L19" s="377">
        <v>11.241518821634999</v>
      </c>
      <c r="M19" s="376">
        <v>4399.6400000000003</v>
      </c>
      <c r="N19" s="377">
        <v>-6.2052439822542826</v>
      </c>
      <c r="O19" s="378">
        <v>6416</v>
      </c>
      <c r="P19" s="377">
        <f t="shared" si="2"/>
        <v>45.830113372912315</v>
      </c>
      <c r="Q19" s="790">
        <v>7096.8</v>
      </c>
      <c r="R19" s="789">
        <f t="shared" si="3"/>
        <v>10.610972568578546</v>
      </c>
    </row>
    <row r="20" spans="1:18" ht="26.25" customHeight="1">
      <c r="A20" s="366" t="s">
        <v>344</v>
      </c>
      <c r="B20" s="367"/>
      <c r="C20" s="376">
        <v>43489.97</v>
      </c>
      <c r="D20" s="377">
        <v>-2.2258528152971024</v>
      </c>
      <c r="E20" s="376">
        <v>28346.81</v>
      </c>
      <c r="F20" s="377">
        <v>-34.819890655247633</v>
      </c>
      <c r="G20" s="376">
        <v>33377.15</v>
      </c>
      <c r="H20" s="377">
        <v>17.745700486227545</v>
      </c>
      <c r="I20" s="376">
        <v>33690.19</v>
      </c>
      <c r="J20" s="377">
        <v>18.850022277639013</v>
      </c>
      <c r="K20" s="376">
        <v>35191.53</v>
      </c>
      <c r="L20" s="377">
        <v>4.4563120599794726</v>
      </c>
      <c r="M20" s="376">
        <v>35235.39</v>
      </c>
      <c r="N20" s="377">
        <v>0.12463226236540947</v>
      </c>
      <c r="O20" s="378">
        <v>37752</v>
      </c>
      <c r="P20" s="377">
        <f t="shared" si="2"/>
        <v>7.1422793958006547</v>
      </c>
      <c r="Q20" s="792">
        <v>39120.28</v>
      </c>
      <c r="R20" s="789">
        <f t="shared" si="3"/>
        <v>3.6243907607544035</v>
      </c>
    </row>
    <row r="21" spans="1:18" ht="26.25" customHeight="1">
      <c r="A21" s="353" t="s">
        <v>345</v>
      </c>
      <c r="B21" s="361"/>
      <c r="C21" s="376">
        <v>122829.79</v>
      </c>
      <c r="D21" s="377">
        <v>-6.3773213059909679</v>
      </c>
      <c r="E21" s="376">
        <v>82705.47</v>
      </c>
      <c r="F21" s="377">
        <v>-32.666603109880754</v>
      </c>
      <c r="G21" s="376">
        <v>87783.82</v>
      </c>
      <c r="H21" s="377">
        <v>6.1402831034029548</v>
      </c>
      <c r="I21" s="376">
        <v>141299.47</v>
      </c>
      <c r="J21" s="377">
        <v>70.84658366611059</v>
      </c>
      <c r="K21" s="376">
        <v>90944.74</v>
      </c>
      <c r="L21" s="377">
        <v>-35.63688526220232</v>
      </c>
      <c r="M21" s="376">
        <v>100412.71</v>
      </c>
      <c r="N21" s="377">
        <v>10.410684554158923</v>
      </c>
      <c r="O21" s="378">
        <v>110442.31</v>
      </c>
      <c r="P21" s="377">
        <f t="shared" si="2"/>
        <v>9.9883769694095506</v>
      </c>
      <c r="Q21" s="796">
        <f>SUM(Q22:Q24)</f>
        <v>107162.01999999999</v>
      </c>
      <c r="R21" s="789">
        <f t="shared" si="3"/>
        <v>-2.9701388897063197</v>
      </c>
    </row>
    <row r="22" spans="1:18" ht="26.25" customHeight="1">
      <c r="A22" s="355"/>
      <c r="B22" s="362" t="s">
        <v>278</v>
      </c>
      <c r="C22" s="376">
        <v>10902.24</v>
      </c>
      <c r="D22" s="377">
        <v>11.584263096430947</v>
      </c>
      <c r="E22" s="376">
        <v>6445.84</v>
      </c>
      <c r="F22" s="377">
        <v>-40.876003463508411</v>
      </c>
      <c r="G22" s="376">
        <v>6253.18</v>
      </c>
      <c r="H22" s="377">
        <v>-2.9889044717212987</v>
      </c>
      <c r="I22" s="376">
        <v>11462.84</v>
      </c>
      <c r="J22" s="377">
        <v>77.833145098233885</v>
      </c>
      <c r="K22" s="376">
        <v>7336.87</v>
      </c>
      <c r="L22" s="377">
        <v>-35.99430856576555</v>
      </c>
      <c r="M22" s="376">
        <v>6851.95</v>
      </c>
      <c r="N22" s="377">
        <v>-6.6093579414654986</v>
      </c>
      <c r="O22" s="378">
        <v>7605.73</v>
      </c>
      <c r="P22" s="377">
        <f t="shared" si="2"/>
        <v>11.000955932252854</v>
      </c>
      <c r="Q22" s="791">
        <v>7045.06</v>
      </c>
      <c r="R22" s="789">
        <f t="shared" si="3"/>
        <v>-7.3716789841343218</v>
      </c>
    </row>
    <row r="23" spans="1:18" ht="26.25" customHeight="1">
      <c r="A23" s="355"/>
      <c r="B23" s="362" t="s">
        <v>346</v>
      </c>
      <c r="C23" s="376">
        <v>51230.53</v>
      </c>
      <c r="D23" s="377">
        <v>-9.7798796243937396</v>
      </c>
      <c r="E23" s="376">
        <v>33041.15</v>
      </c>
      <c r="F23" s="377">
        <v>-35.504961592238061</v>
      </c>
      <c r="G23" s="376">
        <v>41999.49</v>
      </c>
      <c r="H23" s="377">
        <v>27.112676162905935</v>
      </c>
      <c r="I23" s="376">
        <v>63396.05</v>
      </c>
      <c r="J23" s="377">
        <v>91.869986365486668</v>
      </c>
      <c r="K23" s="376">
        <v>38740.980000000003</v>
      </c>
      <c r="L23" s="377">
        <v>-38.890546019823006</v>
      </c>
      <c r="M23" s="376">
        <v>40232.67</v>
      </c>
      <c r="N23" s="377">
        <v>3.850418858789828</v>
      </c>
      <c r="O23" s="378">
        <v>41694.83</v>
      </c>
      <c r="P23" s="377">
        <f t="shared" si="2"/>
        <v>3.634260415726831</v>
      </c>
      <c r="Q23" s="791">
        <v>37534.15</v>
      </c>
      <c r="R23" s="789">
        <f t="shared" si="3"/>
        <v>-9.9788870706512096</v>
      </c>
    </row>
    <row r="24" spans="1:18" ht="26.25" customHeight="1">
      <c r="A24" s="357"/>
      <c r="B24" s="362" t="s">
        <v>347</v>
      </c>
      <c r="C24" s="376">
        <v>60697.02</v>
      </c>
      <c r="D24" s="377">
        <v>-6.1032191315034119</v>
      </c>
      <c r="E24" s="376">
        <v>43218.48</v>
      </c>
      <c r="F24" s="377">
        <v>-28.796372540200476</v>
      </c>
      <c r="G24" s="376">
        <v>39531.15</v>
      </c>
      <c r="H24" s="377">
        <v>-8.5318363811036413</v>
      </c>
      <c r="I24" s="376">
        <v>66440.58</v>
      </c>
      <c r="J24" s="377">
        <v>53.731875808681842</v>
      </c>
      <c r="K24" s="376">
        <v>44866.89</v>
      </c>
      <c r="L24" s="377">
        <v>-32.470652724584895</v>
      </c>
      <c r="M24" s="376">
        <v>53328.09</v>
      </c>
      <c r="N24" s="377">
        <v>18.858449961653221</v>
      </c>
      <c r="O24" s="378">
        <v>61141.75</v>
      </c>
      <c r="P24" s="377">
        <f t="shared" si="2"/>
        <v>14.652052979958597</v>
      </c>
      <c r="Q24" s="791">
        <v>62582.81</v>
      </c>
      <c r="R24" s="789">
        <f t="shared" si="3"/>
        <v>2.3569165095863154</v>
      </c>
    </row>
    <row r="25" spans="1:18" ht="26.25" customHeight="1">
      <c r="A25" s="1838" t="s">
        <v>1582</v>
      </c>
      <c r="B25" s="1839"/>
      <c r="C25" s="380">
        <v>963311.29999999993</v>
      </c>
      <c r="D25" s="381" t="s">
        <v>47</v>
      </c>
      <c r="E25" s="380">
        <v>696658.52</v>
      </c>
      <c r="F25" s="382">
        <v>-27.680852492854591</v>
      </c>
      <c r="G25" s="380">
        <v>794694.92999999993</v>
      </c>
      <c r="H25" s="382">
        <v>14.072376520996244</v>
      </c>
      <c r="I25" s="380">
        <v>970031.42999999993</v>
      </c>
      <c r="J25" s="382">
        <v>22.063372167229002</v>
      </c>
      <c r="K25" s="380">
        <v>807025</v>
      </c>
      <c r="L25" s="382">
        <v>-16.80424210584599</v>
      </c>
      <c r="M25" s="380">
        <v>894351.58000000007</v>
      </c>
      <c r="N25" s="382">
        <v>10.820802329543699</v>
      </c>
      <c r="O25" s="380">
        <v>991415.14999999991</v>
      </c>
      <c r="P25" s="382">
        <v>10.852954494696565</v>
      </c>
      <c r="Q25" s="797">
        <f>SUM(Q26:Q32)</f>
        <v>1035182.55</v>
      </c>
      <c r="R25" s="789">
        <f t="shared" si="3"/>
        <v>4.4146390137370872</v>
      </c>
    </row>
    <row r="26" spans="1:18" ht="26.25" customHeight="1">
      <c r="A26" s="1840"/>
      <c r="B26" s="368" t="s">
        <v>348</v>
      </c>
      <c r="C26" s="376">
        <v>23233.55</v>
      </c>
      <c r="D26" s="379" t="s">
        <v>340</v>
      </c>
      <c r="E26" s="376">
        <v>16655.62</v>
      </c>
      <c r="F26" s="377">
        <v>-28.312203688200899</v>
      </c>
      <c r="G26" s="376">
        <v>23161.96</v>
      </c>
      <c r="H26" s="377">
        <v>39.063931573847157</v>
      </c>
      <c r="I26" s="376">
        <v>19087.509999999998</v>
      </c>
      <c r="J26" s="377">
        <v>14.601017554435082</v>
      </c>
      <c r="K26" s="376">
        <v>14906.21</v>
      </c>
      <c r="L26" s="377">
        <v>-21.905947920917924</v>
      </c>
      <c r="M26" s="376">
        <v>15560.77</v>
      </c>
      <c r="N26" s="377">
        <v>4.3911899805517463</v>
      </c>
      <c r="O26" s="378">
        <v>15847.35</v>
      </c>
      <c r="P26" s="377">
        <f t="shared" si="2"/>
        <v>1.8416826416687515</v>
      </c>
      <c r="Q26" s="792">
        <v>17610.63</v>
      </c>
      <c r="R26" s="789">
        <f t="shared" si="3"/>
        <v>11.126655245198735</v>
      </c>
    </row>
    <row r="27" spans="1:18" ht="26.25" customHeight="1">
      <c r="A27" s="1840"/>
      <c r="B27" s="363" t="s">
        <v>349</v>
      </c>
      <c r="C27" s="376">
        <v>173642.98</v>
      </c>
      <c r="D27" s="379" t="s">
        <v>340</v>
      </c>
      <c r="E27" s="376">
        <v>99600.8</v>
      </c>
      <c r="F27" s="377">
        <v>-42.640468390947916</v>
      </c>
      <c r="G27" s="376">
        <v>117841.03</v>
      </c>
      <c r="H27" s="377">
        <v>18.313336840667937</v>
      </c>
      <c r="I27" s="376">
        <v>134081.44</v>
      </c>
      <c r="J27" s="377">
        <v>34.618838402904387</v>
      </c>
      <c r="K27" s="376">
        <v>131933.31</v>
      </c>
      <c r="L27" s="377">
        <v>-1.602108390244017</v>
      </c>
      <c r="M27" s="376">
        <v>127230.74</v>
      </c>
      <c r="N27" s="377">
        <v>-3.5643538390721763</v>
      </c>
      <c r="O27" s="378">
        <v>144452.60999999999</v>
      </c>
      <c r="P27" s="377">
        <f t="shared" si="2"/>
        <v>13.53593479060169</v>
      </c>
      <c r="Q27" s="791">
        <v>183648.13</v>
      </c>
      <c r="R27" s="789">
        <f t="shared" si="3"/>
        <v>27.133826103938198</v>
      </c>
    </row>
    <row r="28" spans="1:18" ht="26.25" customHeight="1">
      <c r="A28" s="1840"/>
      <c r="B28" s="363" t="s">
        <v>350</v>
      </c>
      <c r="C28" s="376">
        <v>264733.32</v>
      </c>
      <c r="D28" s="379" t="s">
        <v>351</v>
      </c>
      <c r="E28" s="376">
        <v>218075.58</v>
      </c>
      <c r="F28" s="377">
        <v>-17.624430502363666</v>
      </c>
      <c r="G28" s="376">
        <v>231150.18</v>
      </c>
      <c r="H28" s="377">
        <v>5.9954443317312256</v>
      </c>
      <c r="I28" s="376">
        <v>266778.98</v>
      </c>
      <c r="J28" s="377">
        <v>22.333266292356079</v>
      </c>
      <c r="K28" s="376">
        <v>234245.21</v>
      </c>
      <c r="L28" s="377">
        <v>-12.195027509288769</v>
      </c>
      <c r="M28" s="376">
        <v>234372.35</v>
      </c>
      <c r="N28" s="377">
        <v>5.427645670961212E-2</v>
      </c>
      <c r="O28" s="378">
        <v>240956.56</v>
      </c>
      <c r="P28" s="377">
        <f t="shared" si="2"/>
        <v>2.8092946970920352</v>
      </c>
      <c r="Q28" s="791">
        <v>215644.69</v>
      </c>
      <c r="R28" s="789">
        <f t="shared" si="3"/>
        <v>-10.504744091632112</v>
      </c>
    </row>
    <row r="29" spans="1:18" ht="26.25" customHeight="1">
      <c r="A29" s="1840"/>
      <c r="B29" s="372" t="s">
        <v>353</v>
      </c>
      <c r="C29" s="376">
        <v>188799</v>
      </c>
      <c r="D29" s="379" t="s">
        <v>352</v>
      </c>
      <c r="E29" s="376">
        <v>154450.26999999999</v>
      </c>
      <c r="F29" s="377">
        <v>-18.193279625421756</v>
      </c>
      <c r="G29" s="376">
        <v>171029.91</v>
      </c>
      <c r="H29" s="377">
        <v>10.734613801581583</v>
      </c>
      <c r="I29" s="376">
        <v>155407.94</v>
      </c>
      <c r="J29" s="377">
        <v>0.62005071276340917</v>
      </c>
      <c r="K29" s="376">
        <v>155306.44</v>
      </c>
      <c r="L29" s="377">
        <v>-6.5311978268289828E-2</v>
      </c>
      <c r="M29" s="376">
        <v>259041.69</v>
      </c>
      <c r="N29" s="377">
        <v>66.793914019276997</v>
      </c>
      <c r="O29" s="378">
        <v>282843.92</v>
      </c>
      <c r="P29" s="377">
        <f t="shared" ref="P29:P30" si="4">(O29/M29-1)*100</f>
        <v>9.1885711523886258</v>
      </c>
      <c r="Q29" s="798">
        <v>270510.43</v>
      </c>
      <c r="R29" s="789">
        <f t="shared" si="3"/>
        <v>-4.3605285911749503</v>
      </c>
    </row>
    <row r="30" spans="1:18" ht="26.25" customHeight="1">
      <c r="A30" s="1840"/>
      <c r="B30" s="363" t="s">
        <v>354</v>
      </c>
      <c r="C30" s="376">
        <v>160693.26999999999</v>
      </c>
      <c r="D30" s="377">
        <v>-17.94355904259255</v>
      </c>
      <c r="E30" s="376">
        <v>122019.02</v>
      </c>
      <c r="F30" s="377">
        <v>-24.067124901994951</v>
      </c>
      <c r="G30" s="376">
        <v>112056.45</v>
      </c>
      <c r="H30" s="377">
        <v>-8.1647680828775719</v>
      </c>
      <c r="I30" s="376">
        <v>181436.41</v>
      </c>
      <c r="J30" s="377">
        <v>48.695187029038593</v>
      </c>
      <c r="K30" s="376">
        <v>146568.92000000001</v>
      </c>
      <c r="L30" s="377">
        <v>-19.217471289252241</v>
      </c>
      <c r="M30" s="376">
        <v>166570.35</v>
      </c>
      <c r="N30" s="377">
        <v>13.646433363908251</v>
      </c>
      <c r="O30" s="378">
        <v>184594.74</v>
      </c>
      <c r="P30" s="377">
        <f t="shared" si="4"/>
        <v>10.820887390823142</v>
      </c>
      <c r="Q30" s="792">
        <v>224191.35999999999</v>
      </c>
      <c r="R30" s="789">
        <f t="shared" si="3"/>
        <v>21.450567876419434</v>
      </c>
    </row>
    <row r="31" spans="1:18" ht="26.25" customHeight="1">
      <c r="A31" s="1840"/>
      <c r="B31" s="363" t="s">
        <v>355</v>
      </c>
      <c r="C31" s="376">
        <v>12227.08</v>
      </c>
      <c r="D31" s="377">
        <v>7.2772018793347826</v>
      </c>
      <c r="E31" s="376">
        <v>9178.32</v>
      </c>
      <c r="F31" s="377">
        <v>-24.93448967374059</v>
      </c>
      <c r="G31" s="376">
        <v>9840.39</v>
      </c>
      <c r="H31" s="377">
        <v>7.213411604738118</v>
      </c>
      <c r="I31" s="376">
        <v>1738.35</v>
      </c>
      <c r="J31" s="377">
        <v>-81.060259393875995</v>
      </c>
      <c r="K31" s="793" t="s">
        <v>1523</v>
      </c>
      <c r="L31" s="379" t="s">
        <v>352</v>
      </c>
      <c r="M31" s="793" t="s">
        <v>1523</v>
      </c>
      <c r="N31" s="379" t="s">
        <v>352</v>
      </c>
      <c r="O31" s="793" t="s">
        <v>535</v>
      </c>
      <c r="P31" s="379" t="s">
        <v>352</v>
      </c>
      <c r="Q31" s="793" t="s">
        <v>535</v>
      </c>
      <c r="R31" s="795" t="s">
        <v>340</v>
      </c>
    </row>
    <row r="32" spans="1:18" ht="26.25" customHeight="1">
      <c r="A32" s="1841"/>
      <c r="B32" s="363" t="s">
        <v>356</v>
      </c>
      <c r="C32" s="376">
        <v>139982.1</v>
      </c>
      <c r="D32" s="377">
        <v>-15.551222108959239</v>
      </c>
      <c r="E32" s="376">
        <v>76678.91</v>
      </c>
      <c r="F32" s="377">
        <v>-45.222346285703672</v>
      </c>
      <c r="G32" s="376">
        <v>129615.01</v>
      </c>
      <c r="H32" s="377">
        <v>69.036062197545562</v>
      </c>
      <c r="I32" s="376">
        <v>211500.79999999999</v>
      </c>
      <c r="J32" s="377">
        <v>175.82656039320327</v>
      </c>
      <c r="K32" s="376">
        <v>124064.91</v>
      </c>
      <c r="L32" s="377">
        <v>-41.340689964293276</v>
      </c>
      <c r="M32" s="376">
        <v>91575.679999999993</v>
      </c>
      <c r="N32" s="377">
        <v>-26.187283737198541</v>
      </c>
      <c r="O32" s="378">
        <v>122719.97</v>
      </c>
      <c r="P32" s="377">
        <f t="shared" ref="P32:P33" si="5">(O32/M32-1)*100</f>
        <v>34.009346149545379</v>
      </c>
      <c r="Q32" s="792">
        <v>123577.31</v>
      </c>
      <c r="R32" s="789">
        <f t="shared" ref="R32:R33" si="6">(Q32/O32-1)*100</f>
        <v>0.69861490350755506</v>
      </c>
    </row>
    <row r="33" spans="1:18" ht="26.25" customHeight="1">
      <c r="A33" s="365" t="s">
        <v>357</v>
      </c>
      <c r="B33" s="369"/>
      <c r="C33" s="799" t="s">
        <v>1523</v>
      </c>
      <c r="D33" s="379" t="s">
        <v>352</v>
      </c>
      <c r="E33" s="376">
        <v>25650.9</v>
      </c>
      <c r="F33" s="379" t="s">
        <v>352</v>
      </c>
      <c r="G33" s="376">
        <v>24581.19</v>
      </c>
      <c r="H33" s="377">
        <v>-4.1702630317065008</v>
      </c>
      <c r="I33" s="376">
        <v>24829.88</v>
      </c>
      <c r="J33" s="377">
        <v>-3.200745392949178</v>
      </c>
      <c r="K33" s="376">
        <v>22530.02</v>
      </c>
      <c r="L33" s="377">
        <v>-9.2624692507575546</v>
      </c>
      <c r="M33" s="376">
        <v>22048.91</v>
      </c>
      <c r="N33" s="377">
        <v>-2.1354175451242408</v>
      </c>
      <c r="O33" s="378">
        <v>25074</v>
      </c>
      <c r="P33" s="377">
        <f t="shared" si="5"/>
        <v>13.719907242580254</v>
      </c>
      <c r="Q33" s="792">
        <v>30846.17</v>
      </c>
      <c r="R33" s="789">
        <f t="shared" si="6"/>
        <v>23.020539203956282</v>
      </c>
    </row>
    <row r="34" spans="1:18" ht="18.75" customHeight="1">
      <c r="A34" s="370" t="s">
        <v>1889</v>
      </c>
      <c r="B34" s="370"/>
      <c r="C34" s="46"/>
      <c r="D34" s="46"/>
      <c r="E34" s="46"/>
      <c r="F34" s="46"/>
      <c r="G34" s="46"/>
      <c r="H34" s="46"/>
      <c r="I34" s="46"/>
      <c r="J34" s="46"/>
      <c r="K34" s="46"/>
      <c r="L34" s="46"/>
      <c r="M34" s="46"/>
      <c r="N34" s="46"/>
    </row>
    <row r="35" spans="1:18" ht="18.75" customHeight="1">
      <c r="A35" s="370" t="s">
        <v>1576</v>
      </c>
      <c r="B35" s="370"/>
      <c r="C35" s="46"/>
      <c r="D35" s="46"/>
      <c r="E35" s="46"/>
      <c r="F35" s="46"/>
      <c r="G35" s="46"/>
      <c r="H35" s="46"/>
      <c r="I35" s="46"/>
      <c r="J35" s="46"/>
      <c r="K35" s="46"/>
      <c r="L35" s="46"/>
      <c r="M35" s="46"/>
      <c r="N35" s="46"/>
    </row>
    <row r="36" spans="1:18" ht="18.75" customHeight="1">
      <c r="A36" s="6" t="s">
        <v>1524</v>
      </c>
      <c r="B36" s="371"/>
    </row>
  </sheetData>
  <mergeCells count="3">
    <mergeCell ref="A25:B25"/>
    <mergeCell ref="A26:A32"/>
    <mergeCell ref="A1:R1"/>
  </mergeCells>
  <phoneticPr fontId="9"/>
  <pageMargins left="0.98425196850393704" right="0.98425196850393704" top="0.79"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view="pageBreakPreview" zoomScaleNormal="85" zoomScaleSheetLayoutView="100" workbookViewId="0">
      <selection activeCell="A4" sqref="A4"/>
    </sheetView>
  </sheetViews>
  <sheetFormatPr defaultRowHeight="18.75" customHeight="1" outlineLevelRow="1"/>
  <cols>
    <col min="1" max="1" width="6.7109375" style="4" customWidth="1"/>
    <col min="2" max="2" width="13.7109375" style="4" customWidth="1"/>
    <col min="3" max="9" width="14.28515625" style="4" customWidth="1"/>
    <col min="10" max="16384" width="9.140625" style="4"/>
  </cols>
  <sheetData>
    <row r="1" spans="1:9" ht="20.100000000000001" customHeight="1">
      <c r="A1" s="329" t="s">
        <v>1087</v>
      </c>
    </row>
    <row r="2" spans="1:9" ht="20.100000000000001" customHeight="1">
      <c r="A2" s="329" t="s">
        <v>1837</v>
      </c>
    </row>
    <row r="3" spans="1:9" ht="20.100000000000001" customHeight="1">
      <c r="A3" s="329" t="s">
        <v>1917</v>
      </c>
    </row>
    <row r="4" spans="1:9" ht="20.100000000000001" customHeight="1"/>
    <row r="5" spans="1:9" ht="20.100000000000001" customHeight="1">
      <c r="A5" s="406"/>
      <c r="B5" s="1696" t="s">
        <v>1090</v>
      </c>
      <c r="C5" s="1696"/>
      <c r="D5" s="1696"/>
      <c r="E5" s="1696"/>
      <c r="F5" s="1696"/>
      <c r="G5" s="1696"/>
      <c r="H5" s="1696"/>
      <c r="I5" s="406"/>
    </row>
    <row r="6" spans="1:9" ht="20.100000000000001" customHeight="1">
      <c r="A6" s="406"/>
      <c r="B6" s="407"/>
      <c r="C6" s="407"/>
      <c r="D6" s="407"/>
      <c r="E6" s="407"/>
      <c r="F6" s="407"/>
      <c r="G6" s="408"/>
      <c r="H6" s="408"/>
      <c r="I6" s="406"/>
    </row>
    <row r="7" spans="1:9" ht="18.75" customHeight="1">
      <c r="A7" s="1698"/>
      <c r="B7" s="1701" t="s">
        <v>0</v>
      </c>
      <c r="C7" s="1702" t="s">
        <v>1</v>
      </c>
      <c r="D7" s="1703"/>
      <c r="E7" s="1704" t="s">
        <v>88</v>
      </c>
      <c r="F7" s="1705"/>
      <c r="G7" s="1699" t="s">
        <v>67</v>
      </c>
      <c r="H7" s="1699" t="s">
        <v>45</v>
      </c>
    </row>
    <row r="8" spans="1:9" ht="30" customHeight="1">
      <c r="A8" s="1698"/>
      <c r="B8" s="1701"/>
      <c r="C8" s="409" t="s">
        <v>86</v>
      </c>
      <c r="D8" s="409" t="s">
        <v>91</v>
      </c>
      <c r="E8" s="409" t="s">
        <v>86</v>
      </c>
      <c r="F8" s="409" t="s">
        <v>91</v>
      </c>
      <c r="G8" s="1700"/>
      <c r="H8" s="1700"/>
    </row>
    <row r="9" spans="1:9" ht="18.75" hidden="1" customHeight="1" outlineLevel="1">
      <c r="A9" s="113"/>
      <c r="B9" s="136" t="s">
        <v>1221</v>
      </c>
      <c r="C9" s="410">
        <v>5951013</v>
      </c>
      <c r="D9" s="411" t="s">
        <v>1222</v>
      </c>
      <c r="E9" s="410">
        <v>5678320</v>
      </c>
      <c r="F9" s="411" t="s">
        <v>1222</v>
      </c>
      <c r="G9" s="412">
        <v>4103776</v>
      </c>
      <c r="H9" s="328">
        <v>2794</v>
      </c>
    </row>
    <row r="10" spans="1:9" ht="18.75" hidden="1" customHeight="1" outlineLevel="1">
      <c r="A10" s="113"/>
      <c r="B10" s="136" t="s">
        <v>1223</v>
      </c>
      <c r="C10" s="410">
        <v>6008954</v>
      </c>
      <c r="D10" s="413">
        <f t="shared" ref="D10:D11" si="0">(C10-C9)/C9*100</f>
        <v>0.9736325563395678</v>
      </c>
      <c r="E10" s="410">
        <v>5824861</v>
      </c>
      <c r="F10" s="413">
        <f t="shared" ref="F10:F11" si="1">(E10-E9)/E9*100</f>
        <v>2.5807104918356134</v>
      </c>
      <c r="G10" s="412">
        <v>4211464</v>
      </c>
      <c r="H10" s="328">
        <v>2867</v>
      </c>
    </row>
    <row r="11" spans="1:9" ht="18.75" hidden="1" customHeight="1" outlineLevel="1">
      <c r="A11" s="113"/>
      <c r="B11" s="136" t="s">
        <v>1224</v>
      </c>
      <c r="C11" s="410">
        <v>6106051</v>
      </c>
      <c r="D11" s="413">
        <f t="shared" si="0"/>
        <v>1.6158719138139515</v>
      </c>
      <c r="E11" s="410">
        <v>6003193</v>
      </c>
      <c r="F11" s="413">
        <f t="shared" si="1"/>
        <v>3.0615666193579556</v>
      </c>
      <c r="G11" s="412">
        <v>4358065</v>
      </c>
      <c r="H11" s="328">
        <v>2967</v>
      </c>
    </row>
    <row r="12" spans="1:9" ht="18.75" hidden="1" customHeight="1" outlineLevel="1">
      <c r="A12" s="113"/>
      <c r="B12" s="136" t="s">
        <v>1149</v>
      </c>
      <c r="C12" s="410">
        <v>6198190</v>
      </c>
      <c r="D12" s="413">
        <f>(C12-C11)/C11*100</f>
        <v>1.5089785525866064</v>
      </c>
      <c r="E12" s="410">
        <v>6147952</v>
      </c>
      <c r="F12" s="413">
        <f>(E12-E11)/E11*100</f>
        <v>2.4113667509940129</v>
      </c>
      <c r="G12" s="412">
        <v>4471128</v>
      </c>
      <c r="H12" s="328">
        <v>3045</v>
      </c>
    </row>
    <row r="13" spans="1:9" ht="20.100000000000001" customHeight="1" collapsed="1">
      <c r="A13" s="113"/>
      <c r="B13" s="136" t="s">
        <v>1150</v>
      </c>
      <c r="C13" s="410">
        <v>6150091</v>
      </c>
      <c r="D13" s="413">
        <f>(C13-C12)/C12*100</f>
        <v>-0.77601686944091752</v>
      </c>
      <c r="E13" s="410">
        <v>6148895</v>
      </c>
      <c r="F13" s="413">
        <f>(E13-E12)/E12*100</f>
        <v>1.5338441158942034E-2</v>
      </c>
      <c r="G13" s="412">
        <v>4461697</v>
      </c>
      <c r="H13" s="328">
        <v>3025</v>
      </c>
    </row>
    <row r="14" spans="1:9" ht="20.100000000000001" customHeight="1">
      <c r="A14" s="113"/>
      <c r="B14" s="136" t="s">
        <v>43</v>
      </c>
      <c r="C14" s="410">
        <v>6140938</v>
      </c>
      <c r="D14" s="413">
        <f t="shared" ref="D14:D20" si="2">(C14-C13)/C13*100</f>
        <v>-0.14882706613609456</v>
      </c>
      <c r="E14" s="410">
        <v>6187486</v>
      </c>
      <c r="F14" s="413">
        <f t="shared" ref="F14:F21" si="3">(E14-E13)/E13*100</f>
        <v>0.6276087004250358</v>
      </c>
      <c r="G14" s="412">
        <v>4421040</v>
      </c>
      <c r="H14" s="328">
        <v>2998</v>
      </c>
    </row>
    <row r="15" spans="1:9" ht="20.100000000000001" customHeight="1">
      <c r="A15" s="113"/>
      <c r="B15" s="136" t="s">
        <v>44</v>
      </c>
      <c r="C15" s="410">
        <v>6346166</v>
      </c>
      <c r="D15" s="413">
        <f t="shared" si="2"/>
        <v>3.3419650222816122</v>
      </c>
      <c r="E15" s="410">
        <v>6427484</v>
      </c>
      <c r="F15" s="413">
        <f t="shared" si="3"/>
        <v>3.8787643317495992</v>
      </c>
      <c r="G15" s="412">
        <v>4624092</v>
      </c>
      <c r="H15" s="328">
        <v>3140</v>
      </c>
    </row>
    <row r="16" spans="1:9" ht="20.100000000000001" customHeight="1">
      <c r="A16" s="113"/>
      <c r="B16" s="136" t="s">
        <v>53</v>
      </c>
      <c r="C16" s="410">
        <v>6119402</v>
      </c>
      <c r="D16" s="413">
        <f t="shared" si="2"/>
        <v>-3.5732440657871227</v>
      </c>
      <c r="E16" s="410">
        <v>6226124</v>
      </c>
      <c r="F16" s="413">
        <f t="shared" si="3"/>
        <v>-3.1327965966154099</v>
      </c>
      <c r="G16" s="412">
        <v>4445526</v>
      </c>
      <c r="H16" s="328">
        <v>3017</v>
      </c>
    </row>
    <row r="17" spans="1:9" ht="20.100000000000001" customHeight="1">
      <c r="A17" s="113"/>
      <c r="B17" s="136" t="s">
        <v>56</v>
      </c>
      <c r="C17" s="410">
        <v>5938489</v>
      </c>
      <c r="D17" s="413">
        <f t="shared" si="2"/>
        <v>-2.9563836466373674</v>
      </c>
      <c r="E17" s="410">
        <v>6089886</v>
      </c>
      <c r="F17" s="413">
        <f t="shared" si="3"/>
        <v>-2.1881671486144509</v>
      </c>
      <c r="G17" s="412">
        <v>4339828</v>
      </c>
      <c r="H17" s="328">
        <v>2944</v>
      </c>
    </row>
    <row r="18" spans="1:9" ht="20.100000000000001" customHeight="1">
      <c r="A18" s="113"/>
      <c r="B18" s="136" t="s">
        <v>1151</v>
      </c>
      <c r="C18" s="410">
        <v>5974269</v>
      </c>
      <c r="D18" s="413">
        <f t="shared" si="2"/>
        <v>0.60251016714857941</v>
      </c>
      <c r="E18" s="410">
        <v>6201536</v>
      </c>
      <c r="F18" s="413">
        <f t="shared" si="3"/>
        <v>1.8333676525307701</v>
      </c>
      <c r="G18" s="412">
        <v>4433530</v>
      </c>
      <c r="H18" s="328">
        <v>3008</v>
      </c>
    </row>
    <row r="19" spans="1:9" ht="20.100000000000001" customHeight="1">
      <c r="A19" s="113"/>
      <c r="B19" s="136" t="s">
        <v>1152</v>
      </c>
      <c r="C19" s="410">
        <v>6104850</v>
      </c>
      <c r="D19" s="413">
        <f t="shared" si="2"/>
        <v>2.1857234751230652</v>
      </c>
      <c r="E19" s="410">
        <v>6391661</v>
      </c>
      <c r="F19" s="413">
        <f t="shared" si="3"/>
        <v>3.0657727375927513</v>
      </c>
      <c r="G19" s="412">
        <v>4525211</v>
      </c>
      <c r="H19" s="328">
        <v>3069</v>
      </c>
    </row>
    <row r="20" spans="1:9" ht="20.100000000000001" customHeight="1">
      <c r="A20" s="113"/>
      <c r="B20" s="136" t="s">
        <v>1153</v>
      </c>
      <c r="C20" s="410">
        <v>6176505</v>
      </c>
      <c r="D20" s="413">
        <f t="shared" si="2"/>
        <v>1.1737389125039928</v>
      </c>
      <c r="E20" s="410">
        <v>6498762</v>
      </c>
      <c r="F20" s="413">
        <f t="shared" si="3"/>
        <v>1.6756364269006132</v>
      </c>
      <c r="G20" s="412">
        <v>4654409</v>
      </c>
      <c r="H20" s="328">
        <v>3155</v>
      </c>
    </row>
    <row r="21" spans="1:9" ht="20.100000000000001" customHeight="1">
      <c r="A21" s="113"/>
      <c r="B21" s="136" t="s">
        <v>1154</v>
      </c>
      <c r="C21" s="410">
        <v>6038780</v>
      </c>
      <c r="D21" s="413">
        <f>(C21-C20)/C20*100</f>
        <v>-2.2298209100454058</v>
      </c>
      <c r="E21" s="410">
        <v>6363142</v>
      </c>
      <c r="F21" s="413">
        <f t="shared" si="3"/>
        <v>-2.0868590048381526</v>
      </c>
      <c r="G21" s="412">
        <v>4541539</v>
      </c>
      <c r="H21" s="328">
        <v>3080</v>
      </c>
    </row>
    <row r="22" spans="1:9" ht="20.100000000000001" customHeight="1">
      <c r="A22" s="113"/>
      <c r="B22" s="136" t="s">
        <v>1590</v>
      </c>
      <c r="C22" s="410">
        <v>6163764</v>
      </c>
      <c r="D22" s="413">
        <f t="shared" ref="D22" si="4">(C22-C21)/C21*100</f>
        <v>2.0696895730594593</v>
      </c>
      <c r="E22" s="410">
        <v>6406129</v>
      </c>
      <c r="F22" s="413">
        <f t="shared" ref="F22" si="5">(E22-E21)/E21*100</f>
        <v>0.67556248155392407</v>
      </c>
      <c r="G22" s="412">
        <v>4592896</v>
      </c>
      <c r="H22" s="328">
        <v>3115</v>
      </c>
    </row>
    <row r="23" spans="1:9" ht="20.100000000000001" customHeight="1">
      <c r="A23" s="414"/>
      <c r="B23" s="414" t="s">
        <v>1919</v>
      </c>
      <c r="C23" s="415"/>
      <c r="D23" s="322"/>
      <c r="E23" s="322"/>
    </row>
    <row r="24" spans="1:9" ht="20.100000000000001" customHeight="1">
      <c r="A24" s="414"/>
      <c r="B24" s="414"/>
      <c r="C24" s="415"/>
      <c r="D24" s="322"/>
      <c r="E24" s="322"/>
    </row>
    <row r="25" spans="1:9" ht="20.100000000000001" customHeight="1">
      <c r="A25" s="414"/>
      <c r="B25" s="414"/>
      <c r="C25" s="415"/>
      <c r="D25" s="322"/>
      <c r="E25" s="322"/>
    </row>
    <row r="26" spans="1:9" ht="20.100000000000001" customHeight="1">
      <c r="A26" s="414"/>
      <c r="C26" s="415"/>
      <c r="D26" s="322"/>
      <c r="E26" s="322"/>
    </row>
    <row r="27" spans="1:9" ht="20.100000000000001" customHeight="1">
      <c r="A27" s="1697" t="s">
        <v>1091</v>
      </c>
      <c r="B27" s="1697"/>
      <c r="C27" s="1697"/>
      <c r="D27" s="1697"/>
      <c r="E27" s="1697"/>
      <c r="F27" s="1697"/>
      <c r="G27" s="1697"/>
      <c r="H27" s="1697"/>
      <c r="I27" s="1697"/>
    </row>
    <row r="28" spans="1:9" ht="20.100000000000001" customHeight="1">
      <c r="A28" s="416"/>
      <c r="B28" s="416"/>
      <c r="C28" s="416"/>
      <c r="D28" s="416"/>
      <c r="E28" s="416"/>
      <c r="F28" s="416"/>
      <c r="G28" s="416"/>
      <c r="H28" s="416"/>
      <c r="I28" s="416"/>
    </row>
    <row r="29" spans="1:9" ht="20.100000000000001" customHeight="1">
      <c r="A29" s="1706" t="s">
        <v>90</v>
      </c>
      <c r="B29" s="1708" t="s">
        <v>1451</v>
      </c>
      <c r="C29" s="1710" t="s">
        <v>87</v>
      </c>
      <c r="D29" s="417"/>
      <c r="E29" s="418"/>
      <c r="F29" s="1712" t="s">
        <v>67</v>
      </c>
      <c r="G29" s="1714" t="s">
        <v>45</v>
      </c>
      <c r="H29" s="419"/>
      <c r="I29" s="420"/>
    </row>
    <row r="30" spans="1:9" ht="30" customHeight="1">
      <c r="A30" s="1707"/>
      <c r="B30" s="1709"/>
      <c r="C30" s="1711"/>
      <c r="D30" s="421" t="s">
        <v>92</v>
      </c>
      <c r="E30" s="422" t="s">
        <v>1585</v>
      </c>
      <c r="F30" s="1713"/>
      <c r="G30" s="1715"/>
      <c r="H30" s="423" t="s">
        <v>1586</v>
      </c>
      <c r="I30" s="423" t="s">
        <v>1585</v>
      </c>
    </row>
    <row r="31" spans="1:9" ht="18.75" customHeight="1">
      <c r="A31" s="424">
        <v>1</v>
      </c>
      <c r="B31" s="425" t="s">
        <v>1155</v>
      </c>
      <c r="C31" s="426">
        <v>19076049</v>
      </c>
      <c r="D31" s="427">
        <v>1.8</v>
      </c>
      <c r="E31" s="428">
        <v>1</v>
      </c>
      <c r="F31" s="429">
        <v>8324557</v>
      </c>
      <c r="G31" s="430">
        <v>3099</v>
      </c>
      <c r="H31" s="431">
        <v>9</v>
      </c>
      <c r="I31" s="432">
        <v>4</v>
      </c>
    </row>
    <row r="32" spans="1:9" ht="20.100000000000001" customHeight="1">
      <c r="A32" s="424">
        <v>2</v>
      </c>
      <c r="B32" s="425" t="s">
        <v>1157</v>
      </c>
      <c r="C32" s="433">
        <v>12355932</v>
      </c>
      <c r="D32" s="427">
        <v>1.2</v>
      </c>
      <c r="E32" s="428">
        <v>3</v>
      </c>
      <c r="F32" s="429">
        <v>8111934</v>
      </c>
      <c r="G32" s="434">
        <v>3563</v>
      </c>
      <c r="H32" s="431">
        <v>1</v>
      </c>
      <c r="I32" s="431">
        <v>2</v>
      </c>
    </row>
    <row r="33" spans="1:9" ht="20.100000000000001" customHeight="1">
      <c r="A33" s="424">
        <v>3</v>
      </c>
      <c r="B33" s="425" t="s">
        <v>1156</v>
      </c>
      <c r="C33" s="433">
        <v>12341809</v>
      </c>
      <c r="D33" s="427">
        <v>0.4</v>
      </c>
      <c r="E33" s="428">
        <v>2</v>
      </c>
      <c r="F33" s="429">
        <v>11493489</v>
      </c>
      <c r="G33" s="434">
        <v>3093</v>
      </c>
      <c r="H33" s="431">
        <v>10</v>
      </c>
      <c r="I33" s="431">
        <v>7</v>
      </c>
    </row>
    <row r="34" spans="1:9" ht="20.100000000000001" customHeight="1">
      <c r="A34" s="424">
        <v>4</v>
      </c>
      <c r="B34" s="425" t="s">
        <v>1159</v>
      </c>
      <c r="C34" s="433">
        <v>6734007</v>
      </c>
      <c r="D34" s="427">
        <v>2.5</v>
      </c>
      <c r="E34" s="428">
        <v>4</v>
      </c>
      <c r="F34" s="429">
        <v>4758300</v>
      </c>
      <c r="G34" s="434">
        <v>3122</v>
      </c>
      <c r="H34" s="431">
        <v>5</v>
      </c>
      <c r="I34" s="431">
        <v>5</v>
      </c>
    </row>
    <row r="35" spans="1:9" ht="20.100000000000001" customHeight="1">
      <c r="A35" s="424">
        <v>5</v>
      </c>
      <c r="B35" s="425" t="s">
        <v>1158</v>
      </c>
      <c r="C35" s="435">
        <v>6547794</v>
      </c>
      <c r="D35" s="427">
        <v>1.1000000000000001</v>
      </c>
      <c r="E35" s="428">
        <v>5</v>
      </c>
      <c r="F35" s="429">
        <v>5081151</v>
      </c>
      <c r="G35" s="434">
        <v>2612</v>
      </c>
      <c r="H35" s="431">
        <v>15</v>
      </c>
      <c r="I35" s="431">
        <v>15</v>
      </c>
    </row>
    <row r="36" spans="1:9" ht="20.100000000000001" customHeight="1" thickBot="1">
      <c r="A36" s="436">
        <v>6</v>
      </c>
      <c r="B36" s="437" t="s">
        <v>1160</v>
      </c>
      <c r="C36" s="438">
        <v>6217763</v>
      </c>
      <c r="D36" s="439">
        <v>3.2</v>
      </c>
      <c r="E36" s="440">
        <v>7</v>
      </c>
      <c r="F36" s="441">
        <v>4656271</v>
      </c>
      <c r="G36" s="442">
        <v>3028</v>
      </c>
      <c r="H36" s="442">
        <v>11</v>
      </c>
      <c r="I36" s="442">
        <v>11</v>
      </c>
    </row>
    <row r="37" spans="1:9" ht="20.100000000000001" customHeight="1" thickTop="1" thickBot="1">
      <c r="A37" s="443">
        <v>7</v>
      </c>
      <c r="B37" s="444" t="s">
        <v>1161</v>
      </c>
      <c r="C37" s="445">
        <v>6163764</v>
      </c>
      <c r="D37" s="446">
        <v>2.1</v>
      </c>
      <c r="E37" s="447">
        <v>6</v>
      </c>
      <c r="F37" s="448">
        <v>4592896</v>
      </c>
      <c r="G37" s="449">
        <v>3115</v>
      </c>
      <c r="H37" s="450">
        <v>6</v>
      </c>
      <c r="I37" s="451">
        <v>8</v>
      </c>
    </row>
    <row r="38" spans="1:9" ht="20.100000000000001" customHeight="1" thickTop="1">
      <c r="A38" s="452">
        <v>8</v>
      </c>
      <c r="B38" s="453" t="s">
        <v>1162</v>
      </c>
      <c r="C38" s="454">
        <v>5368990</v>
      </c>
      <c r="D38" s="427">
        <v>1.9</v>
      </c>
      <c r="E38" s="455">
        <v>8</v>
      </c>
      <c r="F38" s="456">
        <v>4542366</v>
      </c>
      <c r="G38" s="457">
        <v>3109</v>
      </c>
      <c r="H38" s="457">
        <v>7</v>
      </c>
      <c r="I38" s="457">
        <v>3</v>
      </c>
    </row>
    <row r="39" spans="1:9" ht="20.100000000000001" customHeight="1">
      <c r="A39" s="424">
        <v>9</v>
      </c>
      <c r="B39" s="425" t="s">
        <v>1163</v>
      </c>
      <c r="C39" s="433">
        <v>5070502</v>
      </c>
      <c r="D39" s="427">
        <v>4</v>
      </c>
      <c r="E39" s="428">
        <v>9</v>
      </c>
      <c r="F39" s="429">
        <v>3734351</v>
      </c>
      <c r="G39" s="434">
        <v>3137</v>
      </c>
      <c r="H39" s="431">
        <v>4</v>
      </c>
      <c r="I39" s="431">
        <v>10</v>
      </c>
    </row>
    <row r="40" spans="1:9" ht="20.100000000000001" customHeight="1">
      <c r="A40" s="424">
        <v>10</v>
      </c>
      <c r="B40" s="425" t="s">
        <v>1164</v>
      </c>
      <c r="C40" s="433">
        <v>4916856</v>
      </c>
      <c r="D40" s="427">
        <v>1.1000000000000001</v>
      </c>
      <c r="E40" s="428">
        <v>10</v>
      </c>
      <c r="F40" s="429">
        <v>3751268</v>
      </c>
      <c r="G40" s="434">
        <v>3495</v>
      </c>
      <c r="H40" s="431">
        <v>2</v>
      </c>
      <c r="I40" s="431">
        <v>1</v>
      </c>
    </row>
    <row r="41" spans="1:9" ht="20.100000000000001" customHeight="1">
      <c r="A41" s="424">
        <v>11</v>
      </c>
      <c r="B41" s="425" t="s">
        <v>1165</v>
      </c>
      <c r="C41" s="458">
        <v>4113666</v>
      </c>
      <c r="D41" s="427">
        <v>0.5</v>
      </c>
      <c r="E41" s="428">
        <v>11</v>
      </c>
      <c r="F41" s="459">
        <v>3880163</v>
      </c>
      <c r="G41" s="460">
        <v>3100</v>
      </c>
      <c r="H41" s="431">
        <v>8</v>
      </c>
      <c r="I41" s="461">
        <v>6</v>
      </c>
    </row>
    <row r="42" spans="1:9" ht="20.100000000000001" customHeight="1">
      <c r="A42" s="424">
        <v>12</v>
      </c>
      <c r="B42" s="425" t="s">
        <v>1166</v>
      </c>
      <c r="C42" s="435">
        <v>3622300</v>
      </c>
      <c r="D42" s="427">
        <v>3</v>
      </c>
      <c r="E42" s="428">
        <v>12</v>
      </c>
      <c r="F42" s="429">
        <v>3059269</v>
      </c>
      <c r="G42" s="434">
        <v>3168</v>
      </c>
      <c r="H42" s="431">
        <v>3</v>
      </c>
      <c r="I42" s="431">
        <v>9</v>
      </c>
    </row>
    <row r="43" spans="1:9" ht="20.100000000000001" customHeight="1">
      <c r="A43" s="424">
        <v>13</v>
      </c>
      <c r="B43" s="425" t="s">
        <v>1167</v>
      </c>
      <c r="C43" s="433">
        <v>3535828</v>
      </c>
      <c r="D43" s="427">
        <v>4.3</v>
      </c>
      <c r="E43" s="462">
        <v>13</v>
      </c>
      <c r="F43" s="429">
        <v>2670297</v>
      </c>
      <c r="G43" s="434">
        <v>2772</v>
      </c>
      <c r="H43" s="431">
        <v>14</v>
      </c>
      <c r="I43" s="431">
        <v>14</v>
      </c>
    </row>
    <row r="44" spans="1:9" ht="20.100000000000001" customHeight="1">
      <c r="A44" s="424">
        <v>14</v>
      </c>
      <c r="B44" s="425" t="s">
        <v>1168</v>
      </c>
      <c r="C44" s="435">
        <v>3152399</v>
      </c>
      <c r="D44" s="427">
        <v>0.7</v>
      </c>
      <c r="E44" s="428">
        <v>14</v>
      </c>
      <c r="F44" s="429">
        <v>2293494</v>
      </c>
      <c r="G44" s="434">
        <v>2838</v>
      </c>
      <c r="H44" s="431">
        <v>12</v>
      </c>
      <c r="I44" s="431">
        <v>12</v>
      </c>
    </row>
    <row r="45" spans="1:9" ht="20.100000000000001" customHeight="1">
      <c r="A45" s="424">
        <v>15</v>
      </c>
      <c r="B45" s="425" t="s">
        <v>1169</v>
      </c>
      <c r="C45" s="435">
        <v>2699696</v>
      </c>
      <c r="D45" s="427">
        <v>1.7</v>
      </c>
      <c r="E45" s="428">
        <v>15</v>
      </c>
      <c r="F45" s="429">
        <v>1993655</v>
      </c>
      <c r="G45" s="434">
        <v>2782</v>
      </c>
      <c r="H45" s="431">
        <v>13</v>
      </c>
      <c r="I45" s="431">
        <v>13</v>
      </c>
    </row>
    <row r="46" spans="1:9" ht="20.100000000000001" customHeight="1">
      <c r="A46" s="1" t="s">
        <v>1918</v>
      </c>
      <c r="B46" s="415"/>
      <c r="C46" s="415"/>
      <c r="D46" s="463"/>
      <c r="E46" s="415"/>
      <c r="F46" s="415"/>
      <c r="G46" s="415"/>
      <c r="H46" s="415"/>
      <c r="I46" s="415"/>
    </row>
    <row r="47" spans="1:9" ht="20.100000000000001" customHeight="1">
      <c r="A47" s="1" t="s">
        <v>1920</v>
      </c>
      <c r="B47" s="415"/>
      <c r="C47" s="415"/>
      <c r="D47" s="463"/>
      <c r="E47" s="415"/>
      <c r="F47" s="415"/>
      <c r="G47" s="415"/>
      <c r="H47" s="415"/>
      <c r="I47" s="415"/>
    </row>
    <row r="48" spans="1:9" ht="20.100000000000001" customHeight="1">
      <c r="A48" s="4" t="s">
        <v>66</v>
      </c>
    </row>
    <row r="49" ht="20.100000000000001" customHeight="1"/>
  </sheetData>
  <mergeCells count="13">
    <mergeCell ref="A29:A30"/>
    <mergeCell ref="B29:B30"/>
    <mergeCell ref="C29:C30"/>
    <mergeCell ref="F29:F30"/>
    <mergeCell ref="G29:G30"/>
    <mergeCell ref="B5:H5"/>
    <mergeCell ref="A27:I27"/>
    <mergeCell ref="A7:A8"/>
    <mergeCell ref="G7:G8"/>
    <mergeCell ref="B7:B8"/>
    <mergeCell ref="C7:D7"/>
    <mergeCell ref="E7:F7"/>
    <mergeCell ref="H7:H8"/>
  </mergeCells>
  <phoneticPr fontId="9"/>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8"/>
  <sheetViews>
    <sheetView view="pageBreakPreview" zoomScale="90" zoomScaleNormal="100" zoomScaleSheetLayoutView="90" workbookViewId="0">
      <pane xSplit="8" ySplit="5" topLeftCell="I6" activePane="bottomRight" state="frozen"/>
      <selection activeCell="A23" sqref="A23"/>
      <selection pane="topRight" activeCell="A23" sqref="A23"/>
      <selection pane="bottomLeft" activeCell="A23" sqref="A23"/>
      <selection pane="bottomRight" activeCell="A2" sqref="A2"/>
    </sheetView>
  </sheetViews>
  <sheetFormatPr defaultRowHeight="12"/>
  <cols>
    <col min="1" max="1" width="3.7109375" style="47" customWidth="1"/>
    <col min="2" max="2" width="29.140625" style="47" customWidth="1"/>
    <col min="3" max="3" width="4.5703125" style="47" hidden="1" customWidth="1"/>
    <col min="4" max="4" width="10.28515625" style="47" hidden="1" customWidth="1"/>
    <col min="5" max="5" width="14.42578125" style="47" hidden="1" customWidth="1"/>
    <col min="6" max="6" width="16.7109375" style="63" hidden="1" customWidth="1"/>
    <col min="7" max="8" width="12.140625" style="47" hidden="1" customWidth="1"/>
    <col min="9" max="9" width="16.7109375" style="47" customWidth="1"/>
    <col min="10" max="10" width="9.85546875" style="47" customWidth="1"/>
    <col min="11" max="11" width="16.7109375" style="47" customWidth="1"/>
    <col min="12" max="12" width="9.85546875" style="47" customWidth="1"/>
    <col min="13" max="13" width="16.7109375" style="47" customWidth="1"/>
    <col min="14" max="14" width="9.85546875" style="47" customWidth="1"/>
    <col min="15" max="15" width="16.7109375" style="47" customWidth="1"/>
    <col min="16" max="16" width="9.85546875" style="47" customWidth="1"/>
    <col min="17" max="17" width="16.7109375" style="47" customWidth="1"/>
    <col min="18" max="18" width="9.85546875" style="47" customWidth="1"/>
    <col min="19" max="19" width="16.7109375" style="47" customWidth="1"/>
    <col min="20" max="20" width="9.85546875" style="47" customWidth="1"/>
    <col min="21" max="21" width="16.7109375" style="47" customWidth="1"/>
    <col min="22" max="22" width="10.7109375" style="47" bestFit="1" customWidth="1"/>
    <col min="23" max="23" width="16.85546875" style="47" customWidth="1"/>
    <col min="24" max="24" width="10.7109375" style="47" customWidth="1"/>
    <col min="25" max="16384" width="9.140625" style="47"/>
  </cols>
  <sheetData>
    <row r="1" spans="1:24" ht="18.75" customHeight="1">
      <c r="A1" s="1842" t="s">
        <v>1888</v>
      </c>
      <c r="B1" s="1842"/>
      <c r="C1" s="1842"/>
      <c r="D1" s="1842"/>
      <c r="E1" s="1842"/>
      <c r="F1" s="1842"/>
      <c r="G1" s="1842"/>
      <c r="H1" s="1842"/>
      <c r="I1" s="1842"/>
      <c r="J1" s="1842"/>
      <c r="K1" s="1842"/>
      <c r="L1" s="1842"/>
      <c r="M1" s="1842"/>
      <c r="N1" s="1842"/>
      <c r="O1" s="1842"/>
      <c r="P1" s="1842"/>
      <c r="Q1" s="1842"/>
      <c r="R1" s="1842"/>
      <c r="S1" s="1842"/>
      <c r="T1" s="1842"/>
      <c r="U1" s="1842"/>
      <c r="V1" s="1842"/>
      <c r="W1" s="1842"/>
      <c r="X1" s="1842"/>
    </row>
    <row r="2" spans="1:24" ht="18.75" customHeight="1">
      <c r="A2" s="46"/>
      <c r="B2" s="46"/>
      <c r="C2" s="46"/>
      <c r="D2" s="46"/>
      <c r="E2" s="46"/>
      <c r="F2" s="55"/>
      <c r="G2" s="46"/>
      <c r="H2" s="46"/>
      <c r="I2" s="46"/>
      <c r="J2" s="46"/>
      <c r="K2" s="46"/>
      <c r="L2" s="46"/>
      <c r="M2" s="46"/>
      <c r="N2" s="46"/>
      <c r="O2" s="46"/>
      <c r="P2" s="48"/>
      <c r="Q2" s="46"/>
      <c r="R2" s="48"/>
      <c r="S2" s="46"/>
      <c r="T2" s="48"/>
      <c r="X2" s="352" t="s">
        <v>320</v>
      </c>
    </row>
    <row r="3" spans="1:24" ht="24.95" customHeight="1">
      <c r="A3" s="353"/>
      <c r="B3" s="354"/>
      <c r="C3" s="56"/>
      <c r="D3" s="56"/>
      <c r="E3" s="49" t="s">
        <v>321</v>
      </c>
      <c r="F3" s="50" t="s">
        <v>358</v>
      </c>
      <c r="G3" s="50"/>
      <c r="H3" s="50"/>
      <c r="I3" s="383" t="s">
        <v>358</v>
      </c>
      <c r="J3" s="383"/>
      <c r="K3" s="383"/>
      <c r="L3" s="383"/>
      <c r="M3" s="383"/>
      <c r="N3" s="383"/>
      <c r="O3" s="384"/>
      <c r="P3" s="384"/>
      <c r="Q3" s="384"/>
      <c r="R3" s="384"/>
      <c r="S3" s="384"/>
      <c r="T3" s="384"/>
      <c r="U3" s="384"/>
      <c r="V3" s="385"/>
      <c r="W3" s="385"/>
      <c r="X3" s="395"/>
    </row>
    <row r="4" spans="1:24" ht="24.95" customHeight="1">
      <c r="A4" s="355"/>
      <c r="B4" s="356"/>
      <c r="C4" s="57"/>
      <c r="D4" s="57"/>
      <c r="E4" s="58" t="s">
        <v>359</v>
      </c>
      <c r="F4" s="58" t="s">
        <v>360</v>
      </c>
      <c r="G4" s="58"/>
      <c r="H4" s="58"/>
      <c r="I4" s="388" t="s">
        <v>322</v>
      </c>
      <c r="J4" s="389"/>
      <c r="K4" s="388" t="s">
        <v>323</v>
      </c>
      <c r="L4" s="389"/>
      <c r="M4" s="388" t="s">
        <v>324</v>
      </c>
      <c r="N4" s="389"/>
      <c r="O4" s="388" t="s">
        <v>325</v>
      </c>
      <c r="P4" s="389"/>
      <c r="Q4" s="388" t="s">
        <v>326</v>
      </c>
      <c r="R4" s="389"/>
      <c r="S4" s="388" t="s">
        <v>327</v>
      </c>
      <c r="T4" s="389"/>
      <c r="U4" s="388" t="s">
        <v>1076</v>
      </c>
      <c r="V4" s="389"/>
      <c r="W4" s="388" t="s">
        <v>1075</v>
      </c>
      <c r="X4" s="389"/>
    </row>
    <row r="5" spans="1:24" ht="24.95" customHeight="1">
      <c r="A5" s="357"/>
      <c r="B5" s="358"/>
      <c r="C5" s="57"/>
      <c r="D5" s="57"/>
      <c r="E5" s="51"/>
      <c r="F5" s="51"/>
      <c r="G5" s="51"/>
      <c r="H5" s="51"/>
      <c r="I5" s="396"/>
      <c r="J5" s="392" t="s">
        <v>328</v>
      </c>
      <c r="K5" s="396"/>
      <c r="L5" s="392" t="s">
        <v>328</v>
      </c>
      <c r="M5" s="396"/>
      <c r="N5" s="392" t="s">
        <v>328</v>
      </c>
      <c r="O5" s="396"/>
      <c r="P5" s="392" t="s">
        <v>328</v>
      </c>
      <c r="Q5" s="396"/>
      <c r="R5" s="392" t="s">
        <v>328</v>
      </c>
      <c r="S5" s="396"/>
      <c r="T5" s="392" t="s">
        <v>328</v>
      </c>
      <c r="U5" s="396"/>
      <c r="V5" s="392" t="s">
        <v>328</v>
      </c>
      <c r="W5" s="396"/>
      <c r="X5" s="392" t="s">
        <v>328</v>
      </c>
    </row>
    <row r="6" spans="1:24" ht="27.75" customHeight="1">
      <c r="A6" s="359" t="s">
        <v>329</v>
      </c>
      <c r="B6" s="360"/>
      <c r="C6" s="59">
        <v>0</v>
      </c>
      <c r="D6" s="59" t="s">
        <v>361</v>
      </c>
      <c r="E6" s="52" t="e">
        <f>#REF!/100</f>
        <v>#REF!</v>
      </c>
      <c r="F6" s="52" t="e">
        <f>#REF!/100</f>
        <v>#REF!</v>
      </c>
      <c r="G6" s="52" t="e">
        <f>#REF!/100</f>
        <v>#REF!</v>
      </c>
      <c r="H6" s="52" t="e">
        <f>#REF!/100</f>
        <v>#REF!</v>
      </c>
      <c r="I6" s="373">
        <v>335578825.36000001</v>
      </c>
      <c r="J6" s="374">
        <v>-0.34975096192085831</v>
      </c>
      <c r="K6" s="373">
        <v>265259031.08000001</v>
      </c>
      <c r="L6" s="374">
        <v>-20.954776930446318</v>
      </c>
      <c r="M6" s="373">
        <v>289107683.25</v>
      </c>
      <c r="N6" s="374">
        <v>8.9907031903496026</v>
      </c>
      <c r="O6" s="373">
        <v>284968752.97000003</v>
      </c>
      <c r="P6" s="374">
        <v>7.4303678972783782</v>
      </c>
      <c r="Q6" s="373">
        <v>288727639.38999999</v>
      </c>
      <c r="R6" s="374">
        <v>-0.13145408511034962</v>
      </c>
      <c r="S6" s="373">
        <v>292092129.82999998</v>
      </c>
      <c r="T6" s="374">
        <v>1.165281733022927</v>
      </c>
      <c r="U6" s="373">
        <v>305139989</v>
      </c>
      <c r="V6" s="374">
        <f>(U6/S6-1)*100</f>
        <v>4.4670355129369455</v>
      </c>
      <c r="W6" s="800">
        <v>313128562.79000002</v>
      </c>
      <c r="X6" s="787">
        <f>(W6/U6-1)*100</f>
        <v>2.6180029094777346</v>
      </c>
    </row>
    <row r="7" spans="1:24" ht="26.25" customHeight="1">
      <c r="A7" s="353" t="s">
        <v>330</v>
      </c>
      <c r="B7" s="361"/>
      <c r="C7" s="46"/>
      <c r="D7" s="46"/>
      <c r="E7" s="53" t="e">
        <f>#REF!/100</f>
        <v>#REF!</v>
      </c>
      <c r="F7" s="53" t="e">
        <f>#REF!/100</f>
        <v>#REF!</v>
      </c>
      <c r="G7" s="53" t="e">
        <f>#REF!/100</f>
        <v>#REF!</v>
      </c>
      <c r="H7" s="53" t="e">
        <f>#REF!/100</f>
        <v>#REF!</v>
      </c>
      <c r="I7" s="376">
        <v>34853092.689999998</v>
      </c>
      <c r="J7" s="377">
        <v>1.1997957512309032</v>
      </c>
      <c r="K7" s="376">
        <v>34441420.460000001</v>
      </c>
      <c r="L7" s="377">
        <v>-1.1811641327259093</v>
      </c>
      <c r="M7" s="376">
        <v>33727714.420000002</v>
      </c>
      <c r="N7" s="377">
        <v>-2.0722317211884222</v>
      </c>
      <c r="O7" s="376">
        <v>33420341.359999999</v>
      </c>
      <c r="P7" s="377">
        <v>-2.964683472291374</v>
      </c>
      <c r="Q7" s="376">
        <v>33917425.659999996</v>
      </c>
      <c r="R7" s="377">
        <v>0.56247879010591362</v>
      </c>
      <c r="S7" s="376">
        <v>34448539.32</v>
      </c>
      <c r="T7" s="377">
        <v>1.5659020390405454</v>
      </c>
      <c r="U7" s="376">
        <f>SUM(U8:U9)</f>
        <v>35532845</v>
      </c>
      <c r="V7" s="377">
        <f t="shared" ref="V7:V33" si="0">(U7/S7-1)*100</f>
        <v>3.1476100334114188</v>
      </c>
      <c r="W7" s="801">
        <f>SUM(W8:W9)</f>
        <v>38342604.539999999</v>
      </c>
      <c r="X7" s="789">
        <f t="shared" ref="X7:X33" si="1">(W7/U7-1)*100</f>
        <v>7.9074994979996704</v>
      </c>
    </row>
    <row r="8" spans="1:24" ht="26.25" customHeight="1">
      <c r="A8" s="355"/>
      <c r="B8" s="362" t="s">
        <v>331</v>
      </c>
      <c r="C8" s="46">
        <v>9</v>
      </c>
      <c r="D8" s="46" t="s">
        <v>331</v>
      </c>
      <c r="E8" s="53" t="e">
        <f>#REF!/100</f>
        <v>#REF!</v>
      </c>
      <c r="F8" s="53" t="e">
        <f>#REF!/100</f>
        <v>#REF!</v>
      </c>
      <c r="G8" s="53" t="e">
        <f>#REF!/100</f>
        <v>#REF!</v>
      </c>
      <c r="H8" s="53" t="e">
        <f>#REF!/100</f>
        <v>#REF!</v>
      </c>
      <c r="I8" s="376">
        <v>24941561.84</v>
      </c>
      <c r="J8" s="377">
        <v>3.0798684377065566</v>
      </c>
      <c r="K8" s="376">
        <v>24448075.84</v>
      </c>
      <c r="L8" s="377">
        <v>-1.9785689571716114</v>
      </c>
      <c r="M8" s="376">
        <v>24114366.739999998</v>
      </c>
      <c r="N8" s="377">
        <v>-1.3649708148156692</v>
      </c>
      <c r="O8" s="376">
        <v>24144890.870000001</v>
      </c>
      <c r="P8" s="377">
        <v>-1.2401179216891656</v>
      </c>
      <c r="Q8" s="376">
        <v>24301988.789999999</v>
      </c>
      <c r="R8" s="377">
        <v>0.77805091057514542</v>
      </c>
      <c r="S8" s="376">
        <v>24948095.34</v>
      </c>
      <c r="T8" s="377">
        <v>2.6586570983271329</v>
      </c>
      <c r="U8" s="376">
        <v>25936077</v>
      </c>
      <c r="V8" s="377">
        <f t="shared" si="0"/>
        <v>3.9601486467623959</v>
      </c>
      <c r="W8" s="802">
        <v>28102189.600000001</v>
      </c>
      <c r="X8" s="789">
        <f t="shared" si="1"/>
        <v>8.3517356923331185</v>
      </c>
    </row>
    <row r="9" spans="1:24" ht="26.25" customHeight="1">
      <c r="A9" s="357"/>
      <c r="B9" s="362" t="s">
        <v>332</v>
      </c>
      <c r="C9" s="46">
        <v>10</v>
      </c>
      <c r="D9" s="46" t="s">
        <v>332</v>
      </c>
      <c r="E9" s="53" t="e">
        <f>#REF!/100</f>
        <v>#REF!</v>
      </c>
      <c r="F9" s="53" t="e">
        <f>#REF!/100</f>
        <v>#REF!</v>
      </c>
      <c r="G9" s="53" t="e">
        <f>#REF!/100</f>
        <v>#REF!</v>
      </c>
      <c r="H9" s="53" t="e">
        <f>#REF!/100</f>
        <v>#REF!</v>
      </c>
      <c r="I9" s="376">
        <v>9911530.8499999996</v>
      </c>
      <c r="J9" s="377">
        <v>-3.2411394695232132</v>
      </c>
      <c r="K9" s="376">
        <v>9993344.6199999992</v>
      </c>
      <c r="L9" s="377">
        <v>0.82544030017319692</v>
      </c>
      <c r="M9" s="376">
        <v>9613347.6799999997</v>
      </c>
      <c r="N9" s="377">
        <v>-3.8025001083170862</v>
      </c>
      <c r="O9" s="376">
        <v>9275450.4900000002</v>
      </c>
      <c r="P9" s="377">
        <v>-7.1837223401988393</v>
      </c>
      <c r="Q9" s="376">
        <v>9615436.8699999992</v>
      </c>
      <c r="R9" s="377">
        <v>2.1732179772770976E-2</v>
      </c>
      <c r="S9" s="376">
        <v>9500443.9800000004</v>
      </c>
      <c r="T9" s="377">
        <v>-1.1959195567990744</v>
      </c>
      <c r="U9" s="376">
        <v>9596768</v>
      </c>
      <c r="V9" s="377">
        <f t="shared" si="0"/>
        <v>1.0138896687647225</v>
      </c>
      <c r="W9" s="802">
        <v>10240414.939999999</v>
      </c>
      <c r="X9" s="789">
        <f t="shared" si="1"/>
        <v>6.7069136192518197</v>
      </c>
    </row>
    <row r="10" spans="1:24" ht="26.25" customHeight="1">
      <c r="A10" s="363" t="s">
        <v>333</v>
      </c>
      <c r="B10" s="364"/>
      <c r="C10" s="46"/>
      <c r="D10" s="46"/>
      <c r="E10" s="53" t="e">
        <f>#REF!/100</f>
        <v>#REF!</v>
      </c>
      <c r="F10" s="53" t="e">
        <f>#REF!/100</f>
        <v>#REF!</v>
      </c>
      <c r="G10" s="53" t="e">
        <f>#REF!/100</f>
        <v>#REF!</v>
      </c>
      <c r="H10" s="53" t="e">
        <f>#REF!/100</f>
        <v>#REF!</v>
      </c>
      <c r="I10" s="376">
        <v>4687733.4400000004</v>
      </c>
      <c r="J10" s="377">
        <v>9.1912861693963066</v>
      </c>
      <c r="K10" s="376">
        <v>3868190.11</v>
      </c>
      <c r="L10" s="377">
        <v>-17.482720391200413</v>
      </c>
      <c r="M10" s="376">
        <v>3789827.91</v>
      </c>
      <c r="N10" s="377">
        <v>-2.0258104635917151</v>
      </c>
      <c r="O10" s="376">
        <v>3955597.6</v>
      </c>
      <c r="P10" s="377">
        <v>2.259648246709367</v>
      </c>
      <c r="Q10" s="376">
        <v>3922821.35</v>
      </c>
      <c r="R10" s="377">
        <v>3.5092210822839087</v>
      </c>
      <c r="S10" s="376">
        <v>3767912.71</v>
      </c>
      <c r="T10" s="377">
        <v>-3.9489088637696956</v>
      </c>
      <c r="U10" s="376">
        <v>3822304</v>
      </c>
      <c r="V10" s="377">
        <f t="shared" si="0"/>
        <v>1.4435390144693638</v>
      </c>
      <c r="W10" s="802">
        <v>3969985.62</v>
      </c>
      <c r="X10" s="789">
        <f t="shared" si="1"/>
        <v>3.8636806491582076</v>
      </c>
    </row>
    <row r="11" spans="1:24" ht="26.25" customHeight="1">
      <c r="A11" s="365" t="s">
        <v>334</v>
      </c>
      <c r="B11" s="362"/>
      <c r="C11" s="46">
        <v>13</v>
      </c>
      <c r="D11" s="46" t="s">
        <v>362</v>
      </c>
      <c r="E11" s="53" t="e">
        <f>#REF!/100</f>
        <v>#REF!</v>
      </c>
      <c r="F11" s="53" t="e">
        <f>#REF!/100</f>
        <v>#REF!</v>
      </c>
      <c r="G11" s="53" t="e">
        <f>#REF!/100</f>
        <v>#REF!</v>
      </c>
      <c r="H11" s="53" t="e">
        <f>#REF!/100</f>
        <v>#REF!</v>
      </c>
      <c r="I11" s="376">
        <v>2564790.9300000002</v>
      </c>
      <c r="J11" s="377">
        <v>-5.3541946543411267</v>
      </c>
      <c r="K11" s="376">
        <v>2098249.7799999998</v>
      </c>
      <c r="L11" s="377">
        <v>-18.190221454034862</v>
      </c>
      <c r="M11" s="376">
        <v>2134100.8199999998</v>
      </c>
      <c r="N11" s="377">
        <v>1.7086164069560983</v>
      </c>
      <c r="O11" s="376">
        <v>2202038.91</v>
      </c>
      <c r="P11" s="377">
        <v>4.9464620937551329</v>
      </c>
      <c r="Q11" s="376">
        <v>2223302.86</v>
      </c>
      <c r="R11" s="377">
        <v>4.1798418876948906</v>
      </c>
      <c r="S11" s="376">
        <v>2436380.42</v>
      </c>
      <c r="T11" s="377">
        <v>9.5838297082026855</v>
      </c>
      <c r="U11" s="376">
        <v>2520040</v>
      </c>
      <c r="V11" s="377">
        <f t="shared" si="0"/>
        <v>3.4337650768019312</v>
      </c>
      <c r="W11" s="802">
        <v>2689666.95</v>
      </c>
      <c r="X11" s="789">
        <f t="shared" si="1"/>
        <v>6.7311213314074525</v>
      </c>
    </row>
    <row r="12" spans="1:24" ht="26.25" customHeight="1">
      <c r="A12" s="365" t="s">
        <v>335</v>
      </c>
      <c r="B12" s="362"/>
      <c r="C12" s="46">
        <v>14</v>
      </c>
      <c r="D12" s="46" t="s">
        <v>335</v>
      </c>
      <c r="E12" s="53" t="e">
        <f>#REF!/100</f>
        <v>#REF!</v>
      </c>
      <c r="F12" s="53" t="e">
        <f>#REF!/100</f>
        <v>#REF!</v>
      </c>
      <c r="G12" s="53" t="e">
        <f>#REF!/100</f>
        <v>#REF!</v>
      </c>
      <c r="H12" s="53" t="e">
        <f>#REF!/100</f>
        <v>#REF!</v>
      </c>
      <c r="I12" s="376">
        <v>2041129.75</v>
      </c>
      <c r="J12" s="377">
        <v>-10.092497530674095</v>
      </c>
      <c r="K12" s="376">
        <v>1640460.06</v>
      </c>
      <c r="L12" s="377">
        <v>-19.62980011437293</v>
      </c>
      <c r="M12" s="376">
        <v>1575389.53</v>
      </c>
      <c r="N12" s="377">
        <v>-3.9666025151505413</v>
      </c>
      <c r="O12" s="376">
        <v>1673938.98</v>
      </c>
      <c r="P12" s="377">
        <v>2.0408250597701239</v>
      </c>
      <c r="Q12" s="376">
        <v>1730850.98</v>
      </c>
      <c r="R12" s="377">
        <v>9.8681276623693073</v>
      </c>
      <c r="S12" s="376">
        <v>1819000.62</v>
      </c>
      <c r="T12" s="377">
        <v>5.0928497611042234</v>
      </c>
      <c r="U12" s="376">
        <v>1915042</v>
      </c>
      <c r="V12" s="377">
        <f t="shared" si="0"/>
        <v>5.2798981453892946</v>
      </c>
      <c r="W12" s="803">
        <v>1912534.99</v>
      </c>
      <c r="X12" s="789">
        <f t="shared" si="1"/>
        <v>-0.1309114891475005</v>
      </c>
    </row>
    <row r="13" spans="1:24" ht="26.25" customHeight="1">
      <c r="A13" s="365" t="s">
        <v>336</v>
      </c>
      <c r="B13" s="362"/>
      <c r="C13" s="46">
        <v>15</v>
      </c>
      <c r="D13" s="46" t="s">
        <v>336</v>
      </c>
      <c r="E13" s="53" t="e">
        <f>#REF!/100</f>
        <v>#REF!</v>
      </c>
      <c r="F13" s="53" t="e">
        <f>#REF!/100</f>
        <v>#REF!</v>
      </c>
      <c r="G13" s="53" t="e">
        <f>#REF!/100</f>
        <v>#REF!</v>
      </c>
      <c r="H13" s="53" t="e">
        <f>#REF!/100</f>
        <v>#REF!</v>
      </c>
      <c r="I13" s="376">
        <v>7794835.9400000004</v>
      </c>
      <c r="J13" s="377">
        <v>1.7602757234882471</v>
      </c>
      <c r="K13" s="376">
        <v>7068052.5700000003</v>
      </c>
      <c r="L13" s="377">
        <v>-9.3239084901124976</v>
      </c>
      <c r="M13" s="376">
        <v>7110758.4900000002</v>
      </c>
      <c r="N13" s="377">
        <v>0.60421055979780203</v>
      </c>
      <c r="O13" s="376">
        <v>6856477.4400000004</v>
      </c>
      <c r="P13" s="377">
        <v>-2.9934006277488656</v>
      </c>
      <c r="Q13" s="376">
        <v>6814766.3799999999</v>
      </c>
      <c r="R13" s="377">
        <v>-4.162595458926921</v>
      </c>
      <c r="S13" s="376">
        <v>6741136.3300000001</v>
      </c>
      <c r="T13" s="377">
        <v>-1.0804486301407179</v>
      </c>
      <c r="U13" s="376">
        <v>6974353</v>
      </c>
      <c r="V13" s="377">
        <f t="shared" si="0"/>
        <v>3.4596047102936955</v>
      </c>
      <c r="W13" s="802">
        <v>7279150.1500000004</v>
      </c>
      <c r="X13" s="789">
        <f t="shared" si="1"/>
        <v>4.3702569973157468</v>
      </c>
    </row>
    <row r="14" spans="1:24" ht="26.25" customHeight="1">
      <c r="A14" s="365" t="s">
        <v>337</v>
      </c>
      <c r="B14" s="362"/>
      <c r="C14" s="46">
        <v>16</v>
      </c>
      <c r="D14" s="46" t="s">
        <v>337</v>
      </c>
      <c r="E14" s="53" t="e">
        <f>#REF!/100</f>
        <v>#REF!</v>
      </c>
      <c r="F14" s="53" t="e">
        <f>#REF!/100</f>
        <v>#REF!</v>
      </c>
      <c r="G14" s="53" t="e">
        <f>#REF!/100</f>
        <v>#REF!</v>
      </c>
      <c r="H14" s="53" t="e">
        <f>#REF!/100</f>
        <v>#REF!</v>
      </c>
      <c r="I14" s="376">
        <v>6737841.6900000004</v>
      </c>
      <c r="J14" s="377">
        <v>-3.5016080550191453</v>
      </c>
      <c r="K14" s="376">
        <v>6172132.5300000003</v>
      </c>
      <c r="L14" s="377">
        <v>-8.3959995800969907</v>
      </c>
      <c r="M14" s="376">
        <v>6044642.4199999999</v>
      </c>
      <c r="N14" s="377">
        <v>-2.0655763527488658</v>
      </c>
      <c r="O14" s="376">
        <v>5548877.3899999997</v>
      </c>
      <c r="P14" s="377">
        <v>-10.097889780730295</v>
      </c>
      <c r="Q14" s="376">
        <v>5481652.4400000004</v>
      </c>
      <c r="R14" s="377">
        <v>-9.3138674032598896</v>
      </c>
      <c r="S14" s="376">
        <v>5420685.8200000003</v>
      </c>
      <c r="T14" s="377">
        <v>-1.1121941908451283</v>
      </c>
      <c r="U14" s="376">
        <v>5415918</v>
      </c>
      <c r="V14" s="377">
        <f t="shared" si="0"/>
        <v>-8.7956029150570991E-2</v>
      </c>
      <c r="W14" s="804">
        <v>5357106.54</v>
      </c>
      <c r="X14" s="789">
        <f t="shared" si="1"/>
        <v>-1.0859001188718187</v>
      </c>
    </row>
    <row r="15" spans="1:24" ht="26.25" customHeight="1">
      <c r="A15" s="365" t="s">
        <v>338</v>
      </c>
      <c r="B15" s="362"/>
      <c r="C15" s="46">
        <v>17</v>
      </c>
      <c r="D15" s="46" t="s">
        <v>338</v>
      </c>
      <c r="E15" s="53" t="e">
        <f>#REF!/100</f>
        <v>#REF!</v>
      </c>
      <c r="F15" s="53" t="e">
        <f>#REF!/100</f>
        <v>#REF!</v>
      </c>
      <c r="G15" s="53" t="e">
        <f>#REF!/100</f>
        <v>#REF!</v>
      </c>
      <c r="H15" s="53" t="e">
        <f>#REF!/100</f>
        <v>#REF!</v>
      </c>
      <c r="I15" s="376">
        <v>28130702.780000001</v>
      </c>
      <c r="J15" s="377">
        <v>-0.57692436967078375</v>
      </c>
      <c r="K15" s="376">
        <v>24275692.170000002</v>
      </c>
      <c r="L15" s="377">
        <v>-13.703925707610775</v>
      </c>
      <c r="M15" s="376">
        <v>26212040.079999998</v>
      </c>
      <c r="N15" s="377">
        <v>7.9764889768743297</v>
      </c>
      <c r="O15" s="376">
        <v>26351178.670000002</v>
      </c>
      <c r="P15" s="377">
        <v>8.5496491118176809</v>
      </c>
      <c r="Q15" s="376">
        <v>26037906.399999999</v>
      </c>
      <c r="R15" s="377">
        <v>-0.66432707819970016</v>
      </c>
      <c r="S15" s="376">
        <v>27409230.190000001</v>
      </c>
      <c r="T15" s="377">
        <v>5.2666438266327109</v>
      </c>
      <c r="U15" s="376">
        <v>28122960</v>
      </c>
      <c r="V15" s="377">
        <f t="shared" si="0"/>
        <v>2.6039761242925952</v>
      </c>
      <c r="W15" s="805">
        <v>28622197</v>
      </c>
      <c r="X15" s="789">
        <f t="shared" si="1"/>
        <v>1.7751936496016141</v>
      </c>
    </row>
    <row r="16" spans="1:24" ht="26.25" customHeight="1">
      <c r="A16" s="365" t="s">
        <v>339</v>
      </c>
      <c r="B16" s="362"/>
      <c r="C16" s="46">
        <v>18</v>
      </c>
      <c r="D16" s="46" t="s">
        <v>339</v>
      </c>
      <c r="E16" s="54" t="e">
        <f>#REF!/100</f>
        <v>#REF!</v>
      </c>
      <c r="F16" s="60" t="e">
        <f>#REF!/100</f>
        <v>#REF!</v>
      </c>
      <c r="G16" s="54" t="e">
        <f>#REF!/100</f>
        <v>#REF!</v>
      </c>
      <c r="H16" s="54" t="e">
        <f>#REF!/100</f>
        <v>#REF!</v>
      </c>
      <c r="I16" s="397">
        <v>14006133.220000001</v>
      </c>
      <c r="J16" s="377">
        <v>2.2239248514306809</v>
      </c>
      <c r="K16" s="397">
        <v>10486894.800000001</v>
      </c>
      <c r="L16" s="377">
        <v>-25.126409728665998</v>
      </c>
      <c r="M16" s="397">
        <v>14991704.789999999</v>
      </c>
      <c r="N16" s="377">
        <v>42.956566990640525</v>
      </c>
      <c r="O16" s="397">
        <v>16545756.9</v>
      </c>
      <c r="P16" s="377">
        <v>57.775559072071545</v>
      </c>
      <c r="Q16" s="397">
        <v>17077335.620000001</v>
      </c>
      <c r="R16" s="377">
        <v>13.911899008251494</v>
      </c>
      <c r="S16" s="376">
        <v>17675642.77</v>
      </c>
      <c r="T16" s="377">
        <v>3.5035157902459702</v>
      </c>
      <c r="U16" s="376">
        <v>18659085</v>
      </c>
      <c r="V16" s="377">
        <f t="shared" si="0"/>
        <v>5.56382725537512</v>
      </c>
      <c r="W16" s="804">
        <v>14554767.65</v>
      </c>
      <c r="X16" s="789">
        <f t="shared" si="1"/>
        <v>-21.99634842758903</v>
      </c>
    </row>
    <row r="17" spans="1:24" ht="26.25" customHeight="1">
      <c r="A17" s="365" t="s">
        <v>363</v>
      </c>
      <c r="B17" s="362"/>
      <c r="C17" s="46">
        <v>19</v>
      </c>
      <c r="D17" s="46" t="s">
        <v>364</v>
      </c>
      <c r="E17" s="53" t="e">
        <f>#REF!/100</f>
        <v>#REF!</v>
      </c>
      <c r="F17" s="53" t="e">
        <f>#REF!/100</f>
        <v>#REF!</v>
      </c>
      <c r="G17" s="53" t="e">
        <f>#REF!/100</f>
        <v>#REF!</v>
      </c>
      <c r="H17" s="53" t="e">
        <f>#REF!/100</f>
        <v>#REF!</v>
      </c>
      <c r="I17" s="376">
        <v>12073506.5</v>
      </c>
      <c r="J17" s="377">
        <v>-2.6247310369048704</v>
      </c>
      <c r="K17" s="376">
        <v>10056974.26</v>
      </c>
      <c r="L17" s="377">
        <v>-16.702125766031607</v>
      </c>
      <c r="M17" s="376">
        <v>10902553.41</v>
      </c>
      <c r="N17" s="377">
        <v>8.4078881792822635</v>
      </c>
      <c r="O17" s="376">
        <v>10970474.689999999</v>
      </c>
      <c r="P17" s="377">
        <v>9.0832531374103418</v>
      </c>
      <c r="Q17" s="376">
        <v>11106061.23</v>
      </c>
      <c r="R17" s="377">
        <v>1.8666069529486462</v>
      </c>
      <c r="S17" s="376">
        <v>11237335.92</v>
      </c>
      <c r="T17" s="377">
        <v>1.182009420634178</v>
      </c>
      <c r="U17" s="376">
        <v>11532576</v>
      </c>
      <c r="V17" s="377">
        <f t="shared" si="0"/>
        <v>2.6273138233283255</v>
      </c>
      <c r="W17" s="805">
        <v>11767119.199999999</v>
      </c>
      <c r="X17" s="789">
        <f t="shared" si="1"/>
        <v>2.0337451060370215</v>
      </c>
    </row>
    <row r="18" spans="1:24" ht="26.25" customHeight="1">
      <c r="A18" s="365" t="s">
        <v>342</v>
      </c>
      <c r="B18" s="362"/>
      <c r="C18" s="46">
        <v>20</v>
      </c>
      <c r="D18" s="46" t="s">
        <v>342</v>
      </c>
      <c r="E18" s="53" t="e">
        <f>#REF!/100</f>
        <v>#REF!</v>
      </c>
      <c r="F18" s="54" t="e">
        <f>#REF!/100</f>
        <v>#REF!</v>
      </c>
      <c r="G18" s="53" t="e">
        <f>#REF!/100</f>
        <v>#REF!</v>
      </c>
      <c r="H18" s="53" t="e">
        <f>#REF!/100</f>
        <v>#REF!</v>
      </c>
      <c r="I18" s="376">
        <v>3487629.55</v>
      </c>
      <c r="J18" s="377">
        <v>-1.3286780456989167</v>
      </c>
      <c r="K18" s="397">
        <v>2648898.62</v>
      </c>
      <c r="L18" s="377">
        <v>-24.048739064044224</v>
      </c>
      <c r="M18" s="397">
        <v>3028975.81</v>
      </c>
      <c r="N18" s="377">
        <v>14.348498924432217</v>
      </c>
      <c r="O18" s="376">
        <v>3066269.65</v>
      </c>
      <c r="P18" s="377">
        <v>15.75639878584707</v>
      </c>
      <c r="Q18" s="376">
        <v>3176725.07</v>
      </c>
      <c r="R18" s="377">
        <v>4.8778619991686201</v>
      </c>
      <c r="S18" s="376">
        <v>3112878.04</v>
      </c>
      <c r="T18" s="379">
        <v>-2.0098380751595757</v>
      </c>
      <c r="U18" s="376">
        <v>3207280</v>
      </c>
      <c r="V18" s="379">
        <f t="shared" si="0"/>
        <v>3.0326263601384129</v>
      </c>
      <c r="W18" s="805">
        <v>3499393.13</v>
      </c>
      <c r="X18" s="806">
        <f t="shared" si="1"/>
        <v>9.10781503329925</v>
      </c>
    </row>
    <row r="19" spans="1:24" ht="26.25" customHeight="1">
      <c r="A19" s="365" t="s">
        <v>343</v>
      </c>
      <c r="B19" s="362"/>
      <c r="C19" s="46">
        <v>21</v>
      </c>
      <c r="D19" s="46" t="s">
        <v>343</v>
      </c>
      <c r="E19" s="53" t="e">
        <f>#REF!/100</f>
        <v>#REF!</v>
      </c>
      <c r="F19" s="53" t="e">
        <f>#REF!/100</f>
        <v>#REF!</v>
      </c>
      <c r="G19" s="53" t="e">
        <f>#REF!/100</f>
        <v>#REF!</v>
      </c>
      <c r="H19" s="53" t="e">
        <f>#REF!/100</f>
        <v>#REF!</v>
      </c>
      <c r="I19" s="376">
        <v>469132.53</v>
      </c>
      <c r="J19" s="377">
        <v>-6.0558740754599549</v>
      </c>
      <c r="K19" s="376">
        <v>392083.92</v>
      </c>
      <c r="L19" s="377">
        <v>-16.423634063491622</v>
      </c>
      <c r="M19" s="376">
        <v>361569.18</v>
      </c>
      <c r="N19" s="377">
        <v>-7.782706314505317</v>
      </c>
      <c r="O19" s="376">
        <v>368105.83</v>
      </c>
      <c r="P19" s="377">
        <v>-6.1155504668490295</v>
      </c>
      <c r="Q19" s="376">
        <v>349515.66</v>
      </c>
      <c r="R19" s="377">
        <v>-3.3336690920393264</v>
      </c>
      <c r="S19" s="376">
        <v>350042.95</v>
      </c>
      <c r="T19" s="377">
        <v>0.15086305431923908</v>
      </c>
      <c r="U19" s="376">
        <v>347518</v>
      </c>
      <c r="V19" s="377">
        <f t="shared" si="0"/>
        <v>-0.72132576873781273</v>
      </c>
      <c r="W19" s="802">
        <v>335673.51</v>
      </c>
      <c r="X19" s="789">
        <f t="shared" si="1"/>
        <v>-3.4083097853924049</v>
      </c>
    </row>
    <row r="20" spans="1:24" ht="26.25" customHeight="1">
      <c r="A20" s="366" t="s">
        <v>344</v>
      </c>
      <c r="B20" s="367"/>
      <c r="C20" s="46">
        <v>22</v>
      </c>
      <c r="D20" s="46" t="s">
        <v>344</v>
      </c>
      <c r="E20" s="53" t="e">
        <f>#REF!/100</f>
        <v>#REF!</v>
      </c>
      <c r="F20" s="53" t="e">
        <f>#REF!/100</f>
        <v>#REF!</v>
      </c>
      <c r="G20" s="53" t="e">
        <f>#REF!/100</f>
        <v>#REF!</v>
      </c>
      <c r="H20" s="53" t="e">
        <f>#REF!/100</f>
        <v>#REF!</v>
      </c>
      <c r="I20" s="376">
        <v>8174730.8099999996</v>
      </c>
      <c r="J20" s="377">
        <v>-3.7390852174647216</v>
      </c>
      <c r="K20" s="376">
        <v>6766718.2999999998</v>
      </c>
      <c r="L20" s="377">
        <v>-17.223961775935226</v>
      </c>
      <c r="M20" s="376">
        <v>7101297.4699999997</v>
      </c>
      <c r="N20" s="377">
        <v>4.9444820246174581</v>
      </c>
      <c r="O20" s="376">
        <v>7252675.0599999996</v>
      </c>
      <c r="P20" s="377">
        <v>7.1815721957865453</v>
      </c>
      <c r="Q20" s="376">
        <v>6831066.0800000001</v>
      </c>
      <c r="R20" s="377">
        <v>-3.8053805116827433</v>
      </c>
      <c r="S20" s="376">
        <v>7056283.8899999997</v>
      </c>
      <c r="T20" s="377">
        <v>3.2969643004829408</v>
      </c>
      <c r="U20" s="376">
        <v>7332194</v>
      </c>
      <c r="V20" s="377">
        <f t="shared" si="0"/>
        <v>3.9101333549095729</v>
      </c>
      <c r="W20" s="804">
        <v>7474086.9800000004</v>
      </c>
      <c r="X20" s="789">
        <f t="shared" si="1"/>
        <v>1.9352049332028054</v>
      </c>
    </row>
    <row r="21" spans="1:24" ht="26.25" customHeight="1">
      <c r="A21" s="353" t="s">
        <v>345</v>
      </c>
      <c r="B21" s="361"/>
      <c r="C21" s="46"/>
      <c r="D21" s="46"/>
      <c r="E21" s="53" t="e">
        <f>#REF!/100</f>
        <v>#REF!</v>
      </c>
      <c r="F21" s="53" t="e">
        <f>#REF!/100</f>
        <v>#REF!</v>
      </c>
      <c r="G21" s="53" t="e">
        <f>#REF!/100</f>
        <v>#REF!</v>
      </c>
      <c r="H21" s="53" t="e">
        <f>#REF!/100</f>
        <v>#REF!</v>
      </c>
      <c r="I21" s="376">
        <v>49961100.369999997</v>
      </c>
      <c r="J21" s="377">
        <v>5.9596898608334392</v>
      </c>
      <c r="K21" s="376">
        <v>35355009.729999997</v>
      </c>
      <c r="L21" s="377">
        <v>-29.234925835961935</v>
      </c>
      <c r="M21" s="376">
        <v>39349729.520000003</v>
      </c>
      <c r="N21" s="377">
        <v>11.298879057047294</v>
      </c>
      <c r="O21" s="376">
        <v>39815834.759999998</v>
      </c>
      <c r="P21" s="377">
        <v>12.617236041134028</v>
      </c>
      <c r="Q21" s="376">
        <v>39795606.009999998</v>
      </c>
      <c r="R21" s="377">
        <v>1.1331119563944503</v>
      </c>
      <c r="S21" s="376">
        <v>39771843.229999997</v>
      </c>
      <c r="T21" s="377">
        <v>-5.9712069704453974E-2</v>
      </c>
      <c r="U21" s="376">
        <f>SUM(U22:U24)</f>
        <v>42556889</v>
      </c>
      <c r="V21" s="377">
        <f t="shared" si="0"/>
        <v>7.0025564414858188</v>
      </c>
      <c r="W21" s="801">
        <f>SUM(W22:W24)</f>
        <v>41827212.030000001</v>
      </c>
      <c r="X21" s="789">
        <f t="shared" si="1"/>
        <v>-1.7145918960382645</v>
      </c>
    </row>
    <row r="22" spans="1:24" ht="26.25" customHeight="1">
      <c r="A22" s="355"/>
      <c r="B22" s="362" t="s">
        <v>278</v>
      </c>
      <c r="C22" s="46">
        <v>23</v>
      </c>
      <c r="D22" s="46" t="s">
        <v>278</v>
      </c>
      <c r="E22" s="53" t="e">
        <f>#REF!/100</f>
        <v>#REF!</v>
      </c>
      <c r="F22" s="53" t="e">
        <f>#REF!/100</f>
        <v>#REF!</v>
      </c>
      <c r="G22" s="53" t="e">
        <f>#REF!/100</f>
        <v>#REF!</v>
      </c>
      <c r="H22" s="53" t="e">
        <f>#REF!/100</f>
        <v>#REF!</v>
      </c>
      <c r="I22" s="376">
        <v>24332178.010000002</v>
      </c>
      <c r="J22" s="377">
        <v>14.819634319042985</v>
      </c>
      <c r="K22" s="376">
        <v>15988357.539999999</v>
      </c>
      <c r="L22" s="377">
        <v>-34.291301282486394</v>
      </c>
      <c r="M22" s="376">
        <v>18146293.02</v>
      </c>
      <c r="N22" s="377">
        <v>13.496917832874544</v>
      </c>
      <c r="O22" s="376">
        <v>18665600.600000001</v>
      </c>
      <c r="P22" s="377">
        <v>16.744953653319428</v>
      </c>
      <c r="Q22" s="376">
        <v>18012099.109999999</v>
      </c>
      <c r="R22" s="377">
        <v>-0.73951142446613272</v>
      </c>
      <c r="S22" s="376">
        <v>17905276.789999999</v>
      </c>
      <c r="T22" s="377">
        <v>-0.59305869542264356</v>
      </c>
      <c r="U22" s="376">
        <v>19202162</v>
      </c>
      <c r="V22" s="377">
        <f t="shared" si="0"/>
        <v>7.2430335772541987</v>
      </c>
      <c r="W22" s="805">
        <v>17841971.719999999</v>
      </c>
      <c r="X22" s="789">
        <f t="shared" si="1"/>
        <v>-7.0835267403743458</v>
      </c>
    </row>
    <row r="23" spans="1:24" ht="26.25" customHeight="1">
      <c r="A23" s="355"/>
      <c r="B23" s="362" t="s">
        <v>346</v>
      </c>
      <c r="C23" s="46">
        <v>24</v>
      </c>
      <c r="D23" s="46" t="s">
        <v>346</v>
      </c>
      <c r="E23" s="53" t="e">
        <f>#REF!/100</f>
        <v>#REF!</v>
      </c>
      <c r="F23" s="53" t="e">
        <f>#REF!/100</f>
        <v>#REF!</v>
      </c>
      <c r="G23" s="53" t="e">
        <f>#REF!/100</f>
        <v>#REF!</v>
      </c>
      <c r="H23" s="53" t="e">
        <f>#REF!/100</f>
        <v>#REF!</v>
      </c>
      <c r="I23" s="376">
        <v>10479652.390000001</v>
      </c>
      <c r="J23" s="377">
        <v>-2.7006060314580305</v>
      </c>
      <c r="K23" s="376">
        <v>6939963.3899999997</v>
      </c>
      <c r="L23" s="377">
        <v>-33.776778735310707</v>
      </c>
      <c r="M23" s="376">
        <v>8911396.6400000006</v>
      </c>
      <c r="N23" s="377">
        <v>28.406969017166549</v>
      </c>
      <c r="O23" s="376">
        <v>9022543.8900000006</v>
      </c>
      <c r="P23" s="377">
        <v>30.008522854758191</v>
      </c>
      <c r="Q23" s="376">
        <v>8922784.8900000006</v>
      </c>
      <c r="R23" s="377">
        <v>0.12779422193915924</v>
      </c>
      <c r="S23" s="376">
        <v>8805963.7599999998</v>
      </c>
      <c r="T23" s="377">
        <v>-1.3092451677382155</v>
      </c>
      <c r="U23" s="376">
        <v>9421951</v>
      </c>
      <c r="V23" s="377">
        <f t="shared" si="0"/>
        <v>6.9951144109636987</v>
      </c>
      <c r="W23" s="805">
        <v>9679540.75</v>
      </c>
      <c r="X23" s="789">
        <f t="shared" si="1"/>
        <v>2.7339321760429414</v>
      </c>
    </row>
    <row r="24" spans="1:24" ht="26.25" customHeight="1">
      <c r="A24" s="357"/>
      <c r="B24" s="362" t="s">
        <v>347</v>
      </c>
      <c r="C24" s="46">
        <v>25</v>
      </c>
      <c r="D24" s="46" t="s">
        <v>347</v>
      </c>
      <c r="E24" s="53" t="e">
        <f>#REF!/100</f>
        <v>#REF!</v>
      </c>
      <c r="F24" s="53" t="e">
        <f>#REF!/100</f>
        <v>#REF!</v>
      </c>
      <c r="G24" s="53" t="e">
        <f>#REF!/100</f>
        <v>#REF!</v>
      </c>
      <c r="H24" s="53" t="e">
        <f>#REF!/100</f>
        <v>#REF!</v>
      </c>
      <c r="I24" s="376">
        <v>15149269.970000001</v>
      </c>
      <c r="J24" s="377">
        <v>-0.26071755139029928</v>
      </c>
      <c r="K24" s="376">
        <v>12426688.800000001</v>
      </c>
      <c r="L24" s="377">
        <v>-17.971698803912727</v>
      </c>
      <c r="M24" s="376">
        <v>12292039.859999999</v>
      </c>
      <c r="N24" s="377">
        <v>-1.0835464069881673</v>
      </c>
      <c r="O24" s="376">
        <v>12127690.27</v>
      </c>
      <c r="P24" s="377">
        <v>-2.4060997648866933</v>
      </c>
      <c r="Q24" s="376">
        <v>12860722.01</v>
      </c>
      <c r="R24" s="377">
        <v>4.6264261788685701</v>
      </c>
      <c r="S24" s="376">
        <v>13060602.68</v>
      </c>
      <c r="T24" s="377">
        <v>1.554194778835738</v>
      </c>
      <c r="U24" s="376">
        <v>13932776</v>
      </c>
      <c r="V24" s="377">
        <f t="shared" si="0"/>
        <v>6.6778948978792441</v>
      </c>
      <c r="W24" s="805">
        <v>14305699.560000001</v>
      </c>
      <c r="X24" s="789">
        <f t="shared" si="1"/>
        <v>2.6765919440605357</v>
      </c>
    </row>
    <row r="25" spans="1:24" ht="26.25" customHeight="1">
      <c r="A25" s="405" t="s">
        <v>1583</v>
      </c>
      <c r="B25" s="394"/>
      <c r="C25" s="46"/>
      <c r="D25" s="46"/>
      <c r="E25" s="307"/>
      <c r="F25" s="307"/>
      <c r="G25" s="307"/>
      <c r="H25" s="307"/>
      <c r="I25" s="380">
        <v>155894039.78999999</v>
      </c>
      <c r="J25" s="382">
        <v>-2.4</v>
      </c>
      <c r="K25" s="380">
        <v>116177983.03</v>
      </c>
      <c r="L25" s="382">
        <v>-25.476315074970312</v>
      </c>
      <c r="M25" s="380">
        <v>129170092.36999999</v>
      </c>
      <c r="N25" s="382">
        <v>11.182935872320243</v>
      </c>
      <c r="O25" s="380">
        <v>123215403.50999999</v>
      </c>
      <c r="P25" s="382">
        <v>-4.6099594346833417</v>
      </c>
      <c r="Q25" s="380">
        <v>126510044.48</v>
      </c>
      <c r="R25" s="382">
        <v>2.6738872544719072</v>
      </c>
      <c r="S25" s="380">
        <v>127122504.31999999</v>
      </c>
      <c r="T25" s="382">
        <v>0.48411953573916922</v>
      </c>
      <c r="U25" s="380">
        <v>133267833</v>
      </c>
      <c r="V25" s="382">
        <v>4.8341784272363242</v>
      </c>
      <c r="W25" s="801">
        <f>SUM(W26:W32)</f>
        <v>141431452.68000001</v>
      </c>
      <c r="X25" s="789">
        <f t="shared" si="1"/>
        <v>6.1257240372476041</v>
      </c>
    </row>
    <row r="26" spans="1:24" ht="26.25" customHeight="1">
      <c r="A26" s="1840"/>
      <c r="B26" s="363" t="s">
        <v>348</v>
      </c>
      <c r="C26" s="46"/>
      <c r="D26" s="46"/>
      <c r="E26" s="54" t="s">
        <v>340</v>
      </c>
      <c r="F26" s="54" t="s">
        <v>340</v>
      </c>
      <c r="G26" s="53" t="e">
        <f>#REF!/100</f>
        <v>#REF!</v>
      </c>
      <c r="H26" s="53" t="e">
        <f>#REF!/100</f>
        <v>#REF!</v>
      </c>
      <c r="I26" s="376">
        <v>12541114.779999999</v>
      </c>
      <c r="J26" s="379" t="s">
        <v>340</v>
      </c>
      <c r="K26" s="376">
        <v>9849345.5500000007</v>
      </c>
      <c r="L26" s="377">
        <v>-21.463556288414733</v>
      </c>
      <c r="M26" s="376">
        <v>10099830.92</v>
      </c>
      <c r="N26" s="377">
        <v>2.5431676523928859</v>
      </c>
      <c r="O26" s="376">
        <v>10048002.1</v>
      </c>
      <c r="P26" s="377">
        <v>2.0169517760497246</v>
      </c>
      <c r="Q26" s="376">
        <v>10623790.74</v>
      </c>
      <c r="R26" s="377">
        <v>5.1878078370840797</v>
      </c>
      <c r="S26" s="376">
        <v>10230928.130000001</v>
      </c>
      <c r="T26" s="377">
        <v>-3.6979513209048687</v>
      </c>
      <c r="U26" s="376">
        <v>10103055</v>
      </c>
      <c r="V26" s="377">
        <f t="shared" si="0"/>
        <v>-1.2498683245075304</v>
      </c>
      <c r="W26" s="804">
        <v>10823090.52</v>
      </c>
      <c r="X26" s="789">
        <f t="shared" si="1"/>
        <v>7.1269088409396941</v>
      </c>
    </row>
    <row r="27" spans="1:24" ht="26.25" customHeight="1">
      <c r="A27" s="1840"/>
      <c r="B27" s="363" t="s">
        <v>349</v>
      </c>
      <c r="C27" s="46"/>
      <c r="D27" s="46"/>
      <c r="E27" s="54" t="s">
        <v>340</v>
      </c>
      <c r="F27" s="54" t="s">
        <v>340</v>
      </c>
      <c r="G27" s="53" t="e">
        <f>#REF!/100</f>
        <v>#REF!</v>
      </c>
      <c r="H27" s="53" t="e">
        <f>#REF!/100</f>
        <v>#REF!</v>
      </c>
      <c r="I27" s="376">
        <v>19132917.93</v>
      </c>
      <c r="J27" s="379" t="s">
        <v>365</v>
      </c>
      <c r="K27" s="376">
        <v>12014542.949999999</v>
      </c>
      <c r="L27" s="377">
        <v>-37.204858171886798</v>
      </c>
      <c r="M27" s="376">
        <v>13645905.73</v>
      </c>
      <c r="N27" s="377">
        <v>13.578234201576533</v>
      </c>
      <c r="O27" s="376">
        <v>15556151.109999999</v>
      </c>
      <c r="P27" s="377">
        <v>29.477676968144671</v>
      </c>
      <c r="Q27" s="376">
        <v>15538575.26</v>
      </c>
      <c r="R27" s="377">
        <v>13.869871062050777</v>
      </c>
      <c r="S27" s="376">
        <v>15154928.77</v>
      </c>
      <c r="T27" s="377">
        <v>-2.4689939944983141</v>
      </c>
      <c r="U27" s="376">
        <v>16590604</v>
      </c>
      <c r="V27" s="377">
        <f t="shared" si="0"/>
        <v>9.4733221896891919</v>
      </c>
      <c r="W27" s="805">
        <v>17837418.550000001</v>
      </c>
      <c r="X27" s="789">
        <f t="shared" si="1"/>
        <v>7.5151847997818599</v>
      </c>
    </row>
    <row r="28" spans="1:24" ht="26.25" customHeight="1">
      <c r="A28" s="1840"/>
      <c r="B28" s="363" t="s">
        <v>350</v>
      </c>
      <c r="C28" s="46"/>
      <c r="D28" s="46"/>
      <c r="E28" s="54" t="s">
        <v>365</v>
      </c>
      <c r="F28" s="54" t="s">
        <v>365</v>
      </c>
      <c r="G28" s="53" t="e">
        <f>#REF!/100</f>
        <v>#REF!</v>
      </c>
      <c r="H28" s="53" t="e">
        <f>#REF!/100</f>
        <v>#REF!</v>
      </c>
      <c r="I28" s="376">
        <v>8573705.3300000001</v>
      </c>
      <c r="J28" s="379" t="s">
        <v>340</v>
      </c>
      <c r="K28" s="376">
        <v>7068140.5499999998</v>
      </c>
      <c r="L28" s="377">
        <v>-17.560258045397514</v>
      </c>
      <c r="M28" s="376">
        <v>6872907.9500000002</v>
      </c>
      <c r="N28" s="377">
        <v>-2.7621493746329051</v>
      </c>
      <c r="O28" s="376">
        <v>6645352.4900000002</v>
      </c>
      <c r="P28" s="377">
        <v>-5.9816023324550276</v>
      </c>
      <c r="Q28" s="376">
        <v>6919256.1399999997</v>
      </c>
      <c r="R28" s="377">
        <v>0.67436069764326145</v>
      </c>
      <c r="S28" s="376">
        <v>6705229.2999999998</v>
      </c>
      <c r="T28" s="377">
        <v>-3.0932059121603794</v>
      </c>
      <c r="U28" s="376">
        <v>7033631</v>
      </c>
      <c r="V28" s="377">
        <f t="shared" si="0"/>
        <v>4.8976952958193376</v>
      </c>
      <c r="W28" s="805">
        <v>7310980.04</v>
      </c>
      <c r="X28" s="789">
        <f t="shared" si="1"/>
        <v>3.9431843950869849</v>
      </c>
    </row>
    <row r="29" spans="1:24" ht="26.25" customHeight="1">
      <c r="A29" s="1840"/>
      <c r="B29" s="372" t="s">
        <v>1195</v>
      </c>
      <c r="C29" s="46">
        <v>29</v>
      </c>
      <c r="D29" s="46" t="s">
        <v>366</v>
      </c>
      <c r="E29" s="53" t="e">
        <f>#REF!/100</f>
        <v>#REF!</v>
      </c>
      <c r="F29" s="54" t="e">
        <f>#REF!/100</f>
        <v>#REF!</v>
      </c>
      <c r="G29" s="53" t="e">
        <f>#REF!/100</f>
        <v>#REF!</v>
      </c>
      <c r="H29" s="53" t="e">
        <f>#REF!/100</f>
        <v>#REF!</v>
      </c>
      <c r="I29" s="376">
        <v>20560300.460000001</v>
      </c>
      <c r="J29" s="377">
        <v>-1.7941543618307465</v>
      </c>
      <c r="K29" s="376">
        <v>14888734.92</v>
      </c>
      <c r="L29" s="377">
        <v>-27.585032383325402</v>
      </c>
      <c r="M29" s="376">
        <v>16633305.050000001</v>
      </c>
      <c r="N29" s="377">
        <v>11.717383238897771</v>
      </c>
      <c r="O29" s="376">
        <v>15642014.699999999</v>
      </c>
      <c r="P29" s="377">
        <v>5.0593941261464659</v>
      </c>
      <c r="Q29" s="376">
        <v>13337758.51</v>
      </c>
      <c r="R29" s="377">
        <v>-19.812938740037122</v>
      </c>
      <c r="S29" s="376">
        <v>12943406.23</v>
      </c>
      <c r="T29" s="377">
        <v>-2.9566608190149335</v>
      </c>
      <c r="U29" s="376">
        <v>13817602</v>
      </c>
      <c r="V29" s="377">
        <f t="shared" si="0"/>
        <v>6.7539854228928053</v>
      </c>
      <c r="W29" s="805">
        <v>14788256.029999999</v>
      </c>
      <c r="X29" s="789">
        <f t="shared" si="1"/>
        <v>7.0247647167721139</v>
      </c>
    </row>
    <row r="30" spans="1:24" ht="26.25" customHeight="1">
      <c r="A30" s="1840"/>
      <c r="B30" s="363" t="s">
        <v>354</v>
      </c>
      <c r="C30" s="46">
        <v>27</v>
      </c>
      <c r="D30" s="46" t="s">
        <v>354</v>
      </c>
      <c r="E30" s="53" t="e">
        <f>#REF!/100</f>
        <v>#REF!</v>
      </c>
      <c r="F30" s="53" t="e">
        <f>#REF!/100</f>
        <v>#REF!</v>
      </c>
      <c r="G30" s="53" t="e">
        <f>#REF!/100</f>
        <v>#REF!</v>
      </c>
      <c r="H30" s="53" t="e">
        <f>#REF!/100</f>
        <v>#REF!</v>
      </c>
      <c r="I30" s="376">
        <v>16838479.449999999</v>
      </c>
      <c r="J30" s="377">
        <v>-20.066451692558871</v>
      </c>
      <c r="K30" s="376">
        <v>13713119.58</v>
      </c>
      <c r="L30" s="377">
        <v>-18.560820050767703</v>
      </c>
      <c r="M30" s="376">
        <v>15119684.68</v>
      </c>
      <c r="N30" s="377">
        <v>10.257076019751299</v>
      </c>
      <c r="O30" s="376">
        <v>14667986.869999999</v>
      </c>
      <c r="P30" s="377">
        <v>6.9631660719464028</v>
      </c>
      <c r="Q30" s="376">
        <v>14982668.57</v>
      </c>
      <c r="R30" s="377">
        <v>-0.90621010225987453</v>
      </c>
      <c r="S30" s="376">
        <v>15458145.960000001</v>
      </c>
      <c r="T30" s="377">
        <v>3.1735160380711891</v>
      </c>
      <c r="U30" s="376">
        <v>17031700</v>
      </c>
      <c r="V30" s="377">
        <f t="shared" si="0"/>
        <v>10.179448713136608</v>
      </c>
      <c r="W30" s="804">
        <v>17365593.969999999</v>
      </c>
      <c r="X30" s="789">
        <f t="shared" si="1"/>
        <v>1.9604265575368318</v>
      </c>
    </row>
    <row r="31" spans="1:24" ht="26.25" customHeight="1">
      <c r="A31" s="1840"/>
      <c r="B31" s="363" t="s">
        <v>355</v>
      </c>
      <c r="C31" s="46">
        <v>28</v>
      </c>
      <c r="D31" s="46" t="s">
        <v>355</v>
      </c>
      <c r="E31" s="53" t="e">
        <f>#REF!/100</f>
        <v>#REF!</v>
      </c>
      <c r="F31" s="53" t="e">
        <f>#REF!/100</f>
        <v>#REF!</v>
      </c>
      <c r="G31" s="53" t="e">
        <f>#REF!/100</f>
        <v>#REF!</v>
      </c>
      <c r="H31" s="53" t="e">
        <f>#REF!/100</f>
        <v>#REF!</v>
      </c>
      <c r="I31" s="376">
        <v>14480882.83</v>
      </c>
      <c r="J31" s="377">
        <v>8.6745695649221854</v>
      </c>
      <c r="K31" s="376">
        <v>11457476.49</v>
      </c>
      <c r="L31" s="377">
        <v>-20.878605092615054</v>
      </c>
      <c r="M31" s="376">
        <v>12584895.710000001</v>
      </c>
      <c r="N31" s="377">
        <v>9.840030839111936</v>
      </c>
      <c r="O31" s="397">
        <v>10068946.529999999</v>
      </c>
      <c r="P31" s="377">
        <v>-12.11898589721654</v>
      </c>
      <c r="Q31" s="397">
        <v>8622187.6699999999</v>
      </c>
      <c r="R31" s="377">
        <v>-31.487809921628674</v>
      </c>
      <c r="S31" s="376">
        <v>8426713.5</v>
      </c>
      <c r="T31" s="377">
        <v>-2.2671064175526112</v>
      </c>
      <c r="U31" s="376">
        <v>8627907</v>
      </c>
      <c r="V31" s="377">
        <f t="shared" si="0"/>
        <v>2.3875678222595287</v>
      </c>
      <c r="W31" s="804">
        <v>8652175.0199999996</v>
      </c>
      <c r="X31" s="789">
        <f t="shared" si="1"/>
        <v>0.28127354641165336</v>
      </c>
    </row>
    <row r="32" spans="1:24" ht="26.25" customHeight="1">
      <c r="A32" s="1841"/>
      <c r="B32" s="363" t="s">
        <v>356</v>
      </c>
      <c r="C32" s="46">
        <v>30</v>
      </c>
      <c r="D32" s="46" t="s">
        <v>356</v>
      </c>
      <c r="E32" s="53" t="e">
        <f>#REF!/100</f>
        <v>#REF!</v>
      </c>
      <c r="F32" s="53" t="e">
        <f>#REF!/100</f>
        <v>#REF!</v>
      </c>
      <c r="G32" s="53" t="e">
        <f>#REF!/100</f>
        <v>#REF!</v>
      </c>
      <c r="H32" s="53" t="e">
        <f>#REF!/100</f>
        <v>#REF!</v>
      </c>
      <c r="I32" s="376">
        <v>63766639.009999998</v>
      </c>
      <c r="J32" s="377">
        <v>-0.22435553842374834</v>
      </c>
      <c r="K32" s="376">
        <v>47186622.990000002</v>
      </c>
      <c r="L32" s="377">
        <v>-26.001081878252808</v>
      </c>
      <c r="M32" s="376">
        <v>54213562.329999998</v>
      </c>
      <c r="N32" s="377">
        <v>14.891803851886532</v>
      </c>
      <c r="O32" s="376">
        <v>50586949.710000001</v>
      </c>
      <c r="P32" s="377">
        <v>7.2061243304497813</v>
      </c>
      <c r="Q32" s="376">
        <v>56485807.590000004</v>
      </c>
      <c r="R32" s="377">
        <v>4.191285653152188</v>
      </c>
      <c r="S32" s="376">
        <v>58203152.43</v>
      </c>
      <c r="T32" s="377">
        <v>3.0403120947925188</v>
      </c>
      <c r="U32" s="376">
        <v>60063334</v>
      </c>
      <c r="V32" s="377">
        <f t="shared" si="0"/>
        <v>3.196015150961462</v>
      </c>
      <c r="W32" s="804">
        <v>64653938.549999997</v>
      </c>
      <c r="X32" s="789">
        <f t="shared" si="1"/>
        <v>7.6429399506860562</v>
      </c>
    </row>
    <row r="33" spans="1:24" ht="26.25" customHeight="1">
      <c r="A33" s="365" t="s">
        <v>357</v>
      </c>
      <c r="B33" s="369"/>
      <c r="C33" s="46">
        <v>32</v>
      </c>
      <c r="D33" s="46" t="s">
        <v>357</v>
      </c>
      <c r="E33" s="54" t="e">
        <f>#REF!/100</f>
        <v>#REF!</v>
      </c>
      <c r="F33" s="53" t="e">
        <f>#REF!/100</f>
        <v>#REF!</v>
      </c>
      <c r="G33" s="53" t="e">
        <f>#REF!/100</f>
        <v>#REF!</v>
      </c>
      <c r="H33" s="53" t="e">
        <f>#REF!/100</f>
        <v>#REF!</v>
      </c>
      <c r="I33" s="397">
        <v>4702425.37</v>
      </c>
      <c r="J33" s="377">
        <v>3.4512858038427963</v>
      </c>
      <c r="K33" s="376">
        <v>3810270.74</v>
      </c>
      <c r="L33" s="377">
        <v>-18.972223050931692</v>
      </c>
      <c r="M33" s="376">
        <v>3607287.03</v>
      </c>
      <c r="N33" s="377">
        <v>-5.3272778721230818</v>
      </c>
      <c r="O33" s="376">
        <v>3725782.22</v>
      </c>
      <c r="P33" s="377">
        <v>-2.2173888882237258</v>
      </c>
      <c r="Q33" s="376">
        <v>3752559.17</v>
      </c>
      <c r="R33" s="377">
        <v>4.0271854940248542</v>
      </c>
      <c r="S33" s="376">
        <v>3722713.3</v>
      </c>
      <c r="T33" s="377">
        <v>-0.79534708575961233</v>
      </c>
      <c r="U33" s="376">
        <v>3933151</v>
      </c>
      <c r="V33" s="377">
        <f t="shared" si="0"/>
        <v>5.652804367180253</v>
      </c>
      <c r="W33" s="804">
        <v>4065611.82</v>
      </c>
      <c r="X33" s="789">
        <f t="shared" si="1"/>
        <v>3.3678040837994638</v>
      </c>
    </row>
    <row r="34" spans="1:24" ht="18.75" customHeight="1">
      <c r="A34" s="370" t="s">
        <v>1889</v>
      </c>
      <c r="B34" s="370"/>
      <c r="C34" s="46"/>
      <c r="D34" s="46"/>
      <c r="E34" s="61"/>
      <c r="F34" s="62"/>
      <c r="G34" s="61"/>
      <c r="H34" s="61"/>
      <c r="I34" s="61"/>
      <c r="J34" s="61"/>
      <c r="K34" s="61"/>
      <c r="L34" s="61"/>
      <c r="M34" s="61"/>
      <c r="N34" s="61"/>
      <c r="O34" s="61"/>
      <c r="P34" s="46"/>
      <c r="Q34" s="61"/>
      <c r="R34" s="46"/>
      <c r="S34" s="46"/>
      <c r="T34" s="46"/>
    </row>
    <row r="35" spans="1:24" ht="18.75" customHeight="1">
      <c r="A35" s="370" t="s">
        <v>1577</v>
      </c>
      <c r="B35" s="370"/>
      <c r="C35" s="46"/>
      <c r="D35" s="46"/>
      <c r="E35" s="61"/>
      <c r="F35" s="62"/>
      <c r="G35" s="61"/>
      <c r="H35" s="61"/>
      <c r="I35" s="61"/>
      <c r="J35" s="61"/>
      <c r="K35" s="61"/>
      <c r="L35" s="61"/>
      <c r="M35" s="61"/>
      <c r="N35" s="61"/>
      <c r="O35" s="61"/>
      <c r="P35" s="46"/>
      <c r="Q35" s="61"/>
      <c r="R35" s="46"/>
      <c r="S35" s="46"/>
      <c r="T35" s="46"/>
    </row>
    <row r="46" spans="1:24">
      <c r="F46" s="47"/>
    </row>
    <row r="47" spans="1:24">
      <c r="F47" s="47"/>
    </row>
    <row r="48" spans="1:24">
      <c r="F48" s="47"/>
    </row>
    <row r="49" spans="6:6">
      <c r="F49" s="47"/>
    </row>
    <row r="50" spans="6:6">
      <c r="F50" s="47"/>
    </row>
    <row r="51" spans="6:6">
      <c r="F51" s="47"/>
    </row>
    <row r="52" spans="6:6">
      <c r="F52" s="47"/>
    </row>
    <row r="53" spans="6:6">
      <c r="F53" s="47"/>
    </row>
    <row r="54" spans="6:6">
      <c r="F54" s="47"/>
    </row>
    <row r="55" spans="6:6">
      <c r="F55" s="47"/>
    </row>
    <row r="56" spans="6:6">
      <c r="F56" s="47"/>
    </row>
    <row r="57" spans="6:6">
      <c r="F57" s="47"/>
    </row>
    <row r="58" spans="6:6">
      <c r="F58" s="47"/>
    </row>
    <row r="59" spans="6:6">
      <c r="F59" s="47"/>
    </row>
    <row r="60" spans="6:6">
      <c r="F60" s="47"/>
    </row>
    <row r="61" spans="6:6">
      <c r="F61" s="47"/>
    </row>
    <row r="62" spans="6:6">
      <c r="F62" s="47"/>
    </row>
    <row r="63" spans="6:6">
      <c r="F63" s="47"/>
    </row>
    <row r="64" spans="6:6">
      <c r="F64" s="47"/>
    </row>
    <row r="65" spans="6:6">
      <c r="F65" s="47"/>
    </row>
    <row r="66" spans="6:6">
      <c r="F66" s="47"/>
    </row>
    <row r="67" spans="6:6">
      <c r="F67" s="47"/>
    </row>
    <row r="68" spans="6:6">
      <c r="F68" s="47"/>
    </row>
    <row r="69" spans="6:6">
      <c r="F69" s="47"/>
    </row>
    <row r="70" spans="6:6">
      <c r="F70" s="47"/>
    </row>
    <row r="71" spans="6:6">
      <c r="F71" s="47"/>
    </row>
    <row r="72" spans="6:6">
      <c r="F72" s="47"/>
    </row>
    <row r="73" spans="6:6">
      <c r="F73" s="47"/>
    </row>
    <row r="74" spans="6:6">
      <c r="F74" s="47"/>
    </row>
    <row r="75" spans="6:6">
      <c r="F75" s="47"/>
    </row>
    <row r="76" spans="6:6">
      <c r="F76" s="47"/>
    </row>
    <row r="77" spans="6:6">
      <c r="F77" s="47"/>
    </row>
    <row r="78" spans="6:6">
      <c r="F78" s="47"/>
    </row>
  </sheetData>
  <mergeCells count="2">
    <mergeCell ref="A26:A32"/>
    <mergeCell ref="A1:X1"/>
  </mergeCells>
  <phoneticPr fontId="9"/>
  <pageMargins left="0.98425196850393704" right="0.98425196850393704" top="0.82" bottom="0.74803149606299213" header="0.31496062992125984" footer="0.31496062992125984"/>
  <pageSetup paperSize="9" scale="5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Normal="100" zoomScaleSheetLayoutView="100" workbookViewId="0">
      <selection activeCell="A2" sqref="A2"/>
    </sheetView>
  </sheetViews>
  <sheetFormatPr defaultRowHeight="18.75" customHeight="1" outlineLevelRow="1"/>
  <cols>
    <col min="1" max="1" width="2.7109375" style="4" customWidth="1"/>
    <col min="2" max="2" width="10.7109375" style="4" customWidth="1"/>
    <col min="3" max="10" width="12.7109375" style="4" customWidth="1"/>
    <col min="11" max="16384" width="9.140625" style="4"/>
  </cols>
  <sheetData>
    <row r="1" spans="1:15" ht="18.75" customHeight="1">
      <c r="A1" s="329" t="s">
        <v>1849</v>
      </c>
      <c r="B1" s="105"/>
    </row>
    <row r="2" spans="1:15" ht="18.75" customHeight="1">
      <c r="A2" s="105"/>
      <c r="B2" s="105"/>
    </row>
    <row r="3" spans="1:15" ht="11.25" customHeight="1">
      <c r="A3" s="1858"/>
      <c r="B3" s="1858"/>
      <c r="C3" s="1858"/>
      <c r="D3" s="1858"/>
      <c r="E3" s="1858"/>
      <c r="F3" s="1858"/>
      <c r="G3" s="1858"/>
      <c r="H3" s="1858"/>
      <c r="I3" s="1858"/>
      <c r="J3" s="1858"/>
    </row>
    <row r="4" spans="1:15" ht="18.75" customHeight="1">
      <c r="A4" s="329" t="s">
        <v>1850</v>
      </c>
      <c r="B4" s="329"/>
    </row>
    <row r="5" spans="1:15" ht="18.75" customHeight="1">
      <c r="A5" s="105"/>
    </row>
    <row r="6" spans="1:15" ht="18.75" customHeight="1">
      <c r="A6" s="1696" t="s">
        <v>1293</v>
      </c>
      <c r="B6" s="1696"/>
      <c r="C6" s="1696"/>
      <c r="D6" s="1696"/>
      <c r="E6" s="1696"/>
      <c r="F6" s="1696"/>
      <c r="G6" s="1696"/>
      <c r="H6" s="1696"/>
      <c r="I6" s="1696"/>
      <c r="J6" s="1696"/>
      <c r="O6" s="488"/>
    </row>
    <row r="7" spans="1:15" ht="18.75" customHeight="1">
      <c r="A7" s="807" t="s">
        <v>367</v>
      </c>
      <c r="B7" s="808"/>
      <c r="E7" s="809"/>
      <c r="F7" s="809"/>
      <c r="J7" s="5" t="s">
        <v>369</v>
      </c>
    </row>
    <row r="8" spans="1:15" ht="18.75" customHeight="1">
      <c r="A8" s="1860"/>
      <c r="B8" s="1861"/>
      <c r="C8" s="657" t="s">
        <v>1196</v>
      </c>
      <c r="D8" s="658"/>
      <c r="E8" s="657" t="s">
        <v>570</v>
      </c>
      <c r="F8" s="658"/>
      <c r="G8" s="1775" t="s">
        <v>1262</v>
      </c>
      <c r="H8" s="1776"/>
      <c r="I8" s="1775" t="s">
        <v>248</v>
      </c>
      <c r="J8" s="1776"/>
    </row>
    <row r="9" spans="1:15" ht="18.75" customHeight="1">
      <c r="A9" s="1862"/>
      <c r="B9" s="1863"/>
      <c r="C9" s="660"/>
      <c r="D9" s="661" t="s">
        <v>159</v>
      </c>
      <c r="E9" s="660"/>
      <c r="F9" s="661" t="s">
        <v>159</v>
      </c>
      <c r="G9" s="724"/>
      <c r="H9" s="661" t="s">
        <v>159</v>
      </c>
      <c r="I9" s="724"/>
      <c r="J9" s="661" t="s">
        <v>159</v>
      </c>
    </row>
    <row r="10" spans="1:15" ht="18.75" hidden="1" customHeight="1" outlineLevel="1">
      <c r="A10" s="1854" t="s">
        <v>370</v>
      </c>
      <c r="B10" s="1855"/>
      <c r="C10" s="319">
        <v>433</v>
      </c>
      <c r="D10" s="810"/>
      <c r="E10" s="321">
        <v>12087</v>
      </c>
      <c r="F10" s="810"/>
      <c r="G10" s="321">
        <v>468833</v>
      </c>
      <c r="H10" s="810"/>
      <c r="I10" s="321">
        <v>177333</v>
      </c>
      <c r="J10" s="810"/>
    </row>
    <row r="11" spans="1:15" ht="18.75" hidden="1" customHeight="1" outlineLevel="1">
      <c r="A11" s="1854" t="s">
        <v>371</v>
      </c>
      <c r="B11" s="1855"/>
      <c r="C11" s="319">
        <v>410</v>
      </c>
      <c r="D11" s="320">
        <f>(C11/C10-1)*100</f>
        <v>-5.3117782909930744</v>
      </c>
      <c r="E11" s="321">
        <v>11697</v>
      </c>
      <c r="F11" s="320">
        <f>(E11/E10-1)*100</f>
        <v>-3.2266070985356166</v>
      </c>
      <c r="G11" s="321">
        <v>468208</v>
      </c>
      <c r="H11" s="320">
        <f>(G11/G10-1)*100</f>
        <v>-0.13330972862405366</v>
      </c>
      <c r="I11" s="321">
        <v>174232</v>
      </c>
      <c r="J11" s="320">
        <f>(I11/I10-1)*100</f>
        <v>-1.7486874975328859</v>
      </c>
    </row>
    <row r="12" spans="1:15" ht="18.75" hidden="1" customHeight="1" outlineLevel="1">
      <c r="A12" s="1854" t="s">
        <v>372</v>
      </c>
      <c r="B12" s="1855"/>
      <c r="C12" s="319">
        <v>420</v>
      </c>
      <c r="D12" s="320">
        <f t="shared" ref="D12:F24" si="0">(C12/C11-1)*100</f>
        <v>2.4390243902439046</v>
      </c>
      <c r="E12" s="319">
        <v>11365</v>
      </c>
      <c r="F12" s="320">
        <f t="shared" si="0"/>
        <v>-2.8383346157134337</v>
      </c>
      <c r="G12" s="321">
        <v>543188</v>
      </c>
      <c r="H12" s="320">
        <f t="shared" ref="H12:J15" si="1">(G12/G11-1)*100</f>
        <v>16.014250076888903</v>
      </c>
      <c r="I12" s="321">
        <v>191566</v>
      </c>
      <c r="J12" s="320">
        <f t="shared" si="1"/>
        <v>9.9488038936590186</v>
      </c>
    </row>
    <row r="13" spans="1:15" ht="18.75" hidden="1" customHeight="1" outlineLevel="1">
      <c r="A13" s="1854" t="s">
        <v>373</v>
      </c>
      <c r="B13" s="1855"/>
      <c r="C13" s="319">
        <v>399</v>
      </c>
      <c r="D13" s="320">
        <f t="shared" si="0"/>
        <v>-5.0000000000000044</v>
      </c>
      <c r="E13" s="319">
        <v>11280</v>
      </c>
      <c r="F13" s="320">
        <f t="shared" si="0"/>
        <v>-0.74791025076991202</v>
      </c>
      <c r="G13" s="321">
        <v>619739</v>
      </c>
      <c r="H13" s="320">
        <f t="shared" si="1"/>
        <v>14.092910741768971</v>
      </c>
      <c r="I13" s="321">
        <v>207697</v>
      </c>
      <c r="J13" s="320">
        <f t="shared" si="1"/>
        <v>8.420596556800275</v>
      </c>
    </row>
    <row r="14" spans="1:15" ht="18.75" hidden="1" customHeight="1" outlineLevel="1">
      <c r="A14" s="1854" t="s">
        <v>374</v>
      </c>
      <c r="B14" s="1855"/>
      <c r="C14" s="319">
        <v>405</v>
      </c>
      <c r="D14" s="320">
        <f t="shared" si="0"/>
        <v>1.5037593984962516</v>
      </c>
      <c r="E14" s="319">
        <v>11220</v>
      </c>
      <c r="F14" s="320">
        <f t="shared" si="0"/>
        <v>-0.53191489361702482</v>
      </c>
      <c r="G14" s="321">
        <v>600431</v>
      </c>
      <c r="H14" s="320">
        <f t="shared" si="1"/>
        <v>-3.1155050755237279</v>
      </c>
      <c r="I14" s="321">
        <v>187236</v>
      </c>
      <c r="J14" s="320">
        <f t="shared" si="1"/>
        <v>-9.8513700246031455</v>
      </c>
    </row>
    <row r="15" spans="1:15" ht="18.75" customHeight="1" collapsed="1">
      <c r="A15" s="1854" t="s">
        <v>375</v>
      </c>
      <c r="B15" s="1855"/>
      <c r="C15" s="319">
        <v>380</v>
      </c>
      <c r="D15" s="320">
        <f t="shared" si="0"/>
        <v>-6.1728395061728447</v>
      </c>
      <c r="E15" s="319">
        <v>11033</v>
      </c>
      <c r="F15" s="320">
        <f t="shared" si="0"/>
        <v>-1.6666666666666718</v>
      </c>
      <c r="G15" s="321">
        <v>599640</v>
      </c>
      <c r="H15" s="320">
        <f t="shared" si="1"/>
        <v>-0.1317387010330906</v>
      </c>
      <c r="I15" s="321">
        <v>212331</v>
      </c>
      <c r="J15" s="320">
        <f t="shared" si="1"/>
        <v>13.402871242709736</v>
      </c>
    </row>
    <row r="16" spans="1:15" ht="18.75" customHeight="1">
      <c r="A16" s="1854" t="s">
        <v>376</v>
      </c>
      <c r="B16" s="1855"/>
      <c r="C16" s="319">
        <v>397</v>
      </c>
      <c r="D16" s="320">
        <f t="shared" si="0"/>
        <v>4.4736842105263186</v>
      </c>
      <c r="E16" s="319">
        <v>11064</v>
      </c>
      <c r="F16" s="320">
        <f t="shared" si="0"/>
        <v>0.28097525605004225</v>
      </c>
      <c r="G16" s="321">
        <v>1021737</v>
      </c>
      <c r="H16" s="811" t="s">
        <v>377</v>
      </c>
      <c r="I16" s="321">
        <v>372927</v>
      </c>
      <c r="J16" s="811" t="s">
        <v>377</v>
      </c>
    </row>
    <row r="17" spans="1:10" ht="18.75" customHeight="1">
      <c r="A17" s="1854" t="s">
        <v>378</v>
      </c>
      <c r="B17" s="1855"/>
      <c r="C17" s="319">
        <v>382</v>
      </c>
      <c r="D17" s="320">
        <f t="shared" si="0"/>
        <v>-3.7783375314861423</v>
      </c>
      <c r="E17" s="319">
        <v>10950</v>
      </c>
      <c r="F17" s="320">
        <f t="shared" si="0"/>
        <v>-1.0303687635574876</v>
      </c>
      <c r="G17" s="321">
        <v>755200.59</v>
      </c>
      <c r="H17" s="320">
        <f t="shared" ref="H17:J24" si="2">(G17/G16-1)*100</f>
        <v>-26.086596648648332</v>
      </c>
      <c r="I17" s="321">
        <v>232587</v>
      </c>
      <c r="J17" s="320">
        <f t="shared" si="2"/>
        <v>-37.632029861072006</v>
      </c>
    </row>
    <row r="18" spans="1:10" ht="18.75" customHeight="1">
      <c r="A18" s="1854" t="s">
        <v>379</v>
      </c>
      <c r="B18" s="1855"/>
      <c r="C18" s="319">
        <v>382</v>
      </c>
      <c r="D18" s="320">
        <f t="shared" si="0"/>
        <v>0</v>
      </c>
      <c r="E18" s="319">
        <v>10686</v>
      </c>
      <c r="F18" s="320">
        <f t="shared" si="0"/>
        <v>-2.4109589041095836</v>
      </c>
      <c r="G18" s="321">
        <v>760983</v>
      </c>
      <c r="H18" s="320">
        <f t="shared" si="2"/>
        <v>0.76567869206776162</v>
      </c>
      <c r="I18" s="321">
        <v>230551</v>
      </c>
      <c r="J18" s="320">
        <f t="shared" si="2"/>
        <v>-0.87537136641342439</v>
      </c>
    </row>
    <row r="19" spans="1:10" ht="18.75" customHeight="1">
      <c r="A19" s="1854" t="s">
        <v>380</v>
      </c>
      <c r="B19" s="1855"/>
      <c r="C19" s="319">
        <v>365</v>
      </c>
      <c r="D19" s="320">
        <f t="shared" si="0"/>
        <v>-4.4502617801047144</v>
      </c>
      <c r="E19" s="321">
        <v>10778</v>
      </c>
      <c r="F19" s="320">
        <f t="shared" si="0"/>
        <v>0.860939547070938</v>
      </c>
      <c r="G19" s="321">
        <v>758595</v>
      </c>
      <c r="H19" s="320">
        <f t="shared" si="2"/>
        <v>-0.31380464478181214</v>
      </c>
      <c r="I19" s="321">
        <v>221054</v>
      </c>
      <c r="J19" s="320">
        <f t="shared" si="2"/>
        <v>-4.1192621155406002</v>
      </c>
    </row>
    <row r="20" spans="1:10" ht="18.75" customHeight="1">
      <c r="A20" s="1854" t="s">
        <v>208</v>
      </c>
      <c r="B20" s="1855"/>
      <c r="C20" s="319">
        <v>354</v>
      </c>
      <c r="D20" s="320">
        <f t="shared" si="0"/>
        <v>-3.013698630136985</v>
      </c>
      <c r="E20" s="321">
        <v>10080</v>
      </c>
      <c r="F20" s="320">
        <f>(E20/E19-1)*100</f>
        <v>-6.4761551308220477</v>
      </c>
      <c r="G20" s="321">
        <v>753139</v>
      </c>
      <c r="H20" s="320">
        <f t="shared" si="2"/>
        <v>-0.71922435555203945</v>
      </c>
      <c r="I20" s="321">
        <v>114691</v>
      </c>
      <c r="J20" s="320">
        <f t="shared" si="2"/>
        <v>-48.116297375301961</v>
      </c>
    </row>
    <row r="21" spans="1:10" ht="18.75" customHeight="1">
      <c r="A21" s="1854" t="s">
        <v>207</v>
      </c>
      <c r="B21" s="1855"/>
      <c r="C21" s="319">
        <v>326</v>
      </c>
      <c r="D21" s="320">
        <f t="shared" si="0"/>
        <v>-7.9096045197740157</v>
      </c>
      <c r="E21" s="321">
        <v>9661</v>
      </c>
      <c r="F21" s="320">
        <f t="shared" si="0"/>
        <v>-4.1567460317460281</v>
      </c>
      <c r="G21" s="321">
        <v>878489.27</v>
      </c>
      <c r="H21" s="320">
        <f t="shared" si="2"/>
        <v>16.643709859667343</v>
      </c>
      <c r="I21" s="321">
        <v>277344.95</v>
      </c>
      <c r="J21" s="320">
        <f t="shared" si="2"/>
        <v>141.8192796296135</v>
      </c>
    </row>
    <row r="22" spans="1:10" ht="18.75" customHeight="1">
      <c r="A22" s="1854" t="s">
        <v>206</v>
      </c>
      <c r="B22" s="1855"/>
      <c r="C22" s="319">
        <v>317</v>
      </c>
      <c r="D22" s="320">
        <f t="shared" si="0"/>
        <v>-2.7607361963190136</v>
      </c>
      <c r="E22" s="321">
        <v>9810</v>
      </c>
      <c r="F22" s="320">
        <f t="shared" si="0"/>
        <v>1.542283407514744</v>
      </c>
      <c r="G22" s="321">
        <v>632095.94999999995</v>
      </c>
      <c r="H22" s="320">
        <f t="shared" si="2"/>
        <v>-28.047390948781882</v>
      </c>
      <c r="I22" s="321">
        <v>200702.21</v>
      </c>
      <c r="J22" s="320">
        <f t="shared" si="2"/>
        <v>-27.634445840820256</v>
      </c>
    </row>
    <row r="23" spans="1:10" ht="18.75" customHeight="1">
      <c r="A23" s="1854" t="s">
        <v>1078</v>
      </c>
      <c r="B23" s="1855"/>
      <c r="C23" s="319">
        <v>315</v>
      </c>
      <c r="D23" s="320">
        <f t="shared" si="0"/>
        <v>-0.63091482649841879</v>
      </c>
      <c r="E23" s="321">
        <v>10313</v>
      </c>
      <c r="F23" s="320">
        <f t="shared" si="0"/>
        <v>5.1274209989806252</v>
      </c>
      <c r="G23" s="321">
        <v>618335</v>
      </c>
      <c r="H23" s="320">
        <f t="shared" si="2"/>
        <v>-2.1770349897036967</v>
      </c>
      <c r="I23" s="321">
        <v>191441</v>
      </c>
      <c r="J23" s="320">
        <f t="shared" si="2"/>
        <v>-4.6144035982463745</v>
      </c>
    </row>
    <row r="24" spans="1:10" ht="18.75" customHeight="1">
      <c r="A24" s="1843" t="s">
        <v>1075</v>
      </c>
      <c r="B24" s="1844"/>
      <c r="C24" s="812">
        <v>348</v>
      </c>
      <c r="D24" s="813">
        <f t="shared" si="0"/>
        <v>10.476190476190483</v>
      </c>
      <c r="E24" s="399">
        <v>10120</v>
      </c>
      <c r="F24" s="814">
        <f t="shared" si="0"/>
        <v>-1.871424415785905</v>
      </c>
      <c r="G24" s="104">
        <v>921577.82</v>
      </c>
      <c r="H24" s="813">
        <f t="shared" si="2"/>
        <v>49.041833310422334</v>
      </c>
      <c r="I24" s="815">
        <v>287611.44</v>
      </c>
      <c r="J24" s="813">
        <f t="shared" si="2"/>
        <v>50.235028024299908</v>
      </c>
    </row>
    <row r="25" spans="1:10" ht="18.75" customHeight="1">
      <c r="A25" s="46" t="s">
        <v>1890</v>
      </c>
      <c r="B25" s="322"/>
      <c r="C25" s="322"/>
      <c r="D25" s="322"/>
      <c r="E25" s="322"/>
      <c r="F25" s="322"/>
      <c r="G25" s="322"/>
      <c r="H25" s="322"/>
    </row>
    <row r="26" spans="1:10" ht="18.75" customHeight="1">
      <c r="A26" s="4" t="s">
        <v>381</v>
      </c>
    </row>
    <row r="27" spans="1:10" ht="18.75" customHeight="1">
      <c r="A27" s="4" t="s">
        <v>1938</v>
      </c>
    </row>
    <row r="28" spans="1:10" ht="18.75" customHeight="1">
      <c r="A28" s="4" t="s">
        <v>1836</v>
      </c>
    </row>
    <row r="32" spans="1:10" ht="18.75" customHeight="1">
      <c r="A32" s="1859" t="s">
        <v>1294</v>
      </c>
      <c r="B32" s="1859"/>
      <c r="C32" s="1859"/>
      <c r="D32" s="1859"/>
      <c r="E32" s="1859"/>
      <c r="F32" s="1859"/>
      <c r="G32" s="1859"/>
      <c r="H32" s="1859"/>
      <c r="I32" s="1859"/>
      <c r="J32" s="1859"/>
    </row>
    <row r="33" spans="1:10" ht="18.75" customHeight="1">
      <c r="A33" s="816" t="s">
        <v>382</v>
      </c>
      <c r="B33" s="816"/>
      <c r="C33" s="816"/>
      <c r="E33" s="322"/>
      <c r="F33" s="322"/>
      <c r="G33" s="322"/>
      <c r="H33" s="322"/>
      <c r="I33" s="817"/>
      <c r="J33" s="817" t="s">
        <v>383</v>
      </c>
    </row>
    <row r="34" spans="1:10" ht="18.75" customHeight="1">
      <c r="A34" s="818"/>
      <c r="B34" s="819"/>
      <c r="C34" s="819"/>
      <c r="D34" s="820"/>
      <c r="E34" s="821" t="s">
        <v>384</v>
      </c>
      <c r="F34" s="822"/>
      <c r="G34" s="821" t="s">
        <v>385</v>
      </c>
      <c r="H34" s="822"/>
      <c r="I34" s="1856" t="s">
        <v>1266</v>
      </c>
      <c r="J34" s="1857"/>
    </row>
    <row r="35" spans="1:10" ht="18.75" customHeight="1">
      <c r="A35" s="823"/>
      <c r="B35" s="824"/>
      <c r="C35" s="824"/>
      <c r="D35" s="825"/>
      <c r="E35" s="826"/>
      <c r="F35" s="827" t="s">
        <v>9</v>
      </c>
      <c r="G35" s="826"/>
      <c r="H35" s="827" t="s">
        <v>9</v>
      </c>
      <c r="I35" s="828"/>
      <c r="J35" s="827" t="s">
        <v>9</v>
      </c>
    </row>
    <row r="36" spans="1:10" ht="18.75" customHeight="1">
      <c r="A36" s="829" t="s">
        <v>386</v>
      </c>
      <c r="B36" s="830"/>
      <c r="C36" s="830"/>
      <c r="D36" s="831"/>
      <c r="E36" s="832">
        <f>E37+E48</f>
        <v>315</v>
      </c>
      <c r="F36" s="833">
        <f>E36/$E$36*100</f>
        <v>100</v>
      </c>
      <c r="G36" s="832">
        <f>G37+G48</f>
        <v>10313</v>
      </c>
      <c r="H36" s="833">
        <f>G36/$G$36*100</f>
        <v>100</v>
      </c>
      <c r="I36" s="832">
        <f>I37+I48</f>
        <v>618335</v>
      </c>
      <c r="J36" s="833">
        <f>I36/$I$36*100</f>
        <v>100</v>
      </c>
    </row>
    <row r="37" spans="1:10" ht="18.75" customHeight="1">
      <c r="A37" s="1849" t="s">
        <v>387</v>
      </c>
      <c r="B37" s="1850"/>
      <c r="C37" s="1850"/>
      <c r="D37" s="1851"/>
      <c r="E37" s="832">
        <v>280</v>
      </c>
      <c r="F37" s="833">
        <f>E37/$E$36*100</f>
        <v>88.888888888888886</v>
      </c>
      <c r="G37" s="832">
        <v>8646</v>
      </c>
      <c r="H37" s="833">
        <f>G37/$G$36*100</f>
        <v>83.835935227382919</v>
      </c>
      <c r="I37" s="832">
        <v>127534</v>
      </c>
      <c r="J37" s="833">
        <f>I37/$I$36*100</f>
        <v>20.625389149894474</v>
      </c>
    </row>
    <row r="38" spans="1:10" ht="18.75" customHeight="1">
      <c r="A38" s="547"/>
      <c r="B38" s="1853" t="s">
        <v>388</v>
      </c>
      <c r="C38" s="1853"/>
      <c r="D38" s="1853"/>
      <c r="E38" s="834">
        <v>60</v>
      </c>
      <c r="F38" s="835">
        <f t="shared" ref="F38:F50" si="3">E38/$E$36*100</f>
        <v>19.047619047619047</v>
      </c>
      <c r="G38" s="834">
        <v>2401</v>
      </c>
      <c r="H38" s="835">
        <f t="shared" ref="H38:H50" si="4">G38/$G$36*100</f>
        <v>23.281295452341705</v>
      </c>
      <c r="I38" s="834">
        <v>34964</v>
      </c>
      <c r="J38" s="835">
        <f t="shared" ref="J38:J49" si="5">I38/$I$36*100</f>
        <v>5.6545400147169413</v>
      </c>
    </row>
    <row r="39" spans="1:10" ht="18.75" customHeight="1">
      <c r="A39" s="547"/>
      <c r="B39" s="1852" t="s">
        <v>389</v>
      </c>
      <c r="C39" s="1852"/>
      <c r="D39" s="1852"/>
      <c r="E39" s="834">
        <v>15</v>
      </c>
      <c r="F39" s="835">
        <f t="shared" si="3"/>
        <v>4.7619047619047619</v>
      </c>
      <c r="G39" s="834">
        <v>838</v>
      </c>
      <c r="H39" s="835">
        <f t="shared" si="4"/>
        <v>8.1256666343450004</v>
      </c>
      <c r="I39" s="834">
        <v>14916</v>
      </c>
      <c r="J39" s="835">
        <f t="shared" si="5"/>
        <v>2.4122846030064609</v>
      </c>
    </row>
    <row r="40" spans="1:10" ht="18.75" customHeight="1">
      <c r="A40" s="547"/>
      <c r="B40" s="1845" t="s">
        <v>391</v>
      </c>
      <c r="C40" s="1845"/>
      <c r="D40" s="1845"/>
      <c r="E40" s="834">
        <v>36</v>
      </c>
      <c r="F40" s="835">
        <f t="shared" si="3"/>
        <v>11.428571428571429</v>
      </c>
      <c r="G40" s="834">
        <v>759</v>
      </c>
      <c r="H40" s="835">
        <f t="shared" si="4"/>
        <v>7.3596431688160573</v>
      </c>
      <c r="I40" s="834">
        <v>11479</v>
      </c>
      <c r="J40" s="835">
        <f t="shared" si="5"/>
        <v>1.8564370446440845</v>
      </c>
    </row>
    <row r="41" spans="1:10" ht="18.75" customHeight="1">
      <c r="A41" s="547"/>
      <c r="B41" s="1852" t="s">
        <v>390</v>
      </c>
      <c r="C41" s="1852"/>
      <c r="D41" s="1852"/>
      <c r="E41" s="834">
        <v>14</v>
      </c>
      <c r="F41" s="835">
        <f t="shared" si="3"/>
        <v>4.4444444444444446</v>
      </c>
      <c r="G41" s="834">
        <v>489</v>
      </c>
      <c r="H41" s="835">
        <f t="shared" si="4"/>
        <v>4.7415882866285273</v>
      </c>
      <c r="I41" s="834">
        <v>8084</v>
      </c>
      <c r="J41" s="835">
        <f t="shared" si="5"/>
        <v>1.3073819208034478</v>
      </c>
    </row>
    <row r="42" spans="1:10" ht="18.75" customHeight="1">
      <c r="A42" s="547"/>
      <c r="B42" s="1846" t="s">
        <v>394</v>
      </c>
      <c r="C42" s="1847"/>
      <c r="D42" s="1848"/>
      <c r="E42" s="834">
        <v>20</v>
      </c>
      <c r="F42" s="835">
        <f t="shared" si="3"/>
        <v>6.3492063492063489</v>
      </c>
      <c r="G42" s="834">
        <v>609</v>
      </c>
      <c r="H42" s="835">
        <f t="shared" si="4"/>
        <v>5.9051682342674292</v>
      </c>
      <c r="I42" s="834">
        <v>8059</v>
      </c>
      <c r="J42" s="835">
        <f t="shared" si="5"/>
        <v>1.3033388050166981</v>
      </c>
    </row>
    <row r="43" spans="1:10" ht="18.75" customHeight="1">
      <c r="A43" s="547"/>
      <c r="B43" s="1845" t="s">
        <v>393</v>
      </c>
      <c r="C43" s="1845"/>
      <c r="D43" s="1845"/>
      <c r="E43" s="834">
        <v>17</v>
      </c>
      <c r="F43" s="835">
        <f t="shared" si="3"/>
        <v>5.3968253968253972</v>
      </c>
      <c r="G43" s="834">
        <v>477</v>
      </c>
      <c r="H43" s="835">
        <f t="shared" si="4"/>
        <v>4.6252302918646366</v>
      </c>
      <c r="I43" s="834">
        <v>7063</v>
      </c>
      <c r="J43" s="835">
        <f t="shared" si="5"/>
        <v>1.1422610720725821</v>
      </c>
    </row>
    <row r="44" spans="1:10" ht="18.75" customHeight="1">
      <c r="A44" s="547"/>
      <c r="B44" s="1852" t="s">
        <v>392</v>
      </c>
      <c r="C44" s="1852"/>
      <c r="D44" s="1852"/>
      <c r="E44" s="834">
        <v>8</v>
      </c>
      <c r="F44" s="835">
        <f t="shared" si="3"/>
        <v>2.5396825396825395</v>
      </c>
      <c r="G44" s="834">
        <v>748</v>
      </c>
      <c r="H44" s="835">
        <f t="shared" si="4"/>
        <v>7.2529816736158246</v>
      </c>
      <c r="I44" s="834">
        <v>6632</v>
      </c>
      <c r="J44" s="835">
        <f t="shared" si="5"/>
        <v>1.0725577559090138</v>
      </c>
    </row>
    <row r="45" spans="1:10" ht="18.75" customHeight="1">
      <c r="A45" s="547"/>
      <c r="B45" s="1845" t="s">
        <v>395</v>
      </c>
      <c r="C45" s="1845"/>
      <c r="D45" s="1845"/>
      <c r="E45" s="834">
        <v>16</v>
      </c>
      <c r="F45" s="835">
        <f t="shared" si="3"/>
        <v>5.0793650793650791</v>
      </c>
      <c r="G45" s="834">
        <v>495</v>
      </c>
      <c r="H45" s="835">
        <f t="shared" si="4"/>
        <v>4.7997672840104721</v>
      </c>
      <c r="I45" s="834">
        <v>6147</v>
      </c>
      <c r="J45" s="835">
        <f t="shared" si="5"/>
        <v>0.9941213096460656</v>
      </c>
    </row>
    <row r="46" spans="1:10" ht="18.75" customHeight="1">
      <c r="A46" s="547"/>
      <c r="B46" s="1845" t="s">
        <v>396</v>
      </c>
      <c r="C46" s="1845"/>
      <c r="D46" s="1845"/>
      <c r="E46" s="834">
        <v>13</v>
      </c>
      <c r="F46" s="835">
        <f t="shared" si="3"/>
        <v>4.1269841269841265</v>
      </c>
      <c r="G46" s="834">
        <v>293</v>
      </c>
      <c r="H46" s="835">
        <f t="shared" si="4"/>
        <v>2.8410743721516534</v>
      </c>
      <c r="I46" s="834">
        <v>3715</v>
      </c>
      <c r="J46" s="835">
        <f t="shared" si="5"/>
        <v>0.60080700591103531</v>
      </c>
    </row>
    <row r="47" spans="1:10" ht="18.75" customHeight="1">
      <c r="A47" s="659"/>
      <c r="B47" s="1845" t="s">
        <v>397</v>
      </c>
      <c r="C47" s="1845"/>
      <c r="D47" s="1845"/>
      <c r="E47" s="834">
        <v>13</v>
      </c>
      <c r="F47" s="835">
        <f t="shared" si="3"/>
        <v>4.1269841269841265</v>
      </c>
      <c r="G47" s="834">
        <v>274</v>
      </c>
      <c r="H47" s="835">
        <f t="shared" si="4"/>
        <v>2.6568408804421604</v>
      </c>
      <c r="I47" s="834">
        <v>3520</v>
      </c>
      <c r="J47" s="835">
        <f t="shared" si="5"/>
        <v>0.56927070277438596</v>
      </c>
    </row>
    <row r="48" spans="1:10" ht="18.75" customHeight="1">
      <c r="A48" s="836" t="s">
        <v>398</v>
      </c>
      <c r="B48" s="837"/>
      <c r="C48" s="838"/>
      <c r="D48" s="839"/>
      <c r="E48" s="832">
        <v>35</v>
      </c>
      <c r="F48" s="833">
        <f t="shared" si="3"/>
        <v>11.111111111111111</v>
      </c>
      <c r="G48" s="832">
        <v>1667</v>
      </c>
      <c r="H48" s="833">
        <f t="shared" si="4"/>
        <v>16.164064772617085</v>
      </c>
      <c r="I48" s="832">
        <v>490801</v>
      </c>
      <c r="J48" s="833">
        <f t="shared" si="5"/>
        <v>79.374610850105526</v>
      </c>
    </row>
    <row r="49" spans="1:10" ht="18.75" customHeight="1">
      <c r="A49" s="547"/>
      <c r="B49" s="1845" t="s">
        <v>399</v>
      </c>
      <c r="C49" s="1845"/>
      <c r="D49" s="1845"/>
      <c r="E49" s="104">
        <v>17</v>
      </c>
      <c r="F49" s="840">
        <f t="shared" si="3"/>
        <v>5.3968253968253972</v>
      </c>
      <c r="G49" s="104">
        <v>798</v>
      </c>
      <c r="H49" s="840">
        <f t="shared" si="4"/>
        <v>7.7378066517987012</v>
      </c>
      <c r="I49" s="104">
        <v>46412</v>
      </c>
      <c r="J49" s="840">
        <f t="shared" si="5"/>
        <v>7.505963595785456</v>
      </c>
    </row>
    <row r="50" spans="1:10" ht="18.75" customHeight="1">
      <c r="A50" s="659"/>
      <c r="B50" s="1846" t="s">
        <v>1279</v>
      </c>
      <c r="C50" s="1847"/>
      <c r="D50" s="1848"/>
      <c r="E50" s="104">
        <v>1</v>
      </c>
      <c r="F50" s="840">
        <f t="shared" si="3"/>
        <v>0.31746031746031744</v>
      </c>
      <c r="G50" s="104">
        <v>479</v>
      </c>
      <c r="H50" s="840">
        <f t="shared" si="4"/>
        <v>4.6446232909919516</v>
      </c>
      <c r="I50" s="841" t="s">
        <v>400</v>
      </c>
      <c r="J50" s="841" t="s">
        <v>400</v>
      </c>
    </row>
    <row r="51" spans="1:10" ht="18.75" customHeight="1">
      <c r="A51" s="322" t="s">
        <v>1501</v>
      </c>
      <c r="B51" s="322"/>
      <c r="C51" s="322"/>
    </row>
    <row r="52" spans="1:10" ht="18.75" customHeight="1">
      <c r="A52" s="322" t="s">
        <v>401</v>
      </c>
      <c r="B52" s="322"/>
      <c r="C52" s="322"/>
    </row>
    <row r="53" spans="1:10" ht="18.75" customHeight="1">
      <c r="A53" s="322" t="s">
        <v>1556</v>
      </c>
      <c r="B53" s="322"/>
      <c r="C53" s="322"/>
    </row>
    <row r="54" spans="1:10" ht="18.75" customHeight="1">
      <c r="A54" s="322"/>
      <c r="B54" s="322"/>
    </row>
  </sheetData>
  <mergeCells count="35">
    <mergeCell ref="I34:J34"/>
    <mergeCell ref="A3:J3"/>
    <mergeCell ref="A6:J6"/>
    <mergeCell ref="G8:H8"/>
    <mergeCell ref="I8:J8"/>
    <mergeCell ref="A32:J32"/>
    <mergeCell ref="A8:B9"/>
    <mergeCell ref="A14:B14"/>
    <mergeCell ref="A15:B15"/>
    <mergeCell ref="A16:B16"/>
    <mergeCell ref="A10:B10"/>
    <mergeCell ref="A11:B11"/>
    <mergeCell ref="A12:B12"/>
    <mergeCell ref="A13:B13"/>
    <mergeCell ref="A17:B17"/>
    <mergeCell ref="A18:B18"/>
    <mergeCell ref="A19:B19"/>
    <mergeCell ref="A20:B20"/>
    <mergeCell ref="A21:B21"/>
    <mergeCell ref="A22:B22"/>
    <mergeCell ref="A23:B23"/>
    <mergeCell ref="A24:B24"/>
    <mergeCell ref="B49:D49"/>
    <mergeCell ref="B50:D50"/>
    <mergeCell ref="A37:D37"/>
    <mergeCell ref="B43:D43"/>
    <mergeCell ref="B44:D44"/>
    <mergeCell ref="B45:D45"/>
    <mergeCell ref="B46:D46"/>
    <mergeCell ref="B47:D47"/>
    <mergeCell ref="B38:D38"/>
    <mergeCell ref="B39:D39"/>
    <mergeCell ref="B40:D40"/>
    <mergeCell ref="B41:D41"/>
    <mergeCell ref="B42:D42"/>
  </mergeCells>
  <phoneticPr fontId="9"/>
  <pageMargins left="0.75" right="0.75" top="1" bottom="1" header="0.51200000000000001" footer="0.51200000000000001"/>
  <pageSetup paperSize="9" scale="80" orientation="portrait" cellComments="asDisplayed"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zoomScale="90" zoomScaleNormal="85" zoomScaleSheetLayoutView="90" workbookViewId="0">
      <selection activeCell="A2" sqref="A2"/>
    </sheetView>
  </sheetViews>
  <sheetFormatPr defaultRowHeight="18.75" customHeight="1" outlineLevelRow="1" outlineLevelCol="1"/>
  <cols>
    <col min="1" max="1" width="12.7109375" style="4" customWidth="1"/>
    <col min="2" max="5" width="12.7109375" style="4" hidden="1" customWidth="1" outlineLevel="1"/>
    <col min="6" max="6" width="12.7109375" style="4" customWidth="1" collapsed="1"/>
    <col min="7" max="13" width="12.7109375" style="4" customWidth="1"/>
    <col min="14" max="16384" width="9.140625" style="4"/>
  </cols>
  <sheetData>
    <row r="1" spans="1:15" ht="18.75" customHeight="1">
      <c r="A1" s="673" t="s">
        <v>1851</v>
      </c>
    </row>
    <row r="2" spans="1:15" ht="17.25" customHeight="1">
      <c r="A2" s="105"/>
    </row>
    <row r="3" spans="1:15" ht="17.25" customHeight="1">
      <c r="A3" s="842"/>
      <c r="B3" s="842"/>
      <c r="C3" s="842"/>
      <c r="D3" s="842"/>
      <c r="E3" s="842"/>
      <c r="F3" s="842"/>
      <c r="G3" s="842"/>
      <c r="H3" s="842"/>
      <c r="I3" s="842"/>
      <c r="J3" s="842"/>
      <c r="K3" s="842"/>
      <c r="L3" s="842"/>
      <c r="M3" s="842"/>
    </row>
    <row r="4" spans="1:15" ht="17.25" customHeight="1">
      <c r="A4" s="842"/>
      <c r="B4" s="842"/>
      <c r="C4" s="842"/>
      <c r="D4" s="842"/>
      <c r="E4" s="842"/>
      <c r="F4" s="842"/>
      <c r="G4" s="842"/>
      <c r="H4" s="842"/>
      <c r="I4" s="842"/>
      <c r="J4" s="842"/>
      <c r="K4" s="842"/>
      <c r="L4" s="842"/>
      <c r="M4" s="842"/>
    </row>
    <row r="5" spans="1:15" ht="17.25" customHeight="1"/>
    <row r="6" spans="1:15" ht="17.25" customHeight="1"/>
    <row r="7" spans="1:15" ht="18.75" customHeight="1">
      <c r="A7" s="1868" t="s">
        <v>1295</v>
      </c>
      <c r="B7" s="1868"/>
      <c r="C7" s="1868"/>
      <c r="D7" s="1868"/>
      <c r="E7" s="1868"/>
      <c r="F7" s="1868"/>
      <c r="G7" s="1868"/>
      <c r="H7" s="1868"/>
      <c r="I7" s="1868"/>
      <c r="J7" s="1868"/>
      <c r="K7" s="1868"/>
      <c r="L7" s="1868"/>
      <c r="M7" s="1868"/>
      <c r="O7" s="488"/>
    </row>
    <row r="8" spans="1:15" ht="18.75" customHeight="1">
      <c r="A8" s="7"/>
      <c r="B8" s="7"/>
      <c r="C8" s="586"/>
      <c r="D8" s="586"/>
      <c r="E8" s="586"/>
      <c r="F8" s="586"/>
      <c r="G8" s="586"/>
      <c r="H8" s="967"/>
      <c r="I8" s="967"/>
      <c r="J8" s="967"/>
      <c r="K8" s="967"/>
      <c r="L8" s="967"/>
      <c r="M8" s="895" t="s">
        <v>1546</v>
      </c>
    </row>
    <row r="9" spans="1:15" ht="18.75" customHeight="1">
      <c r="A9" s="1162"/>
      <c r="B9" s="1322" t="s">
        <v>402</v>
      </c>
      <c r="C9" s="1322" t="s">
        <v>403</v>
      </c>
      <c r="D9" s="1322" t="s">
        <v>404</v>
      </c>
      <c r="E9" s="1322" t="s">
        <v>405</v>
      </c>
      <c r="F9" s="1322" t="s">
        <v>406</v>
      </c>
      <c r="G9" s="1322" t="s">
        <v>407</v>
      </c>
      <c r="H9" s="1322" t="s">
        <v>408</v>
      </c>
      <c r="I9" s="1322" t="s">
        <v>409</v>
      </c>
      <c r="J9" s="1323" t="s">
        <v>410</v>
      </c>
      <c r="K9" s="1324" t="s">
        <v>1079</v>
      </c>
      <c r="L9" s="1325" t="s">
        <v>1084</v>
      </c>
      <c r="M9" s="1326" t="s">
        <v>1794</v>
      </c>
    </row>
    <row r="10" spans="1:15" ht="18.75" customHeight="1">
      <c r="A10" s="1866" t="s">
        <v>411</v>
      </c>
      <c r="B10" s="1327">
        <v>729686</v>
      </c>
      <c r="C10" s="1327">
        <v>700369</v>
      </c>
      <c r="D10" s="1327">
        <v>675944</v>
      </c>
      <c r="E10" s="1327">
        <v>652980</v>
      </c>
      <c r="F10" s="1327">
        <v>616210</v>
      </c>
      <c r="G10" s="1327">
        <v>602656</v>
      </c>
      <c r="H10" s="1327">
        <v>602987</v>
      </c>
      <c r="I10" s="1327">
        <v>582952</v>
      </c>
      <c r="J10" s="1328">
        <v>587411</v>
      </c>
      <c r="K10" s="1329">
        <v>554804</v>
      </c>
      <c r="L10" s="1330">
        <v>553989</v>
      </c>
      <c r="M10" s="1871">
        <f>(L10/$F10*100)-100</f>
        <v>-10.097369403287843</v>
      </c>
    </row>
    <row r="11" spans="1:15" ht="18.75" customHeight="1">
      <c r="A11" s="1867"/>
      <c r="B11" s="1331">
        <v>100</v>
      </c>
      <c r="C11" s="1331">
        <v>100</v>
      </c>
      <c r="D11" s="1331">
        <v>100</v>
      </c>
      <c r="E11" s="1331">
        <v>100</v>
      </c>
      <c r="F11" s="1331">
        <v>100</v>
      </c>
      <c r="G11" s="1331">
        <v>100</v>
      </c>
      <c r="H11" s="1331">
        <f t="shared" ref="H11:I11" si="0">H10/H$10*100</f>
        <v>100</v>
      </c>
      <c r="I11" s="1331">
        <f t="shared" si="0"/>
        <v>100</v>
      </c>
      <c r="J11" s="1332">
        <f>J10/J$10*100</f>
        <v>100</v>
      </c>
      <c r="K11" s="1331">
        <f>K10/K$10*100</f>
        <v>100</v>
      </c>
      <c r="L11" s="1333">
        <f>L10/L$10*100</f>
        <v>100</v>
      </c>
      <c r="M11" s="1872"/>
    </row>
    <row r="12" spans="1:15" ht="18.75" customHeight="1">
      <c r="A12" s="1869" t="s">
        <v>412</v>
      </c>
      <c r="B12" s="1334">
        <v>343829</v>
      </c>
      <c r="C12" s="1335">
        <v>313684</v>
      </c>
      <c r="D12" s="1335">
        <v>320514</v>
      </c>
      <c r="E12" s="1335">
        <v>313122</v>
      </c>
      <c r="F12" s="1335">
        <v>304032</v>
      </c>
      <c r="G12" s="1335">
        <v>291417</v>
      </c>
      <c r="H12" s="1335">
        <v>288469</v>
      </c>
      <c r="I12" s="1335">
        <v>276383</v>
      </c>
      <c r="J12" s="1336">
        <v>275176</v>
      </c>
      <c r="K12" s="1337">
        <v>256048</v>
      </c>
      <c r="L12" s="1338">
        <v>254779</v>
      </c>
      <c r="M12" s="1871">
        <f t="shared" ref="M12" si="1">(L12/$F12*100)-100</f>
        <v>-16.199939480054724</v>
      </c>
    </row>
    <row r="13" spans="1:15" ht="18.75" customHeight="1">
      <c r="A13" s="1870"/>
      <c r="B13" s="1339">
        <v>47.120131124894812</v>
      </c>
      <c r="C13" s="1339">
        <v>44.78839012006528</v>
      </c>
      <c r="D13" s="1339">
        <v>47.417241664990001</v>
      </c>
      <c r="E13" s="1339">
        <v>47.95277037581549</v>
      </c>
      <c r="F13" s="1339">
        <v>49.339024034014379</v>
      </c>
      <c r="G13" s="1339">
        <v>48.355446556576219</v>
      </c>
      <c r="H13" s="1339">
        <f t="shared" ref="H13" si="2">H12/H$10*100</f>
        <v>47.840003184148252</v>
      </c>
      <c r="I13" s="1339">
        <f>I12/I$10*100</f>
        <v>47.410936063346554</v>
      </c>
      <c r="J13" s="1340">
        <f>J12/J$10*100</f>
        <v>46.845564689799815</v>
      </c>
      <c r="K13" s="1331">
        <f>K12/K$10*100</f>
        <v>46.151073171786791</v>
      </c>
      <c r="L13" s="1333">
        <f>L12/L$10*100</f>
        <v>45.989902326580491</v>
      </c>
      <c r="M13" s="1872"/>
    </row>
    <row r="14" spans="1:15" ht="18.75" customHeight="1">
      <c r="A14" s="1866" t="s">
        <v>413</v>
      </c>
      <c r="B14" s="1341">
        <v>114702</v>
      </c>
      <c r="C14" s="1341">
        <v>111596</v>
      </c>
      <c r="D14" s="1341">
        <v>109335</v>
      </c>
      <c r="E14" s="1341">
        <v>106898</v>
      </c>
      <c r="F14" s="1341">
        <v>102838</v>
      </c>
      <c r="G14" s="1341">
        <v>101535</v>
      </c>
      <c r="H14" s="1341">
        <v>100939</v>
      </c>
      <c r="I14" s="1341">
        <v>99905</v>
      </c>
      <c r="J14" s="1342">
        <v>103095</v>
      </c>
      <c r="K14" s="1343">
        <v>98155</v>
      </c>
      <c r="L14" s="1344">
        <v>99700</v>
      </c>
      <c r="M14" s="1871">
        <f>(L14/$F14*100)-100</f>
        <v>-3.0514012330072546</v>
      </c>
    </row>
    <row r="15" spans="1:15" ht="18.75" customHeight="1">
      <c r="A15" s="1867"/>
      <c r="B15" s="1339">
        <v>15.719364219678052</v>
      </c>
      <c r="C15" s="1331">
        <v>15.9338862799467</v>
      </c>
      <c r="D15" s="1331">
        <v>16.175156521842045</v>
      </c>
      <c r="E15" s="1331">
        <v>16.370792367300684</v>
      </c>
      <c r="F15" s="1331">
        <v>16.688791158858184</v>
      </c>
      <c r="G15" s="1331">
        <v>16.847919874688046</v>
      </c>
      <c r="H15" s="1331">
        <f t="shared" ref="H15:J15" si="3">H14/H$10*100</f>
        <v>16.739830211928282</v>
      </c>
      <c r="I15" s="1331">
        <f>I14/I$10*100</f>
        <v>17.137774636676774</v>
      </c>
      <c r="J15" s="1332">
        <f t="shared" si="3"/>
        <v>17.55074385736733</v>
      </c>
      <c r="K15" s="1331">
        <f>K14/K$10*100</f>
        <v>17.691833512375542</v>
      </c>
      <c r="L15" s="1333">
        <f>L14/L$10*100</f>
        <v>17.996747227833044</v>
      </c>
      <c r="M15" s="1872"/>
    </row>
    <row r="16" spans="1:15" ht="18.75" customHeight="1">
      <c r="A16" s="1866" t="s">
        <v>414</v>
      </c>
      <c r="B16" s="1342">
        <v>215172</v>
      </c>
      <c r="C16" s="1345">
        <v>206667</v>
      </c>
      <c r="D16" s="1345">
        <v>198882</v>
      </c>
      <c r="E16" s="1345">
        <v>194874</v>
      </c>
      <c r="F16" s="1345">
        <v>190483</v>
      </c>
      <c r="G16" s="1345">
        <v>179907</v>
      </c>
      <c r="H16" s="1345">
        <v>177925</v>
      </c>
      <c r="I16" s="1345">
        <v>167282</v>
      </c>
      <c r="J16" s="1346">
        <v>162732</v>
      </c>
      <c r="K16" s="1347">
        <v>148786</v>
      </c>
      <c r="L16" s="1348">
        <v>145748</v>
      </c>
      <c r="M16" s="1871">
        <f t="shared" ref="M16" si="4">(L16/$F16*100)-100</f>
        <v>-23.485035409984093</v>
      </c>
    </row>
    <row r="17" spans="1:15" ht="18.75" customHeight="1">
      <c r="A17" s="1867"/>
      <c r="B17" s="1332">
        <v>29.488300447041603</v>
      </c>
      <c r="C17" s="1331">
        <v>29.508302052203909</v>
      </c>
      <c r="D17" s="1331">
        <v>29.422851597173732</v>
      </c>
      <c r="E17" s="1331">
        <v>29.843793071763301</v>
      </c>
      <c r="F17" s="1331">
        <v>30.912026744129435</v>
      </c>
      <c r="G17" s="1331">
        <v>29.852353581479317</v>
      </c>
      <c r="H17" s="1331">
        <f t="shared" ref="H17:I17" si="5">H16/H$10*100</f>
        <v>29.507269642629115</v>
      </c>
      <c r="I17" s="1331">
        <f t="shared" si="5"/>
        <v>28.695673057129916</v>
      </c>
      <c r="J17" s="1332">
        <f>J16/J$10*100</f>
        <v>27.70326057904942</v>
      </c>
      <c r="K17" s="1331">
        <f>K16/K$10*100</f>
        <v>26.817759064462404</v>
      </c>
      <c r="L17" s="1333">
        <f>L16/L$10*100</f>
        <v>26.308825626501608</v>
      </c>
      <c r="M17" s="1872"/>
    </row>
    <row r="18" spans="1:15" ht="18.75" customHeight="1">
      <c r="A18" s="687" t="s">
        <v>415</v>
      </c>
      <c r="B18" s="967"/>
      <c r="C18" s="7"/>
      <c r="D18" s="7"/>
      <c r="E18" s="7"/>
      <c r="F18" s="7"/>
      <c r="G18" s="7"/>
      <c r="H18" s="7"/>
      <c r="I18" s="7"/>
      <c r="J18" s="7"/>
      <c r="K18" s="967"/>
      <c r="L18" s="967"/>
      <c r="M18" s="967"/>
    </row>
    <row r="19" spans="1:15" ht="18.75" customHeight="1">
      <c r="A19" s="687" t="s">
        <v>416</v>
      </c>
      <c r="B19" s="967"/>
      <c r="C19" s="7"/>
      <c r="D19" s="7"/>
      <c r="E19" s="7"/>
      <c r="F19" s="7"/>
      <c r="G19" s="7"/>
      <c r="H19" s="7"/>
      <c r="I19" s="7"/>
      <c r="J19" s="7"/>
      <c r="K19" s="967"/>
      <c r="L19" s="967"/>
      <c r="M19" s="967"/>
    </row>
    <row r="20" spans="1:15" ht="18.75" customHeight="1">
      <c r="A20" s="318"/>
      <c r="C20" s="322"/>
      <c r="D20" s="322"/>
      <c r="E20" s="322"/>
      <c r="F20" s="322"/>
      <c r="G20" s="322"/>
      <c r="H20" s="322"/>
      <c r="I20" s="322"/>
      <c r="J20" s="322"/>
    </row>
    <row r="21" spans="1:15" ht="18.75" customHeight="1">
      <c r="A21" s="1864" t="s">
        <v>1296</v>
      </c>
      <c r="B21" s="1864"/>
      <c r="C21" s="1864"/>
      <c r="D21" s="1864"/>
      <c r="E21" s="1864"/>
      <c r="F21" s="1864"/>
      <c r="G21" s="1864"/>
      <c r="H21" s="1864"/>
      <c r="I21" s="1864"/>
      <c r="J21" s="1864"/>
      <c r="K21" s="1864"/>
      <c r="L21" s="1864"/>
      <c r="M21" s="1864"/>
      <c r="O21" s="488"/>
    </row>
    <row r="22" spans="1:15" ht="18.75" customHeight="1">
      <c r="A22" s="7"/>
      <c r="B22" s="534"/>
      <c r="C22" s="534"/>
      <c r="D22" s="534"/>
      <c r="E22" s="534"/>
      <c r="F22" s="534"/>
      <c r="G22" s="967"/>
      <c r="H22" s="967"/>
      <c r="I22" s="967"/>
      <c r="J22" s="895"/>
      <c r="K22" s="967"/>
      <c r="L22" s="967"/>
      <c r="M22" s="895" t="s">
        <v>417</v>
      </c>
    </row>
    <row r="23" spans="1:15" ht="18.75" customHeight="1">
      <c r="A23" s="1349"/>
      <c r="B23" s="1350"/>
      <c r="C23" s="1350"/>
      <c r="D23" s="1293" t="s">
        <v>378</v>
      </c>
      <c r="E23" s="1293" t="s">
        <v>379</v>
      </c>
      <c r="F23" s="1293" t="s">
        <v>380</v>
      </c>
      <c r="G23" s="1293" t="s">
        <v>208</v>
      </c>
      <c r="H23" s="1293" t="s">
        <v>207</v>
      </c>
      <c r="I23" s="1293" t="s">
        <v>206</v>
      </c>
      <c r="J23" s="1293" t="s">
        <v>205</v>
      </c>
      <c r="K23" s="1351" t="s">
        <v>1075</v>
      </c>
      <c r="L23" s="1352" t="s">
        <v>1793</v>
      </c>
      <c r="M23" s="1353" t="s">
        <v>1795</v>
      </c>
    </row>
    <row r="24" spans="1:15" ht="18.75" customHeight="1">
      <c r="A24" s="1354" t="s">
        <v>418</v>
      </c>
      <c r="B24" s="1355"/>
      <c r="C24" s="1355"/>
      <c r="D24" s="1356">
        <v>39340</v>
      </c>
      <c r="E24" s="1356">
        <v>37955</v>
      </c>
      <c r="F24" s="1356">
        <v>38046</v>
      </c>
      <c r="G24" s="1356">
        <v>36577</v>
      </c>
      <c r="H24" s="1356">
        <v>35968</v>
      </c>
      <c r="I24" s="1356">
        <v>36086</v>
      </c>
      <c r="J24" s="1356">
        <v>36845</v>
      </c>
      <c r="K24" s="1357">
        <v>36261</v>
      </c>
      <c r="L24" s="1358">
        <v>36230</v>
      </c>
      <c r="M24" s="1359">
        <f>L24/$F24*100-100</f>
        <v>-4.7731693213478366</v>
      </c>
    </row>
    <row r="25" spans="1:15" ht="18.75" customHeight="1">
      <c r="A25" s="1360" t="s">
        <v>419</v>
      </c>
      <c r="B25" s="1361"/>
      <c r="C25" s="1361"/>
      <c r="D25" s="1362">
        <v>6051</v>
      </c>
      <c r="E25" s="1362">
        <v>5813</v>
      </c>
      <c r="F25" s="1362">
        <v>5700</v>
      </c>
      <c r="G25" s="1362">
        <v>5508</v>
      </c>
      <c r="H25" s="1362">
        <v>5234</v>
      </c>
      <c r="I25" s="1362">
        <v>5429</v>
      </c>
      <c r="J25" s="1362">
        <v>5567</v>
      </c>
      <c r="K25" s="1363">
        <v>5254</v>
      </c>
      <c r="L25" s="1364">
        <v>5341</v>
      </c>
      <c r="M25" s="1365">
        <f t="shared" ref="M25:M31" si="6">L25/$F25*100-100</f>
        <v>-6.2982456140350962</v>
      </c>
    </row>
    <row r="26" spans="1:15" ht="18.75" customHeight="1">
      <c r="A26" s="1360" t="s">
        <v>420</v>
      </c>
      <c r="B26" s="1361"/>
      <c r="C26" s="1361"/>
      <c r="D26" s="1362">
        <v>6441</v>
      </c>
      <c r="E26" s="1362">
        <v>6212</v>
      </c>
      <c r="F26" s="1362">
        <v>6439</v>
      </c>
      <c r="G26" s="1362">
        <v>6065</v>
      </c>
      <c r="H26" s="1362">
        <v>5708</v>
      </c>
      <c r="I26" s="1362">
        <v>5860</v>
      </c>
      <c r="J26" s="1362">
        <v>5867</v>
      </c>
      <c r="K26" s="1363">
        <v>5827</v>
      </c>
      <c r="L26" s="1364">
        <v>5711</v>
      </c>
      <c r="M26" s="1365">
        <f t="shared" si="6"/>
        <v>-11.306103432209966</v>
      </c>
    </row>
    <row r="27" spans="1:15" ht="18.75" customHeight="1">
      <c r="A27" s="1360" t="s">
        <v>421</v>
      </c>
      <c r="B27" s="1361"/>
      <c r="C27" s="1361"/>
      <c r="D27" s="1362">
        <v>14725</v>
      </c>
      <c r="E27" s="1362">
        <v>13142</v>
      </c>
      <c r="F27" s="1362">
        <v>12626</v>
      </c>
      <c r="G27" s="1362">
        <v>11553</v>
      </c>
      <c r="H27" s="1362">
        <v>10886</v>
      </c>
      <c r="I27" s="1362">
        <v>10419</v>
      </c>
      <c r="J27" s="1362">
        <v>10463</v>
      </c>
      <c r="K27" s="1363">
        <v>9900</v>
      </c>
      <c r="L27" s="1364">
        <v>9772</v>
      </c>
      <c r="M27" s="1365">
        <f t="shared" si="6"/>
        <v>-22.60415016632345</v>
      </c>
    </row>
    <row r="28" spans="1:15" ht="18.75" customHeight="1">
      <c r="A28" s="1360" t="s">
        <v>422</v>
      </c>
      <c r="B28" s="1361"/>
      <c r="C28" s="1361"/>
      <c r="D28" s="1362">
        <v>1020</v>
      </c>
      <c r="E28" s="1362">
        <v>1119</v>
      </c>
      <c r="F28" s="1362">
        <v>1153</v>
      </c>
      <c r="G28" s="1362">
        <v>1023</v>
      </c>
      <c r="H28" s="1362">
        <v>1326</v>
      </c>
      <c r="I28" s="1362">
        <v>1242</v>
      </c>
      <c r="J28" s="1362">
        <v>1255</v>
      </c>
      <c r="K28" s="1363">
        <v>1664</v>
      </c>
      <c r="L28" s="1364">
        <v>1534</v>
      </c>
      <c r="M28" s="1365">
        <f t="shared" si="6"/>
        <v>33.04423243712057</v>
      </c>
    </row>
    <row r="29" spans="1:15" ht="18.75" customHeight="1">
      <c r="A29" s="1366" t="s">
        <v>423</v>
      </c>
      <c r="B29" s="1367"/>
      <c r="C29" s="1367"/>
      <c r="D29" s="1368">
        <v>2075</v>
      </c>
      <c r="E29" s="1368">
        <v>2226</v>
      </c>
      <c r="F29" s="1368">
        <v>2267</v>
      </c>
      <c r="G29" s="1368">
        <v>2413</v>
      </c>
      <c r="H29" s="1368">
        <v>2588</v>
      </c>
      <c r="I29" s="1368">
        <v>2866</v>
      </c>
      <c r="J29" s="1368">
        <v>2948</v>
      </c>
      <c r="K29" s="1257">
        <v>3049</v>
      </c>
      <c r="L29" s="1369">
        <v>2888</v>
      </c>
      <c r="M29" s="1365">
        <f t="shared" si="6"/>
        <v>27.393030436700499</v>
      </c>
    </row>
    <row r="30" spans="1:15" ht="18.75" customHeight="1">
      <c r="A30" s="1366" t="s">
        <v>424</v>
      </c>
      <c r="B30" s="1367"/>
      <c r="C30" s="1367"/>
      <c r="D30" s="1368">
        <v>5278</v>
      </c>
      <c r="E30" s="1368">
        <v>5106</v>
      </c>
      <c r="F30" s="1368">
        <v>7361</v>
      </c>
      <c r="G30" s="1368">
        <v>7477</v>
      </c>
      <c r="H30" s="1368">
        <v>7758</v>
      </c>
      <c r="I30" s="1368">
        <v>7770</v>
      </c>
      <c r="J30" s="1368">
        <v>7994</v>
      </c>
      <c r="K30" s="1257">
        <v>7570</v>
      </c>
      <c r="L30" s="1369">
        <v>7725</v>
      </c>
      <c r="M30" s="1365">
        <f t="shared" si="6"/>
        <v>4.9449803015894531</v>
      </c>
    </row>
    <row r="31" spans="1:15" ht="18.75" customHeight="1">
      <c r="A31" s="1366" t="s">
        <v>425</v>
      </c>
      <c r="B31" s="1367"/>
      <c r="C31" s="1367"/>
      <c r="D31" s="1368">
        <v>3750</v>
      </c>
      <c r="E31" s="1368">
        <v>4337</v>
      </c>
      <c r="F31" s="1368">
        <v>2500</v>
      </c>
      <c r="G31" s="1368">
        <v>2538</v>
      </c>
      <c r="H31" s="1368">
        <v>2467</v>
      </c>
      <c r="I31" s="1368">
        <v>2500</v>
      </c>
      <c r="J31" s="1368">
        <v>2751</v>
      </c>
      <c r="K31" s="1257">
        <v>2998</v>
      </c>
      <c r="L31" s="1369">
        <v>3259</v>
      </c>
      <c r="M31" s="1365">
        <f t="shared" si="6"/>
        <v>30.360000000000014</v>
      </c>
    </row>
    <row r="32" spans="1:15" ht="18.75" customHeight="1">
      <c r="A32" s="7" t="s">
        <v>1081</v>
      </c>
      <c r="B32" s="967"/>
      <c r="C32" s="967"/>
      <c r="D32" s="967"/>
      <c r="E32" s="967"/>
      <c r="F32" s="967"/>
      <c r="G32" s="967"/>
      <c r="H32" s="967"/>
      <c r="I32" s="967"/>
      <c r="J32" s="967"/>
      <c r="K32" s="967"/>
      <c r="L32" s="967"/>
      <c r="M32" s="967"/>
    </row>
    <row r="33" spans="1:13" ht="18.75" customHeight="1">
      <c r="A33" s="322"/>
    </row>
    <row r="34" spans="1:13" ht="18.75" customHeight="1">
      <c r="A34" s="673" t="s">
        <v>1852</v>
      </c>
    </row>
    <row r="35" spans="1:13" ht="18.75" customHeight="1">
      <c r="G35" s="1868" t="s">
        <v>1297</v>
      </c>
      <c r="H35" s="1868"/>
      <c r="I35" s="1868"/>
      <c r="J35" s="1868"/>
      <c r="K35" s="1868"/>
      <c r="L35" s="1868"/>
      <c r="M35" s="1868"/>
    </row>
    <row r="36" spans="1:13" ht="18.75" customHeight="1">
      <c r="A36" s="842"/>
      <c r="B36" s="842"/>
      <c r="C36" s="842"/>
      <c r="D36" s="842"/>
      <c r="E36" s="842"/>
      <c r="F36" s="842"/>
      <c r="I36" s="967"/>
      <c r="J36" s="967"/>
      <c r="K36" s="493" t="s">
        <v>426</v>
      </c>
    </row>
    <row r="37" spans="1:13" ht="18.75" customHeight="1">
      <c r="A37" s="842"/>
      <c r="B37" s="842"/>
      <c r="C37" s="842"/>
      <c r="D37" s="842"/>
      <c r="E37" s="842"/>
      <c r="F37" s="842"/>
      <c r="I37" s="1865"/>
      <c r="J37" s="1370" t="s">
        <v>1263</v>
      </c>
      <c r="K37" s="1371"/>
    </row>
    <row r="38" spans="1:13" ht="18.75" customHeight="1">
      <c r="A38" s="842"/>
      <c r="B38" s="842"/>
      <c r="C38" s="842"/>
      <c r="D38" s="842"/>
      <c r="E38" s="842"/>
      <c r="F38" s="842"/>
      <c r="I38" s="1780"/>
      <c r="J38" s="1372"/>
      <c r="K38" s="1373" t="s">
        <v>159</v>
      </c>
    </row>
    <row r="39" spans="1:13" ht="18.75" hidden="1" customHeight="1" outlineLevel="1">
      <c r="A39" s="842"/>
      <c r="B39" s="842"/>
      <c r="C39" s="842"/>
      <c r="D39" s="842"/>
      <c r="E39" s="842"/>
      <c r="F39" s="842"/>
      <c r="I39" s="1374" t="s">
        <v>427</v>
      </c>
      <c r="J39" s="1375">
        <v>27138.29</v>
      </c>
      <c r="K39" s="1376"/>
    </row>
    <row r="40" spans="1:13" ht="18.75" hidden="1" customHeight="1" outlineLevel="1">
      <c r="A40" s="842"/>
      <c r="B40" s="842"/>
      <c r="C40" s="842"/>
      <c r="D40" s="842"/>
      <c r="E40" s="842"/>
      <c r="F40" s="842"/>
      <c r="I40" s="1377" t="s">
        <v>371</v>
      </c>
      <c r="J40" s="1378">
        <v>24700.89</v>
      </c>
      <c r="K40" s="1379">
        <f t="shared" ref="K40:K45" si="7">J40/J39*100-100</f>
        <v>-8.9814059765740666</v>
      </c>
    </row>
    <row r="41" spans="1:13" ht="18.75" hidden="1" customHeight="1" outlineLevel="1">
      <c r="A41" s="842"/>
      <c r="B41" s="842"/>
      <c r="C41" s="842"/>
      <c r="D41" s="842"/>
      <c r="E41" s="842"/>
      <c r="F41" s="842"/>
      <c r="I41" s="1377" t="s">
        <v>372</v>
      </c>
      <c r="J41" s="1378">
        <v>26183.07</v>
      </c>
      <c r="K41" s="1379">
        <f t="shared" si="7"/>
        <v>6.0005125321395383</v>
      </c>
    </row>
    <row r="42" spans="1:13" ht="18.75" hidden="1" customHeight="1" outlineLevel="1">
      <c r="A42" s="842"/>
      <c r="B42" s="842"/>
      <c r="C42" s="842"/>
      <c r="D42" s="842"/>
      <c r="E42" s="842"/>
      <c r="F42" s="842"/>
      <c r="I42" s="1377" t="s">
        <v>373</v>
      </c>
      <c r="J42" s="1378">
        <v>26200.22</v>
      </c>
      <c r="K42" s="1379">
        <f t="shared" si="7"/>
        <v>6.5500340487204767E-2</v>
      </c>
    </row>
    <row r="43" spans="1:13" ht="18.75" customHeight="1" collapsed="1">
      <c r="A43" s="842"/>
      <c r="B43" s="842"/>
      <c r="C43" s="842"/>
      <c r="D43" s="842"/>
      <c r="E43" s="842"/>
      <c r="F43" s="842"/>
      <c r="I43" s="1377" t="s">
        <v>374</v>
      </c>
      <c r="J43" s="1378">
        <v>28545.79</v>
      </c>
      <c r="K43" s="1379">
        <f t="shared" si="7"/>
        <v>8.9524820783947661</v>
      </c>
    </row>
    <row r="44" spans="1:13" ht="18.75" customHeight="1">
      <c r="A44" s="842"/>
      <c r="B44" s="842"/>
      <c r="C44" s="842"/>
      <c r="D44" s="842"/>
      <c r="E44" s="842"/>
      <c r="F44" s="842"/>
      <c r="I44" s="1377" t="s">
        <v>375</v>
      </c>
      <c r="J44" s="1378">
        <v>31355.23</v>
      </c>
      <c r="K44" s="1379">
        <f t="shared" si="7"/>
        <v>9.8418716034833835</v>
      </c>
    </row>
    <row r="45" spans="1:13" ht="18.75" customHeight="1">
      <c r="A45" s="842"/>
      <c r="B45" s="842"/>
      <c r="C45" s="842"/>
      <c r="D45" s="842"/>
      <c r="E45" s="842"/>
      <c r="F45" s="842"/>
      <c r="I45" s="1377" t="s">
        <v>376</v>
      </c>
      <c r="J45" s="1378">
        <v>28773.73</v>
      </c>
      <c r="K45" s="1379">
        <f t="shared" si="7"/>
        <v>-8.2330762682971965</v>
      </c>
    </row>
    <row r="46" spans="1:13" ht="18.75" customHeight="1">
      <c r="A46" s="842"/>
      <c r="B46" s="842"/>
      <c r="C46" s="842"/>
      <c r="D46" s="842"/>
      <c r="E46" s="842"/>
      <c r="F46" s="842"/>
      <c r="I46" s="1377" t="s">
        <v>378</v>
      </c>
      <c r="J46" s="1378">
        <v>34061.089999999997</v>
      </c>
      <c r="K46" s="1380" t="s">
        <v>428</v>
      </c>
    </row>
    <row r="47" spans="1:13" ht="18.75" customHeight="1">
      <c r="A47" s="842"/>
      <c r="B47" s="842"/>
      <c r="C47" s="842"/>
      <c r="D47" s="842"/>
      <c r="E47" s="842"/>
      <c r="F47" s="842"/>
      <c r="I47" s="1377" t="s">
        <v>379</v>
      </c>
      <c r="J47" s="1378">
        <v>33291.97</v>
      </c>
      <c r="K47" s="1379">
        <f>J47/J46*100-100</f>
        <v>-2.2580604437497271</v>
      </c>
    </row>
    <row r="48" spans="1:13" ht="18.75" customHeight="1">
      <c r="A48" s="842"/>
      <c r="B48" s="842"/>
      <c r="C48" s="842"/>
      <c r="D48" s="842"/>
      <c r="E48" s="842"/>
      <c r="F48" s="842"/>
      <c r="I48" s="1377" t="s">
        <v>380</v>
      </c>
      <c r="J48" s="1378">
        <v>33200.07</v>
      </c>
      <c r="K48" s="1379">
        <f>J48/J47*100-100</f>
        <v>-0.27604254118936922</v>
      </c>
    </row>
    <row r="49" spans="1:13" ht="18.75" customHeight="1">
      <c r="A49" s="842"/>
      <c r="B49" s="842"/>
      <c r="C49" s="842"/>
      <c r="D49" s="842"/>
      <c r="E49" s="842"/>
      <c r="F49" s="842"/>
      <c r="I49" s="1377" t="s">
        <v>208</v>
      </c>
      <c r="J49" s="1378">
        <v>26215.96</v>
      </c>
      <c r="K49" s="1379">
        <f t="shared" ref="K49" si="8">J49/J48*100-100</f>
        <v>-21.036431549692509</v>
      </c>
    </row>
    <row r="50" spans="1:13" ht="18.75" customHeight="1">
      <c r="A50" s="842"/>
      <c r="B50" s="842"/>
      <c r="C50" s="842"/>
      <c r="D50" s="842"/>
      <c r="E50" s="842"/>
      <c r="F50" s="842"/>
      <c r="I50" s="1377" t="s">
        <v>207</v>
      </c>
      <c r="J50" s="1378">
        <v>32631.9</v>
      </c>
      <c r="K50" s="1379">
        <f>J50/J49*100-100</f>
        <v>24.473412379329247</v>
      </c>
    </row>
    <row r="51" spans="1:13" ht="18.75" customHeight="1">
      <c r="A51" s="842"/>
      <c r="B51" s="842"/>
      <c r="C51" s="842"/>
      <c r="D51" s="842"/>
      <c r="E51" s="842"/>
      <c r="F51" s="842"/>
      <c r="I51" s="1377" t="s">
        <v>206</v>
      </c>
      <c r="J51" s="1378">
        <v>33348.03</v>
      </c>
      <c r="K51" s="1379">
        <f>J51/J50*100-100</f>
        <v>2.1945703437433792</v>
      </c>
    </row>
    <row r="52" spans="1:13" ht="18.75" customHeight="1">
      <c r="A52" s="842"/>
      <c r="B52" s="842"/>
      <c r="C52" s="842"/>
      <c r="D52" s="842"/>
      <c r="E52" s="842"/>
      <c r="F52" s="842"/>
      <c r="I52" s="737" t="s">
        <v>1076</v>
      </c>
      <c r="J52" s="206">
        <v>34965</v>
      </c>
      <c r="K52" s="103">
        <f>J52/J51*100-100</f>
        <v>4.8487721763474525</v>
      </c>
    </row>
    <row r="53" spans="1:13" ht="18.75" customHeight="1">
      <c r="A53" s="842"/>
      <c r="B53" s="842"/>
      <c r="C53" s="842"/>
      <c r="D53" s="842"/>
      <c r="E53" s="842"/>
      <c r="F53" s="7" t="s">
        <v>1501</v>
      </c>
    </row>
    <row r="54" spans="1:13" ht="18.75" customHeight="1">
      <c r="A54" s="842"/>
      <c r="B54" s="842"/>
      <c r="C54" s="842"/>
      <c r="D54" s="842"/>
      <c r="E54" s="842"/>
      <c r="F54" s="7" t="s">
        <v>1456</v>
      </c>
    </row>
    <row r="55" spans="1:13" ht="18.75" customHeight="1">
      <c r="A55" s="842"/>
      <c r="B55" s="842"/>
      <c r="C55" s="842"/>
      <c r="D55" s="842"/>
      <c r="E55" s="842"/>
      <c r="F55" s="842"/>
    </row>
    <row r="56" spans="1:13" ht="18.75" customHeight="1">
      <c r="A56" s="1864" t="s">
        <v>1298</v>
      </c>
      <c r="B56" s="1864"/>
      <c r="C56" s="1864"/>
      <c r="D56" s="1864"/>
      <c r="E56" s="1864"/>
      <c r="F56" s="1864"/>
      <c r="G56" s="1864"/>
      <c r="H56" s="1864"/>
      <c r="I56" s="1864"/>
      <c r="J56" s="1864"/>
      <c r="K56" s="1864"/>
      <c r="L56" s="1864"/>
      <c r="M56" s="1864"/>
    </row>
    <row r="57" spans="1:13" ht="18.75" customHeight="1">
      <c r="A57" s="7"/>
      <c r="B57" s="534"/>
      <c r="C57" s="534"/>
      <c r="D57" s="534"/>
      <c r="E57" s="967"/>
      <c r="F57" s="967"/>
      <c r="G57" s="967"/>
      <c r="H57" s="967"/>
      <c r="I57" s="895"/>
      <c r="J57" s="967"/>
      <c r="K57" s="967"/>
      <c r="L57" s="967"/>
      <c r="M57" s="895" t="s">
        <v>417</v>
      </c>
    </row>
    <row r="58" spans="1:13" ht="18.75" customHeight="1">
      <c r="A58" s="1349"/>
      <c r="B58" s="1350"/>
      <c r="C58" s="1350"/>
      <c r="D58" s="1350"/>
      <c r="E58" s="1293" t="s">
        <v>379</v>
      </c>
      <c r="F58" s="1293" t="s">
        <v>380</v>
      </c>
      <c r="G58" s="1293" t="s">
        <v>208</v>
      </c>
      <c r="H58" s="1293" t="s">
        <v>207</v>
      </c>
      <c r="I58" s="1293" t="s">
        <v>206</v>
      </c>
      <c r="J58" s="1293" t="s">
        <v>205</v>
      </c>
      <c r="K58" s="1293" t="s">
        <v>1075</v>
      </c>
      <c r="L58" s="1381" t="s">
        <v>1793</v>
      </c>
      <c r="M58" s="1382" t="s">
        <v>1795</v>
      </c>
    </row>
    <row r="59" spans="1:13" ht="18.75" customHeight="1">
      <c r="A59" s="1354" t="s">
        <v>1197</v>
      </c>
      <c r="B59" s="1355"/>
      <c r="C59" s="1355"/>
      <c r="D59" s="1355"/>
      <c r="E59" s="1356">
        <v>67818</v>
      </c>
      <c r="F59" s="1356">
        <v>66412</v>
      </c>
      <c r="G59" s="1356">
        <v>65335</v>
      </c>
      <c r="H59" s="1356">
        <v>65843</v>
      </c>
      <c r="I59" s="1356">
        <v>67168</v>
      </c>
      <c r="J59" s="1356">
        <v>68253</v>
      </c>
      <c r="K59" s="1356">
        <v>69775</v>
      </c>
      <c r="L59" s="1383">
        <v>69823</v>
      </c>
      <c r="M59" s="1384">
        <f>L59/$F59*100-100</f>
        <v>5.1361199783171827</v>
      </c>
    </row>
    <row r="60" spans="1:13" ht="18.75" customHeight="1">
      <c r="A60" s="1360" t="s">
        <v>429</v>
      </c>
      <c r="B60" s="1361"/>
      <c r="C60" s="1361"/>
      <c r="D60" s="1361"/>
      <c r="E60" s="1362">
        <v>10577</v>
      </c>
      <c r="F60" s="1362">
        <v>10288</v>
      </c>
      <c r="G60" s="1362">
        <v>9819</v>
      </c>
      <c r="H60" s="1362">
        <v>9649</v>
      </c>
      <c r="I60" s="1362">
        <v>9849</v>
      </c>
      <c r="J60" s="1362">
        <v>9996</v>
      </c>
      <c r="K60" s="1362">
        <v>10093</v>
      </c>
      <c r="L60" s="1385">
        <v>10054</v>
      </c>
      <c r="M60" s="1386">
        <f>L60/$F60*100-100</f>
        <v>-2.2744945567651627</v>
      </c>
    </row>
    <row r="61" spans="1:13" ht="18.75" customHeight="1">
      <c r="A61" s="1360" t="s">
        <v>430</v>
      </c>
      <c r="B61" s="1361"/>
      <c r="C61" s="1361"/>
      <c r="D61" s="1361"/>
      <c r="E61" s="1362">
        <v>15320</v>
      </c>
      <c r="F61" s="1362">
        <v>15041</v>
      </c>
      <c r="G61" s="1362">
        <v>14987</v>
      </c>
      <c r="H61" s="1362">
        <v>14905</v>
      </c>
      <c r="I61" s="1362">
        <v>15307</v>
      </c>
      <c r="J61" s="1362">
        <v>15298</v>
      </c>
      <c r="K61" s="1362">
        <v>15764</v>
      </c>
      <c r="L61" s="1385">
        <v>15408</v>
      </c>
      <c r="M61" s="1386">
        <f t="shared" ref="M61:M68" si="9">L61/$F61*100-100</f>
        <v>2.4399973406023605</v>
      </c>
    </row>
    <row r="62" spans="1:13" ht="18.75" customHeight="1">
      <c r="A62" s="1360" t="s">
        <v>431</v>
      </c>
      <c r="B62" s="1361"/>
      <c r="C62" s="1361"/>
      <c r="D62" s="1361"/>
      <c r="E62" s="1362">
        <v>4655</v>
      </c>
      <c r="F62" s="1362">
        <v>4459</v>
      </c>
      <c r="G62" s="1362">
        <v>4427</v>
      </c>
      <c r="H62" s="1362">
        <v>4457</v>
      </c>
      <c r="I62" s="1362">
        <v>4553</v>
      </c>
      <c r="J62" s="1362">
        <v>4831</v>
      </c>
      <c r="K62" s="1362">
        <v>4938</v>
      </c>
      <c r="L62" s="1385">
        <v>4892</v>
      </c>
      <c r="M62" s="1386">
        <f t="shared" si="9"/>
        <v>9.7106974657995124</v>
      </c>
    </row>
    <row r="63" spans="1:13" ht="18.75" customHeight="1">
      <c r="A63" s="1360" t="s">
        <v>432</v>
      </c>
      <c r="B63" s="1361"/>
      <c r="C63" s="1361"/>
      <c r="D63" s="1361"/>
      <c r="E63" s="1362">
        <v>2856</v>
      </c>
      <c r="F63" s="1362">
        <v>2809</v>
      </c>
      <c r="G63" s="1362">
        <v>2769</v>
      </c>
      <c r="H63" s="1362">
        <v>2836</v>
      </c>
      <c r="I63" s="1362">
        <v>2913</v>
      </c>
      <c r="J63" s="1362">
        <v>3032</v>
      </c>
      <c r="K63" s="1362">
        <v>3089</v>
      </c>
      <c r="L63" s="1385">
        <v>3117</v>
      </c>
      <c r="M63" s="1386">
        <f t="shared" si="9"/>
        <v>10.964756140975425</v>
      </c>
    </row>
    <row r="64" spans="1:13" ht="18.75" customHeight="1">
      <c r="A64" s="1265" t="s">
        <v>1947</v>
      </c>
      <c r="B64" s="1361"/>
      <c r="C64" s="1361"/>
      <c r="D64" s="1361"/>
      <c r="E64" s="1362">
        <v>3320</v>
      </c>
      <c r="F64" s="1362">
        <v>3349</v>
      </c>
      <c r="G64" s="1362">
        <v>3334</v>
      </c>
      <c r="H64" s="1362">
        <v>3440</v>
      </c>
      <c r="I64" s="1362">
        <v>3452</v>
      </c>
      <c r="J64" s="1362">
        <v>3662</v>
      </c>
      <c r="K64" s="1362">
        <v>3710</v>
      </c>
      <c r="L64" s="1385">
        <v>3563</v>
      </c>
      <c r="M64" s="1386">
        <f>L64/$F64*100-100</f>
        <v>6.3899671543744319</v>
      </c>
    </row>
    <row r="65" spans="1:13" ht="18.75" customHeight="1">
      <c r="A65" s="1265" t="s">
        <v>433</v>
      </c>
      <c r="B65" s="1361"/>
      <c r="C65" s="1361"/>
      <c r="D65" s="1361"/>
      <c r="E65" s="1362">
        <v>2192</v>
      </c>
      <c r="F65" s="1362">
        <v>1961</v>
      </c>
      <c r="G65" s="1362">
        <v>1879</v>
      </c>
      <c r="H65" s="1362">
        <v>1817</v>
      </c>
      <c r="I65" s="1362">
        <v>1827</v>
      </c>
      <c r="J65" s="1362">
        <v>1834</v>
      </c>
      <c r="K65" s="1362">
        <v>1869</v>
      </c>
      <c r="L65" s="1385">
        <v>1824</v>
      </c>
      <c r="M65" s="1386">
        <f t="shared" si="9"/>
        <v>-6.9862315145334009</v>
      </c>
    </row>
    <row r="66" spans="1:13" ht="18.75" customHeight="1">
      <c r="A66" s="1265" t="s">
        <v>434</v>
      </c>
      <c r="B66" s="1361"/>
      <c r="C66" s="1361"/>
      <c r="D66" s="1361"/>
      <c r="E66" s="1362">
        <v>4697</v>
      </c>
      <c r="F66" s="1362">
        <v>4643</v>
      </c>
      <c r="G66" s="1362">
        <v>4673</v>
      </c>
      <c r="H66" s="1362">
        <v>4910</v>
      </c>
      <c r="I66" s="1362">
        <v>5104</v>
      </c>
      <c r="J66" s="1362">
        <v>5627</v>
      </c>
      <c r="K66" s="1362">
        <v>5937</v>
      </c>
      <c r="L66" s="1385">
        <v>6211</v>
      </c>
      <c r="M66" s="1386">
        <f t="shared" si="9"/>
        <v>33.771268576351474</v>
      </c>
    </row>
    <row r="67" spans="1:13" ht="18.75" customHeight="1">
      <c r="A67" s="1265" t="s">
        <v>1457</v>
      </c>
      <c r="B67" s="1361"/>
      <c r="C67" s="1361"/>
      <c r="D67" s="1361"/>
      <c r="E67" s="1362">
        <v>6124</v>
      </c>
      <c r="F67" s="1362">
        <v>6333</v>
      </c>
      <c r="G67" s="1362">
        <v>6150</v>
      </c>
      <c r="H67" s="1362">
        <v>6205</v>
      </c>
      <c r="I67" s="1362">
        <v>6673</v>
      </c>
      <c r="J67" s="1362">
        <v>6479</v>
      </c>
      <c r="K67" s="1362">
        <v>7012</v>
      </c>
      <c r="L67" s="1385">
        <v>7263</v>
      </c>
      <c r="M67" s="1386">
        <f t="shared" si="9"/>
        <v>14.684983420180004</v>
      </c>
    </row>
    <row r="68" spans="1:13" ht="18.75" customHeight="1">
      <c r="A68" s="1360" t="s">
        <v>435</v>
      </c>
      <c r="B68" s="1361"/>
      <c r="C68" s="1361"/>
      <c r="D68" s="1361"/>
      <c r="E68" s="1362">
        <v>18074</v>
      </c>
      <c r="F68" s="1362">
        <v>17529</v>
      </c>
      <c r="G68" s="1362">
        <v>17298</v>
      </c>
      <c r="H68" s="1362">
        <v>17623</v>
      </c>
      <c r="I68" s="1362">
        <v>17491</v>
      </c>
      <c r="J68" s="1362">
        <v>17495</v>
      </c>
      <c r="K68" s="1362">
        <v>17364</v>
      </c>
      <c r="L68" s="1385">
        <v>17492</v>
      </c>
      <c r="M68" s="1386">
        <f t="shared" si="9"/>
        <v>-0.21107878372981759</v>
      </c>
    </row>
    <row r="69" spans="1:13" ht="18.75" customHeight="1">
      <c r="A69" s="7" t="s">
        <v>1081</v>
      </c>
      <c r="B69" s="967"/>
      <c r="C69" s="967"/>
      <c r="D69" s="967"/>
      <c r="E69" s="967"/>
      <c r="F69" s="967"/>
      <c r="G69" s="967"/>
      <c r="H69" s="967"/>
      <c r="I69" s="967"/>
      <c r="J69" s="967"/>
      <c r="K69" s="967"/>
      <c r="L69" s="967"/>
      <c r="M69" s="967"/>
    </row>
  </sheetData>
  <mergeCells count="13">
    <mergeCell ref="A56:M56"/>
    <mergeCell ref="I37:I38"/>
    <mergeCell ref="A16:A17"/>
    <mergeCell ref="A7:M7"/>
    <mergeCell ref="A21:M21"/>
    <mergeCell ref="A10:A11"/>
    <mergeCell ref="A12:A13"/>
    <mergeCell ref="A14:A15"/>
    <mergeCell ref="M10:M11"/>
    <mergeCell ref="M12:M13"/>
    <mergeCell ref="M14:M15"/>
    <mergeCell ref="M16:M17"/>
    <mergeCell ref="G35:M35"/>
  </mergeCells>
  <phoneticPr fontId="9"/>
  <pageMargins left="1.52" right="0.74803149606299213" top="0.98425196850393704" bottom="0.98425196850393704" header="0.51181102362204722" footer="0.51181102362204722"/>
  <pageSetup paperSize="9" scale="6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Normal="100" zoomScaleSheetLayoutView="100" workbookViewId="0">
      <selection activeCell="A3" sqref="A3"/>
    </sheetView>
  </sheetViews>
  <sheetFormatPr defaultRowHeight="18.75" customHeight="1" outlineLevelRow="1"/>
  <cols>
    <col min="1" max="9" width="12.7109375" style="4" customWidth="1"/>
    <col min="10" max="16384" width="9.140625" style="4"/>
  </cols>
  <sheetData>
    <row r="1" spans="1:9" ht="18.75" customHeight="1">
      <c r="A1" s="329" t="s">
        <v>1853</v>
      </c>
    </row>
    <row r="2" spans="1:9" ht="18.75" customHeight="1">
      <c r="A2" s="329" t="s">
        <v>1844</v>
      </c>
    </row>
    <row r="3" spans="1:9" ht="18.75" customHeight="1">
      <c r="A3" s="105"/>
    </row>
    <row r="4" spans="1:9" ht="18.75" customHeight="1">
      <c r="A4" s="1888" t="s">
        <v>1299</v>
      </c>
      <c r="B4" s="1888"/>
      <c r="C4" s="1888"/>
      <c r="D4" s="1888"/>
      <c r="E4" s="1888"/>
      <c r="F4" s="1888"/>
      <c r="G4" s="1888"/>
      <c r="H4" s="1888"/>
      <c r="I4" s="1888"/>
    </row>
    <row r="5" spans="1:9" ht="18.75" customHeight="1">
      <c r="B5" s="43"/>
      <c r="C5" s="43"/>
      <c r="D5" s="43"/>
      <c r="E5" s="43"/>
      <c r="I5" s="45" t="s">
        <v>306</v>
      </c>
    </row>
    <row r="6" spans="1:9" ht="18.75" customHeight="1">
      <c r="A6" s="846"/>
      <c r="B6" s="657" t="s">
        <v>1196</v>
      </c>
      <c r="C6" s="658"/>
      <c r="D6" s="657" t="s">
        <v>1246</v>
      </c>
      <c r="E6" s="658"/>
      <c r="F6" s="1775" t="s">
        <v>1262</v>
      </c>
      <c r="G6" s="1776"/>
      <c r="H6" s="1775" t="s">
        <v>248</v>
      </c>
      <c r="I6" s="1776"/>
    </row>
    <row r="7" spans="1:9" ht="18.75" customHeight="1">
      <c r="A7" s="777"/>
      <c r="B7" s="660"/>
      <c r="C7" s="661" t="s">
        <v>159</v>
      </c>
      <c r="D7" s="660"/>
      <c r="E7" s="661" t="s">
        <v>159</v>
      </c>
      <c r="F7" s="724"/>
      <c r="G7" s="661" t="s">
        <v>159</v>
      </c>
      <c r="H7" s="724"/>
      <c r="I7" s="661" t="s">
        <v>159</v>
      </c>
    </row>
    <row r="8" spans="1:9" ht="18.75" hidden="1" customHeight="1" outlineLevel="1">
      <c r="A8" s="64" t="s">
        <v>62</v>
      </c>
      <c r="B8" s="845">
        <v>1146</v>
      </c>
      <c r="C8" s="847"/>
      <c r="D8" s="845">
        <v>12120</v>
      </c>
      <c r="E8" s="847"/>
      <c r="F8" s="845">
        <v>159715</v>
      </c>
      <c r="G8" s="847"/>
      <c r="H8" s="845">
        <v>86483.92</v>
      </c>
      <c r="I8" s="847"/>
    </row>
    <row r="9" spans="1:9" ht="18.75" hidden="1" customHeight="1" outlineLevel="1">
      <c r="A9" s="64" t="s">
        <v>158</v>
      </c>
      <c r="B9" s="845">
        <v>1086</v>
      </c>
      <c r="C9" s="847">
        <f t="shared" ref="C9:C14" si="0">(B9/B8-1)*100</f>
        <v>-5.2356020942408428</v>
      </c>
      <c r="D9" s="845">
        <v>11474</v>
      </c>
      <c r="E9" s="847">
        <f t="shared" ref="E9:E14" si="1">(D9/D8-1)*100</f>
        <v>-5.3300330033003274</v>
      </c>
      <c r="F9" s="845">
        <v>142531</v>
      </c>
      <c r="G9" s="847">
        <f>(F9/F8-1)*100</f>
        <v>-10.759164762232732</v>
      </c>
      <c r="H9" s="845">
        <v>76374.460000000006</v>
      </c>
      <c r="I9" s="847">
        <f>(H9/H8-1)*100</f>
        <v>-11.689410008241985</v>
      </c>
    </row>
    <row r="10" spans="1:9" ht="18.75" hidden="1" customHeight="1" outlineLevel="1">
      <c r="A10" s="64" t="s">
        <v>157</v>
      </c>
      <c r="B10" s="845">
        <v>1042</v>
      </c>
      <c r="C10" s="847">
        <f t="shared" si="0"/>
        <v>-4.0515653775322296</v>
      </c>
      <c r="D10" s="845">
        <v>10992</v>
      </c>
      <c r="E10" s="847">
        <f t="shared" si="1"/>
        <v>-4.2008018127941416</v>
      </c>
      <c r="F10" s="845">
        <v>130073</v>
      </c>
      <c r="G10" s="847">
        <f>(F10/F9-1)*100</f>
        <v>-8.7405546863489327</v>
      </c>
      <c r="H10" s="845">
        <v>69955.8</v>
      </c>
      <c r="I10" s="847">
        <f>(H10/H9-1)*100</f>
        <v>-8.4041969003774355</v>
      </c>
    </row>
    <row r="11" spans="1:9" ht="18.75" hidden="1" customHeight="1" outlineLevel="1">
      <c r="A11" s="64" t="s">
        <v>156</v>
      </c>
      <c r="B11" s="845">
        <v>945</v>
      </c>
      <c r="C11" s="847">
        <f t="shared" si="0"/>
        <v>-9.3090211132437659</v>
      </c>
      <c r="D11" s="845">
        <v>10450</v>
      </c>
      <c r="E11" s="847">
        <f t="shared" si="1"/>
        <v>-4.9308588064046592</v>
      </c>
      <c r="F11" s="845">
        <v>124580</v>
      </c>
      <c r="G11" s="847">
        <f>(F11/F10-1)*100</f>
        <v>-4.2230132310318025</v>
      </c>
      <c r="H11" s="845">
        <v>68140.58</v>
      </c>
      <c r="I11" s="847">
        <f>(H11/H10-1)*100</f>
        <v>-2.5948098656580321</v>
      </c>
    </row>
    <row r="12" spans="1:9" ht="18.75" hidden="1" customHeight="1" outlineLevel="1">
      <c r="A12" s="64" t="s">
        <v>155</v>
      </c>
      <c r="B12" s="845">
        <v>937</v>
      </c>
      <c r="C12" s="847">
        <f t="shared" si="0"/>
        <v>-0.84656084656085095</v>
      </c>
      <c r="D12" s="845">
        <v>9971</v>
      </c>
      <c r="E12" s="847">
        <f t="shared" si="1"/>
        <v>-4.5837320574162677</v>
      </c>
      <c r="F12" s="845">
        <v>112915</v>
      </c>
      <c r="G12" s="847">
        <f>(F12/F11-1)*100</f>
        <v>-9.3634612297318949</v>
      </c>
      <c r="H12" s="845">
        <v>60577.07</v>
      </c>
      <c r="I12" s="847">
        <f>(H12/H11-1)*100</f>
        <v>-11.099861492226804</v>
      </c>
    </row>
    <row r="13" spans="1:9" ht="18.75" customHeight="1" collapsed="1">
      <c r="A13" s="64" t="s">
        <v>63</v>
      </c>
      <c r="B13" s="845">
        <v>872</v>
      </c>
      <c r="C13" s="847">
        <f t="shared" si="0"/>
        <v>-6.9370330843116275</v>
      </c>
      <c r="D13" s="845">
        <v>9360</v>
      </c>
      <c r="E13" s="847">
        <f t="shared" si="1"/>
        <v>-6.1277705345501925</v>
      </c>
      <c r="F13" s="845">
        <v>105780</v>
      </c>
      <c r="G13" s="847">
        <f>(F13/F12-1)*100</f>
        <v>-6.3189124562724182</v>
      </c>
      <c r="H13" s="845">
        <v>56724.3</v>
      </c>
      <c r="I13" s="847">
        <f>(H13/H12-1)*100</f>
        <v>-6.3601128281707826</v>
      </c>
    </row>
    <row r="14" spans="1:9" ht="18.75" customHeight="1">
      <c r="A14" s="64" t="s">
        <v>154</v>
      </c>
      <c r="B14" s="845">
        <v>841</v>
      </c>
      <c r="C14" s="847">
        <f t="shared" si="0"/>
        <v>-3.5550458715596367</v>
      </c>
      <c r="D14" s="845">
        <v>9565</v>
      </c>
      <c r="E14" s="847">
        <f t="shared" si="1"/>
        <v>2.1901709401709324</v>
      </c>
      <c r="F14" s="845">
        <v>105225</v>
      </c>
      <c r="G14" s="811" t="s">
        <v>436</v>
      </c>
      <c r="H14" s="845">
        <v>54053.75</v>
      </c>
      <c r="I14" s="811" t="s">
        <v>436</v>
      </c>
    </row>
    <row r="15" spans="1:9" ht="18.75" customHeight="1">
      <c r="A15" s="64" t="s">
        <v>153</v>
      </c>
      <c r="B15" s="845">
        <v>872</v>
      </c>
      <c r="C15" s="811" t="s">
        <v>436</v>
      </c>
      <c r="D15" s="845">
        <v>9016</v>
      </c>
      <c r="E15" s="811" t="s">
        <v>436</v>
      </c>
      <c r="F15" s="845">
        <v>100270</v>
      </c>
      <c r="G15" s="811" t="s">
        <v>436</v>
      </c>
      <c r="H15" s="845">
        <v>53359.63</v>
      </c>
      <c r="I15" s="811" t="s">
        <v>436</v>
      </c>
    </row>
    <row r="16" spans="1:9" ht="18.75" customHeight="1">
      <c r="A16" s="64" t="s">
        <v>152</v>
      </c>
      <c r="B16" s="845">
        <v>768</v>
      </c>
      <c r="C16" s="847">
        <f t="shared" ref="C16:C22" si="2">(B16/B15-1)*100</f>
        <v>-11.926605504587151</v>
      </c>
      <c r="D16" s="845">
        <v>7510</v>
      </c>
      <c r="E16" s="847">
        <f t="shared" ref="E16:E22" si="3">(D16/D15-1)*100</f>
        <v>-16.703637976929897</v>
      </c>
      <c r="F16" s="845">
        <v>76541</v>
      </c>
      <c r="G16" s="847">
        <f t="shared" ref="G16:G22" si="4">(F16/F15-1)*100</f>
        <v>-23.665104218609756</v>
      </c>
      <c r="H16" s="845">
        <v>39728.269999999997</v>
      </c>
      <c r="I16" s="847">
        <f t="shared" ref="I16:I22" si="5">(H16/H15-1)*100</f>
        <v>-25.546204124728757</v>
      </c>
    </row>
    <row r="17" spans="1:10" ht="18.75" customHeight="1">
      <c r="A17" s="64" t="s">
        <v>151</v>
      </c>
      <c r="B17" s="845">
        <v>693</v>
      </c>
      <c r="C17" s="847">
        <f t="shared" si="2"/>
        <v>-9.765625</v>
      </c>
      <c r="D17" s="845">
        <v>7061</v>
      </c>
      <c r="E17" s="847">
        <f t="shared" si="3"/>
        <v>-5.9786950732356843</v>
      </c>
      <c r="F17" s="845">
        <v>72042</v>
      </c>
      <c r="G17" s="847">
        <f t="shared" si="4"/>
        <v>-5.8778955069831884</v>
      </c>
      <c r="H17" s="845">
        <v>37570.080000000002</v>
      </c>
      <c r="I17" s="847">
        <f t="shared" si="5"/>
        <v>-5.4323785052809885</v>
      </c>
    </row>
    <row r="18" spans="1:10" ht="18.75" customHeight="1">
      <c r="A18" s="64" t="s">
        <v>437</v>
      </c>
      <c r="B18" s="845">
        <v>751</v>
      </c>
      <c r="C18" s="847">
        <f t="shared" si="2"/>
        <v>8.3694083694083599</v>
      </c>
      <c r="D18" s="845">
        <v>7379</v>
      </c>
      <c r="E18" s="847">
        <f t="shared" si="3"/>
        <v>4.5036113864891592</v>
      </c>
      <c r="F18" s="845">
        <v>87377</v>
      </c>
      <c r="G18" s="847">
        <f t="shared" si="4"/>
        <v>21.286194164515138</v>
      </c>
      <c r="H18" s="845">
        <v>46523.67</v>
      </c>
      <c r="I18" s="847">
        <f t="shared" si="5"/>
        <v>23.831703312848941</v>
      </c>
    </row>
    <row r="19" spans="1:10" ht="18.75" customHeight="1">
      <c r="A19" s="64" t="s">
        <v>438</v>
      </c>
      <c r="B19" s="845">
        <v>629</v>
      </c>
      <c r="C19" s="847">
        <f t="shared" si="2"/>
        <v>-16.245006657789617</v>
      </c>
      <c r="D19" s="845">
        <v>6434</v>
      </c>
      <c r="E19" s="847">
        <f t="shared" si="3"/>
        <v>-12.806613362244201</v>
      </c>
      <c r="F19" s="845">
        <v>76871.56</v>
      </c>
      <c r="G19" s="847">
        <f t="shared" si="4"/>
        <v>-12.02311821188643</v>
      </c>
      <c r="H19" s="845">
        <v>40845.440000000002</v>
      </c>
      <c r="I19" s="847">
        <f t="shared" si="5"/>
        <v>-12.205034555528393</v>
      </c>
    </row>
    <row r="20" spans="1:10" ht="18.75" customHeight="1">
      <c r="A20" s="64" t="s">
        <v>439</v>
      </c>
      <c r="B20" s="845">
        <v>572</v>
      </c>
      <c r="C20" s="847">
        <f t="shared" si="2"/>
        <v>-9.0620031796502349</v>
      </c>
      <c r="D20" s="845">
        <v>5875</v>
      </c>
      <c r="E20" s="847">
        <f t="shared" si="3"/>
        <v>-8.6882188374261755</v>
      </c>
      <c r="F20" s="845">
        <v>70131.95</v>
      </c>
      <c r="G20" s="847">
        <f t="shared" si="4"/>
        <v>-8.7673646794731326</v>
      </c>
      <c r="H20" s="845">
        <v>36697.449999999997</v>
      </c>
      <c r="I20" s="847">
        <f t="shared" si="5"/>
        <v>-10.155331904858912</v>
      </c>
    </row>
    <row r="21" spans="1:10" ht="18.75" customHeight="1">
      <c r="A21" s="64" t="s">
        <v>1078</v>
      </c>
      <c r="B21" s="845">
        <v>531</v>
      </c>
      <c r="C21" s="848">
        <f t="shared" si="2"/>
        <v>-7.1678321678321666</v>
      </c>
      <c r="D21" s="845">
        <v>5552</v>
      </c>
      <c r="E21" s="848">
        <f t="shared" si="3"/>
        <v>-5.4978723404255359</v>
      </c>
      <c r="F21" s="845">
        <v>68084</v>
      </c>
      <c r="G21" s="848">
        <f t="shared" si="4"/>
        <v>-2.9201383962658922</v>
      </c>
      <c r="H21" s="431">
        <v>34709</v>
      </c>
      <c r="I21" s="848">
        <f t="shared" si="5"/>
        <v>-5.418496380538695</v>
      </c>
      <c r="J21" s="849"/>
    </row>
    <row r="22" spans="1:10" ht="18.75" customHeight="1">
      <c r="A22" s="64" t="s">
        <v>1075</v>
      </c>
      <c r="B22" s="725">
        <v>639</v>
      </c>
      <c r="C22" s="726">
        <f t="shared" si="2"/>
        <v>20.338983050847446</v>
      </c>
      <c r="D22" s="725">
        <v>6410</v>
      </c>
      <c r="E22" s="726">
        <f t="shared" si="3"/>
        <v>15.453890489913547</v>
      </c>
      <c r="F22" s="66">
        <v>87386.78</v>
      </c>
      <c r="G22" s="726">
        <f t="shared" si="4"/>
        <v>28.351418835556075</v>
      </c>
      <c r="H22" s="727">
        <v>46286.37</v>
      </c>
      <c r="I22" s="726">
        <f t="shared" si="5"/>
        <v>33.355527384828143</v>
      </c>
      <c r="J22" s="118"/>
    </row>
    <row r="23" spans="1:10" ht="18.75" customHeight="1">
      <c r="A23" s="322" t="s">
        <v>1891</v>
      </c>
      <c r="D23" s="44"/>
      <c r="E23" s="44"/>
      <c r="F23" s="44"/>
    </row>
    <row r="24" spans="1:10" ht="18.75" customHeight="1">
      <c r="A24" s="4" t="s">
        <v>381</v>
      </c>
    </row>
    <row r="25" spans="1:10" ht="18.75" customHeight="1">
      <c r="A25" s="322" t="s">
        <v>1578</v>
      </c>
    </row>
    <row r="26" spans="1:10" ht="18.75" customHeight="1">
      <c r="A26" s="322"/>
    </row>
    <row r="27" spans="1:10" ht="18.75" customHeight="1">
      <c r="A27" s="322"/>
    </row>
    <row r="28" spans="1:10" ht="18.75" customHeight="1">
      <c r="A28" s="1881" t="s">
        <v>1300</v>
      </c>
      <c r="B28" s="1881"/>
      <c r="C28" s="1881"/>
      <c r="D28" s="1881"/>
      <c r="E28" s="1881"/>
      <c r="F28" s="1881"/>
      <c r="G28" s="1881"/>
      <c r="H28" s="1881"/>
      <c r="I28" s="1881"/>
    </row>
    <row r="29" spans="1:10" ht="18.75" customHeight="1">
      <c r="A29" s="850" t="s">
        <v>440</v>
      </c>
      <c r="B29" s="851"/>
      <c r="C29" s="851"/>
      <c r="D29" s="851"/>
      <c r="E29" s="852"/>
      <c r="F29" s="852"/>
      <c r="G29" s="853"/>
      <c r="I29" s="853" t="s">
        <v>441</v>
      </c>
    </row>
    <row r="30" spans="1:10" ht="18.75" customHeight="1">
      <c r="A30" s="1882"/>
      <c r="B30" s="1883"/>
      <c r="C30" s="1884"/>
      <c r="D30" s="854" t="s">
        <v>1247</v>
      </c>
      <c r="E30" s="855"/>
      <c r="F30" s="854" t="s">
        <v>1248</v>
      </c>
      <c r="G30" s="855"/>
      <c r="H30" s="1879" t="s">
        <v>1264</v>
      </c>
      <c r="I30" s="1880"/>
    </row>
    <row r="31" spans="1:10" ht="18.75" customHeight="1">
      <c r="A31" s="1885"/>
      <c r="B31" s="1886"/>
      <c r="C31" s="1887"/>
      <c r="D31" s="856"/>
      <c r="E31" s="776" t="s">
        <v>70</v>
      </c>
      <c r="F31" s="856"/>
      <c r="G31" s="857" t="s">
        <v>70</v>
      </c>
      <c r="H31" s="858"/>
      <c r="I31" s="857" t="s">
        <v>70</v>
      </c>
    </row>
    <row r="32" spans="1:10" ht="18.75" customHeight="1">
      <c r="A32" s="1876" t="s">
        <v>1267</v>
      </c>
      <c r="B32" s="1877"/>
      <c r="C32" s="1878"/>
      <c r="D32" s="859">
        <v>531</v>
      </c>
      <c r="E32" s="860">
        <v>100</v>
      </c>
      <c r="F32" s="859">
        <v>5552</v>
      </c>
      <c r="G32" s="860">
        <v>100</v>
      </c>
      <c r="H32" s="861">
        <v>68084</v>
      </c>
      <c r="I32" s="860">
        <v>100</v>
      </c>
    </row>
    <row r="33" spans="1:9" ht="18.75" customHeight="1">
      <c r="A33" s="1873" t="s">
        <v>1280</v>
      </c>
      <c r="B33" s="1874"/>
      <c r="C33" s="1875"/>
      <c r="D33" s="104">
        <v>104</v>
      </c>
      <c r="E33" s="862">
        <f>D33/$D$32*100</f>
        <v>19.58568738229755</v>
      </c>
      <c r="F33" s="104">
        <v>889</v>
      </c>
      <c r="G33" s="862">
        <f>F33/$F$32*100</f>
        <v>16.012247838616712</v>
      </c>
      <c r="H33" s="104">
        <v>11775</v>
      </c>
      <c r="I33" s="863">
        <f>H33/$H$32*100</f>
        <v>17.294812290699724</v>
      </c>
    </row>
    <row r="34" spans="1:9" ht="18.75" customHeight="1">
      <c r="A34" s="1873" t="s">
        <v>1281</v>
      </c>
      <c r="B34" s="1874"/>
      <c r="C34" s="1875"/>
      <c r="D34" s="104">
        <v>79</v>
      </c>
      <c r="E34" s="862">
        <f t="shared" ref="E34:E44" si="6">D34/$D$32*100</f>
        <v>14.87758945386064</v>
      </c>
      <c r="F34" s="104">
        <v>873</v>
      </c>
      <c r="G34" s="862">
        <f t="shared" ref="G34:G44" si="7">F34/$F$32*100</f>
        <v>15.724063400576368</v>
      </c>
      <c r="H34" s="104">
        <v>9847</v>
      </c>
      <c r="I34" s="863">
        <f t="shared" ref="I34:I44" si="8">H34/$H$32*100</f>
        <v>14.463016274014453</v>
      </c>
    </row>
    <row r="35" spans="1:9" ht="18.75" customHeight="1">
      <c r="A35" s="1873" t="s">
        <v>1282</v>
      </c>
      <c r="B35" s="1874"/>
      <c r="C35" s="1875"/>
      <c r="D35" s="104">
        <v>118</v>
      </c>
      <c r="E35" s="862">
        <f t="shared" si="6"/>
        <v>22.222222222222221</v>
      </c>
      <c r="F35" s="104">
        <v>976</v>
      </c>
      <c r="G35" s="862">
        <f t="shared" si="7"/>
        <v>17.579250720461097</v>
      </c>
      <c r="H35" s="104">
        <v>8716</v>
      </c>
      <c r="I35" s="863">
        <f t="shared" si="8"/>
        <v>12.801833029786733</v>
      </c>
    </row>
    <row r="36" spans="1:9" ht="18.75" customHeight="1">
      <c r="A36" s="1873" t="s">
        <v>1283</v>
      </c>
      <c r="B36" s="1874"/>
      <c r="C36" s="1875"/>
      <c r="D36" s="104">
        <v>9</v>
      </c>
      <c r="E36" s="862">
        <f t="shared" si="6"/>
        <v>1.6949152542372881</v>
      </c>
      <c r="F36" s="104">
        <v>276</v>
      </c>
      <c r="G36" s="862">
        <f t="shared" si="7"/>
        <v>4.9711815561959654</v>
      </c>
      <c r="H36" s="104">
        <v>5163</v>
      </c>
      <c r="I36" s="863">
        <f t="shared" si="8"/>
        <v>7.5832794782915229</v>
      </c>
    </row>
    <row r="37" spans="1:9" ht="18.75" customHeight="1">
      <c r="A37" s="1873" t="s">
        <v>1284</v>
      </c>
      <c r="B37" s="1874"/>
      <c r="C37" s="1875"/>
      <c r="D37" s="104">
        <v>14</v>
      </c>
      <c r="E37" s="862">
        <f t="shared" si="6"/>
        <v>2.6365348399246704</v>
      </c>
      <c r="F37" s="104">
        <v>242</v>
      </c>
      <c r="G37" s="862">
        <f t="shared" si="7"/>
        <v>4.358789625360231</v>
      </c>
      <c r="H37" s="104">
        <v>3270</v>
      </c>
      <c r="I37" s="863">
        <f t="shared" si="8"/>
        <v>4.8028905469713878</v>
      </c>
    </row>
    <row r="38" spans="1:9" ht="18.75" customHeight="1">
      <c r="A38" s="1873" t="s">
        <v>1285</v>
      </c>
      <c r="B38" s="1874"/>
      <c r="C38" s="1875"/>
      <c r="D38" s="104">
        <v>41</v>
      </c>
      <c r="E38" s="862">
        <f t="shared" si="6"/>
        <v>7.7212806026365346</v>
      </c>
      <c r="F38" s="104">
        <v>342</v>
      </c>
      <c r="G38" s="862">
        <f t="shared" si="7"/>
        <v>6.1599423631123917</v>
      </c>
      <c r="H38" s="104">
        <v>3026</v>
      </c>
      <c r="I38" s="863">
        <f t="shared" si="8"/>
        <v>4.4445097232830033</v>
      </c>
    </row>
    <row r="39" spans="1:9" ht="18.75" customHeight="1">
      <c r="A39" s="1873" t="s">
        <v>1286</v>
      </c>
      <c r="B39" s="1874"/>
      <c r="C39" s="1875"/>
      <c r="D39" s="104">
        <v>22</v>
      </c>
      <c r="E39" s="862">
        <f t="shared" si="6"/>
        <v>4.1431261770244827</v>
      </c>
      <c r="F39" s="104">
        <v>291</v>
      </c>
      <c r="G39" s="862">
        <f t="shared" si="7"/>
        <v>5.2413544668587893</v>
      </c>
      <c r="H39" s="104">
        <v>2741</v>
      </c>
      <c r="I39" s="863">
        <f t="shared" si="8"/>
        <v>4.0259091710240291</v>
      </c>
    </row>
    <row r="40" spans="1:9" ht="18.75" customHeight="1">
      <c r="A40" s="1873" t="s">
        <v>1287</v>
      </c>
      <c r="B40" s="1874"/>
      <c r="C40" s="1875"/>
      <c r="D40" s="104">
        <v>17</v>
      </c>
      <c r="E40" s="862">
        <f t="shared" si="6"/>
        <v>3.2015065913370999</v>
      </c>
      <c r="F40" s="104">
        <v>221</v>
      </c>
      <c r="G40" s="862">
        <f t="shared" si="7"/>
        <v>3.9805475504322763</v>
      </c>
      <c r="H40" s="104">
        <v>2715</v>
      </c>
      <c r="I40" s="863">
        <f t="shared" si="8"/>
        <v>3.9877210504670706</v>
      </c>
    </row>
    <row r="41" spans="1:9" ht="18.75" customHeight="1">
      <c r="A41" s="1873" t="s">
        <v>1288</v>
      </c>
      <c r="B41" s="1874"/>
      <c r="C41" s="1875"/>
      <c r="D41" s="104">
        <v>20</v>
      </c>
      <c r="E41" s="862">
        <f t="shared" si="6"/>
        <v>3.766478342749529</v>
      </c>
      <c r="F41" s="104">
        <v>247</v>
      </c>
      <c r="G41" s="862">
        <f t="shared" si="7"/>
        <v>4.4488472622478392</v>
      </c>
      <c r="H41" s="104">
        <v>1919</v>
      </c>
      <c r="I41" s="863">
        <f t="shared" si="8"/>
        <v>2.8185770518770932</v>
      </c>
    </row>
    <row r="42" spans="1:9" ht="18.75" customHeight="1">
      <c r="A42" s="1873" t="s">
        <v>1289</v>
      </c>
      <c r="B42" s="1874"/>
      <c r="C42" s="1875"/>
      <c r="D42" s="104">
        <v>8</v>
      </c>
      <c r="E42" s="862">
        <f t="shared" si="6"/>
        <v>1.5065913370998116</v>
      </c>
      <c r="F42" s="104">
        <v>127</v>
      </c>
      <c r="G42" s="862">
        <f t="shared" si="7"/>
        <v>2.2874639769452449</v>
      </c>
      <c r="H42" s="104">
        <v>1822</v>
      </c>
      <c r="I42" s="863">
        <f t="shared" si="8"/>
        <v>2.6761059867222841</v>
      </c>
    </row>
    <row r="43" spans="1:9" ht="18.75" customHeight="1">
      <c r="A43" s="1873" t="s">
        <v>1290</v>
      </c>
      <c r="B43" s="1874"/>
      <c r="C43" s="1875"/>
      <c r="D43" s="104">
        <v>8</v>
      </c>
      <c r="E43" s="862">
        <f t="shared" si="6"/>
        <v>1.5065913370998116</v>
      </c>
      <c r="F43" s="104">
        <v>140</v>
      </c>
      <c r="G43" s="862">
        <f t="shared" si="7"/>
        <v>2.521613832853026</v>
      </c>
      <c r="H43" s="104">
        <v>1668</v>
      </c>
      <c r="I43" s="863">
        <f t="shared" si="8"/>
        <v>2.449914811115681</v>
      </c>
    </row>
    <row r="44" spans="1:9" ht="18.75" customHeight="1">
      <c r="A44" s="1873" t="s">
        <v>1291</v>
      </c>
      <c r="B44" s="1874"/>
      <c r="C44" s="1875"/>
      <c r="D44" s="104">
        <v>8</v>
      </c>
      <c r="E44" s="862">
        <f t="shared" si="6"/>
        <v>1.5065913370998116</v>
      </c>
      <c r="F44" s="104">
        <v>72</v>
      </c>
      <c r="G44" s="862">
        <f t="shared" si="7"/>
        <v>1.2968299711815563</v>
      </c>
      <c r="H44" s="104">
        <v>1298</v>
      </c>
      <c r="I44" s="863">
        <f t="shared" si="8"/>
        <v>1.906468480112802</v>
      </c>
    </row>
    <row r="45" spans="1:9" ht="18.75" customHeight="1">
      <c r="A45" s="322" t="s">
        <v>1911</v>
      </c>
      <c r="F45" s="864"/>
    </row>
    <row r="46" spans="1:9" ht="18.75" customHeight="1">
      <c r="A46" s="322" t="s">
        <v>1910</v>
      </c>
      <c r="B46" s="322"/>
      <c r="F46" s="864"/>
    </row>
  </sheetData>
  <mergeCells count="19">
    <mergeCell ref="H30:I30"/>
    <mergeCell ref="A28:I28"/>
    <mergeCell ref="A30:C31"/>
    <mergeCell ref="A4:I4"/>
    <mergeCell ref="F6:G6"/>
    <mergeCell ref="H6:I6"/>
    <mergeCell ref="A32:C32"/>
    <mergeCell ref="A33:C33"/>
    <mergeCell ref="A34:C34"/>
    <mergeCell ref="A35:C35"/>
    <mergeCell ref="A36:C36"/>
    <mergeCell ref="A42:C42"/>
    <mergeCell ref="A43:C43"/>
    <mergeCell ref="A44:C44"/>
    <mergeCell ref="A37:C37"/>
    <mergeCell ref="A38:C38"/>
    <mergeCell ref="A39:C39"/>
    <mergeCell ref="A40:C40"/>
    <mergeCell ref="A41:C41"/>
  </mergeCells>
  <phoneticPr fontId="9"/>
  <pageMargins left="0.75" right="0.75" top="1" bottom="1" header="0.51200000000000001" footer="0.5120000000000000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workbookViewId="0">
      <selection activeCell="A2" sqref="A2"/>
    </sheetView>
  </sheetViews>
  <sheetFormatPr defaultRowHeight="18.75" customHeight="1"/>
  <cols>
    <col min="1" max="1" width="11.7109375" style="4" customWidth="1"/>
    <col min="2" max="2" width="1.7109375" style="4" customWidth="1"/>
    <col min="3" max="10" width="11.7109375" style="4" customWidth="1"/>
    <col min="11" max="16384" width="9.140625" style="4"/>
  </cols>
  <sheetData>
    <row r="1" spans="1:15" s="865" customFormat="1" ht="18.75" customHeight="1">
      <c r="A1" s="341" t="s">
        <v>1854</v>
      </c>
    </row>
    <row r="2" spans="1:15" s="322" customFormat="1" ht="18.75" customHeight="1">
      <c r="A2" s="842"/>
      <c r="B2" s="842"/>
      <c r="C2" s="842"/>
      <c r="D2" s="842"/>
      <c r="E2" s="842"/>
      <c r="F2" s="842"/>
      <c r="G2" s="842"/>
      <c r="H2" s="842"/>
      <c r="I2" s="842"/>
      <c r="J2" s="842"/>
    </row>
    <row r="3" spans="1:15" s="322" customFormat="1" ht="18.75" customHeight="1">
      <c r="A3" s="842"/>
      <c r="B3" s="842"/>
      <c r="C3" s="842"/>
      <c r="D3" s="842"/>
      <c r="E3" s="842"/>
      <c r="F3" s="842"/>
      <c r="G3" s="842"/>
      <c r="H3" s="842"/>
      <c r="I3" s="842"/>
      <c r="J3" s="842"/>
    </row>
    <row r="6" spans="1:15" ht="18.75" customHeight="1">
      <c r="A6" s="1893" t="s">
        <v>1301</v>
      </c>
      <c r="B6" s="1893"/>
      <c r="C6" s="1893"/>
      <c r="D6" s="1893"/>
      <c r="E6" s="1893"/>
      <c r="F6" s="1893"/>
      <c r="G6" s="1893"/>
      <c r="H6" s="1893"/>
      <c r="I6" s="1893"/>
      <c r="J6" s="1893"/>
      <c r="K6" s="488"/>
    </row>
    <row r="7" spans="1:15" ht="18.75" customHeight="1">
      <c r="A7" s="7"/>
      <c r="B7" s="7"/>
      <c r="C7" s="44"/>
      <c r="D7" s="44"/>
      <c r="J7" s="743" t="s">
        <v>1504</v>
      </c>
    </row>
    <row r="8" spans="1:15" ht="24.75" customHeight="1">
      <c r="A8" s="1891"/>
      <c r="B8" s="1892"/>
      <c r="C8" s="1747" t="s">
        <v>1250</v>
      </c>
      <c r="D8" s="1837"/>
      <c r="E8" s="1747" t="s">
        <v>443</v>
      </c>
      <c r="F8" s="1837"/>
      <c r="G8" s="1747" t="s">
        <v>444</v>
      </c>
      <c r="H8" s="1837"/>
      <c r="I8" s="1894" t="s">
        <v>445</v>
      </c>
      <c r="J8" s="1895"/>
    </row>
    <row r="9" spans="1:15" ht="18.75" customHeight="1">
      <c r="A9" s="1889" t="s">
        <v>446</v>
      </c>
      <c r="B9" s="1890"/>
      <c r="C9" s="866">
        <v>849</v>
      </c>
      <c r="D9" s="867">
        <f t="shared" ref="D9:D17" si="0">C9/$C$9*-100</f>
        <v>-100</v>
      </c>
      <c r="E9" s="866">
        <v>25282</v>
      </c>
      <c r="F9" s="867">
        <f t="shared" ref="F9:F17" si="1">E9/$E$9*-100</f>
        <v>-100</v>
      </c>
      <c r="G9" s="866">
        <v>13787</v>
      </c>
      <c r="H9" s="867">
        <f t="shared" ref="H9:H17" si="2">G9/$G$9*-100</f>
        <v>-100</v>
      </c>
      <c r="I9" s="868">
        <v>16.2</v>
      </c>
      <c r="J9" s="867">
        <f t="shared" ref="J9:J17" si="3">I9/$I$9*-100</f>
        <v>-100</v>
      </c>
      <c r="L9" s="314"/>
      <c r="M9" s="314"/>
      <c r="N9" s="314"/>
      <c r="O9" s="314"/>
    </row>
    <row r="10" spans="1:15" ht="18.75" customHeight="1">
      <c r="A10" s="1889" t="s">
        <v>447</v>
      </c>
      <c r="B10" s="1890"/>
      <c r="C10" s="866">
        <v>891</v>
      </c>
      <c r="D10" s="867">
        <f t="shared" si="0"/>
        <v>-104.94699646643109</v>
      </c>
      <c r="E10" s="866">
        <v>23927</v>
      </c>
      <c r="F10" s="867">
        <f t="shared" si="1"/>
        <v>-94.640455660153464</v>
      </c>
      <c r="G10" s="866">
        <v>13359</v>
      </c>
      <c r="H10" s="867">
        <f t="shared" si="2"/>
        <v>-96.895626314644232</v>
      </c>
      <c r="I10" s="868">
        <v>15</v>
      </c>
      <c r="J10" s="867">
        <f t="shared" si="3"/>
        <v>-92.592592592592595</v>
      </c>
      <c r="L10" s="314"/>
      <c r="M10" s="314"/>
      <c r="N10" s="314"/>
      <c r="O10" s="314"/>
    </row>
    <row r="11" spans="1:15" ht="18.75" customHeight="1">
      <c r="A11" s="1889" t="s">
        <v>448</v>
      </c>
      <c r="B11" s="1890"/>
      <c r="C11" s="866">
        <v>849</v>
      </c>
      <c r="D11" s="867">
        <f t="shared" si="0"/>
        <v>-100</v>
      </c>
      <c r="E11" s="866">
        <v>23595</v>
      </c>
      <c r="F11" s="867">
        <f t="shared" si="1"/>
        <v>-93.327268412309152</v>
      </c>
      <c r="G11" s="866">
        <v>12307</v>
      </c>
      <c r="H11" s="867">
        <f t="shared" si="2"/>
        <v>-89.265249873068825</v>
      </c>
      <c r="I11" s="868">
        <v>14.5</v>
      </c>
      <c r="J11" s="867">
        <f t="shared" si="3"/>
        <v>-89.506172839506178</v>
      </c>
      <c r="L11" s="314"/>
      <c r="M11" s="314"/>
      <c r="N11" s="314"/>
      <c r="O11" s="314"/>
    </row>
    <row r="12" spans="1:15" ht="18.75" customHeight="1">
      <c r="A12" s="1889" t="s">
        <v>449</v>
      </c>
      <c r="B12" s="1890"/>
      <c r="C12" s="866">
        <v>767</v>
      </c>
      <c r="D12" s="867">
        <f t="shared" si="0"/>
        <v>-90.341578327444054</v>
      </c>
      <c r="E12" s="866">
        <v>19086</v>
      </c>
      <c r="F12" s="867">
        <f t="shared" si="1"/>
        <v>-75.492445217941622</v>
      </c>
      <c r="G12" s="866">
        <v>9859</v>
      </c>
      <c r="H12" s="867">
        <f t="shared" si="2"/>
        <v>-71.509392906361072</v>
      </c>
      <c r="I12" s="868">
        <v>12.9</v>
      </c>
      <c r="J12" s="867">
        <f t="shared" si="3"/>
        <v>-79.629629629629633</v>
      </c>
      <c r="L12" s="314"/>
      <c r="M12" s="314"/>
      <c r="N12" s="314"/>
      <c r="O12" s="314"/>
    </row>
    <row r="13" spans="1:15" ht="18.75" customHeight="1">
      <c r="A13" s="1889" t="s">
        <v>61</v>
      </c>
      <c r="B13" s="1890"/>
      <c r="C13" s="866">
        <v>690</v>
      </c>
      <c r="D13" s="867">
        <f t="shared" si="0"/>
        <v>-81.272084805653705</v>
      </c>
      <c r="E13" s="866">
        <v>15351</v>
      </c>
      <c r="F13" s="867">
        <f t="shared" si="1"/>
        <v>-60.719088679693066</v>
      </c>
      <c r="G13" s="866">
        <v>7738</v>
      </c>
      <c r="H13" s="867">
        <f>G13/$G$9*-100</f>
        <v>-56.125335460941464</v>
      </c>
      <c r="I13" s="868">
        <v>11.2</v>
      </c>
      <c r="J13" s="867">
        <f t="shared" si="3"/>
        <v>-69.135802469135797</v>
      </c>
      <c r="L13" s="314"/>
      <c r="M13" s="314"/>
      <c r="N13" s="314"/>
      <c r="O13" s="314"/>
    </row>
    <row r="14" spans="1:15" ht="18.75" customHeight="1">
      <c r="A14" s="1889" t="s">
        <v>450</v>
      </c>
      <c r="B14" s="1890"/>
      <c r="C14" s="866">
        <v>609</v>
      </c>
      <c r="D14" s="867">
        <f t="shared" si="0"/>
        <v>-71.731448763250881</v>
      </c>
      <c r="E14" s="866">
        <v>9609</v>
      </c>
      <c r="F14" s="867">
        <f t="shared" si="1"/>
        <v>-38.007277905229017</v>
      </c>
      <c r="G14" s="866">
        <v>5764</v>
      </c>
      <c r="H14" s="867">
        <f t="shared" si="2"/>
        <v>-41.807499818669761</v>
      </c>
      <c r="I14" s="868">
        <v>9.5</v>
      </c>
      <c r="J14" s="867">
        <f t="shared" si="3"/>
        <v>-58.641975308641982</v>
      </c>
      <c r="L14" s="314"/>
      <c r="M14" s="314"/>
      <c r="N14" s="314"/>
      <c r="O14" s="314"/>
    </row>
    <row r="15" spans="1:15" ht="18.75" customHeight="1">
      <c r="A15" s="1889" t="s">
        <v>371</v>
      </c>
      <c r="B15" s="1890"/>
      <c r="C15" s="866">
        <v>512</v>
      </c>
      <c r="D15" s="867">
        <f t="shared" si="0"/>
        <v>-60.306242638398111</v>
      </c>
      <c r="E15" s="866">
        <v>7676</v>
      </c>
      <c r="F15" s="867">
        <f t="shared" si="1"/>
        <v>-30.361522031484849</v>
      </c>
      <c r="G15" s="866">
        <v>4500</v>
      </c>
      <c r="H15" s="867">
        <f>G15/$G$9*-100</f>
        <v>-32.639442953506922</v>
      </c>
      <c r="I15" s="868">
        <v>8.8000000000000007</v>
      </c>
      <c r="J15" s="867">
        <f t="shared" si="3"/>
        <v>-54.320987654320994</v>
      </c>
      <c r="L15" s="314"/>
      <c r="M15" s="314"/>
      <c r="N15" s="314"/>
      <c r="O15" s="314"/>
    </row>
    <row r="16" spans="1:15" ht="18.75" customHeight="1">
      <c r="A16" s="1854" t="s">
        <v>451</v>
      </c>
      <c r="B16" s="1855"/>
      <c r="C16" s="869">
        <v>479</v>
      </c>
      <c r="D16" s="867">
        <f t="shared" si="0"/>
        <v>-56.419316843345115</v>
      </c>
      <c r="E16" s="869">
        <v>6916</v>
      </c>
      <c r="F16" s="867">
        <f t="shared" si="1"/>
        <v>-27.355430741238827</v>
      </c>
      <c r="G16" s="869">
        <v>4402</v>
      </c>
      <c r="H16" s="867">
        <f t="shared" si="2"/>
        <v>-31.928628418075</v>
      </c>
      <c r="I16" s="868">
        <v>9.1999999999999993</v>
      </c>
      <c r="J16" s="867">
        <f t="shared" si="3"/>
        <v>-56.79012345679012</v>
      </c>
      <c r="L16" s="314"/>
      <c r="M16" s="314"/>
      <c r="N16" s="314"/>
      <c r="O16" s="314"/>
    </row>
    <row r="17" spans="1:15" ht="18.75" customHeight="1">
      <c r="A17" s="1889" t="s">
        <v>452</v>
      </c>
      <c r="B17" s="1890"/>
      <c r="C17" s="866">
        <v>415</v>
      </c>
      <c r="D17" s="867">
        <f t="shared" si="0"/>
        <v>-48.881036513545347</v>
      </c>
      <c r="E17" s="866">
        <v>5473</v>
      </c>
      <c r="F17" s="867">
        <f t="shared" si="1"/>
        <v>-21.647812673048019</v>
      </c>
      <c r="G17" s="866">
        <v>3815</v>
      </c>
      <c r="H17" s="867">
        <f t="shared" si="2"/>
        <v>-27.670994415028648</v>
      </c>
      <c r="I17" s="868">
        <v>9.1999999999999993</v>
      </c>
      <c r="J17" s="867">
        <f t="shared" si="3"/>
        <v>-56.79012345679012</v>
      </c>
      <c r="L17" s="314"/>
      <c r="M17" s="314"/>
      <c r="N17" s="314"/>
      <c r="O17" s="314"/>
    </row>
    <row r="18" spans="1:15" ht="18.75" customHeight="1">
      <c r="A18" s="1889" t="s">
        <v>453</v>
      </c>
      <c r="B18" s="1890"/>
      <c r="C18" s="866">
        <v>369</v>
      </c>
      <c r="D18" s="867">
        <f>C18/$C$9*-100</f>
        <v>-43.462897526501763</v>
      </c>
      <c r="E18" s="866">
        <v>4473</v>
      </c>
      <c r="F18" s="867">
        <f>E18/$E$9*-100</f>
        <v>-17.692429396408514</v>
      </c>
      <c r="G18" s="866">
        <v>3126</v>
      </c>
      <c r="H18" s="867">
        <f>G18/$G$9*-100</f>
        <v>-22.673533038369477</v>
      </c>
      <c r="I18" s="868">
        <v>8.5</v>
      </c>
      <c r="J18" s="867">
        <f>I18/$I$9*-100</f>
        <v>-52.469135802469133</v>
      </c>
      <c r="L18" s="314"/>
      <c r="M18" s="314"/>
      <c r="N18" s="314"/>
      <c r="O18" s="314"/>
    </row>
    <row r="19" spans="1:15" ht="18.75" customHeight="1">
      <c r="A19" s="1889" t="s">
        <v>1085</v>
      </c>
      <c r="B19" s="1890"/>
      <c r="C19" s="866">
        <v>321</v>
      </c>
      <c r="D19" s="867">
        <v>-37.809187279151942</v>
      </c>
      <c r="E19" s="866">
        <v>3809</v>
      </c>
      <c r="F19" s="867">
        <v>-15.06605490071988</v>
      </c>
      <c r="G19" s="866">
        <v>2674</v>
      </c>
      <c r="H19" s="867">
        <v>-19.395082323928339</v>
      </c>
      <c r="I19" s="868">
        <v>8.3000000000000007</v>
      </c>
      <c r="J19" s="867">
        <v>-51.23456790123457</v>
      </c>
      <c r="L19" s="314"/>
      <c r="M19" s="314"/>
      <c r="N19" s="314"/>
      <c r="O19" s="314"/>
    </row>
    <row r="20" spans="1:15" ht="18.75" customHeight="1">
      <c r="A20" s="322" t="s">
        <v>1502</v>
      </c>
      <c r="B20" s="322"/>
      <c r="D20" s="7"/>
      <c r="E20" s="7"/>
    </row>
    <row r="21" spans="1:15" ht="18.75" customHeight="1">
      <c r="A21" s="318" t="s">
        <v>1509</v>
      </c>
      <c r="B21" s="318"/>
      <c r="D21" s="687"/>
      <c r="E21" s="687"/>
    </row>
    <row r="22" spans="1:15" ht="18.75" customHeight="1">
      <c r="A22" s="318" t="s">
        <v>1510</v>
      </c>
      <c r="B22" s="318"/>
      <c r="D22" s="7"/>
      <c r="E22" s="7"/>
    </row>
    <row r="25" spans="1:15" ht="18.75" customHeight="1">
      <c r="A25" s="8"/>
      <c r="B25" s="8"/>
    </row>
    <row r="26" spans="1:15" ht="18.75" customHeight="1">
      <c r="A26" s="1893" t="s">
        <v>1302</v>
      </c>
      <c r="B26" s="1893"/>
      <c r="C26" s="1893"/>
      <c r="D26" s="1893"/>
      <c r="E26" s="1893"/>
      <c r="F26" s="1893"/>
      <c r="G26" s="1893"/>
      <c r="H26" s="1893"/>
      <c r="I26" s="1893"/>
      <c r="J26" s="1893"/>
    </row>
    <row r="27" spans="1:15" ht="18.75" customHeight="1">
      <c r="C27" s="7"/>
      <c r="D27" s="44"/>
      <c r="G27" s="743"/>
    </row>
    <row r="28" spans="1:15" ht="30" customHeight="1">
      <c r="B28" s="1891"/>
      <c r="C28" s="1892"/>
      <c r="D28" s="1896" t="s">
        <v>454</v>
      </c>
      <c r="E28" s="1897"/>
      <c r="F28" s="1898" t="s">
        <v>1475</v>
      </c>
      <c r="G28" s="1898"/>
      <c r="H28" s="1899" t="s">
        <v>455</v>
      </c>
      <c r="I28" s="1895"/>
    </row>
    <row r="29" spans="1:15" ht="18.75" customHeight="1">
      <c r="B29" s="1889" t="s">
        <v>446</v>
      </c>
      <c r="C29" s="1890"/>
      <c r="D29" s="870">
        <v>2414</v>
      </c>
      <c r="E29" s="871">
        <f>D29/$D$29*-100</f>
        <v>-100</v>
      </c>
      <c r="F29" s="872">
        <f>D29/849</f>
        <v>2.8433451118963489</v>
      </c>
      <c r="G29" s="871">
        <f>F29/$F29*-100</f>
        <v>-100</v>
      </c>
      <c r="H29" s="873">
        <v>18</v>
      </c>
      <c r="I29" s="871">
        <f>H29/H29*-100</f>
        <v>-100</v>
      </c>
    </row>
    <row r="30" spans="1:15" ht="18.75" customHeight="1">
      <c r="B30" s="1889" t="s">
        <v>447</v>
      </c>
      <c r="C30" s="1890"/>
      <c r="D30" s="870">
        <v>2493</v>
      </c>
      <c r="E30" s="871">
        <f>D30/$D29*-100</f>
        <v>-103.27257663628832</v>
      </c>
      <c r="F30" s="872">
        <f>D30/891</f>
        <v>2.797979797979798</v>
      </c>
      <c r="G30" s="871">
        <f>F30/$F29*-100</f>
        <v>-98.404509050739364</v>
      </c>
      <c r="H30" s="873">
        <v>19</v>
      </c>
      <c r="I30" s="871">
        <f>H30/H29*-100</f>
        <v>-105.55555555555556</v>
      </c>
    </row>
    <row r="31" spans="1:15" ht="18.75" customHeight="1">
      <c r="B31" s="1889" t="s">
        <v>448</v>
      </c>
      <c r="C31" s="1890"/>
      <c r="D31" s="870">
        <v>2795</v>
      </c>
      <c r="E31" s="871">
        <f>D31/$D29*-100</f>
        <v>-115.78293289146644</v>
      </c>
      <c r="F31" s="872">
        <f>D31/849</f>
        <v>3.2921083627797407</v>
      </c>
      <c r="G31" s="871">
        <f>F31/$F29*-100</f>
        <v>-115.78293289146644</v>
      </c>
      <c r="H31" s="873">
        <v>23</v>
      </c>
      <c r="I31" s="871">
        <f>H31/H29*-100</f>
        <v>-127.77777777777777</v>
      </c>
    </row>
    <row r="32" spans="1:15" ht="18.75" customHeight="1">
      <c r="B32" s="1889" t="s">
        <v>449</v>
      </c>
      <c r="C32" s="1890"/>
      <c r="D32" s="870">
        <v>2014</v>
      </c>
      <c r="E32" s="871">
        <f>D32/$D29*-100</f>
        <v>-83.42999171499585</v>
      </c>
      <c r="F32" s="872">
        <f>D32/767</f>
        <v>2.6258148631029985</v>
      </c>
      <c r="G32" s="871">
        <f>F32/$F29*-100</f>
        <v>-92.349495392479113</v>
      </c>
      <c r="H32" s="873">
        <v>20</v>
      </c>
      <c r="I32" s="871">
        <f>H32/H29*-100</f>
        <v>-111.11111111111111</v>
      </c>
    </row>
    <row r="33" spans="2:9" ht="18.75" customHeight="1">
      <c r="B33" s="1889" t="s">
        <v>61</v>
      </c>
      <c r="C33" s="1890"/>
      <c r="D33" s="870">
        <v>1529</v>
      </c>
      <c r="E33" s="871">
        <f>D33/$D29*-100</f>
        <v>-63.338856669428331</v>
      </c>
      <c r="F33" s="872">
        <f>D33/690</f>
        <v>2.2159420289855074</v>
      </c>
      <c r="G33" s="871">
        <f>F33/$F29*-100</f>
        <v>-77.934332336731387</v>
      </c>
      <c r="H33" s="873">
        <v>20</v>
      </c>
      <c r="I33" s="871">
        <f>H33/H29*-100</f>
        <v>-111.11111111111111</v>
      </c>
    </row>
    <row r="34" spans="2:9" ht="18.75" customHeight="1">
      <c r="B34" s="1889" t="s">
        <v>450</v>
      </c>
      <c r="C34" s="1890"/>
      <c r="D34" s="870">
        <v>898</v>
      </c>
      <c r="E34" s="871">
        <f>D34/$D29*-100</f>
        <v>-37.199668599834304</v>
      </c>
      <c r="F34" s="872">
        <f>D34/609</f>
        <v>1.4745484400656814</v>
      </c>
      <c r="G34" s="871">
        <f>F34/$F29*-100</f>
        <v>-51.859636520951256</v>
      </c>
      <c r="H34" s="873">
        <v>16</v>
      </c>
      <c r="I34" s="871">
        <f>H34/H29*-100</f>
        <v>-88.888888888888886</v>
      </c>
    </row>
    <row r="35" spans="2:9" ht="18.75" customHeight="1">
      <c r="B35" s="1889" t="s">
        <v>371</v>
      </c>
      <c r="C35" s="1890"/>
      <c r="D35" s="870">
        <v>606</v>
      </c>
      <c r="E35" s="871">
        <f>D35/$D29*-100</f>
        <v>-25.103562551781277</v>
      </c>
      <c r="F35" s="872">
        <f>D35/512</f>
        <v>1.18359375</v>
      </c>
      <c r="G35" s="871">
        <f>F35/$F29*-100</f>
        <v>-41.62680587199668</v>
      </c>
      <c r="H35" s="873">
        <v>13</v>
      </c>
      <c r="I35" s="871">
        <f>H35/H29*-100</f>
        <v>-72.222222222222214</v>
      </c>
    </row>
    <row r="36" spans="2:9" ht="18.75" customHeight="1">
      <c r="B36" s="1854" t="s">
        <v>451</v>
      </c>
      <c r="C36" s="1855"/>
      <c r="D36" s="874">
        <v>708</v>
      </c>
      <c r="E36" s="871">
        <f>D36/$D29*-100</f>
        <v>-29.328914664457333</v>
      </c>
      <c r="F36" s="872">
        <f>D36/479</f>
        <v>1.4780793319415448</v>
      </c>
      <c r="G36" s="871">
        <f>F36/$F29*-100</f>
        <v>-51.983817432409751</v>
      </c>
      <c r="H36" s="873">
        <v>16</v>
      </c>
      <c r="I36" s="871">
        <f>H36/H29*-100</f>
        <v>-88.888888888888886</v>
      </c>
    </row>
    <row r="37" spans="2:9" ht="18.75" customHeight="1">
      <c r="B37" s="1889" t="s">
        <v>452</v>
      </c>
      <c r="C37" s="1890"/>
      <c r="D37" s="870">
        <v>580</v>
      </c>
      <c r="E37" s="871">
        <f>D37/$D29*-100</f>
        <v>-24.026512013256006</v>
      </c>
      <c r="F37" s="872">
        <f>D37/415</f>
        <v>1.3975903614457832</v>
      </c>
      <c r="G37" s="871">
        <f>F37/$F29*-100</f>
        <v>-49.153033010251448</v>
      </c>
      <c r="H37" s="873">
        <v>15</v>
      </c>
      <c r="I37" s="871">
        <f>H37/H29*-100</f>
        <v>-83.333333333333343</v>
      </c>
    </row>
    <row r="38" spans="2:9" ht="18.75" customHeight="1">
      <c r="B38" s="1889" t="s">
        <v>453</v>
      </c>
      <c r="C38" s="1890"/>
      <c r="D38" s="870">
        <v>355</v>
      </c>
      <c r="E38" s="871">
        <f>D38/$D29*-100</f>
        <v>-14.705882352941178</v>
      </c>
      <c r="F38" s="872">
        <f>D38/369</f>
        <v>0.96205962059620598</v>
      </c>
      <c r="G38" s="871">
        <f>F38/$F29*-100</f>
        <v>-33.835485413677659</v>
      </c>
      <c r="H38" s="873">
        <v>11</v>
      </c>
      <c r="I38" s="871">
        <f>H38/H29*-100</f>
        <v>-61.111111111111114</v>
      </c>
    </row>
    <row r="39" spans="2:9" ht="18.75" customHeight="1">
      <c r="B39" s="1889" t="s">
        <v>1076</v>
      </c>
      <c r="C39" s="1890"/>
      <c r="D39" s="870">
        <v>334</v>
      </c>
      <c r="E39" s="871">
        <f>D39/$D29*-100</f>
        <v>-13.835956917978459</v>
      </c>
      <c r="F39" s="872">
        <f>D39/321</f>
        <v>1.0404984423676011</v>
      </c>
      <c r="G39" s="871">
        <f>F39/$F29*-100</f>
        <v>-36.594166427924328</v>
      </c>
      <c r="H39" s="873">
        <v>12</v>
      </c>
      <c r="I39" s="871">
        <f>H39/H29*-100</f>
        <v>-66.666666666666657</v>
      </c>
    </row>
    <row r="40" spans="2:9" ht="18.75" customHeight="1">
      <c r="C40" s="875" t="s">
        <v>1503</v>
      </c>
      <c r="E40" s="876"/>
    </row>
    <row r="41" spans="2:9" ht="18.75" customHeight="1">
      <c r="C41" s="318" t="s">
        <v>1511</v>
      </c>
      <c r="E41" s="876"/>
    </row>
    <row r="42" spans="2:9" ht="18.75" customHeight="1">
      <c r="C42" s="318" t="s">
        <v>1512</v>
      </c>
    </row>
  </sheetData>
  <mergeCells count="33">
    <mergeCell ref="A6:J6"/>
    <mergeCell ref="A26:J26"/>
    <mergeCell ref="B28:C28"/>
    <mergeCell ref="B29:C29"/>
    <mergeCell ref="B30:C30"/>
    <mergeCell ref="C8:D8"/>
    <mergeCell ref="E8:F8"/>
    <mergeCell ref="G8:H8"/>
    <mergeCell ref="I8:J8"/>
    <mergeCell ref="D28:E28"/>
    <mergeCell ref="F28:G28"/>
    <mergeCell ref="H28:I28"/>
    <mergeCell ref="A17:B17"/>
    <mergeCell ref="A16:B16"/>
    <mergeCell ref="A15:B15"/>
    <mergeCell ref="A19:B19"/>
    <mergeCell ref="B39:C39"/>
    <mergeCell ref="B38:C38"/>
    <mergeCell ref="B37:C37"/>
    <mergeCell ref="B36:C36"/>
    <mergeCell ref="A18:B18"/>
    <mergeCell ref="B35:C35"/>
    <mergeCell ref="B31:C31"/>
    <mergeCell ref="B32:C32"/>
    <mergeCell ref="B33:C33"/>
    <mergeCell ref="B34:C34"/>
    <mergeCell ref="A9:B9"/>
    <mergeCell ref="A8:B8"/>
    <mergeCell ref="A14:B14"/>
    <mergeCell ref="A13:B13"/>
    <mergeCell ref="A12:B12"/>
    <mergeCell ref="A11:B11"/>
    <mergeCell ref="A10:B10"/>
  </mergeCells>
  <phoneticPr fontId="9"/>
  <pageMargins left="0.75" right="0.75" top="1" bottom="1" header="0.51200000000000001" footer="0.51200000000000001"/>
  <pageSetup paperSize="9" scale="86" orientation="portrait" r:id="rId1"/>
  <headerFooter alignWithMargins="0"/>
  <colBreaks count="1" manualBreakCount="1">
    <brk id="10" max="1048575" man="1"/>
  </colBreaks>
  <ignoredErrors>
    <ignoredError sqref="F30"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Normal="100" zoomScaleSheetLayoutView="100" workbookViewId="0">
      <selection activeCell="A2" sqref="A2"/>
    </sheetView>
  </sheetViews>
  <sheetFormatPr defaultRowHeight="18.75" customHeight="1" outlineLevelRow="1"/>
  <cols>
    <col min="1" max="1" width="13.7109375" style="4" customWidth="1"/>
    <col min="2" max="2" width="12.7109375" style="4" customWidth="1"/>
    <col min="3" max="3" width="8.7109375" style="4" customWidth="1"/>
    <col min="4" max="4" width="12.7109375" style="4" customWidth="1"/>
    <col min="5" max="5" width="8.7109375" style="4" customWidth="1"/>
    <col min="6" max="6" width="12.7109375" style="4" customWidth="1"/>
    <col min="7" max="7" width="8.7109375" style="4" customWidth="1"/>
    <col min="8" max="8" width="12.7109375" style="4" customWidth="1"/>
    <col min="9" max="9" width="8.7109375" style="4" customWidth="1"/>
    <col min="10" max="11" width="9.140625" style="4"/>
    <col min="12" max="12" width="10.85546875" style="4" bestFit="1" customWidth="1"/>
    <col min="13" max="13" width="9.85546875" style="4" bestFit="1" customWidth="1"/>
    <col min="14" max="14" width="9.140625" style="4"/>
    <col min="15" max="15" width="9.7109375" style="4" bestFit="1" customWidth="1"/>
    <col min="16" max="16384" width="9.140625" style="4"/>
  </cols>
  <sheetData>
    <row r="1" spans="1:23" ht="18.75" customHeight="1">
      <c r="A1" s="341" t="s">
        <v>1855</v>
      </c>
    </row>
    <row r="3" spans="1:23" ht="18.75" customHeight="1">
      <c r="A3" s="1901" t="s">
        <v>1303</v>
      </c>
      <c r="B3" s="1901"/>
      <c r="C3" s="1901"/>
      <c r="D3" s="1901"/>
      <c r="E3" s="1901"/>
      <c r="F3" s="1901"/>
      <c r="G3" s="1901"/>
      <c r="H3" s="1901"/>
      <c r="I3" s="1901"/>
    </row>
    <row r="4" spans="1:23" ht="18.75" customHeight="1">
      <c r="A4" s="7"/>
      <c r="B4" s="43"/>
      <c r="C4" s="43"/>
      <c r="D4" s="43"/>
      <c r="E4" s="43"/>
      <c r="F4" s="877"/>
      <c r="G4" s="43"/>
      <c r="H4" s="43"/>
      <c r="I4" s="45" t="s">
        <v>456</v>
      </c>
    </row>
    <row r="5" spans="1:23" ht="18.75" customHeight="1">
      <c r="A5" s="844"/>
      <c r="B5" s="1833" t="s">
        <v>1905</v>
      </c>
      <c r="C5" s="1833"/>
      <c r="D5" s="1833" t="s">
        <v>457</v>
      </c>
      <c r="E5" s="1833"/>
      <c r="F5" s="1833" t="s">
        <v>458</v>
      </c>
      <c r="G5" s="1833"/>
      <c r="H5" s="1900" t="s">
        <v>459</v>
      </c>
      <c r="I5" s="1900"/>
    </row>
    <row r="6" spans="1:23" ht="18.75" customHeight="1">
      <c r="A6" s="878" t="s">
        <v>1547</v>
      </c>
      <c r="B6" s="879">
        <v>9610688</v>
      </c>
      <c r="C6" s="880">
        <v>-100</v>
      </c>
      <c r="D6" s="881">
        <v>1773947</v>
      </c>
      <c r="E6" s="880">
        <v>-100</v>
      </c>
      <c r="F6" s="882">
        <v>329842</v>
      </c>
      <c r="G6" s="880">
        <v>-100</v>
      </c>
      <c r="H6" s="882">
        <f>SUM(B6,D6,F6)</f>
        <v>11714477</v>
      </c>
      <c r="I6" s="880">
        <v>-100</v>
      </c>
    </row>
    <row r="7" spans="1:23" ht="18.75" hidden="1" customHeight="1" outlineLevel="1">
      <c r="A7" s="878" t="s">
        <v>460</v>
      </c>
      <c r="B7" s="883">
        <v>417565</v>
      </c>
      <c r="C7" s="884">
        <f t="shared" ref="C7:C16" si="0">-(B7/$B$6*100)</f>
        <v>-4.3447982079950984</v>
      </c>
      <c r="D7" s="885">
        <v>166530</v>
      </c>
      <c r="E7" s="884">
        <f t="shared" ref="E7:E19" si="1">-(D7/$D$6*100)</f>
        <v>-9.3875408904550142</v>
      </c>
      <c r="F7" s="866">
        <v>312571</v>
      </c>
      <c r="G7" s="884">
        <f t="shared" ref="G7:G19" si="2">-(F7/$F$6*100)</f>
        <v>-94.763856634388588</v>
      </c>
      <c r="H7" s="883">
        <v>896666</v>
      </c>
      <c r="I7" s="884">
        <f t="shared" ref="I7:I16" si="3">-(H7/$H$6*100)</f>
        <v>-7.6543408638729673</v>
      </c>
      <c r="L7" s="313"/>
      <c r="M7" s="314"/>
      <c r="N7" s="314"/>
    </row>
    <row r="8" spans="1:23" ht="18.75" hidden="1" customHeight="1" outlineLevel="1">
      <c r="A8" s="878" t="s">
        <v>402</v>
      </c>
      <c r="B8" s="883">
        <v>378860</v>
      </c>
      <c r="C8" s="884">
        <f t="shared" si="0"/>
        <v>-3.9420694959611633</v>
      </c>
      <c r="D8" s="866">
        <v>165604</v>
      </c>
      <c r="E8" s="884">
        <f t="shared" si="1"/>
        <v>-9.3353409092830848</v>
      </c>
      <c r="F8" s="866">
        <v>285895</v>
      </c>
      <c r="G8" s="884">
        <f t="shared" si="2"/>
        <v>-86.67634806968185</v>
      </c>
      <c r="H8" s="883">
        <v>830359</v>
      </c>
      <c r="I8" s="884">
        <f t="shared" si="3"/>
        <v>-7.0883147408117324</v>
      </c>
      <c r="L8" s="313"/>
      <c r="M8" s="314"/>
      <c r="N8" s="314"/>
      <c r="O8" s="313"/>
      <c r="P8" s="469"/>
      <c r="T8" s="315"/>
      <c r="U8" s="315"/>
      <c r="V8" s="315"/>
    </row>
    <row r="9" spans="1:23" ht="18.75" hidden="1" customHeight="1" outlineLevel="1">
      <c r="A9" s="878" t="s">
        <v>43</v>
      </c>
      <c r="B9" s="883">
        <v>361447</v>
      </c>
      <c r="C9" s="884">
        <f t="shared" si="0"/>
        <v>-3.7608857971458445</v>
      </c>
      <c r="D9" s="866">
        <v>140942</v>
      </c>
      <c r="E9" s="884">
        <f t="shared" si="1"/>
        <v>-7.9451077174233493</v>
      </c>
      <c r="F9" s="866">
        <v>240880</v>
      </c>
      <c r="G9" s="884">
        <f t="shared" si="2"/>
        <v>-73.028904748334057</v>
      </c>
      <c r="H9" s="883">
        <v>743269</v>
      </c>
      <c r="I9" s="884">
        <f t="shared" si="3"/>
        <v>-6.3448756611157284</v>
      </c>
      <c r="L9" s="313"/>
      <c r="M9" s="314"/>
      <c r="N9" s="314"/>
      <c r="O9" s="313"/>
      <c r="P9" s="315"/>
      <c r="Q9" s="315"/>
      <c r="R9" s="315"/>
      <c r="S9" s="315"/>
      <c r="T9" s="315"/>
      <c r="U9" s="315"/>
      <c r="V9" s="315"/>
    </row>
    <row r="10" spans="1:23" ht="18.75" customHeight="1" collapsed="1">
      <c r="A10" s="878" t="s">
        <v>44</v>
      </c>
      <c r="B10" s="883">
        <v>316034</v>
      </c>
      <c r="C10" s="884">
        <f t="shared" si="0"/>
        <v>-3.288359792764056</v>
      </c>
      <c r="D10" s="866">
        <v>97092</v>
      </c>
      <c r="E10" s="884">
        <f t="shared" si="1"/>
        <v>-5.4732187601997131</v>
      </c>
      <c r="F10" s="866">
        <v>146781</v>
      </c>
      <c r="G10" s="884">
        <f t="shared" si="2"/>
        <v>-44.500397159852298</v>
      </c>
      <c r="H10" s="883">
        <v>559907</v>
      </c>
      <c r="I10" s="884">
        <f t="shared" si="3"/>
        <v>-4.7796158548093954</v>
      </c>
      <c r="L10" s="313"/>
      <c r="M10" s="314"/>
      <c r="N10" s="314"/>
      <c r="O10" s="313"/>
      <c r="P10" s="315"/>
      <c r="Q10" s="315"/>
      <c r="R10" s="315"/>
      <c r="S10" s="315"/>
      <c r="T10" s="315"/>
      <c r="U10" s="315"/>
      <c r="V10" s="315"/>
    </row>
    <row r="11" spans="1:23" ht="18.75" customHeight="1">
      <c r="A11" s="886" t="s">
        <v>53</v>
      </c>
      <c r="B11" s="883">
        <v>245848</v>
      </c>
      <c r="C11" s="884">
        <f t="shared" si="0"/>
        <v>-2.5580686835323339</v>
      </c>
      <c r="D11" s="866">
        <v>93649</v>
      </c>
      <c r="E11" s="884">
        <f t="shared" si="1"/>
        <v>-5.2791317891684475</v>
      </c>
      <c r="F11" s="866">
        <v>279076</v>
      </c>
      <c r="G11" s="884">
        <f t="shared" si="2"/>
        <v>-84.608994609540318</v>
      </c>
      <c r="H11" s="883">
        <v>618573</v>
      </c>
      <c r="I11" s="884">
        <f t="shared" si="3"/>
        <v>-5.2804149941990586</v>
      </c>
      <c r="L11" s="313"/>
      <c r="M11" s="314"/>
      <c r="N11" s="314"/>
      <c r="O11" s="313"/>
      <c r="P11" s="315"/>
      <c r="Q11" s="315"/>
      <c r="R11" s="315"/>
      <c r="S11" s="315"/>
      <c r="T11" s="315"/>
      <c r="U11" s="315"/>
      <c r="V11" s="315"/>
    </row>
    <row r="12" spans="1:23" ht="18.75" customHeight="1">
      <c r="A12" s="886" t="s">
        <v>56</v>
      </c>
      <c r="B12" s="883">
        <v>206912</v>
      </c>
      <c r="C12" s="884">
        <f t="shared" si="0"/>
        <v>-2.1529363974774749</v>
      </c>
      <c r="D12" s="866">
        <v>89077</v>
      </c>
      <c r="E12" s="884">
        <f t="shared" si="1"/>
        <v>-5.0214014285657917</v>
      </c>
      <c r="F12" s="866">
        <v>256652</v>
      </c>
      <c r="G12" s="884">
        <f t="shared" si="2"/>
        <v>-77.810588099756856</v>
      </c>
      <c r="H12" s="883">
        <v>552641</v>
      </c>
      <c r="I12" s="884">
        <f t="shared" si="3"/>
        <v>-4.7175900383773</v>
      </c>
      <c r="L12" s="313"/>
      <c r="M12" s="314"/>
      <c r="N12" s="314"/>
      <c r="O12" s="313"/>
      <c r="P12" s="315"/>
      <c r="Q12" s="315"/>
      <c r="R12" s="315"/>
      <c r="S12" s="315"/>
      <c r="T12" s="315"/>
      <c r="U12" s="315"/>
      <c r="V12" s="315"/>
    </row>
    <row r="13" spans="1:23" ht="18.75" customHeight="1">
      <c r="A13" s="886" t="s">
        <v>407</v>
      </c>
      <c r="B13" s="883">
        <v>198351</v>
      </c>
      <c r="C13" s="884">
        <f t="shared" si="0"/>
        <v>-2.0638584875505273</v>
      </c>
      <c r="D13" s="866">
        <v>79089</v>
      </c>
      <c r="E13" s="884">
        <f t="shared" si="1"/>
        <v>-4.4583631867242932</v>
      </c>
      <c r="F13" s="866">
        <v>234671</v>
      </c>
      <c r="G13" s="884">
        <f t="shared" si="2"/>
        <v>-71.146488318649531</v>
      </c>
      <c r="H13" s="883">
        <v>512111</v>
      </c>
      <c r="I13" s="884">
        <f t="shared" si="3"/>
        <v>-4.371607883134689</v>
      </c>
      <c r="L13" s="313"/>
      <c r="M13" s="314"/>
      <c r="N13" s="314"/>
      <c r="O13" s="313"/>
      <c r="P13" s="315"/>
      <c r="Q13" s="315"/>
      <c r="R13" s="315"/>
      <c r="S13" s="315"/>
      <c r="T13" s="315"/>
      <c r="U13" s="315"/>
      <c r="V13" s="315"/>
    </row>
    <row r="14" spans="1:23" ht="18.75" customHeight="1">
      <c r="A14" s="886" t="s">
        <v>408</v>
      </c>
      <c r="B14" s="883">
        <v>163553</v>
      </c>
      <c r="C14" s="884">
        <f t="shared" si="0"/>
        <v>-1.7017824322254558</v>
      </c>
      <c r="D14" s="866">
        <v>62455</v>
      </c>
      <c r="E14" s="884">
        <f t="shared" si="1"/>
        <v>-3.5206801556078053</v>
      </c>
      <c r="F14" s="866">
        <v>251824</v>
      </c>
      <c r="G14" s="884">
        <f t="shared" si="2"/>
        <v>-76.34685698000861</v>
      </c>
      <c r="H14" s="883">
        <v>477832</v>
      </c>
      <c r="I14" s="884">
        <f t="shared" si="3"/>
        <v>-4.078987051662657</v>
      </c>
      <c r="L14" s="313"/>
      <c r="M14" s="314"/>
      <c r="N14" s="314"/>
      <c r="O14" s="313"/>
      <c r="P14" s="315"/>
      <c r="Q14" s="315"/>
      <c r="R14" s="315"/>
      <c r="S14" s="315"/>
      <c r="T14" s="315"/>
      <c r="U14" s="315"/>
      <c r="V14" s="315"/>
    </row>
    <row r="15" spans="1:23" ht="18.75" customHeight="1">
      <c r="A15" s="886" t="s">
        <v>409</v>
      </c>
      <c r="B15" s="883">
        <v>149172</v>
      </c>
      <c r="C15" s="884">
        <f t="shared" si="0"/>
        <v>-1.5521469430700487</v>
      </c>
      <c r="D15" s="866">
        <v>69614</v>
      </c>
      <c r="E15" s="884">
        <f t="shared" si="1"/>
        <v>-3.924243508966164</v>
      </c>
      <c r="F15" s="866">
        <v>227850</v>
      </c>
      <c r="G15" s="884">
        <f t="shared" si="2"/>
        <v>-69.078528507588473</v>
      </c>
      <c r="H15" s="883">
        <f>B15+D15+F15</f>
        <v>446636</v>
      </c>
      <c r="I15" s="884">
        <f t="shared" si="3"/>
        <v>-3.812684083122106</v>
      </c>
      <c r="L15" s="313"/>
      <c r="M15" s="314"/>
      <c r="N15" s="314"/>
      <c r="O15" s="313"/>
      <c r="P15" s="315"/>
      <c r="Q15" s="315"/>
      <c r="R15" s="315"/>
      <c r="S15" s="315"/>
      <c r="T15" s="315"/>
      <c r="U15" s="315"/>
      <c r="V15" s="315"/>
    </row>
    <row r="16" spans="1:23" ht="18.75" customHeight="1">
      <c r="A16" s="886" t="s">
        <v>410</v>
      </c>
      <c r="B16" s="883">
        <v>123820</v>
      </c>
      <c r="C16" s="884">
        <f t="shared" si="0"/>
        <v>-1.2883572955442939</v>
      </c>
      <c r="D16" s="866">
        <f>78333+1063</f>
        <v>79396</v>
      </c>
      <c r="E16" s="884">
        <f t="shared" si="1"/>
        <v>-4.4756692279983561</v>
      </c>
      <c r="F16" s="866">
        <f>181750+43432</f>
        <v>225182</v>
      </c>
      <c r="G16" s="884">
        <f t="shared" si="2"/>
        <v>-68.269656380933895</v>
      </c>
      <c r="H16" s="883">
        <f>B16+D16+F16</f>
        <v>428398</v>
      </c>
      <c r="I16" s="884">
        <f t="shared" si="3"/>
        <v>-3.656996381485917</v>
      </c>
      <c r="L16" s="313"/>
      <c r="M16" s="314"/>
      <c r="N16" s="314"/>
      <c r="O16" s="313"/>
      <c r="P16" s="315"/>
      <c r="Q16" s="315"/>
      <c r="R16" s="315"/>
      <c r="S16" s="315"/>
      <c r="T16" s="315"/>
      <c r="U16" s="315"/>
      <c r="V16" s="315"/>
      <c r="W16" s="315"/>
    </row>
    <row r="17" spans="1:23" ht="18.75" customHeight="1">
      <c r="A17" s="886" t="s">
        <v>461</v>
      </c>
      <c r="B17" s="883">
        <v>121691</v>
      </c>
      <c r="C17" s="884">
        <f>-(B17/$B$6*100)</f>
        <v>-1.2662048752389008</v>
      </c>
      <c r="D17" s="866">
        <v>85723</v>
      </c>
      <c r="E17" s="884">
        <f t="shared" si="1"/>
        <v>-4.832331518359906</v>
      </c>
      <c r="F17" s="866">
        <v>214900</v>
      </c>
      <c r="G17" s="884">
        <f t="shared" si="2"/>
        <v>-65.152406303624161</v>
      </c>
      <c r="H17" s="883">
        <f>B17+D17+F17</f>
        <v>422314</v>
      </c>
      <c r="I17" s="884">
        <f>-(H17/$H$6*100)</f>
        <v>-3.6050606441926516</v>
      </c>
      <c r="L17" s="313"/>
      <c r="M17" s="314"/>
      <c r="N17" s="314"/>
      <c r="O17" s="313"/>
      <c r="P17" s="315"/>
      <c r="Q17" s="315"/>
      <c r="R17" s="315"/>
      <c r="S17" s="315"/>
      <c r="T17" s="315"/>
      <c r="U17" s="315"/>
      <c r="V17" s="315"/>
      <c r="W17" s="315"/>
    </row>
    <row r="18" spans="1:23" ht="18.75" customHeight="1">
      <c r="A18" s="886" t="s">
        <v>1127</v>
      </c>
      <c r="B18" s="883">
        <v>109330</v>
      </c>
      <c r="C18" s="884">
        <f t="shared" ref="C18:C19" si="4">-(B18/$B$6*100)</f>
        <v>-1.1375876524136461</v>
      </c>
      <c r="D18" s="866">
        <v>80274</v>
      </c>
      <c r="E18" s="884">
        <f t="shared" si="1"/>
        <v>-4.5251633786127776</v>
      </c>
      <c r="F18" s="866">
        <v>223923</v>
      </c>
      <c r="G18" s="884">
        <f t="shared" si="2"/>
        <v>-67.887958477089029</v>
      </c>
      <c r="H18" s="883">
        <v>413527</v>
      </c>
      <c r="I18" s="884">
        <f t="shared" ref="I18:I19" si="5">-(H18/$H$6*100)</f>
        <v>-3.5300508934372399</v>
      </c>
      <c r="L18" s="313"/>
      <c r="M18" s="314"/>
      <c r="N18" s="314"/>
      <c r="O18" s="313"/>
      <c r="P18" s="315"/>
      <c r="Q18" s="315"/>
      <c r="R18" s="315"/>
      <c r="S18" s="315"/>
      <c r="T18" s="315"/>
      <c r="U18" s="315"/>
      <c r="V18" s="315"/>
      <c r="W18" s="315"/>
    </row>
    <row r="19" spans="1:23" ht="18.75" customHeight="1">
      <c r="A19" s="887" t="s">
        <v>1825</v>
      </c>
      <c r="B19" s="888">
        <v>100434</v>
      </c>
      <c r="C19" s="884">
        <f t="shared" si="4"/>
        <v>-1.0450240399022421</v>
      </c>
      <c r="D19" s="889">
        <v>66349</v>
      </c>
      <c r="E19" s="884">
        <f t="shared" si="1"/>
        <v>-3.7401906595856587</v>
      </c>
      <c r="F19" s="889">
        <v>208605</v>
      </c>
      <c r="G19" s="884">
        <f t="shared" si="2"/>
        <v>-63.243916784399801</v>
      </c>
      <c r="H19" s="888">
        <f>B19+D19+F19</f>
        <v>375388</v>
      </c>
      <c r="I19" s="884">
        <f t="shared" si="5"/>
        <v>-3.2044793805135301</v>
      </c>
      <c r="L19" s="313"/>
      <c r="M19" s="314"/>
      <c r="N19" s="314"/>
      <c r="O19" s="313"/>
      <c r="P19" s="315"/>
      <c r="Q19" s="315"/>
      <c r="R19" s="315"/>
      <c r="S19" s="315"/>
      <c r="T19" s="315"/>
      <c r="U19" s="315"/>
      <c r="V19" s="315"/>
      <c r="W19" s="315"/>
    </row>
    <row r="20" spans="1:23" ht="18.75" customHeight="1">
      <c r="A20" s="2" t="s">
        <v>462</v>
      </c>
      <c r="B20" s="890"/>
      <c r="C20" s="891"/>
      <c r="D20" s="892"/>
      <c r="E20" s="891"/>
      <c r="F20" s="892"/>
      <c r="G20" s="891"/>
      <c r="H20" s="890"/>
      <c r="I20" s="891"/>
    </row>
    <row r="21" spans="1:23" ht="18.75" customHeight="1">
      <c r="A21" s="322" t="s">
        <v>1521</v>
      </c>
      <c r="B21" s="2"/>
      <c r="C21" s="2"/>
      <c r="D21" s="2"/>
      <c r="E21" s="2"/>
      <c r="F21" s="2"/>
      <c r="G21" s="2"/>
      <c r="H21" s="2"/>
      <c r="I21" s="2"/>
    </row>
    <row r="22" spans="1:23" ht="18.75" customHeight="1">
      <c r="A22" s="322" t="s">
        <v>1824</v>
      </c>
      <c r="B22" s="322"/>
      <c r="C22" s="322"/>
      <c r="D22" s="322"/>
      <c r="E22" s="322"/>
      <c r="F22" s="322"/>
      <c r="G22" s="322"/>
      <c r="H22" s="322"/>
      <c r="I22" s="322"/>
    </row>
    <row r="23" spans="1:23" ht="18.75" customHeight="1">
      <c r="A23" s="322" t="s">
        <v>1522</v>
      </c>
      <c r="L23" s="893"/>
    </row>
    <row r="25" spans="1:23" ht="18.75" customHeight="1">
      <c r="A25" s="894"/>
    </row>
    <row r="26" spans="1:23" ht="18.75" customHeight="1">
      <c r="B26" s="1901" t="s">
        <v>1939</v>
      </c>
      <c r="C26" s="1901"/>
      <c r="D26" s="1901"/>
      <c r="E26" s="1901"/>
      <c r="F26" s="1901"/>
      <c r="G26" s="1901"/>
      <c r="H26" s="734"/>
    </row>
    <row r="27" spans="1:23" ht="18.75" customHeight="1">
      <c r="B27" s="895"/>
      <c r="C27" s="895"/>
      <c r="D27" s="743"/>
      <c r="G27" s="743" t="s">
        <v>463</v>
      </c>
      <c r="H27" s="896"/>
    </row>
    <row r="28" spans="1:23" ht="18.75" customHeight="1">
      <c r="B28" s="1754"/>
      <c r="C28" s="1756"/>
      <c r="D28" s="1909" t="s">
        <v>464</v>
      </c>
      <c r="E28" s="1910"/>
      <c r="F28" s="1909" t="s">
        <v>9</v>
      </c>
      <c r="G28" s="1910"/>
      <c r="H28" s="681"/>
    </row>
    <row r="29" spans="1:23" ht="18.75" customHeight="1">
      <c r="B29" s="1902" t="s">
        <v>465</v>
      </c>
      <c r="C29" s="1896"/>
      <c r="D29" s="1903">
        <v>164788</v>
      </c>
      <c r="E29" s="1904"/>
      <c r="F29" s="1907">
        <f>D29/$D$39*100</f>
        <v>43.89804682088932</v>
      </c>
      <c r="G29" s="1908"/>
      <c r="H29" s="897"/>
    </row>
    <row r="30" spans="1:23" ht="18.75" customHeight="1">
      <c r="B30" s="1902" t="s">
        <v>466</v>
      </c>
      <c r="C30" s="1896"/>
      <c r="D30" s="1903">
        <v>82541</v>
      </c>
      <c r="E30" s="1904"/>
      <c r="F30" s="1907">
        <f t="shared" ref="F30:F38" si="6">D30/$D$39*100</f>
        <v>21.988182893432928</v>
      </c>
      <c r="G30" s="1908"/>
      <c r="H30" s="897"/>
    </row>
    <row r="31" spans="1:23" ht="18.75" customHeight="1">
      <c r="B31" s="1902" t="s">
        <v>467</v>
      </c>
      <c r="C31" s="1896"/>
      <c r="D31" s="1903">
        <v>42831</v>
      </c>
      <c r="E31" s="1904"/>
      <c r="F31" s="1907">
        <f t="shared" si="6"/>
        <v>11.409794665785801</v>
      </c>
      <c r="G31" s="1908"/>
      <c r="H31" s="897"/>
    </row>
    <row r="32" spans="1:23" ht="18.75" customHeight="1">
      <c r="B32" s="1902" t="s">
        <v>468</v>
      </c>
      <c r="C32" s="1896"/>
      <c r="D32" s="1903">
        <v>23021</v>
      </c>
      <c r="E32" s="1904"/>
      <c r="F32" s="1907">
        <f t="shared" si="6"/>
        <v>6.1325881487953797</v>
      </c>
      <c r="G32" s="1908"/>
      <c r="H32" s="897"/>
    </row>
    <row r="33" spans="1:8" ht="18.75" customHeight="1">
      <c r="B33" s="1902" t="s">
        <v>469</v>
      </c>
      <c r="C33" s="1896"/>
      <c r="D33" s="1903">
        <v>15556</v>
      </c>
      <c r="E33" s="1904"/>
      <c r="F33" s="1907">
        <f t="shared" si="6"/>
        <v>4.1439790296972738</v>
      </c>
      <c r="G33" s="1908"/>
      <c r="H33" s="897"/>
    </row>
    <row r="34" spans="1:8" ht="18.75" customHeight="1">
      <c r="B34" s="1902" t="s">
        <v>470</v>
      </c>
      <c r="C34" s="1896"/>
      <c r="D34" s="1903">
        <v>7090</v>
      </c>
      <c r="E34" s="1904"/>
      <c r="F34" s="1907">
        <f t="shared" si="6"/>
        <v>1.8887124788219123</v>
      </c>
      <c r="G34" s="1908"/>
      <c r="H34" s="897"/>
    </row>
    <row r="35" spans="1:8" ht="18.75" customHeight="1">
      <c r="B35" s="1905" t="s">
        <v>471</v>
      </c>
      <c r="C35" s="1906"/>
      <c r="D35" s="1903">
        <v>5098</v>
      </c>
      <c r="E35" s="1904"/>
      <c r="F35" s="1907">
        <f t="shared" si="6"/>
        <v>1.3580615256747686</v>
      </c>
      <c r="G35" s="1908"/>
      <c r="H35" s="897"/>
    </row>
    <row r="36" spans="1:8" ht="18.75" customHeight="1">
      <c r="B36" s="1902" t="s">
        <v>472</v>
      </c>
      <c r="C36" s="1896"/>
      <c r="D36" s="1903">
        <v>6155</v>
      </c>
      <c r="E36" s="1904"/>
      <c r="F36" s="1907">
        <f t="shared" si="6"/>
        <v>1.6396368557332681</v>
      </c>
      <c r="G36" s="1908"/>
      <c r="H36" s="897"/>
    </row>
    <row r="37" spans="1:8" ht="18.75" customHeight="1">
      <c r="B37" s="1905" t="s">
        <v>473</v>
      </c>
      <c r="C37" s="1906"/>
      <c r="D37" s="1903">
        <v>4887</v>
      </c>
      <c r="E37" s="1904"/>
      <c r="F37" s="1907">
        <f t="shared" si="6"/>
        <v>1.3018530160793633</v>
      </c>
      <c r="G37" s="1908"/>
      <c r="H37" s="897"/>
    </row>
    <row r="38" spans="1:8" ht="18.75" customHeight="1">
      <c r="B38" s="1902" t="s">
        <v>474</v>
      </c>
      <c r="C38" s="1896"/>
      <c r="D38" s="1903">
        <v>23421</v>
      </c>
      <c r="E38" s="1904"/>
      <c r="F38" s="1907">
        <f t="shared" si="6"/>
        <v>6.2391445650899868</v>
      </c>
      <c r="G38" s="1908"/>
      <c r="H38" s="897"/>
    </row>
    <row r="39" spans="1:8" ht="18.75" customHeight="1">
      <c r="A39" s="2"/>
      <c r="B39" s="1911" t="s">
        <v>1548</v>
      </c>
      <c r="C39" s="1912"/>
      <c r="D39" s="1913">
        <f>SUM(D29:D38)</f>
        <v>375388</v>
      </c>
      <c r="E39" s="1914"/>
      <c r="F39" s="1915">
        <f t="shared" ref="F39" si="7">D39/$D$39*100</f>
        <v>100</v>
      </c>
      <c r="G39" s="1916"/>
      <c r="H39" s="897"/>
    </row>
    <row r="40" spans="1:8" ht="18.75" customHeight="1">
      <c r="B40" s="2" t="s">
        <v>475</v>
      </c>
      <c r="C40" s="898"/>
      <c r="D40" s="899"/>
      <c r="H40" s="567"/>
    </row>
  </sheetData>
  <mergeCells count="42">
    <mergeCell ref="B38:C38"/>
    <mergeCell ref="D38:E38"/>
    <mergeCell ref="F38:G38"/>
    <mergeCell ref="B39:C39"/>
    <mergeCell ref="D39:E39"/>
    <mergeCell ref="F39:G39"/>
    <mergeCell ref="B26:G26"/>
    <mergeCell ref="B28:C28"/>
    <mergeCell ref="D28:E28"/>
    <mergeCell ref="F28:G28"/>
    <mergeCell ref="B29:C29"/>
    <mergeCell ref="D29:E29"/>
    <mergeCell ref="F29:G29"/>
    <mergeCell ref="F33:G33"/>
    <mergeCell ref="F34:G34"/>
    <mergeCell ref="F35:G35"/>
    <mergeCell ref="F36:G36"/>
    <mergeCell ref="F37:G37"/>
    <mergeCell ref="F30:G30"/>
    <mergeCell ref="F31:G31"/>
    <mergeCell ref="F32:G32"/>
    <mergeCell ref="B30:C30"/>
    <mergeCell ref="D30:E30"/>
    <mergeCell ref="B36:C36"/>
    <mergeCell ref="D36:E36"/>
    <mergeCell ref="B37:C37"/>
    <mergeCell ref="D37:E37"/>
    <mergeCell ref="B31:C31"/>
    <mergeCell ref="D31:E31"/>
    <mergeCell ref="B32:C32"/>
    <mergeCell ref="D32:E32"/>
    <mergeCell ref="B33:C33"/>
    <mergeCell ref="D33:E33"/>
    <mergeCell ref="B34:C34"/>
    <mergeCell ref="D34:E34"/>
    <mergeCell ref="B35:C35"/>
    <mergeCell ref="D35:E35"/>
    <mergeCell ref="B5:C5"/>
    <mergeCell ref="D5:E5"/>
    <mergeCell ref="F5:G5"/>
    <mergeCell ref="H5:I5"/>
    <mergeCell ref="A3:I3"/>
  </mergeCells>
  <phoneticPr fontId="9"/>
  <pageMargins left="0.91" right="0.75" top="1" bottom="1" header="0.51200000000000001" footer="0.51200000000000001"/>
  <pageSetup paperSize="9" scale="88" orientation="portrait" cellComments="asDisplayed"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BreakPreview" zoomScaleNormal="100" zoomScaleSheetLayoutView="100" workbookViewId="0">
      <selection activeCell="A2" sqref="A2"/>
    </sheetView>
  </sheetViews>
  <sheetFormatPr defaultRowHeight="12"/>
  <cols>
    <col min="1" max="1" width="5.7109375" style="4" customWidth="1"/>
    <col min="2" max="2" width="25.7109375" style="4" customWidth="1"/>
    <col min="3" max="9" width="11.7109375" style="4" customWidth="1"/>
    <col min="10" max="16384" width="9.140625" style="4"/>
  </cols>
  <sheetData>
    <row r="1" spans="1:9" ht="18.75" customHeight="1">
      <c r="A1" s="329" t="s">
        <v>1856</v>
      </c>
    </row>
    <row r="2" spans="1:9" ht="18.75" customHeight="1"/>
    <row r="3" spans="1:9" ht="18.75" customHeight="1">
      <c r="A3" s="842"/>
      <c r="B3" s="842"/>
      <c r="C3" s="842"/>
      <c r="D3" s="842"/>
      <c r="E3" s="842"/>
      <c r="F3" s="842"/>
      <c r="G3" s="842"/>
      <c r="H3" s="842"/>
      <c r="I3" s="842"/>
    </row>
    <row r="4" spans="1:9" ht="18.75" customHeight="1"/>
    <row r="5" spans="1:9" ht="18.75" customHeight="1">
      <c r="A5" s="1888" t="s">
        <v>1304</v>
      </c>
      <c r="B5" s="1888"/>
      <c r="C5" s="1888"/>
      <c r="D5" s="1888"/>
      <c r="E5" s="1888"/>
      <c r="F5" s="1888"/>
      <c r="G5" s="1888"/>
      <c r="H5" s="1888"/>
      <c r="I5" s="900"/>
    </row>
    <row r="6" spans="1:9" ht="18.75" customHeight="1">
      <c r="B6" s="43"/>
      <c r="C6" s="43"/>
      <c r="D6" s="43"/>
      <c r="E6" s="43"/>
      <c r="F6" s="45"/>
      <c r="G6" s="45"/>
      <c r="I6" s="45" t="s">
        <v>40</v>
      </c>
    </row>
    <row r="7" spans="1:9" ht="18.75" customHeight="1">
      <c r="A7" s="901"/>
      <c r="B7" s="120"/>
      <c r="C7" s="146" t="s">
        <v>380</v>
      </c>
      <c r="D7" s="146" t="s">
        <v>208</v>
      </c>
      <c r="E7" s="146" t="s">
        <v>207</v>
      </c>
      <c r="F7" s="146" t="s">
        <v>206</v>
      </c>
      <c r="G7" s="146" t="s">
        <v>205</v>
      </c>
      <c r="H7" s="146" t="s">
        <v>1086</v>
      </c>
      <c r="I7" s="146" t="s">
        <v>1793</v>
      </c>
    </row>
    <row r="8" spans="1:9" ht="18.75" customHeight="1">
      <c r="A8" s="1923" t="s">
        <v>476</v>
      </c>
      <c r="B8" s="902" t="s">
        <v>1268</v>
      </c>
      <c r="C8" s="576">
        <v>78.8</v>
      </c>
      <c r="D8" s="576">
        <v>65.099999999999994</v>
      </c>
      <c r="E8" s="576">
        <v>75.400000000000006</v>
      </c>
      <c r="F8" s="576">
        <v>74.2</v>
      </c>
      <c r="G8" s="576">
        <v>76.400000000000006</v>
      </c>
      <c r="H8" s="576">
        <v>83.3</v>
      </c>
      <c r="I8" s="576">
        <v>81.5</v>
      </c>
    </row>
    <row r="9" spans="1:9" ht="18.75" customHeight="1">
      <c r="A9" s="1924"/>
      <c r="B9" s="902" t="s">
        <v>1269</v>
      </c>
      <c r="C9" s="576">
        <v>0</v>
      </c>
      <c r="D9" s="576">
        <v>0</v>
      </c>
      <c r="E9" s="576">
        <v>0</v>
      </c>
      <c r="F9" s="576">
        <v>0.4</v>
      </c>
      <c r="G9" s="576">
        <v>0</v>
      </c>
      <c r="H9" s="576">
        <v>0</v>
      </c>
      <c r="I9" s="576">
        <v>0</v>
      </c>
    </row>
    <row r="10" spans="1:9" ht="18.75" customHeight="1">
      <c r="A10" s="1924"/>
      <c r="B10" s="902" t="s">
        <v>477</v>
      </c>
      <c r="C10" s="576">
        <v>1.9</v>
      </c>
      <c r="D10" s="576">
        <v>1.8</v>
      </c>
      <c r="E10" s="576">
        <v>1.6</v>
      </c>
      <c r="F10" s="576">
        <v>1.2</v>
      </c>
      <c r="G10" s="576">
        <v>3</v>
      </c>
      <c r="H10" s="576">
        <v>5</v>
      </c>
      <c r="I10" s="576">
        <v>2.9</v>
      </c>
    </row>
    <row r="11" spans="1:9" ht="18.75" customHeight="1">
      <c r="A11" s="1924"/>
      <c r="B11" s="902" t="s">
        <v>1270</v>
      </c>
      <c r="C11" s="576">
        <v>0.3</v>
      </c>
      <c r="D11" s="576">
        <v>9.3000000000000007</v>
      </c>
      <c r="E11" s="576">
        <v>0.1</v>
      </c>
      <c r="F11" s="576">
        <v>0</v>
      </c>
      <c r="G11" s="576">
        <v>0.1</v>
      </c>
      <c r="H11" s="576">
        <v>0</v>
      </c>
      <c r="I11" s="576">
        <v>0</v>
      </c>
    </row>
    <row r="12" spans="1:9" ht="18.75" customHeight="1" thickBot="1">
      <c r="A12" s="1925"/>
      <c r="B12" s="903" t="s">
        <v>1271</v>
      </c>
      <c r="C12" s="904">
        <v>19</v>
      </c>
      <c r="D12" s="904">
        <v>24</v>
      </c>
      <c r="E12" s="904">
        <v>22.9</v>
      </c>
      <c r="F12" s="904">
        <v>24.2</v>
      </c>
      <c r="G12" s="904">
        <v>20.5</v>
      </c>
      <c r="H12" s="904">
        <v>11.7</v>
      </c>
      <c r="I12" s="904">
        <v>15.6</v>
      </c>
    </row>
    <row r="13" spans="1:9" ht="18.75" customHeight="1" thickTop="1">
      <c r="A13" s="1926" t="s">
        <v>478</v>
      </c>
      <c r="B13" s="905" t="s">
        <v>1272</v>
      </c>
      <c r="C13" s="906">
        <v>13.6</v>
      </c>
      <c r="D13" s="906">
        <v>14.3</v>
      </c>
      <c r="E13" s="906">
        <v>10.9</v>
      </c>
      <c r="F13" s="906">
        <v>10.4</v>
      </c>
      <c r="G13" s="906">
        <v>12.6</v>
      </c>
      <c r="H13" s="906">
        <v>15.2</v>
      </c>
      <c r="I13" s="906">
        <v>8.4</v>
      </c>
    </row>
    <row r="14" spans="1:9" ht="18.75" customHeight="1">
      <c r="A14" s="1927"/>
      <c r="B14" s="660" t="s">
        <v>479</v>
      </c>
      <c r="C14" s="576">
        <v>75.7</v>
      </c>
      <c r="D14" s="576">
        <v>76.5</v>
      </c>
      <c r="E14" s="576">
        <v>83.5</v>
      </c>
      <c r="F14" s="576">
        <v>77.099999999999994</v>
      </c>
      <c r="G14" s="576">
        <v>82.5</v>
      </c>
      <c r="H14" s="576">
        <v>79.599999999999994</v>
      </c>
      <c r="I14" s="576">
        <v>84.5</v>
      </c>
    </row>
    <row r="15" spans="1:9" ht="18.75" customHeight="1">
      <c r="A15" s="1927"/>
      <c r="B15" s="660" t="s">
        <v>1273</v>
      </c>
      <c r="C15" s="576">
        <v>7</v>
      </c>
      <c r="D15" s="576">
        <v>6.7</v>
      </c>
      <c r="E15" s="576">
        <v>3.1</v>
      </c>
      <c r="F15" s="576">
        <v>4.5</v>
      </c>
      <c r="G15" s="576">
        <v>2.9</v>
      </c>
      <c r="H15" s="576">
        <v>2.4</v>
      </c>
      <c r="I15" s="576">
        <v>0.8</v>
      </c>
    </row>
    <row r="16" spans="1:9" ht="18.75" customHeight="1">
      <c r="A16" s="1928"/>
      <c r="B16" s="660" t="s">
        <v>1274</v>
      </c>
      <c r="C16" s="576">
        <v>3.8</v>
      </c>
      <c r="D16" s="576">
        <v>2.5</v>
      </c>
      <c r="E16" s="576">
        <v>2.5</v>
      </c>
      <c r="F16" s="576">
        <v>8</v>
      </c>
      <c r="G16" s="576">
        <v>2</v>
      </c>
      <c r="H16" s="576">
        <v>2.9</v>
      </c>
      <c r="I16" s="576">
        <v>6.3</v>
      </c>
    </row>
    <row r="17" spans="1:9" ht="18.75" customHeight="1">
      <c r="A17" s="322" t="s">
        <v>480</v>
      </c>
      <c r="C17" s="7"/>
      <c r="D17" s="7"/>
      <c r="E17" s="7"/>
      <c r="F17" s="7"/>
      <c r="G17" s="7"/>
    </row>
    <row r="18" spans="1:9" ht="18.75" customHeight="1">
      <c r="A18" s="322" t="s">
        <v>481</v>
      </c>
      <c r="C18" s="7"/>
      <c r="D18" s="7"/>
      <c r="E18" s="7"/>
      <c r="F18" s="7"/>
      <c r="G18" s="7"/>
    </row>
    <row r="19" spans="1:9" ht="18.75" customHeight="1"/>
    <row r="20" spans="1:9" ht="18.75" customHeight="1"/>
    <row r="21" spans="1:9" ht="18.75" customHeight="1"/>
    <row r="22" spans="1:9" ht="18.75" customHeight="1">
      <c r="A22" s="907" t="s">
        <v>1857</v>
      </c>
      <c r="B22" s="865"/>
    </row>
    <row r="23" spans="1:9" ht="18.75" customHeight="1">
      <c r="A23" s="908"/>
    </row>
    <row r="24" spans="1:9" ht="18.75" customHeight="1">
      <c r="A24" s="908"/>
    </row>
    <row r="25" spans="1:9" ht="18.75" customHeight="1">
      <c r="A25" s="908"/>
    </row>
    <row r="26" spans="1:9" ht="18.75" customHeight="1">
      <c r="A26" s="908"/>
    </row>
    <row r="27" spans="1:9" ht="18.75" customHeight="1">
      <c r="A27" s="908"/>
    </row>
    <row r="28" spans="1:9" ht="18.75" customHeight="1">
      <c r="A28" s="1858"/>
      <c r="B28" s="1858"/>
      <c r="C28" s="1858"/>
      <c r="D28" s="1858"/>
      <c r="E28" s="1858"/>
      <c r="F28" s="1858"/>
      <c r="G28" s="1858"/>
      <c r="H28" s="1858"/>
      <c r="I28" s="842"/>
    </row>
    <row r="29" spans="1:9" ht="18.75" customHeight="1"/>
    <row r="30" spans="1:9" ht="18.75" customHeight="1"/>
    <row r="31" spans="1:9" ht="18.75" customHeight="1">
      <c r="B31" s="1932" t="s">
        <v>1305</v>
      </c>
      <c r="C31" s="1932"/>
      <c r="D31" s="1932"/>
      <c r="E31" s="1932"/>
      <c r="F31" s="1932"/>
      <c r="G31" s="1932"/>
    </row>
    <row r="32" spans="1:9" ht="18.75" customHeight="1">
      <c r="B32" s="909"/>
      <c r="C32" s="910"/>
      <c r="D32" s="7"/>
      <c r="E32" s="911"/>
      <c r="F32" s="912"/>
      <c r="G32" s="912" t="s">
        <v>482</v>
      </c>
    </row>
    <row r="33" spans="1:7" ht="18.75" customHeight="1">
      <c r="B33" s="1933" t="s">
        <v>483</v>
      </c>
      <c r="C33" s="1934"/>
      <c r="D33" s="1939" t="s">
        <v>484</v>
      </c>
      <c r="E33" s="1940"/>
      <c r="F33" s="913" t="s">
        <v>485</v>
      </c>
      <c r="G33" s="914" t="s">
        <v>486</v>
      </c>
    </row>
    <row r="34" spans="1:7" ht="18.75" customHeight="1">
      <c r="B34" s="915"/>
      <c r="C34" s="916" t="s">
        <v>487</v>
      </c>
      <c r="D34" s="1939" t="s">
        <v>488</v>
      </c>
      <c r="E34" s="1940"/>
      <c r="F34" s="917">
        <v>39</v>
      </c>
      <c r="G34" s="918">
        <f>F34/$F$42*100</f>
        <v>31.451612903225808</v>
      </c>
    </row>
    <row r="35" spans="1:7" ht="18.75" customHeight="1">
      <c r="B35" s="919" t="s">
        <v>489</v>
      </c>
      <c r="C35" s="920" t="str">
        <f>(F34+F35)&amp;"社，"&amp;(ROUND(G34,1)+ROUND(G35,1))&amp;"%"</f>
        <v>44社，35.5%</v>
      </c>
      <c r="D35" s="1939" t="s">
        <v>490</v>
      </c>
      <c r="E35" s="1940"/>
      <c r="F35" s="917">
        <v>5</v>
      </c>
      <c r="G35" s="918">
        <f t="shared" ref="G35:G42" si="0">F35/$F$42*100</f>
        <v>4.032258064516129</v>
      </c>
    </row>
    <row r="36" spans="1:7" ht="18.75" customHeight="1">
      <c r="B36" s="921" t="str">
        <f>(F34+F35+F36+F37)&amp;"社，"&amp;(ROUND(G34,1)+ROUND(G35,1)+ROUND(G36,1)+ROUND(G37,1))&amp;"%"</f>
        <v>94社，75.8%</v>
      </c>
      <c r="C36" s="922" t="s">
        <v>491</v>
      </c>
      <c r="D36" s="1939" t="s">
        <v>492</v>
      </c>
      <c r="E36" s="1940"/>
      <c r="F36" s="917">
        <v>35</v>
      </c>
      <c r="G36" s="918">
        <f t="shared" si="0"/>
        <v>28.225806451612907</v>
      </c>
    </row>
    <row r="37" spans="1:7" ht="18.75" customHeight="1">
      <c r="B37" s="590"/>
      <c r="C37" s="923" t="str">
        <f>(F36+F37)&amp;"社，"&amp;(ROUND(G36,1)+ROUND(G37,1))&amp;"%"</f>
        <v>50社，40.3%</v>
      </c>
      <c r="D37" s="1939" t="s">
        <v>493</v>
      </c>
      <c r="E37" s="1940"/>
      <c r="F37" s="917">
        <v>15</v>
      </c>
      <c r="G37" s="918">
        <f t="shared" si="0"/>
        <v>12.096774193548388</v>
      </c>
    </row>
    <row r="38" spans="1:7" ht="18.75" customHeight="1">
      <c r="B38" s="1935" t="s">
        <v>494</v>
      </c>
      <c r="C38" s="1936"/>
      <c r="D38" s="1939" t="s">
        <v>495</v>
      </c>
      <c r="E38" s="1940"/>
      <c r="F38" s="924">
        <v>7</v>
      </c>
      <c r="G38" s="918">
        <f t="shared" si="0"/>
        <v>5.6451612903225801</v>
      </c>
    </row>
    <row r="39" spans="1:7" ht="18.75" customHeight="1">
      <c r="B39" s="1937" t="str">
        <f>(F38+F39)&amp;"社，"&amp;(ROUND(G38,1)+ROUND(G39,1))&amp;"%"</f>
        <v>17社，13.7%</v>
      </c>
      <c r="C39" s="1938"/>
      <c r="D39" s="1939" t="s">
        <v>496</v>
      </c>
      <c r="E39" s="1940"/>
      <c r="F39" s="917">
        <v>10</v>
      </c>
      <c r="G39" s="918">
        <f t="shared" si="0"/>
        <v>8.064516129032258</v>
      </c>
    </row>
    <row r="40" spans="1:7" ht="18.75" customHeight="1">
      <c r="B40" s="1917" t="s">
        <v>497</v>
      </c>
      <c r="C40" s="1918"/>
      <c r="D40" s="1918"/>
      <c r="E40" s="1919"/>
      <c r="F40" s="917">
        <v>12</v>
      </c>
      <c r="G40" s="918">
        <f t="shared" si="0"/>
        <v>9.67741935483871</v>
      </c>
    </row>
    <row r="41" spans="1:7" ht="18.75" customHeight="1" thickBot="1">
      <c r="B41" s="1920" t="s">
        <v>498</v>
      </c>
      <c r="C41" s="1921"/>
      <c r="D41" s="1921"/>
      <c r="E41" s="1922"/>
      <c r="F41" s="925">
        <v>1</v>
      </c>
      <c r="G41" s="926">
        <f t="shared" si="0"/>
        <v>0.80645161290322576</v>
      </c>
    </row>
    <row r="42" spans="1:7" ht="18.75" customHeight="1" thickTop="1">
      <c r="B42" s="1929" t="s">
        <v>1325</v>
      </c>
      <c r="C42" s="1930"/>
      <c r="D42" s="1930"/>
      <c r="E42" s="1931"/>
      <c r="F42" s="927">
        <f>SUM(F34:F41)</f>
        <v>124</v>
      </c>
      <c r="G42" s="928">
        <f t="shared" si="0"/>
        <v>100</v>
      </c>
    </row>
    <row r="43" spans="1:7" ht="18.75" customHeight="1">
      <c r="A43" s="322"/>
      <c r="B43" s="929" t="s">
        <v>1940</v>
      </c>
      <c r="D43" s="930"/>
      <c r="E43" s="930"/>
      <c r="F43" s="930"/>
    </row>
    <row r="44" spans="1:7" ht="18.75" customHeight="1"/>
    <row r="45" spans="1:7" ht="18.75" customHeight="1">
      <c r="A45" s="894"/>
    </row>
    <row r="46" spans="1:7" ht="18.75" customHeight="1"/>
    <row r="47" spans="1:7" ht="18.75" customHeight="1"/>
    <row r="60" spans="1:1">
      <c r="A60" s="322"/>
    </row>
  </sheetData>
  <mergeCells count="18">
    <mergeCell ref="B42:E42"/>
    <mergeCell ref="B31:G31"/>
    <mergeCell ref="B33:C33"/>
    <mergeCell ref="B38:C38"/>
    <mergeCell ref="B39:C39"/>
    <mergeCell ref="D33:E33"/>
    <mergeCell ref="D34:E34"/>
    <mergeCell ref="D35:E35"/>
    <mergeCell ref="D36:E36"/>
    <mergeCell ref="D37:E37"/>
    <mergeCell ref="D38:E38"/>
    <mergeCell ref="D39:E39"/>
    <mergeCell ref="B40:E40"/>
    <mergeCell ref="B41:E41"/>
    <mergeCell ref="A8:A12"/>
    <mergeCell ref="A13:A16"/>
    <mergeCell ref="A5:H5"/>
    <mergeCell ref="A28:H28"/>
  </mergeCells>
  <phoneticPr fontId="9"/>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view="pageBreakPreview" zoomScaleNormal="100" zoomScaleSheetLayoutView="100" workbookViewId="0">
      <selection activeCell="A2" sqref="A2"/>
    </sheetView>
  </sheetViews>
  <sheetFormatPr defaultRowHeight="18.75" customHeight="1" outlineLevelRow="1"/>
  <cols>
    <col min="1" max="1" width="12.7109375" style="4" customWidth="1"/>
    <col min="2" max="9" width="11.7109375" style="4" customWidth="1"/>
    <col min="10" max="16384" width="9.140625" style="4"/>
  </cols>
  <sheetData>
    <row r="1" spans="1:13" ht="18.75" customHeight="1">
      <c r="A1" s="341" t="s">
        <v>1858</v>
      </c>
    </row>
    <row r="2" spans="1:13" ht="18.75" customHeight="1">
      <c r="A2" s="842"/>
      <c r="B2" s="842"/>
      <c r="C2" s="842"/>
      <c r="D2" s="842"/>
      <c r="E2" s="842"/>
      <c r="F2" s="842"/>
      <c r="G2" s="842"/>
      <c r="H2" s="842"/>
      <c r="I2" s="842"/>
    </row>
    <row r="3" spans="1:13" ht="18.75" customHeight="1">
      <c r="A3" s="1901" t="s">
        <v>1306</v>
      </c>
      <c r="B3" s="1901"/>
      <c r="C3" s="1901"/>
      <c r="D3" s="1901"/>
      <c r="E3" s="1901"/>
      <c r="F3" s="1901"/>
      <c r="G3" s="1901"/>
      <c r="H3" s="1901"/>
      <c r="I3" s="1901"/>
      <c r="M3" s="488"/>
    </row>
    <row r="4" spans="1:13" ht="18.75" customHeight="1">
      <c r="A4" s="931" t="s">
        <v>499</v>
      </c>
      <c r="B4" s="43"/>
      <c r="C4" s="43"/>
      <c r="D4" s="43"/>
      <c r="E4" s="43"/>
      <c r="I4" s="45" t="s">
        <v>306</v>
      </c>
    </row>
    <row r="5" spans="1:13" ht="18.75" customHeight="1">
      <c r="A5" s="656"/>
      <c r="B5" s="657" t="s">
        <v>1906</v>
      </c>
      <c r="C5" s="932"/>
      <c r="D5" s="657" t="s">
        <v>1246</v>
      </c>
      <c r="E5" s="932"/>
      <c r="F5" s="1775" t="s">
        <v>1262</v>
      </c>
      <c r="G5" s="1776"/>
      <c r="H5" s="1775" t="s">
        <v>248</v>
      </c>
      <c r="I5" s="1776"/>
    </row>
    <row r="6" spans="1:13" ht="18.75" customHeight="1">
      <c r="A6" s="659"/>
      <c r="B6" s="660"/>
      <c r="C6" s="661" t="s">
        <v>159</v>
      </c>
      <c r="D6" s="660"/>
      <c r="E6" s="661" t="s">
        <v>159</v>
      </c>
      <c r="F6" s="724"/>
      <c r="G6" s="661" t="s">
        <v>159</v>
      </c>
      <c r="H6" s="724"/>
      <c r="I6" s="661" t="s">
        <v>159</v>
      </c>
    </row>
    <row r="7" spans="1:13" ht="18.75" hidden="1" customHeight="1" outlineLevel="1">
      <c r="A7" s="64" t="s">
        <v>62</v>
      </c>
      <c r="B7" s="845">
        <v>447</v>
      </c>
      <c r="C7" s="933" t="s">
        <v>48</v>
      </c>
      <c r="D7" s="845">
        <v>9727</v>
      </c>
      <c r="E7" s="933" t="s">
        <v>250</v>
      </c>
      <c r="F7" s="845">
        <v>268130.32</v>
      </c>
      <c r="G7" s="933" t="s">
        <v>250</v>
      </c>
      <c r="H7" s="845">
        <v>124260.74</v>
      </c>
      <c r="I7" s="933" t="s">
        <v>48</v>
      </c>
    </row>
    <row r="8" spans="1:13" ht="18.75" hidden="1" customHeight="1" outlineLevel="1">
      <c r="A8" s="64" t="s">
        <v>158</v>
      </c>
      <c r="B8" s="845">
        <v>395</v>
      </c>
      <c r="C8" s="933" t="s">
        <v>48</v>
      </c>
      <c r="D8" s="845">
        <v>7815</v>
      </c>
      <c r="E8" s="933" t="s">
        <v>48</v>
      </c>
      <c r="F8" s="845">
        <v>201604</v>
      </c>
      <c r="G8" s="933" t="s">
        <v>48</v>
      </c>
      <c r="H8" s="845">
        <v>85953.73</v>
      </c>
      <c r="I8" s="933" t="s">
        <v>500</v>
      </c>
    </row>
    <row r="9" spans="1:13" ht="18.75" hidden="1" customHeight="1" outlineLevel="1">
      <c r="A9" s="64" t="s">
        <v>157</v>
      </c>
      <c r="B9" s="845">
        <v>390</v>
      </c>
      <c r="C9" s="320">
        <f t="shared" ref="C9:I21" si="0">(B9/B8-1)*100</f>
        <v>-1.2658227848101222</v>
      </c>
      <c r="D9" s="845">
        <v>7617</v>
      </c>
      <c r="E9" s="320">
        <f t="shared" si="0"/>
        <v>-2.5335892514395386</v>
      </c>
      <c r="F9" s="845">
        <v>204907</v>
      </c>
      <c r="G9" s="320">
        <f t="shared" si="0"/>
        <v>1.638360349993051</v>
      </c>
      <c r="H9" s="845">
        <v>90584.71</v>
      </c>
      <c r="I9" s="320">
        <f t="shared" si="0"/>
        <v>5.3877592048652279</v>
      </c>
    </row>
    <row r="10" spans="1:13" ht="18.75" hidden="1" customHeight="1" outlineLevel="1">
      <c r="A10" s="64" t="s">
        <v>156</v>
      </c>
      <c r="B10" s="845">
        <v>353</v>
      </c>
      <c r="C10" s="320">
        <f t="shared" si="0"/>
        <v>-9.4871794871794872</v>
      </c>
      <c r="D10" s="845">
        <v>7443</v>
      </c>
      <c r="E10" s="320">
        <f t="shared" si="0"/>
        <v>-2.2843639228042556</v>
      </c>
      <c r="F10" s="845">
        <v>208409</v>
      </c>
      <c r="G10" s="320">
        <f t="shared" si="0"/>
        <v>1.7090680162219929</v>
      </c>
      <c r="H10" s="845">
        <v>90013.1</v>
      </c>
      <c r="I10" s="320">
        <f t="shared" si="0"/>
        <v>-0.63102260856164882</v>
      </c>
    </row>
    <row r="11" spans="1:13" ht="18.75" hidden="1" customHeight="1" outlineLevel="1">
      <c r="A11" s="64" t="s">
        <v>1249</v>
      </c>
      <c r="B11" s="845">
        <v>343</v>
      </c>
      <c r="C11" s="320">
        <f t="shared" si="0"/>
        <v>-2.8328611898016942</v>
      </c>
      <c r="D11" s="845">
        <v>7166</v>
      </c>
      <c r="E11" s="320">
        <f t="shared" si="0"/>
        <v>-3.7216176273008217</v>
      </c>
      <c r="F11" s="845">
        <v>219736</v>
      </c>
      <c r="G11" s="320">
        <f t="shared" si="0"/>
        <v>5.4349860130800565</v>
      </c>
      <c r="H11" s="845">
        <v>95100.38</v>
      </c>
      <c r="I11" s="320">
        <f t="shared" si="0"/>
        <v>5.6517106954432128</v>
      </c>
    </row>
    <row r="12" spans="1:13" ht="18.75" customHeight="1" collapsed="1">
      <c r="A12" s="64" t="s">
        <v>63</v>
      </c>
      <c r="B12" s="845">
        <v>327</v>
      </c>
      <c r="C12" s="320">
        <f t="shared" si="0"/>
        <v>-4.6647230320699729</v>
      </c>
      <c r="D12" s="845">
        <v>7400</v>
      </c>
      <c r="E12" s="320">
        <f t="shared" si="0"/>
        <v>3.2654200390733967</v>
      </c>
      <c r="F12" s="845">
        <v>224780</v>
      </c>
      <c r="G12" s="320">
        <f t="shared" si="0"/>
        <v>2.295481850948411</v>
      </c>
      <c r="H12" s="845">
        <v>91250.21</v>
      </c>
      <c r="I12" s="320">
        <f t="shared" si="0"/>
        <v>-4.0485327187967046</v>
      </c>
    </row>
    <row r="13" spans="1:13" ht="18.75" customHeight="1">
      <c r="A13" s="64" t="s">
        <v>154</v>
      </c>
      <c r="B13" s="845">
        <v>330</v>
      </c>
      <c r="C13" s="320">
        <f t="shared" si="0"/>
        <v>0.91743119266054496</v>
      </c>
      <c r="D13" s="845">
        <v>8130</v>
      </c>
      <c r="E13" s="320">
        <f t="shared" si="0"/>
        <v>9.8648648648648631</v>
      </c>
      <c r="F13" s="845">
        <v>258274</v>
      </c>
      <c r="G13" s="933" t="s">
        <v>501</v>
      </c>
      <c r="H13" s="845">
        <v>95201.600000000006</v>
      </c>
      <c r="I13" s="933" t="s">
        <v>48</v>
      </c>
    </row>
    <row r="14" spans="1:13" ht="18.75" customHeight="1">
      <c r="A14" s="64" t="s">
        <v>153</v>
      </c>
      <c r="B14" s="845">
        <v>322</v>
      </c>
      <c r="C14" s="320">
        <f t="shared" si="0"/>
        <v>-2.4242424242424288</v>
      </c>
      <c r="D14" s="845">
        <v>7863</v>
      </c>
      <c r="E14" s="320">
        <f t="shared" si="0"/>
        <v>-3.2841328413284132</v>
      </c>
      <c r="F14" s="845">
        <v>269053</v>
      </c>
      <c r="G14" s="320">
        <f t="shared" si="0"/>
        <v>4.1734746819269475</v>
      </c>
      <c r="H14" s="845">
        <v>75558.37</v>
      </c>
      <c r="I14" s="320">
        <f t="shared" si="0"/>
        <v>-20.633298179862535</v>
      </c>
    </row>
    <row r="15" spans="1:13" ht="18.75" customHeight="1">
      <c r="A15" s="64" t="s">
        <v>152</v>
      </c>
      <c r="B15" s="845">
        <v>302</v>
      </c>
      <c r="C15" s="320">
        <f t="shared" si="0"/>
        <v>-6.2111801242236027</v>
      </c>
      <c r="D15" s="845">
        <v>7774</v>
      </c>
      <c r="E15" s="320">
        <f t="shared" si="0"/>
        <v>-1.1318835050235232</v>
      </c>
      <c r="F15" s="845">
        <v>281852</v>
      </c>
      <c r="G15" s="320">
        <f t="shared" si="0"/>
        <v>4.7570553013718486</v>
      </c>
      <c r="H15" s="845">
        <v>88686.88</v>
      </c>
      <c r="I15" s="320">
        <f t="shared" si="0"/>
        <v>17.375321886906782</v>
      </c>
    </row>
    <row r="16" spans="1:13" ht="18.75" customHeight="1">
      <c r="A16" s="64" t="s">
        <v>151</v>
      </c>
      <c r="B16" s="845">
        <v>288</v>
      </c>
      <c r="C16" s="320">
        <f t="shared" si="0"/>
        <v>-4.635761589403975</v>
      </c>
      <c r="D16" s="845">
        <v>7838</v>
      </c>
      <c r="E16" s="320">
        <f t="shared" si="0"/>
        <v>0.82325701054797307</v>
      </c>
      <c r="F16" s="845">
        <v>262597</v>
      </c>
      <c r="G16" s="320">
        <f t="shared" si="0"/>
        <v>-6.8315995628911663</v>
      </c>
      <c r="H16" s="845">
        <v>77900.820000000007</v>
      </c>
      <c r="I16" s="320">
        <f t="shared" si="0"/>
        <v>-12.161956762939452</v>
      </c>
      <c r="K16" s="315"/>
    </row>
    <row r="17" spans="1:11" ht="18.75" customHeight="1">
      <c r="A17" s="64" t="s">
        <v>502</v>
      </c>
      <c r="B17" s="845">
        <v>320</v>
      </c>
      <c r="C17" s="320">
        <f t="shared" si="0"/>
        <v>11.111111111111116</v>
      </c>
      <c r="D17" s="845">
        <v>6630</v>
      </c>
      <c r="E17" s="320">
        <f t="shared" si="0"/>
        <v>-15.412094922174024</v>
      </c>
      <c r="F17" s="845">
        <v>205646</v>
      </c>
      <c r="G17" s="320">
        <f t="shared" si="0"/>
        <v>-21.687604961214333</v>
      </c>
      <c r="H17" s="845">
        <v>65308.82</v>
      </c>
      <c r="I17" s="320">
        <f t="shared" si="0"/>
        <v>-16.164143073205139</v>
      </c>
      <c r="K17" s="315"/>
    </row>
    <row r="18" spans="1:11" ht="18.75" customHeight="1">
      <c r="A18" s="64" t="s">
        <v>251</v>
      </c>
      <c r="B18" s="845">
        <v>264</v>
      </c>
      <c r="C18" s="320">
        <f t="shared" si="0"/>
        <v>-17.500000000000004</v>
      </c>
      <c r="D18" s="845">
        <v>6199</v>
      </c>
      <c r="E18" s="320">
        <f t="shared" si="0"/>
        <v>-6.5007541478129705</v>
      </c>
      <c r="F18" s="845">
        <v>193037.34</v>
      </c>
      <c r="G18" s="320">
        <f t="shared" si="0"/>
        <v>-6.1312449549225434</v>
      </c>
      <c r="H18" s="845">
        <v>57291.74</v>
      </c>
      <c r="I18" s="320">
        <f t="shared" si="0"/>
        <v>-12.275646689068953</v>
      </c>
      <c r="K18" s="315"/>
    </row>
    <row r="19" spans="1:11" ht="18.75" customHeight="1">
      <c r="A19" s="64" t="s">
        <v>503</v>
      </c>
      <c r="B19" s="845">
        <v>262</v>
      </c>
      <c r="C19" s="320">
        <f t="shared" si="0"/>
        <v>-0.7575757575757569</v>
      </c>
      <c r="D19" s="845">
        <v>5210</v>
      </c>
      <c r="E19" s="320">
        <f t="shared" si="0"/>
        <v>-15.954186159057915</v>
      </c>
      <c r="F19" s="845">
        <v>105748.93</v>
      </c>
      <c r="G19" s="320">
        <f t="shared" si="0"/>
        <v>-45.218406967273793</v>
      </c>
      <c r="H19" s="845">
        <v>48641.49</v>
      </c>
      <c r="I19" s="320">
        <f t="shared" si="0"/>
        <v>-15.098598855611645</v>
      </c>
      <c r="K19" s="315"/>
    </row>
    <row r="20" spans="1:11" ht="18.75" customHeight="1">
      <c r="A20" s="64" t="s">
        <v>1078</v>
      </c>
      <c r="B20" s="845">
        <v>253</v>
      </c>
      <c r="C20" s="320">
        <f t="shared" si="0"/>
        <v>-3.4351145038167941</v>
      </c>
      <c r="D20" s="845">
        <v>5076</v>
      </c>
      <c r="E20" s="320">
        <f t="shared" si="0"/>
        <v>-2.5719769673704374</v>
      </c>
      <c r="F20" s="845">
        <v>104025</v>
      </c>
      <c r="G20" s="320">
        <f t="shared" si="0"/>
        <v>-1.6302103482276342</v>
      </c>
      <c r="H20" s="845">
        <v>46487</v>
      </c>
      <c r="I20" s="320">
        <f t="shared" si="0"/>
        <v>-4.4293256641603662</v>
      </c>
      <c r="K20" s="315"/>
    </row>
    <row r="21" spans="1:11" ht="18.75" customHeight="1">
      <c r="A21" s="64" t="s">
        <v>1075</v>
      </c>
      <c r="B21" s="725">
        <v>282</v>
      </c>
      <c r="C21" s="813">
        <f t="shared" si="0"/>
        <v>11.462450592885375</v>
      </c>
      <c r="D21" s="725">
        <v>5092</v>
      </c>
      <c r="E21" s="813">
        <f t="shared" si="0"/>
        <v>0.31520882584712417</v>
      </c>
      <c r="F21" s="66">
        <v>101934.5</v>
      </c>
      <c r="G21" s="813">
        <f t="shared" si="0"/>
        <v>-2.0096130737803364</v>
      </c>
      <c r="H21" s="725">
        <v>43207.69</v>
      </c>
      <c r="I21" s="813">
        <f t="shared" si="0"/>
        <v>-7.0542517262890625</v>
      </c>
      <c r="K21" s="315"/>
    </row>
    <row r="22" spans="1:11" ht="18.75" customHeight="1">
      <c r="A22" s="46" t="s">
        <v>1889</v>
      </c>
      <c r="D22" s="44"/>
      <c r="E22" s="44"/>
      <c r="F22" s="44"/>
    </row>
    <row r="23" spans="1:11" ht="18.75" hidden="1" customHeight="1">
      <c r="A23" s="322" t="s">
        <v>504</v>
      </c>
    </row>
    <row r="24" spans="1:11" ht="29.25" hidden="1" customHeight="1">
      <c r="A24" s="322" t="s">
        <v>505</v>
      </c>
    </row>
    <row r="25" spans="1:11" ht="18.75" customHeight="1">
      <c r="A25" s="4" t="s">
        <v>252</v>
      </c>
    </row>
    <row r="29" spans="1:11" ht="18.75" customHeight="1">
      <c r="A29" s="1893" t="s">
        <v>1307</v>
      </c>
      <c r="B29" s="1893"/>
      <c r="C29" s="1893"/>
      <c r="D29" s="1893"/>
      <c r="E29" s="1893"/>
      <c r="F29" s="1893"/>
      <c r="G29" s="1893"/>
      <c r="H29" s="1893"/>
      <c r="I29" s="1893"/>
    </row>
    <row r="30" spans="1:11" ht="18.75" customHeight="1">
      <c r="B30" s="934"/>
      <c r="C30" s="934"/>
      <c r="D30" s="934"/>
      <c r="E30" s="7"/>
      <c r="F30" s="7"/>
      <c r="G30" s="7"/>
      <c r="H30" s="640"/>
      <c r="I30" s="640" t="s">
        <v>441</v>
      </c>
    </row>
    <row r="31" spans="1:11" ht="18.75" customHeight="1">
      <c r="A31" s="1941"/>
      <c r="B31" s="1941"/>
      <c r="C31" s="1941"/>
      <c r="D31" s="854" t="s">
        <v>1247</v>
      </c>
      <c r="E31" s="935"/>
      <c r="F31" s="854" t="s">
        <v>1248</v>
      </c>
      <c r="G31" s="935"/>
      <c r="H31" s="1879" t="s">
        <v>1264</v>
      </c>
      <c r="I31" s="1880"/>
    </row>
    <row r="32" spans="1:11" ht="18.75" customHeight="1">
      <c r="A32" s="1941"/>
      <c r="B32" s="1941"/>
      <c r="C32" s="1941"/>
      <c r="D32" s="856"/>
      <c r="E32" s="857" t="s">
        <v>70</v>
      </c>
      <c r="F32" s="856"/>
      <c r="G32" s="857" t="s">
        <v>70</v>
      </c>
      <c r="H32" s="858"/>
      <c r="I32" s="857" t="s">
        <v>70</v>
      </c>
    </row>
    <row r="33" spans="1:9" ht="18.75" customHeight="1">
      <c r="A33" s="1942" t="s">
        <v>337</v>
      </c>
      <c r="B33" s="1942"/>
      <c r="C33" s="1942"/>
      <c r="D33" s="936">
        <v>253</v>
      </c>
      <c r="E33" s="937">
        <f t="shared" ref="E33:E39" si="1">+D33/$D$33*100</f>
        <v>100</v>
      </c>
      <c r="F33" s="936">
        <v>5076</v>
      </c>
      <c r="G33" s="937">
        <f t="shared" ref="G33:G39" si="2">+F33/$F$33*100</f>
        <v>100</v>
      </c>
      <c r="H33" s="936">
        <v>104025</v>
      </c>
      <c r="I33" s="938">
        <f t="shared" ref="I33:I39" si="3">+H33/$H$33*100</f>
        <v>100</v>
      </c>
    </row>
    <row r="34" spans="1:9" ht="18.75" customHeight="1">
      <c r="A34" s="1845" t="s">
        <v>1442</v>
      </c>
      <c r="B34" s="1845"/>
      <c r="C34" s="1845"/>
      <c r="D34" s="321">
        <v>147</v>
      </c>
      <c r="E34" s="939">
        <f t="shared" si="1"/>
        <v>58.102766798418969</v>
      </c>
      <c r="F34" s="321">
        <v>3108</v>
      </c>
      <c r="G34" s="939">
        <f t="shared" si="2"/>
        <v>61.229314420803782</v>
      </c>
      <c r="H34" s="321">
        <v>65315</v>
      </c>
      <c r="I34" s="940">
        <f t="shared" si="3"/>
        <v>62.787791396298964</v>
      </c>
    </row>
    <row r="35" spans="1:9" ht="18.75" customHeight="1">
      <c r="A35" s="1845" t="s">
        <v>1443</v>
      </c>
      <c r="B35" s="1845"/>
      <c r="C35" s="1845"/>
      <c r="D35" s="941">
        <v>20</v>
      </c>
      <c r="E35" s="939">
        <f t="shared" si="1"/>
        <v>7.9051383399209492</v>
      </c>
      <c r="F35" s="321">
        <v>760</v>
      </c>
      <c r="G35" s="939">
        <f t="shared" si="2"/>
        <v>14.972419227738376</v>
      </c>
      <c r="H35" s="321">
        <v>27629</v>
      </c>
      <c r="I35" s="940">
        <f t="shared" si="3"/>
        <v>26.55996154770488</v>
      </c>
    </row>
    <row r="36" spans="1:9" ht="18.75" customHeight="1">
      <c r="A36" s="1845" t="s">
        <v>1444</v>
      </c>
      <c r="B36" s="1845"/>
      <c r="C36" s="1845"/>
      <c r="D36" s="321">
        <v>31</v>
      </c>
      <c r="E36" s="939">
        <f t="shared" si="1"/>
        <v>12.252964426877471</v>
      </c>
      <c r="F36" s="321">
        <v>357</v>
      </c>
      <c r="G36" s="939">
        <f t="shared" si="2"/>
        <v>7.0330969267139487</v>
      </c>
      <c r="H36" s="321">
        <v>3310</v>
      </c>
      <c r="I36" s="940">
        <f t="shared" si="3"/>
        <v>3.1819274212929587</v>
      </c>
    </row>
    <row r="37" spans="1:9" ht="18.75" customHeight="1">
      <c r="A37" s="1845" t="s">
        <v>1445</v>
      </c>
      <c r="B37" s="1845"/>
      <c r="C37" s="1845"/>
      <c r="D37" s="321">
        <v>23</v>
      </c>
      <c r="E37" s="939">
        <f t="shared" si="1"/>
        <v>9.0909090909090917</v>
      </c>
      <c r="F37" s="321">
        <v>405</v>
      </c>
      <c r="G37" s="939">
        <f t="shared" si="2"/>
        <v>7.9787234042553195</v>
      </c>
      <c r="H37" s="321">
        <v>3154</v>
      </c>
      <c r="I37" s="940">
        <f t="shared" si="3"/>
        <v>3.0319634703196345</v>
      </c>
    </row>
    <row r="38" spans="1:9" ht="18.75" customHeight="1">
      <c r="A38" s="1943" t="s">
        <v>1446</v>
      </c>
      <c r="B38" s="1943"/>
      <c r="C38" s="1943"/>
      <c r="D38" s="321">
        <v>16</v>
      </c>
      <c r="E38" s="939">
        <f t="shared" si="1"/>
        <v>6.3241106719367588</v>
      </c>
      <c r="F38" s="321">
        <v>228</v>
      </c>
      <c r="G38" s="939">
        <f t="shared" si="2"/>
        <v>4.4917257683215128</v>
      </c>
      <c r="H38" s="321">
        <v>2378</v>
      </c>
      <c r="I38" s="940">
        <f t="shared" si="3"/>
        <v>2.2859889449651525</v>
      </c>
    </row>
    <row r="39" spans="1:9" ht="18.75" customHeight="1">
      <c r="A39" s="1845" t="s">
        <v>1447</v>
      </c>
      <c r="B39" s="1845"/>
      <c r="C39" s="1845"/>
      <c r="D39" s="321">
        <v>16</v>
      </c>
      <c r="E39" s="939">
        <f t="shared" si="1"/>
        <v>6.3241106719367588</v>
      </c>
      <c r="F39" s="321">
        <v>218</v>
      </c>
      <c r="G39" s="939">
        <f t="shared" si="2"/>
        <v>4.2947202521670604</v>
      </c>
      <c r="H39" s="321">
        <v>2238</v>
      </c>
      <c r="I39" s="940">
        <f t="shared" si="3"/>
        <v>2.1514059120403748</v>
      </c>
    </row>
    <row r="40" spans="1:9" ht="18.75" customHeight="1">
      <c r="A40" s="322" t="s">
        <v>1501</v>
      </c>
      <c r="B40" s="322"/>
    </row>
    <row r="41" spans="1:9" ht="18.75" customHeight="1">
      <c r="A41" s="322" t="s">
        <v>401</v>
      </c>
      <c r="B41" s="322"/>
      <c r="C41" s="322"/>
    </row>
  </sheetData>
  <mergeCells count="13">
    <mergeCell ref="A39:C39"/>
    <mergeCell ref="A31:C32"/>
    <mergeCell ref="A33:C33"/>
    <mergeCell ref="H31:I31"/>
    <mergeCell ref="A3:I3"/>
    <mergeCell ref="A29:I29"/>
    <mergeCell ref="F5:G5"/>
    <mergeCell ref="H5:I5"/>
    <mergeCell ref="A34:C34"/>
    <mergeCell ref="A35:C35"/>
    <mergeCell ref="A36:C36"/>
    <mergeCell ref="A37:C37"/>
    <mergeCell ref="A38:C38"/>
  </mergeCells>
  <phoneticPr fontId="9"/>
  <pageMargins left="0.75" right="0.75" top="1" bottom="1" header="0.51200000000000001" footer="0.51200000000000001"/>
  <pageSetup paperSize="9" scale="86" orientation="portrait" cellComments="asDisplaye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view="pageBreakPreview" zoomScaleNormal="100" zoomScaleSheetLayoutView="100" workbookViewId="0">
      <selection activeCell="A2" sqref="A2"/>
    </sheetView>
  </sheetViews>
  <sheetFormatPr defaultRowHeight="18.75" customHeight="1" outlineLevelRow="1"/>
  <cols>
    <col min="1" max="1" width="12.7109375" style="4" customWidth="1"/>
    <col min="2" max="9" width="11.7109375" style="4" customWidth="1"/>
    <col min="10" max="16384" width="9.140625" style="4"/>
  </cols>
  <sheetData>
    <row r="1" spans="1:12" ht="18.75" customHeight="1">
      <c r="A1" s="341" t="s">
        <v>1941</v>
      </c>
    </row>
    <row r="2" spans="1:12" ht="18.75" customHeight="1">
      <c r="A2" s="842"/>
      <c r="B2" s="842"/>
      <c r="C2" s="842"/>
      <c r="D2" s="842"/>
      <c r="E2" s="842"/>
      <c r="F2" s="842"/>
      <c r="G2" s="842"/>
      <c r="H2" s="842"/>
      <c r="I2" s="842"/>
    </row>
    <row r="3" spans="1:12" ht="18.75" customHeight="1">
      <c r="A3" s="1901" t="s">
        <v>1308</v>
      </c>
      <c r="B3" s="1901"/>
      <c r="C3" s="1901"/>
      <c r="D3" s="1901"/>
      <c r="E3" s="1901"/>
      <c r="F3" s="1901"/>
      <c r="G3" s="1901"/>
      <c r="H3" s="1901"/>
      <c r="I3" s="1901"/>
      <c r="L3" s="488"/>
    </row>
    <row r="4" spans="1:12" ht="18.75" customHeight="1">
      <c r="A4" s="931" t="s">
        <v>506</v>
      </c>
      <c r="B4" s="43"/>
      <c r="C4" s="43"/>
      <c r="D4" s="43"/>
      <c r="E4" s="43"/>
      <c r="I4" s="45" t="s">
        <v>306</v>
      </c>
    </row>
    <row r="5" spans="1:12" ht="18.75" customHeight="1">
      <c r="A5" s="656"/>
      <c r="B5" s="657" t="s">
        <v>1906</v>
      </c>
      <c r="C5" s="658"/>
      <c r="D5" s="657" t="s">
        <v>1246</v>
      </c>
      <c r="E5" s="658"/>
      <c r="F5" s="1775" t="s">
        <v>1262</v>
      </c>
      <c r="G5" s="1776"/>
      <c r="H5" s="1775" t="s">
        <v>248</v>
      </c>
      <c r="I5" s="1776"/>
    </row>
    <row r="6" spans="1:12" ht="18.75" customHeight="1">
      <c r="A6" s="659"/>
      <c r="B6" s="660"/>
      <c r="C6" s="661" t="s">
        <v>159</v>
      </c>
      <c r="D6" s="660"/>
      <c r="E6" s="661" t="s">
        <v>159</v>
      </c>
      <c r="F6" s="724"/>
      <c r="G6" s="661" t="s">
        <v>159</v>
      </c>
      <c r="H6" s="724"/>
      <c r="I6" s="661" t="s">
        <v>159</v>
      </c>
    </row>
    <row r="7" spans="1:12" ht="18.75" hidden="1" customHeight="1" outlineLevel="1">
      <c r="A7" s="64" t="s">
        <v>62</v>
      </c>
      <c r="B7" s="845">
        <v>58</v>
      </c>
      <c r="C7" s="942"/>
      <c r="D7" s="845">
        <v>2446</v>
      </c>
      <c r="E7" s="942"/>
      <c r="F7" s="845">
        <v>86184.48</v>
      </c>
      <c r="G7" s="943"/>
      <c r="H7" s="845">
        <v>47283.24</v>
      </c>
      <c r="I7" s="943"/>
    </row>
    <row r="8" spans="1:12" ht="18.75" hidden="1" customHeight="1" outlineLevel="1">
      <c r="A8" s="64" t="s">
        <v>158</v>
      </c>
      <c r="B8" s="845">
        <v>58</v>
      </c>
      <c r="C8" s="944">
        <f t="shared" ref="C8:C13" si="0">(B8/B7-1)*100</f>
        <v>0</v>
      </c>
      <c r="D8" s="845">
        <v>2242</v>
      </c>
      <c r="E8" s="944">
        <f t="shared" ref="E8:E13" si="1">(D8/D7-1)*100</f>
        <v>-8.3401471790678698</v>
      </c>
      <c r="F8" s="845">
        <v>65658</v>
      </c>
      <c r="G8" s="944">
        <f>(F8/F7-1)*100</f>
        <v>-23.816909958730381</v>
      </c>
      <c r="H8" s="845">
        <v>33642.5</v>
      </c>
      <c r="I8" s="944">
        <f>(H8/H7-1)*100</f>
        <v>-28.848995965589495</v>
      </c>
    </row>
    <row r="9" spans="1:12" ht="18.75" hidden="1" customHeight="1" outlineLevel="1">
      <c r="A9" s="64" t="s">
        <v>157</v>
      </c>
      <c r="B9" s="845">
        <v>56</v>
      </c>
      <c r="C9" s="944">
        <f t="shared" si="0"/>
        <v>-3.4482758620689613</v>
      </c>
      <c r="D9" s="845">
        <v>2222</v>
      </c>
      <c r="E9" s="944">
        <f t="shared" si="1"/>
        <v>-0.89206066012489371</v>
      </c>
      <c r="F9" s="845">
        <v>64986</v>
      </c>
      <c r="G9" s="944">
        <f>(F9/F8-1)*100</f>
        <v>-1.0234853330896465</v>
      </c>
      <c r="H9" s="845">
        <v>33213.26</v>
      </c>
      <c r="I9" s="944">
        <f>(H9/H8-1)*100</f>
        <v>-1.2758861559039825</v>
      </c>
    </row>
    <row r="10" spans="1:12" ht="18.75" hidden="1" customHeight="1" outlineLevel="1">
      <c r="A10" s="64" t="s">
        <v>156</v>
      </c>
      <c r="B10" s="845">
        <v>55</v>
      </c>
      <c r="C10" s="944">
        <f t="shared" si="0"/>
        <v>-1.7857142857142905</v>
      </c>
      <c r="D10" s="845">
        <v>2255</v>
      </c>
      <c r="E10" s="944">
        <f t="shared" si="1"/>
        <v>1.4851485148514865</v>
      </c>
      <c r="F10" s="845">
        <v>65889</v>
      </c>
      <c r="G10" s="944">
        <f>(F10/F9-1)*100</f>
        <v>1.3895300526267196</v>
      </c>
      <c r="H10" s="845">
        <v>32936.1</v>
      </c>
      <c r="I10" s="944">
        <f>(H10/H9-1)*100</f>
        <v>-0.83448598541667751</v>
      </c>
    </row>
    <row r="11" spans="1:12" ht="18.75" hidden="1" customHeight="1" outlineLevel="1">
      <c r="A11" s="64" t="s">
        <v>155</v>
      </c>
      <c r="B11" s="845">
        <v>55</v>
      </c>
      <c r="C11" s="944">
        <f t="shared" si="0"/>
        <v>0</v>
      </c>
      <c r="D11" s="845">
        <v>2308</v>
      </c>
      <c r="E11" s="944">
        <f t="shared" si="1"/>
        <v>2.3503325942350273</v>
      </c>
      <c r="F11" s="845">
        <v>66377</v>
      </c>
      <c r="G11" s="944">
        <f>(F11/F10-1)*100</f>
        <v>0.74063956047292212</v>
      </c>
      <c r="H11" s="845">
        <v>33616.910000000003</v>
      </c>
      <c r="I11" s="944">
        <f>(H11/H10-1)*100</f>
        <v>2.0670631920597815</v>
      </c>
    </row>
    <row r="12" spans="1:12" ht="18.75" customHeight="1" collapsed="1">
      <c r="A12" s="64" t="s">
        <v>63</v>
      </c>
      <c r="B12" s="845">
        <v>52</v>
      </c>
      <c r="C12" s="944">
        <f t="shared" si="0"/>
        <v>-5.4545454545454568</v>
      </c>
      <c r="D12" s="845">
        <v>2219</v>
      </c>
      <c r="E12" s="944">
        <f t="shared" si="1"/>
        <v>-3.8561525129982677</v>
      </c>
      <c r="F12" s="845">
        <v>65187</v>
      </c>
      <c r="G12" s="944">
        <f>(F12/F11-1)*100</f>
        <v>-1.7927896711210201</v>
      </c>
      <c r="H12" s="845">
        <v>32900.75</v>
      </c>
      <c r="I12" s="944">
        <f>(H12/H11-1)*100</f>
        <v>-2.1303564188380308</v>
      </c>
    </row>
    <row r="13" spans="1:12" ht="18.75" customHeight="1">
      <c r="A13" s="64" t="s">
        <v>154</v>
      </c>
      <c r="B13" s="845">
        <v>57</v>
      </c>
      <c r="C13" s="944">
        <f t="shared" si="0"/>
        <v>9.6153846153846256</v>
      </c>
      <c r="D13" s="845">
        <v>2301</v>
      </c>
      <c r="E13" s="944">
        <f t="shared" si="1"/>
        <v>3.6953582694907672</v>
      </c>
      <c r="F13" s="845">
        <v>74758</v>
      </c>
      <c r="G13" s="933" t="s">
        <v>507</v>
      </c>
      <c r="H13" s="845">
        <v>35335.160000000003</v>
      </c>
      <c r="I13" s="933" t="s">
        <v>507</v>
      </c>
    </row>
    <row r="14" spans="1:12" ht="18.75" customHeight="1">
      <c r="A14" s="64" t="s">
        <v>153</v>
      </c>
      <c r="B14" s="845">
        <v>57</v>
      </c>
      <c r="C14" s="933" t="s">
        <v>507</v>
      </c>
      <c r="D14" s="845">
        <v>2278</v>
      </c>
      <c r="E14" s="933" t="s">
        <v>507</v>
      </c>
      <c r="F14" s="845">
        <v>71052</v>
      </c>
      <c r="G14" s="933" t="s">
        <v>507</v>
      </c>
      <c r="H14" s="845">
        <v>22475.439999999999</v>
      </c>
      <c r="I14" s="933" t="s">
        <v>507</v>
      </c>
    </row>
    <row r="15" spans="1:12" ht="18.75" customHeight="1">
      <c r="A15" s="64" t="s">
        <v>152</v>
      </c>
      <c r="B15" s="845">
        <v>53</v>
      </c>
      <c r="C15" s="944">
        <f t="shared" ref="C15:C21" si="2">(B15/B14-1)*100</f>
        <v>-7.0175438596491224</v>
      </c>
      <c r="D15" s="845">
        <v>2350</v>
      </c>
      <c r="E15" s="944">
        <f t="shared" ref="E15:E21" si="3">(D15/D14-1)*100</f>
        <v>3.1606672519754131</v>
      </c>
      <c r="F15" s="845">
        <v>69957</v>
      </c>
      <c r="G15" s="944">
        <f t="shared" ref="G15:G21" si="4">(F15/F14-1)*100</f>
        <v>-1.5411248099983066</v>
      </c>
      <c r="H15" s="845">
        <v>25280.66</v>
      </c>
      <c r="I15" s="944">
        <f t="shared" ref="I15:I21" si="5">(H15/H14-1)*100</f>
        <v>12.481268442353088</v>
      </c>
    </row>
    <row r="16" spans="1:12" ht="18.75" customHeight="1">
      <c r="A16" s="64" t="s">
        <v>151</v>
      </c>
      <c r="B16" s="845">
        <v>55</v>
      </c>
      <c r="C16" s="944">
        <f t="shared" si="2"/>
        <v>3.7735849056603765</v>
      </c>
      <c r="D16" s="845">
        <v>2299</v>
      </c>
      <c r="E16" s="944">
        <f t="shared" si="3"/>
        <v>-2.1702127659574466</v>
      </c>
      <c r="F16" s="845">
        <v>76404.100000000006</v>
      </c>
      <c r="G16" s="944">
        <f t="shared" si="4"/>
        <v>9.2158039938819556</v>
      </c>
      <c r="H16" s="845">
        <v>25759.42</v>
      </c>
      <c r="I16" s="944">
        <f t="shared" si="5"/>
        <v>1.8937796718914601</v>
      </c>
    </row>
    <row r="17" spans="1:9" ht="18.75" customHeight="1">
      <c r="A17" s="64" t="s">
        <v>437</v>
      </c>
      <c r="B17" s="845">
        <v>54</v>
      </c>
      <c r="C17" s="944">
        <f t="shared" si="2"/>
        <v>-1.8181818181818188</v>
      </c>
      <c r="D17" s="845">
        <v>2075</v>
      </c>
      <c r="E17" s="944">
        <f t="shared" si="3"/>
        <v>-9.7433666811657211</v>
      </c>
      <c r="F17" s="845">
        <v>66757</v>
      </c>
      <c r="G17" s="944">
        <f t="shared" si="4"/>
        <v>-12.626416645180038</v>
      </c>
      <c r="H17" s="845">
        <v>23790.95</v>
      </c>
      <c r="I17" s="944">
        <f t="shared" si="5"/>
        <v>-7.641748144950455</v>
      </c>
    </row>
    <row r="18" spans="1:9" ht="18.75" customHeight="1">
      <c r="A18" s="64" t="s">
        <v>438</v>
      </c>
      <c r="B18" s="845">
        <v>51</v>
      </c>
      <c r="C18" s="944">
        <f t="shared" si="2"/>
        <v>-5.555555555555558</v>
      </c>
      <c r="D18" s="845">
        <v>2014</v>
      </c>
      <c r="E18" s="944">
        <f t="shared" si="3"/>
        <v>-2.9397590361445736</v>
      </c>
      <c r="F18" s="845">
        <v>58978.34</v>
      </c>
      <c r="G18" s="944">
        <f t="shared" si="4"/>
        <v>-11.652201267282836</v>
      </c>
      <c r="H18" s="845">
        <v>20455.03</v>
      </c>
      <c r="I18" s="944">
        <f t="shared" si="5"/>
        <v>-14.021802408058537</v>
      </c>
    </row>
    <row r="19" spans="1:9" ht="18.75" customHeight="1">
      <c r="A19" s="64" t="s">
        <v>439</v>
      </c>
      <c r="B19" s="845">
        <v>49</v>
      </c>
      <c r="C19" s="944">
        <f t="shared" si="2"/>
        <v>-3.9215686274509776</v>
      </c>
      <c r="D19" s="845">
        <v>2001</v>
      </c>
      <c r="E19" s="944">
        <f t="shared" si="3"/>
        <v>-0.64548162859979774</v>
      </c>
      <c r="F19" s="845">
        <v>64060.42</v>
      </c>
      <c r="G19" s="944">
        <f t="shared" si="4"/>
        <v>8.6168583245984856</v>
      </c>
      <c r="H19" s="845">
        <v>23932.76</v>
      </c>
      <c r="I19" s="944">
        <f t="shared" si="5"/>
        <v>17.001832801027426</v>
      </c>
    </row>
    <row r="20" spans="1:9" ht="18.75" customHeight="1">
      <c r="A20" s="64" t="s">
        <v>1078</v>
      </c>
      <c r="B20" s="845">
        <v>47</v>
      </c>
      <c r="C20" s="944">
        <f t="shared" si="2"/>
        <v>-4.081632653061229</v>
      </c>
      <c r="D20" s="845">
        <v>2017</v>
      </c>
      <c r="E20" s="944">
        <f t="shared" si="3"/>
        <v>0.79960019990004128</v>
      </c>
      <c r="F20" s="845">
        <v>63881</v>
      </c>
      <c r="G20" s="944">
        <f t="shared" si="4"/>
        <v>-0.28007933760034742</v>
      </c>
      <c r="H20" s="845">
        <v>25044</v>
      </c>
      <c r="I20" s="944">
        <f t="shared" si="5"/>
        <v>4.6431752961213046</v>
      </c>
    </row>
    <row r="21" spans="1:9" ht="18.75" customHeight="1">
      <c r="A21" s="64" t="s">
        <v>1075</v>
      </c>
      <c r="B21" s="725">
        <v>55</v>
      </c>
      <c r="C21" s="945">
        <f t="shared" si="2"/>
        <v>17.021276595744684</v>
      </c>
      <c r="D21" s="725">
        <v>2212</v>
      </c>
      <c r="E21" s="945">
        <f t="shared" si="3"/>
        <v>9.6678235002478843</v>
      </c>
      <c r="F21" s="66">
        <v>81614.149999999994</v>
      </c>
      <c r="G21" s="945">
        <f t="shared" si="4"/>
        <v>27.759662497456205</v>
      </c>
      <c r="H21" s="725">
        <v>35961.300000000003</v>
      </c>
      <c r="I21" s="945">
        <f t="shared" si="5"/>
        <v>43.592477240057505</v>
      </c>
    </row>
    <row r="22" spans="1:9" ht="18.75" customHeight="1">
      <c r="A22" s="46" t="s">
        <v>1890</v>
      </c>
      <c r="D22" s="946"/>
      <c r="E22" s="946"/>
      <c r="F22" s="946"/>
    </row>
    <row r="23" spans="1:9" ht="18.75" customHeight="1">
      <c r="A23" s="4" t="s">
        <v>381</v>
      </c>
    </row>
    <row r="24" spans="1:9" ht="18.75" customHeight="1">
      <c r="A24" s="4" t="s">
        <v>1579</v>
      </c>
    </row>
    <row r="27" spans="1:9" ht="18.75" customHeight="1">
      <c r="A27" s="32"/>
    </row>
    <row r="28" spans="1:9" ht="18.75" customHeight="1">
      <c r="A28" s="1947" t="s">
        <v>1309</v>
      </c>
      <c r="B28" s="1947"/>
      <c r="C28" s="1947"/>
      <c r="D28" s="1947"/>
      <c r="E28" s="1947"/>
      <c r="F28" s="1947"/>
      <c r="G28" s="1947"/>
      <c r="H28" s="1947"/>
      <c r="I28" s="1947"/>
    </row>
    <row r="29" spans="1:9" ht="18.75" customHeight="1">
      <c r="A29" s="947" t="s">
        <v>508</v>
      </c>
      <c r="B29" s="934"/>
      <c r="C29" s="934"/>
      <c r="D29" s="7"/>
      <c r="E29" s="7"/>
      <c r="F29" s="7"/>
      <c r="G29" s="640"/>
      <c r="I29" s="640" t="s">
        <v>441</v>
      </c>
    </row>
    <row r="30" spans="1:9" ht="18.75" customHeight="1">
      <c r="A30" s="1954"/>
      <c r="B30" s="1955"/>
      <c r="C30" s="1956"/>
      <c r="D30" s="854" t="s">
        <v>1247</v>
      </c>
      <c r="E30" s="855"/>
      <c r="F30" s="854" t="s">
        <v>1248</v>
      </c>
      <c r="G30" s="855"/>
      <c r="H30" s="1879" t="s">
        <v>1264</v>
      </c>
      <c r="I30" s="1880"/>
    </row>
    <row r="31" spans="1:9" ht="18.75" customHeight="1">
      <c r="A31" s="1957"/>
      <c r="B31" s="1958"/>
      <c r="C31" s="1959"/>
      <c r="D31" s="856"/>
      <c r="E31" s="857" t="s">
        <v>70</v>
      </c>
      <c r="F31" s="856"/>
      <c r="G31" s="857" t="s">
        <v>70</v>
      </c>
      <c r="H31" s="858"/>
      <c r="I31" s="857" t="s">
        <v>70</v>
      </c>
    </row>
    <row r="32" spans="1:9" ht="18.75" customHeight="1">
      <c r="A32" s="1948" t="s">
        <v>509</v>
      </c>
      <c r="B32" s="1949"/>
      <c r="C32" s="1950"/>
      <c r="D32" s="948">
        <v>47</v>
      </c>
      <c r="E32" s="949">
        <v>100</v>
      </c>
      <c r="F32" s="948">
        <v>2017</v>
      </c>
      <c r="G32" s="950">
        <v>100</v>
      </c>
      <c r="H32" s="951">
        <v>63881</v>
      </c>
      <c r="I32" s="952">
        <v>100</v>
      </c>
    </row>
    <row r="33" spans="1:9" ht="18.75" customHeight="1">
      <c r="A33" s="1944" t="s">
        <v>1434</v>
      </c>
      <c r="B33" s="1945"/>
      <c r="C33" s="1946"/>
      <c r="D33" s="321">
        <v>5</v>
      </c>
      <c r="E33" s="953">
        <f>D33/$B$7*100</f>
        <v>8.6206896551724146</v>
      </c>
      <c r="F33" s="321">
        <v>331</v>
      </c>
      <c r="G33" s="953">
        <f>F33/$D$7*100</f>
        <v>13.532297628781684</v>
      </c>
      <c r="H33" s="954">
        <v>17660</v>
      </c>
      <c r="I33" s="955">
        <f>H33/$F$7*100</f>
        <v>20.490928297066944</v>
      </c>
    </row>
    <row r="34" spans="1:9" ht="18.75" customHeight="1">
      <c r="A34" s="1951" t="s">
        <v>1435</v>
      </c>
      <c r="B34" s="1952"/>
      <c r="C34" s="1953"/>
      <c r="D34" s="321">
        <v>9</v>
      </c>
      <c r="E34" s="953">
        <f t="shared" ref="E34:E40" si="6">D34/$B$7*100</f>
        <v>15.517241379310345</v>
      </c>
      <c r="F34" s="321">
        <v>517</v>
      </c>
      <c r="G34" s="953">
        <f t="shared" ref="G34:G40" si="7">F34/$D$7*100</f>
        <v>21.136549468520034</v>
      </c>
      <c r="H34" s="954">
        <v>14973</v>
      </c>
      <c r="I34" s="955">
        <f>H34/$F$7*100</f>
        <v>17.373197587315026</v>
      </c>
    </row>
    <row r="35" spans="1:9" ht="18.75" customHeight="1">
      <c r="A35" s="1951" t="s">
        <v>1436</v>
      </c>
      <c r="B35" s="1952"/>
      <c r="C35" s="1953"/>
      <c r="D35" s="321">
        <v>5</v>
      </c>
      <c r="E35" s="953">
        <f t="shared" si="6"/>
        <v>8.6206896551724146</v>
      </c>
      <c r="F35" s="321">
        <v>296</v>
      </c>
      <c r="G35" s="953">
        <f t="shared" si="7"/>
        <v>12.101390024529843</v>
      </c>
      <c r="H35" s="954">
        <v>5655</v>
      </c>
      <c r="I35" s="955">
        <f>H35/$F$7*100</f>
        <v>6.5615062015806096</v>
      </c>
    </row>
    <row r="36" spans="1:9" ht="18.75" customHeight="1">
      <c r="A36" s="1944" t="s">
        <v>1437</v>
      </c>
      <c r="B36" s="1945"/>
      <c r="C36" s="1946"/>
      <c r="D36" s="321">
        <v>3</v>
      </c>
      <c r="E36" s="953">
        <f t="shared" si="6"/>
        <v>5.1724137931034484</v>
      </c>
      <c r="F36" s="321">
        <v>38</v>
      </c>
      <c r="G36" s="953">
        <f t="shared" si="7"/>
        <v>1.5535568274734259</v>
      </c>
      <c r="H36" s="954">
        <v>1486</v>
      </c>
      <c r="I36" s="955">
        <f>H36/$F$7*100</f>
        <v>1.7242083493454969</v>
      </c>
    </row>
    <row r="37" spans="1:9" ht="18.75" customHeight="1">
      <c r="A37" s="1944" t="s">
        <v>1438</v>
      </c>
      <c r="B37" s="1945"/>
      <c r="C37" s="1946"/>
      <c r="D37" s="321">
        <v>3</v>
      </c>
      <c r="E37" s="953">
        <f t="shared" si="6"/>
        <v>5.1724137931034484</v>
      </c>
      <c r="F37" s="321">
        <v>21</v>
      </c>
      <c r="G37" s="953">
        <f t="shared" si="7"/>
        <v>0.85854456255110378</v>
      </c>
      <c r="H37" s="954">
        <v>209</v>
      </c>
      <c r="I37" s="955">
        <f>H37/$F$7*100</f>
        <v>0.24250305855532225</v>
      </c>
    </row>
    <row r="38" spans="1:9" ht="18.75" customHeight="1">
      <c r="A38" s="1944" t="s">
        <v>1439</v>
      </c>
      <c r="B38" s="1945"/>
      <c r="C38" s="1946"/>
      <c r="D38" s="321">
        <v>1</v>
      </c>
      <c r="E38" s="953">
        <f t="shared" si="6"/>
        <v>1.7241379310344827</v>
      </c>
      <c r="F38" s="321">
        <v>247</v>
      </c>
      <c r="G38" s="953">
        <f t="shared" si="7"/>
        <v>10.09811937857727</v>
      </c>
      <c r="H38" s="956" t="s">
        <v>400</v>
      </c>
      <c r="I38" s="956" t="s">
        <v>400</v>
      </c>
    </row>
    <row r="39" spans="1:9" ht="18.75" customHeight="1">
      <c r="A39" s="1944" t="s">
        <v>1440</v>
      </c>
      <c r="B39" s="1945"/>
      <c r="C39" s="1946"/>
      <c r="D39" s="321">
        <v>2</v>
      </c>
      <c r="E39" s="953">
        <f t="shared" si="6"/>
        <v>3.4482758620689653</v>
      </c>
      <c r="F39" s="321">
        <v>161</v>
      </c>
      <c r="G39" s="953">
        <f t="shared" si="7"/>
        <v>6.5821749795584621</v>
      </c>
      <c r="H39" s="955" t="s">
        <v>400</v>
      </c>
      <c r="I39" s="955" t="s">
        <v>400</v>
      </c>
    </row>
    <row r="40" spans="1:9" ht="18.75" customHeight="1">
      <c r="A40" s="1944" t="s">
        <v>1441</v>
      </c>
      <c r="B40" s="1945"/>
      <c r="C40" s="1946"/>
      <c r="D40" s="321">
        <v>2</v>
      </c>
      <c r="E40" s="953">
        <f t="shared" si="6"/>
        <v>3.4482758620689653</v>
      </c>
      <c r="F40" s="321">
        <v>88</v>
      </c>
      <c r="G40" s="953">
        <f t="shared" si="7"/>
        <v>3.5977105478331972</v>
      </c>
      <c r="H40" s="955" t="s">
        <v>400</v>
      </c>
      <c r="I40" s="955" t="s">
        <v>400</v>
      </c>
    </row>
    <row r="41" spans="1:9" ht="18.75" customHeight="1">
      <c r="A41" s="322" t="s">
        <v>1501</v>
      </c>
    </row>
    <row r="42" spans="1:9" ht="18.75" customHeight="1">
      <c r="A42" s="322" t="s">
        <v>401</v>
      </c>
      <c r="B42" s="322"/>
    </row>
    <row r="43" spans="1:9" ht="18.75" customHeight="1">
      <c r="A43" s="322" t="s">
        <v>442</v>
      </c>
    </row>
  </sheetData>
  <mergeCells count="15">
    <mergeCell ref="F5:G5"/>
    <mergeCell ref="H5:I5"/>
    <mergeCell ref="A3:I3"/>
    <mergeCell ref="A37:C37"/>
    <mergeCell ref="A38:C38"/>
    <mergeCell ref="A39:C39"/>
    <mergeCell ref="A40:C40"/>
    <mergeCell ref="A28:I28"/>
    <mergeCell ref="H30:I30"/>
    <mergeCell ref="A32:C32"/>
    <mergeCell ref="A33:C33"/>
    <mergeCell ref="A34:C34"/>
    <mergeCell ref="A35:C35"/>
    <mergeCell ref="A36:C36"/>
    <mergeCell ref="A30:C31"/>
  </mergeCells>
  <phoneticPr fontId="9"/>
  <pageMargins left="0.75" right="0.75" top="1" bottom="1" header="0.51200000000000001" footer="0.51200000000000001"/>
  <pageSetup paperSize="9" scale="86"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Normal="100" zoomScaleSheetLayoutView="100" workbookViewId="0">
      <selection activeCell="A2" sqref="A2"/>
    </sheetView>
  </sheetViews>
  <sheetFormatPr defaultRowHeight="18.75" customHeight="1" outlineLevelRow="1"/>
  <cols>
    <col min="1" max="1" width="12.7109375" style="4" customWidth="1"/>
    <col min="2" max="9" width="11.7109375" style="4" customWidth="1"/>
    <col min="10" max="10" width="6" style="4" customWidth="1"/>
    <col min="11" max="16384" width="9.140625" style="4"/>
  </cols>
  <sheetData>
    <row r="1" spans="1:14" ht="18.75" customHeight="1">
      <c r="A1" s="341" t="s">
        <v>1942</v>
      </c>
    </row>
    <row r="2" spans="1:14" ht="18.75" customHeight="1">
      <c r="A2" s="842"/>
      <c r="B2" s="842"/>
      <c r="C2" s="842"/>
      <c r="D2" s="842"/>
      <c r="E2" s="842"/>
      <c r="F2" s="842"/>
      <c r="G2" s="842"/>
      <c r="H2" s="842"/>
      <c r="I2" s="842"/>
    </row>
    <row r="3" spans="1:14" ht="18.75" customHeight="1">
      <c r="A3" s="1901" t="s">
        <v>1310</v>
      </c>
      <c r="B3" s="1901"/>
      <c r="C3" s="1901"/>
      <c r="D3" s="1901"/>
      <c r="E3" s="1901"/>
      <c r="F3" s="1901"/>
      <c r="G3" s="1901"/>
      <c r="H3" s="1901"/>
      <c r="I3" s="1901"/>
      <c r="N3" s="488" t="s">
        <v>850</v>
      </c>
    </row>
    <row r="4" spans="1:14" ht="18.75" customHeight="1">
      <c r="A4" s="931" t="s">
        <v>510</v>
      </c>
      <c r="B4" s="43"/>
      <c r="C4" s="43"/>
      <c r="D4" s="43"/>
      <c r="E4" s="43"/>
      <c r="I4" s="45" t="s">
        <v>306</v>
      </c>
    </row>
    <row r="5" spans="1:14" ht="18.75" customHeight="1">
      <c r="A5" s="656"/>
      <c r="B5" s="657" t="s">
        <v>6</v>
      </c>
      <c r="C5" s="658"/>
      <c r="D5" s="657" t="s">
        <v>1246</v>
      </c>
      <c r="E5" s="658"/>
      <c r="F5" s="1775" t="s">
        <v>254</v>
      </c>
      <c r="G5" s="1776"/>
      <c r="H5" s="1775" t="s">
        <v>248</v>
      </c>
      <c r="I5" s="1776"/>
    </row>
    <row r="6" spans="1:14" ht="18.75" customHeight="1">
      <c r="A6" s="659"/>
      <c r="B6" s="660"/>
      <c r="C6" s="661" t="s">
        <v>159</v>
      </c>
      <c r="D6" s="660"/>
      <c r="E6" s="661" t="s">
        <v>159</v>
      </c>
      <c r="F6" s="724"/>
      <c r="G6" s="661" t="s">
        <v>159</v>
      </c>
      <c r="H6" s="724"/>
      <c r="I6" s="661" t="s">
        <v>159</v>
      </c>
    </row>
    <row r="7" spans="1:14" ht="18.75" hidden="1" customHeight="1" outlineLevel="1">
      <c r="A7" s="64" t="s">
        <v>62</v>
      </c>
      <c r="B7" s="957">
        <v>131</v>
      </c>
      <c r="C7" s="942"/>
      <c r="D7" s="957">
        <v>1533</v>
      </c>
      <c r="E7" s="942"/>
      <c r="F7" s="957">
        <v>55020.93</v>
      </c>
      <c r="G7" s="943"/>
      <c r="H7" s="957">
        <v>37781.74</v>
      </c>
      <c r="I7" s="943"/>
    </row>
    <row r="8" spans="1:14" ht="18.75" hidden="1" customHeight="1" outlineLevel="1">
      <c r="A8" s="64" t="s">
        <v>158</v>
      </c>
      <c r="B8" s="845">
        <v>126</v>
      </c>
      <c r="C8" s="944">
        <f>(B8/B7-1)*100</f>
        <v>-3.8167938931297662</v>
      </c>
      <c r="D8" s="845">
        <v>1434</v>
      </c>
      <c r="E8" s="944">
        <f>(D8/D7-1)*100</f>
        <v>-6.4579256360078325</v>
      </c>
      <c r="F8" s="845">
        <v>57233</v>
      </c>
      <c r="G8" s="944">
        <f>(F8/F7-1)*100</f>
        <v>4.0204155037001366</v>
      </c>
      <c r="H8" s="957">
        <v>41080.239999999998</v>
      </c>
      <c r="I8" s="944">
        <f>(H8/H7-1)*100</f>
        <v>8.7304078636928786</v>
      </c>
    </row>
    <row r="9" spans="1:14" ht="18.75" hidden="1" customHeight="1" outlineLevel="1">
      <c r="A9" s="64" t="s">
        <v>157</v>
      </c>
      <c r="B9" s="845">
        <v>124</v>
      </c>
      <c r="C9" s="944">
        <f t="shared" ref="C9:E21" si="0">(B9/B8-1)*100</f>
        <v>-1.5873015873015928</v>
      </c>
      <c r="D9" s="845">
        <v>1376</v>
      </c>
      <c r="E9" s="944">
        <f t="shared" si="0"/>
        <v>-4.0446304044630459</v>
      </c>
      <c r="F9" s="845">
        <v>52541</v>
      </c>
      <c r="G9" s="944">
        <f t="shared" ref="G9:G12" si="1">(F9/F8-1)*100</f>
        <v>-8.1980675484423333</v>
      </c>
      <c r="H9" s="957">
        <v>38162.199999999997</v>
      </c>
      <c r="I9" s="944">
        <f t="shared" ref="I9:I12" si="2">(H9/H8-1)*100</f>
        <v>-7.1032691142992377</v>
      </c>
    </row>
    <row r="10" spans="1:14" ht="18.75" hidden="1" customHeight="1" outlineLevel="1">
      <c r="A10" s="64" t="s">
        <v>156</v>
      </c>
      <c r="B10" s="845">
        <v>108</v>
      </c>
      <c r="C10" s="944">
        <f t="shared" si="0"/>
        <v>-12.903225806451612</v>
      </c>
      <c r="D10" s="845">
        <v>1325</v>
      </c>
      <c r="E10" s="944">
        <f t="shared" si="0"/>
        <v>-3.7063953488372103</v>
      </c>
      <c r="F10" s="845">
        <v>47566</v>
      </c>
      <c r="G10" s="944">
        <f t="shared" si="1"/>
        <v>-9.4687957975676085</v>
      </c>
      <c r="H10" s="957">
        <v>33927.730000000003</v>
      </c>
      <c r="I10" s="944">
        <f t="shared" si="2"/>
        <v>-11.095979791521437</v>
      </c>
    </row>
    <row r="11" spans="1:14" ht="18.75" hidden="1" customHeight="1" outlineLevel="1">
      <c r="A11" s="64" t="s">
        <v>155</v>
      </c>
      <c r="B11" s="845">
        <v>112</v>
      </c>
      <c r="C11" s="944">
        <f t="shared" si="0"/>
        <v>3.7037037037036979</v>
      </c>
      <c r="D11" s="845">
        <v>1269</v>
      </c>
      <c r="E11" s="944">
        <f t="shared" si="0"/>
        <v>-4.2264150943396199</v>
      </c>
      <c r="F11" s="845">
        <v>43492</v>
      </c>
      <c r="G11" s="944">
        <f t="shared" si="1"/>
        <v>-8.5649413446579494</v>
      </c>
      <c r="H11" s="957">
        <v>30432.41</v>
      </c>
      <c r="I11" s="944">
        <f t="shared" si="2"/>
        <v>-10.302251285305564</v>
      </c>
    </row>
    <row r="12" spans="1:14" ht="18.75" customHeight="1" collapsed="1">
      <c r="A12" s="64" t="s">
        <v>63</v>
      </c>
      <c r="B12" s="845">
        <v>107</v>
      </c>
      <c r="C12" s="944">
        <f t="shared" si="0"/>
        <v>-4.46428571428571</v>
      </c>
      <c r="D12" s="845">
        <v>1267</v>
      </c>
      <c r="E12" s="944">
        <f t="shared" si="0"/>
        <v>-0.15760441292356209</v>
      </c>
      <c r="F12" s="845">
        <v>41737</v>
      </c>
      <c r="G12" s="944">
        <f t="shared" si="1"/>
        <v>-4.0352248689414116</v>
      </c>
      <c r="H12" s="957">
        <v>29607.03</v>
      </c>
      <c r="I12" s="944">
        <f t="shared" si="2"/>
        <v>-2.712174290501479</v>
      </c>
    </row>
    <row r="13" spans="1:14" ht="18.75" customHeight="1">
      <c r="A13" s="64" t="s">
        <v>154</v>
      </c>
      <c r="B13" s="845">
        <v>108</v>
      </c>
      <c r="C13" s="944">
        <f t="shared" si="0"/>
        <v>0.93457943925232545</v>
      </c>
      <c r="D13" s="845">
        <v>1281</v>
      </c>
      <c r="E13" s="944">
        <f t="shared" si="0"/>
        <v>1.1049723756906049</v>
      </c>
      <c r="F13" s="845">
        <v>44480</v>
      </c>
      <c r="G13" s="933" t="s">
        <v>48</v>
      </c>
      <c r="H13" s="957">
        <v>31456.91</v>
      </c>
      <c r="I13" s="933" t="s">
        <v>48</v>
      </c>
    </row>
    <row r="14" spans="1:14" ht="18.75" customHeight="1">
      <c r="A14" s="64" t="s">
        <v>153</v>
      </c>
      <c r="B14" s="845">
        <v>115</v>
      </c>
      <c r="C14" s="933" t="s">
        <v>48</v>
      </c>
      <c r="D14" s="845">
        <v>1275</v>
      </c>
      <c r="E14" s="933" t="s">
        <v>48</v>
      </c>
      <c r="F14" s="845">
        <v>43490</v>
      </c>
      <c r="G14" s="933" t="s">
        <v>48</v>
      </c>
      <c r="H14" s="957">
        <v>31160.74</v>
      </c>
      <c r="I14" s="933" t="s">
        <v>48</v>
      </c>
    </row>
    <row r="15" spans="1:14" ht="18.75" customHeight="1">
      <c r="A15" s="64" t="s">
        <v>152</v>
      </c>
      <c r="B15" s="845">
        <v>102</v>
      </c>
      <c r="C15" s="944">
        <f t="shared" si="0"/>
        <v>-11.304347826086957</v>
      </c>
      <c r="D15" s="845">
        <v>1225</v>
      </c>
      <c r="E15" s="944">
        <f t="shared" si="0"/>
        <v>-3.9215686274509776</v>
      </c>
      <c r="F15" s="845">
        <v>28347</v>
      </c>
      <c r="G15" s="944">
        <f t="shared" ref="G15:G21" si="3">(F15/F14-1)*100</f>
        <v>-34.819498735341462</v>
      </c>
      <c r="H15" s="957">
        <v>19638.939999999999</v>
      </c>
      <c r="I15" s="944">
        <f t="shared" ref="I15:I21" si="4">(H15/H14-1)*100</f>
        <v>-36.975373498832184</v>
      </c>
    </row>
    <row r="16" spans="1:14" ht="18.75" customHeight="1">
      <c r="A16" s="64" t="s">
        <v>151</v>
      </c>
      <c r="B16" s="845">
        <v>90</v>
      </c>
      <c r="C16" s="944">
        <f t="shared" si="0"/>
        <v>-11.764705882352944</v>
      </c>
      <c r="D16" s="845">
        <v>1184</v>
      </c>
      <c r="E16" s="944">
        <f t="shared" si="0"/>
        <v>-3.3469387755101998</v>
      </c>
      <c r="F16" s="845">
        <v>33377.15</v>
      </c>
      <c r="G16" s="944">
        <f t="shared" si="3"/>
        <v>17.744911278089393</v>
      </c>
      <c r="H16" s="957">
        <v>23618.05</v>
      </c>
      <c r="I16" s="944">
        <f t="shared" si="4"/>
        <v>20.261327749868375</v>
      </c>
    </row>
    <row r="17" spans="1:9" ht="18.75" customHeight="1">
      <c r="A17" s="64" t="s">
        <v>150</v>
      </c>
      <c r="B17" s="845">
        <v>88</v>
      </c>
      <c r="C17" s="944">
        <f t="shared" si="0"/>
        <v>-2.2222222222222254</v>
      </c>
      <c r="D17" s="845">
        <v>1197</v>
      </c>
      <c r="E17" s="944">
        <f t="shared" si="0"/>
        <v>1.0979729729729826</v>
      </c>
      <c r="F17" s="845">
        <v>33690</v>
      </c>
      <c r="G17" s="944">
        <f t="shared" si="3"/>
        <v>0.9373178956261885</v>
      </c>
      <c r="H17" s="957">
        <v>22756.12</v>
      </c>
      <c r="I17" s="944">
        <f t="shared" si="4"/>
        <v>-3.6494545485338592</v>
      </c>
    </row>
    <row r="18" spans="1:9" ht="18.75" customHeight="1">
      <c r="A18" s="64" t="s">
        <v>251</v>
      </c>
      <c r="B18" s="845">
        <v>80</v>
      </c>
      <c r="C18" s="944">
        <f t="shared" si="0"/>
        <v>-9.0909090909090935</v>
      </c>
      <c r="D18" s="845">
        <v>1099</v>
      </c>
      <c r="E18" s="944">
        <f t="shared" si="0"/>
        <v>-8.1871345029239766</v>
      </c>
      <c r="F18" s="845">
        <v>35191.53</v>
      </c>
      <c r="G18" s="944">
        <f t="shared" si="3"/>
        <v>4.4569011576135242</v>
      </c>
      <c r="H18" s="957">
        <v>25160.39</v>
      </c>
      <c r="I18" s="944">
        <f t="shared" si="4"/>
        <v>10.565377577548363</v>
      </c>
    </row>
    <row r="19" spans="1:9" ht="18.75" customHeight="1">
      <c r="A19" s="64" t="s">
        <v>149</v>
      </c>
      <c r="B19" s="845">
        <v>67</v>
      </c>
      <c r="C19" s="944">
        <f t="shared" si="0"/>
        <v>-16.249999999999996</v>
      </c>
      <c r="D19" s="845">
        <v>957</v>
      </c>
      <c r="E19" s="944">
        <f t="shared" si="0"/>
        <v>-12.92083712465878</v>
      </c>
      <c r="F19" s="845">
        <v>35235.39</v>
      </c>
      <c r="G19" s="944">
        <f t="shared" si="3"/>
        <v>0.12463226236540947</v>
      </c>
      <c r="H19" s="957">
        <v>24698.05</v>
      </c>
      <c r="I19" s="944">
        <f t="shared" si="4"/>
        <v>-1.8375708802605972</v>
      </c>
    </row>
    <row r="20" spans="1:9" ht="18.75" customHeight="1">
      <c r="A20" s="64" t="s">
        <v>1078</v>
      </c>
      <c r="B20" s="845">
        <v>68</v>
      </c>
      <c r="C20" s="944">
        <f t="shared" si="0"/>
        <v>1.4925373134328401</v>
      </c>
      <c r="D20" s="845">
        <v>1004</v>
      </c>
      <c r="E20" s="944">
        <f t="shared" si="0"/>
        <v>4.9111807732497459</v>
      </c>
      <c r="F20" s="845">
        <v>37752</v>
      </c>
      <c r="G20" s="944">
        <f t="shared" si="3"/>
        <v>7.1422793958006547</v>
      </c>
      <c r="H20" s="957">
        <v>25877</v>
      </c>
      <c r="I20" s="944">
        <f t="shared" si="4"/>
        <v>4.7734537746907169</v>
      </c>
    </row>
    <row r="21" spans="1:9" ht="18.75" customHeight="1">
      <c r="A21" s="64" t="s">
        <v>1075</v>
      </c>
      <c r="B21" s="725">
        <v>71</v>
      </c>
      <c r="C21" s="945">
        <f t="shared" si="0"/>
        <v>4.4117647058823595</v>
      </c>
      <c r="D21" s="725">
        <v>1030</v>
      </c>
      <c r="E21" s="945">
        <f t="shared" si="0"/>
        <v>2.5896414342629459</v>
      </c>
      <c r="F21" s="66">
        <v>39120.28</v>
      </c>
      <c r="G21" s="945">
        <f t="shared" si="3"/>
        <v>3.6243907607544035</v>
      </c>
      <c r="H21" s="739">
        <v>27359.85</v>
      </c>
      <c r="I21" s="945">
        <f t="shared" si="4"/>
        <v>5.7303783282451448</v>
      </c>
    </row>
    <row r="22" spans="1:9" ht="18.75" customHeight="1">
      <c r="A22" s="46" t="s">
        <v>1890</v>
      </c>
      <c r="D22" s="946"/>
      <c r="E22" s="946"/>
      <c r="F22" s="946"/>
    </row>
    <row r="23" spans="1:9" ht="18.75" customHeight="1">
      <c r="A23" s="4" t="s">
        <v>381</v>
      </c>
    </row>
    <row r="24" spans="1:9" ht="18.75" customHeight="1">
      <c r="A24" s="4" t="s">
        <v>1579</v>
      </c>
    </row>
    <row r="28" spans="1:9" ht="18.75" customHeight="1">
      <c r="A28" s="1963" t="s">
        <v>1311</v>
      </c>
      <c r="B28" s="1963"/>
      <c r="C28" s="1963"/>
      <c r="D28" s="1963"/>
      <c r="E28" s="1963"/>
      <c r="F28" s="1963"/>
      <c r="G28" s="1963"/>
      <c r="H28" s="1963"/>
      <c r="I28" s="1963"/>
    </row>
    <row r="29" spans="1:9" ht="18.75" customHeight="1">
      <c r="A29" s="816" t="s">
        <v>511</v>
      </c>
      <c r="B29" s="934"/>
      <c r="C29" s="934"/>
      <c r="D29" s="7"/>
      <c r="E29" s="7"/>
      <c r="F29" s="7"/>
      <c r="G29" s="640"/>
      <c r="I29" s="640" t="s">
        <v>441</v>
      </c>
    </row>
    <row r="30" spans="1:9" ht="18.75" customHeight="1">
      <c r="A30" s="1954"/>
      <c r="B30" s="1955"/>
      <c r="C30" s="1956"/>
      <c r="D30" s="854" t="s">
        <v>1247</v>
      </c>
      <c r="E30" s="855"/>
      <c r="F30" s="854" t="s">
        <v>1248</v>
      </c>
      <c r="G30" s="855"/>
      <c r="H30" s="1879" t="s">
        <v>1264</v>
      </c>
      <c r="I30" s="1880"/>
    </row>
    <row r="31" spans="1:9" ht="18.75" customHeight="1">
      <c r="A31" s="1957"/>
      <c r="B31" s="1958"/>
      <c r="C31" s="1959"/>
      <c r="D31" s="856"/>
      <c r="E31" s="857" t="s">
        <v>70</v>
      </c>
      <c r="F31" s="856"/>
      <c r="G31" s="857" t="s">
        <v>70</v>
      </c>
      <c r="H31" s="858"/>
      <c r="I31" s="857" t="s">
        <v>70</v>
      </c>
    </row>
    <row r="32" spans="1:9" ht="18.75" customHeight="1">
      <c r="A32" s="1964" t="s">
        <v>344</v>
      </c>
      <c r="B32" s="1965"/>
      <c r="C32" s="1966"/>
      <c r="D32" s="958">
        <v>68</v>
      </c>
      <c r="E32" s="959">
        <f t="shared" ref="E32:E42" si="5">D32/$D$32*100</f>
        <v>100</v>
      </c>
      <c r="F32" s="958">
        <v>1004</v>
      </c>
      <c r="G32" s="960">
        <f t="shared" ref="G32:G42" si="6">F32/$F$32*100</f>
        <v>100</v>
      </c>
      <c r="H32" s="958">
        <v>37752</v>
      </c>
      <c r="I32" s="961">
        <f t="shared" ref="I32:I37" si="7">H32/$H$32*100</f>
        <v>100</v>
      </c>
    </row>
    <row r="33" spans="1:9" ht="18.75" customHeight="1">
      <c r="A33" s="1960" t="s">
        <v>1423</v>
      </c>
      <c r="B33" s="1961"/>
      <c r="C33" s="1962"/>
      <c r="D33" s="962">
        <v>4</v>
      </c>
      <c r="E33" s="963">
        <f t="shared" si="5"/>
        <v>5.8823529411764701</v>
      </c>
      <c r="F33" s="962">
        <v>363</v>
      </c>
      <c r="G33" s="963">
        <f t="shared" si="6"/>
        <v>36.155378486055781</v>
      </c>
      <c r="H33" s="964">
        <v>22086</v>
      </c>
      <c r="I33" s="963">
        <f t="shared" si="7"/>
        <v>58.502860775588047</v>
      </c>
    </row>
    <row r="34" spans="1:9" ht="18.75" customHeight="1">
      <c r="A34" s="1960" t="s">
        <v>1424</v>
      </c>
      <c r="B34" s="1961"/>
      <c r="C34" s="1962"/>
      <c r="D34" s="962">
        <v>10</v>
      </c>
      <c r="E34" s="963">
        <f t="shared" si="5"/>
        <v>14.705882352941178</v>
      </c>
      <c r="F34" s="962">
        <v>120</v>
      </c>
      <c r="G34" s="963">
        <f t="shared" si="6"/>
        <v>11.952191235059761</v>
      </c>
      <c r="H34" s="964">
        <v>8840</v>
      </c>
      <c r="I34" s="963">
        <f t="shared" si="7"/>
        <v>23.415977961432507</v>
      </c>
    </row>
    <row r="35" spans="1:9" ht="18.75" customHeight="1">
      <c r="A35" s="1967" t="s">
        <v>1425</v>
      </c>
      <c r="B35" s="1968"/>
      <c r="C35" s="1969"/>
      <c r="D35" s="965">
        <v>4</v>
      </c>
      <c r="E35" s="963">
        <f t="shared" si="5"/>
        <v>5.8823529411764701</v>
      </c>
      <c r="F35" s="965">
        <v>38</v>
      </c>
      <c r="G35" s="963">
        <f t="shared" si="6"/>
        <v>3.7848605577689245</v>
      </c>
      <c r="H35" s="964">
        <v>688</v>
      </c>
      <c r="I35" s="963">
        <f t="shared" si="7"/>
        <v>1.8224200042381862</v>
      </c>
    </row>
    <row r="36" spans="1:9" ht="18.75" customHeight="1">
      <c r="A36" s="1960" t="s">
        <v>1426</v>
      </c>
      <c r="B36" s="1961"/>
      <c r="C36" s="1962"/>
      <c r="D36" s="962">
        <v>24</v>
      </c>
      <c r="E36" s="963">
        <f t="shared" si="5"/>
        <v>35.294117647058826</v>
      </c>
      <c r="F36" s="962">
        <v>184</v>
      </c>
      <c r="G36" s="963">
        <f t="shared" si="6"/>
        <v>18.326693227091635</v>
      </c>
      <c r="H36" s="964">
        <v>887</v>
      </c>
      <c r="I36" s="963">
        <f t="shared" si="7"/>
        <v>2.3495443949989405</v>
      </c>
    </row>
    <row r="37" spans="1:9" ht="18.75" customHeight="1">
      <c r="A37" s="1960" t="s">
        <v>1427</v>
      </c>
      <c r="B37" s="1961"/>
      <c r="C37" s="1962"/>
      <c r="D37" s="962">
        <v>3</v>
      </c>
      <c r="E37" s="963">
        <f t="shared" si="5"/>
        <v>4.4117647058823533</v>
      </c>
      <c r="F37" s="962">
        <v>15</v>
      </c>
      <c r="G37" s="963">
        <f t="shared" si="6"/>
        <v>1.4940239043824701</v>
      </c>
      <c r="H37" s="964">
        <v>114</v>
      </c>
      <c r="I37" s="963">
        <f t="shared" si="7"/>
        <v>0.30197075651621108</v>
      </c>
    </row>
    <row r="38" spans="1:9" ht="18.75" customHeight="1">
      <c r="A38" s="1960" t="s">
        <v>1428</v>
      </c>
      <c r="B38" s="1961"/>
      <c r="C38" s="1962"/>
      <c r="D38" s="962">
        <v>2</v>
      </c>
      <c r="E38" s="963">
        <f t="shared" si="5"/>
        <v>2.9411764705882351</v>
      </c>
      <c r="F38" s="962">
        <v>24</v>
      </c>
      <c r="G38" s="963">
        <f t="shared" si="6"/>
        <v>2.3904382470119523</v>
      </c>
      <c r="H38" s="966" t="s">
        <v>400</v>
      </c>
      <c r="I38" s="933" t="s">
        <v>48</v>
      </c>
    </row>
    <row r="39" spans="1:9" ht="18.75" customHeight="1">
      <c r="A39" s="1960" t="s">
        <v>1429</v>
      </c>
      <c r="B39" s="1961"/>
      <c r="C39" s="1962"/>
      <c r="D39" s="962">
        <v>1</v>
      </c>
      <c r="E39" s="963">
        <f t="shared" si="5"/>
        <v>1.4705882352941175</v>
      </c>
      <c r="F39" s="962">
        <v>4</v>
      </c>
      <c r="G39" s="963">
        <f t="shared" si="6"/>
        <v>0.39840637450199201</v>
      </c>
      <c r="H39" s="966" t="s">
        <v>400</v>
      </c>
      <c r="I39" s="933" t="s">
        <v>48</v>
      </c>
    </row>
    <row r="40" spans="1:9" ht="18.75" customHeight="1">
      <c r="A40" s="1960" t="s">
        <v>1430</v>
      </c>
      <c r="B40" s="1961"/>
      <c r="C40" s="1962"/>
      <c r="D40" s="962">
        <v>2</v>
      </c>
      <c r="E40" s="963">
        <f t="shared" si="5"/>
        <v>2.9411764705882351</v>
      </c>
      <c r="F40" s="962">
        <v>13</v>
      </c>
      <c r="G40" s="963">
        <f t="shared" si="6"/>
        <v>1.2948207171314741</v>
      </c>
      <c r="H40" s="966" t="s">
        <v>400</v>
      </c>
      <c r="I40" s="933" t="s">
        <v>48</v>
      </c>
    </row>
    <row r="41" spans="1:9" ht="18.75" customHeight="1">
      <c r="A41" s="1960" t="s">
        <v>1431</v>
      </c>
      <c r="B41" s="1961"/>
      <c r="C41" s="1962"/>
      <c r="D41" s="962">
        <v>1</v>
      </c>
      <c r="E41" s="963">
        <f t="shared" si="5"/>
        <v>1.4705882352941175</v>
      </c>
      <c r="F41" s="962">
        <v>6</v>
      </c>
      <c r="G41" s="963">
        <f t="shared" si="6"/>
        <v>0.59760956175298807</v>
      </c>
      <c r="H41" s="966" t="s">
        <v>400</v>
      </c>
      <c r="I41" s="933" t="s">
        <v>48</v>
      </c>
    </row>
    <row r="42" spans="1:9" ht="18.75" customHeight="1">
      <c r="A42" s="1960" t="s">
        <v>1432</v>
      </c>
      <c r="B42" s="1961"/>
      <c r="C42" s="1962"/>
      <c r="D42" s="962">
        <v>2</v>
      </c>
      <c r="E42" s="963">
        <f t="shared" si="5"/>
        <v>2.9411764705882351</v>
      </c>
      <c r="F42" s="962">
        <v>18</v>
      </c>
      <c r="G42" s="963">
        <f t="shared" si="6"/>
        <v>1.7928286852589643</v>
      </c>
      <c r="H42" s="966" t="s">
        <v>400</v>
      </c>
      <c r="I42" s="933" t="s">
        <v>48</v>
      </c>
    </row>
    <row r="43" spans="1:9" ht="18.75" customHeight="1">
      <c r="A43" s="322" t="s">
        <v>1506</v>
      </c>
      <c r="B43" s="967"/>
      <c r="C43" s="967"/>
      <c r="D43" s="967"/>
      <c r="E43" s="967"/>
      <c r="F43" s="967"/>
      <c r="G43" s="967"/>
    </row>
    <row r="44" spans="1:9" ht="18.75" customHeight="1">
      <c r="A44" s="322" t="s">
        <v>512</v>
      </c>
      <c r="B44" s="967"/>
      <c r="C44" s="967"/>
      <c r="D44" s="967"/>
      <c r="E44" s="967"/>
      <c r="F44" s="967"/>
      <c r="G44" s="967"/>
    </row>
    <row r="45" spans="1:9" ht="18.75" customHeight="1">
      <c r="A45" s="322" t="s">
        <v>513</v>
      </c>
      <c r="B45" s="968"/>
      <c r="C45" s="968"/>
      <c r="D45" s="968"/>
      <c r="E45" s="968"/>
      <c r="F45" s="968"/>
      <c r="G45" s="968"/>
    </row>
  </sheetData>
  <mergeCells count="17">
    <mergeCell ref="A3:I3"/>
    <mergeCell ref="A42:C42"/>
    <mergeCell ref="A28:I28"/>
    <mergeCell ref="F5:G5"/>
    <mergeCell ref="H5:I5"/>
    <mergeCell ref="H30:I30"/>
    <mergeCell ref="A37:C37"/>
    <mergeCell ref="A38:C38"/>
    <mergeCell ref="A39:C39"/>
    <mergeCell ref="A40:C40"/>
    <mergeCell ref="A41:C41"/>
    <mergeCell ref="A32:C32"/>
    <mergeCell ref="A33:C33"/>
    <mergeCell ref="A34:C34"/>
    <mergeCell ref="A35:C35"/>
    <mergeCell ref="A36:C36"/>
    <mergeCell ref="A30:C31"/>
  </mergeCells>
  <phoneticPr fontId="9"/>
  <hyperlinks>
    <hyperlink ref="N3" location="一覧!A1" display="[Go to INDEX]"/>
  </hyperlinks>
  <pageMargins left="0.75" right="0.75" top="1" bottom="1" header="0.51200000000000001" footer="0.51200000000000001"/>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zoomScale="110" zoomScaleNormal="100" zoomScaleSheetLayoutView="110" workbookViewId="0">
      <selection activeCell="A2" sqref="A2"/>
    </sheetView>
  </sheetViews>
  <sheetFormatPr defaultRowHeight="12.75"/>
  <cols>
    <col min="1" max="1" width="3.7109375" style="4" customWidth="1"/>
    <col min="2" max="2" width="32.7109375" style="4" customWidth="1"/>
    <col min="3" max="4" width="14.7109375" style="4" customWidth="1"/>
    <col min="5" max="16384" width="9.140625" style="469"/>
  </cols>
  <sheetData>
    <row r="1" spans="1:4" s="464" customFormat="1" ht="18.75" customHeight="1">
      <c r="A1" s="105" t="s">
        <v>1838</v>
      </c>
      <c r="B1" s="4"/>
      <c r="C1" s="4"/>
      <c r="D1" s="4"/>
    </row>
    <row r="2" spans="1:4" s="464" customFormat="1" ht="18.75" customHeight="1">
      <c r="A2" s="4"/>
      <c r="B2" s="4"/>
      <c r="C2" s="4"/>
      <c r="D2" s="4"/>
    </row>
    <row r="3" spans="1:4" s="464" customFormat="1" ht="18.75" customHeight="1">
      <c r="A3" s="1719" t="s">
        <v>1587</v>
      </c>
      <c r="B3" s="1719"/>
      <c r="C3" s="1719"/>
      <c r="D3" s="1719"/>
    </row>
    <row r="4" spans="1:4" ht="18.75" customHeight="1">
      <c r="A4" s="465"/>
      <c r="B4" s="466"/>
      <c r="C4" s="467"/>
      <c r="D4" s="468" t="s">
        <v>24</v>
      </c>
    </row>
    <row r="5" spans="1:4" ht="18.75" customHeight="1">
      <c r="A5" s="1720" t="s">
        <v>25</v>
      </c>
      <c r="B5" s="1721"/>
      <c r="C5" s="470" t="s">
        <v>26</v>
      </c>
      <c r="D5" s="471" t="s">
        <v>27</v>
      </c>
    </row>
    <row r="6" spans="1:4" ht="18.75" customHeight="1">
      <c r="A6" s="472"/>
      <c r="B6" s="473" t="s">
        <v>1170</v>
      </c>
      <c r="C6" s="474">
        <v>0.1</v>
      </c>
      <c r="D6" s="474">
        <v>1.2</v>
      </c>
    </row>
    <row r="7" spans="1:4" ht="18.75" customHeight="1">
      <c r="A7" s="472"/>
      <c r="B7" s="337" t="s">
        <v>28</v>
      </c>
      <c r="C7" s="475">
        <v>0</v>
      </c>
      <c r="D7" s="475">
        <v>0.1</v>
      </c>
    </row>
    <row r="8" spans="1:4" ht="18.75" customHeight="1">
      <c r="A8" s="472"/>
      <c r="B8" s="337" t="s">
        <v>14</v>
      </c>
      <c r="C8" s="475">
        <v>16.899999999999999</v>
      </c>
      <c r="D8" s="475">
        <v>18.5</v>
      </c>
    </row>
    <row r="9" spans="1:4" ht="18.75" customHeight="1">
      <c r="A9" s="401" t="s">
        <v>1796</v>
      </c>
      <c r="B9" s="337" t="s">
        <v>13</v>
      </c>
      <c r="C9" s="475">
        <v>4.7</v>
      </c>
      <c r="D9" s="475">
        <v>6.1</v>
      </c>
    </row>
    <row r="10" spans="1:4" ht="18.75" customHeight="1">
      <c r="A10" s="472"/>
      <c r="B10" s="337" t="s">
        <v>30</v>
      </c>
      <c r="C10" s="475">
        <v>1.5</v>
      </c>
      <c r="D10" s="475">
        <v>2</v>
      </c>
    </row>
    <row r="11" spans="1:4" ht="18.75" customHeight="1">
      <c r="A11" s="472"/>
      <c r="B11" s="337" t="s">
        <v>38</v>
      </c>
      <c r="C11" s="475">
        <v>12.9</v>
      </c>
      <c r="D11" s="475">
        <v>14.1</v>
      </c>
    </row>
    <row r="12" spans="1:4" ht="18.75" customHeight="1">
      <c r="A12" s="401" t="s">
        <v>1797</v>
      </c>
      <c r="B12" s="337" t="s">
        <v>19</v>
      </c>
      <c r="C12" s="475">
        <v>4.4000000000000004</v>
      </c>
      <c r="D12" s="475">
        <v>4.3</v>
      </c>
    </row>
    <row r="13" spans="1:4" ht="18.75" customHeight="1">
      <c r="A13" s="472"/>
      <c r="B13" s="337" t="s">
        <v>20</v>
      </c>
      <c r="C13" s="475">
        <v>16.899999999999999</v>
      </c>
      <c r="D13" s="475">
        <v>11.6</v>
      </c>
    </row>
    <row r="14" spans="1:4" ht="18.75" customHeight="1">
      <c r="A14" s="472"/>
      <c r="B14" s="337" t="s">
        <v>1591</v>
      </c>
      <c r="C14" s="475">
        <v>4.2</v>
      </c>
      <c r="D14" s="475">
        <v>5</v>
      </c>
    </row>
    <row r="15" spans="1:4" ht="18.75" customHeight="1">
      <c r="A15" s="472"/>
      <c r="B15" s="337" t="s">
        <v>1592</v>
      </c>
      <c r="C15" s="475">
        <v>3.6</v>
      </c>
      <c r="D15" s="475">
        <v>5.5</v>
      </c>
    </row>
    <row r="16" spans="1:4" ht="18.75" customHeight="1">
      <c r="A16" s="476"/>
      <c r="B16" s="477" t="s">
        <v>39</v>
      </c>
      <c r="C16" s="478">
        <v>21.5</v>
      </c>
      <c r="D16" s="478">
        <v>19.600000000000001</v>
      </c>
    </row>
    <row r="17" spans="1:4" ht="18.75" customHeight="1">
      <c r="A17" s="1716" t="s">
        <v>1593</v>
      </c>
      <c r="B17" s="1717"/>
      <c r="C17" s="479">
        <v>8.4</v>
      </c>
      <c r="D17" s="479">
        <v>9</v>
      </c>
    </row>
    <row r="18" spans="1:4" ht="18.75" customHeight="1">
      <c r="A18" s="1716" t="s">
        <v>1594</v>
      </c>
      <c r="B18" s="1717"/>
      <c r="C18" s="479">
        <v>3.4</v>
      </c>
      <c r="D18" s="479">
        <v>2.2999999999999998</v>
      </c>
    </row>
    <row r="19" spans="1:4" ht="18.75" customHeight="1">
      <c r="A19" s="1718" t="s">
        <v>58</v>
      </c>
      <c r="B19" s="1718"/>
      <c r="C19" s="480">
        <v>2.2000000000000002</v>
      </c>
      <c r="D19" s="480">
        <v>1.8</v>
      </c>
    </row>
    <row r="20" spans="1:4" ht="18.75" customHeight="1">
      <c r="A20" s="1718" t="s">
        <v>59</v>
      </c>
      <c r="B20" s="1718"/>
      <c r="C20" s="480">
        <v>0.8</v>
      </c>
      <c r="D20" s="480">
        <v>0.8</v>
      </c>
    </row>
    <row r="21" spans="1:4" ht="18.75" customHeight="1">
      <c r="A21" s="1718" t="s">
        <v>1245</v>
      </c>
      <c r="B21" s="1718"/>
      <c r="C21" s="80">
        <v>100</v>
      </c>
      <c r="D21" s="80">
        <v>100</v>
      </c>
    </row>
    <row r="22" spans="1:4" ht="18.75" customHeight="1">
      <c r="A22" s="414" t="s">
        <v>1921</v>
      </c>
      <c r="B22" s="414"/>
      <c r="C22" s="414"/>
      <c r="D22" s="414"/>
    </row>
    <row r="23" spans="1:4" ht="18.75" customHeight="1">
      <c r="A23" s="414" t="s">
        <v>1922</v>
      </c>
      <c r="B23" s="414"/>
      <c r="C23" s="414"/>
      <c r="D23" s="414"/>
    </row>
    <row r="26" spans="1:4" ht="17.25">
      <c r="A26" s="415"/>
    </row>
    <row r="27" spans="1:4">
      <c r="A27" s="481"/>
      <c r="B27" s="482"/>
    </row>
    <row r="28" spans="1:4">
      <c r="A28" s="483"/>
      <c r="B28" s="1"/>
    </row>
    <row r="29" spans="1:4">
      <c r="A29" s="484"/>
      <c r="B29" s="1"/>
    </row>
    <row r="30" spans="1:4">
      <c r="A30" s="485"/>
      <c r="B30" s="1"/>
    </row>
    <row r="31" spans="1:4">
      <c r="A31" s="485"/>
      <c r="B31" s="1"/>
    </row>
    <row r="32" spans="1:4">
      <c r="A32" s="485"/>
      <c r="B32" s="1"/>
    </row>
    <row r="33" spans="1:2">
      <c r="A33" s="485"/>
      <c r="B33" s="1"/>
    </row>
    <row r="34" spans="1:2">
      <c r="A34" s="485"/>
      <c r="B34" s="486"/>
    </row>
    <row r="35" spans="1:2">
      <c r="A35" s="485"/>
      <c r="B35" s="1"/>
    </row>
    <row r="36" spans="1:2">
      <c r="A36" s="485"/>
      <c r="B36" s="1"/>
    </row>
    <row r="37" spans="1:2">
      <c r="A37" s="485"/>
      <c r="B37" s="1"/>
    </row>
    <row r="38" spans="1:2">
      <c r="A38" s="485"/>
      <c r="B38" s="1"/>
    </row>
    <row r="39" spans="1:2">
      <c r="A39" s="487"/>
      <c r="B39" s="1"/>
    </row>
    <row r="40" spans="1:2">
      <c r="A40" s="485"/>
      <c r="B40" s="1"/>
    </row>
    <row r="41" spans="1:2">
      <c r="A41" s="485"/>
      <c r="B41" s="1"/>
    </row>
    <row r="42" spans="1:2">
      <c r="A42" s="485"/>
      <c r="B42" s="1"/>
    </row>
    <row r="43" spans="1:2">
      <c r="A43" s="485"/>
      <c r="B43" s="339"/>
    </row>
    <row r="44" spans="1:2" ht="17.25">
      <c r="A44" s="415"/>
      <c r="B44" s="339"/>
    </row>
    <row r="45" spans="1:2" ht="17.25">
      <c r="A45" s="415"/>
    </row>
  </sheetData>
  <mergeCells count="7">
    <mergeCell ref="A18:B18"/>
    <mergeCell ref="A21:B21"/>
    <mergeCell ref="A3:D3"/>
    <mergeCell ref="A5:B5"/>
    <mergeCell ref="A17:B17"/>
    <mergeCell ref="A19:B19"/>
    <mergeCell ref="A20:B20"/>
  </mergeCells>
  <phoneticPr fontId="9"/>
  <pageMargins left="1.76" right="0.74803149606299213" top="0.98425196850393704" bottom="0.9842519685039370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election activeCell="A2" sqref="A2"/>
    </sheetView>
  </sheetViews>
  <sheetFormatPr defaultRowHeight="18.75" customHeight="1" outlineLevelRow="1"/>
  <cols>
    <col min="1" max="1" width="2.7109375" style="4" customWidth="1"/>
    <col min="2" max="2" width="10.7109375" style="4" customWidth="1"/>
    <col min="3" max="11" width="11.7109375" style="4" customWidth="1"/>
    <col min="12" max="16384" width="9.140625" style="4"/>
  </cols>
  <sheetData>
    <row r="1" spans="1:13" ht="18.75" customHeight="1">
      <c r="A1" s="329" t="s">
        <v>1943</v>
      </c>
      <c r="B1" s="105"/>
    </row>
    <row r="2" spans="1:13" ht="18.75" customHeight="1">
      <c r="A2" s="842"/>
      <c r="B2" s="842"/>
      <c r="C2" s="842"/>
      <c r="D2" s="842"/>
      <c r="E2" s="842"/>
      <c r="F2" s="842"/>
      <c r="G2" s="842"/>
      <c r="H2" s="842"/>
      <c r="I2" s="842"/>
      <c r="J2" s="842"/>
    </row>
    <row r="3" spans="1:13" ht="18.75" customHeight="1">
      <c r="A3" s="842"/>
      <c r="B3" s="842"/>
      <c r="C3" s="842"/>
      <c r="D3" s="842"/>
      <c r="E3" s="842"/>
      <c r="F3" s="842"/>
      <c r="G3" s="842"/>
      <c r="H3" s="842"/>
      <c r="I3" s="842"/>
      <c r="J3" s="842"/>
    </row>
    <row r="4" spans="1:13" ht="18.75" customHeight="1">
      <c r="A4" s="1888" t="s">
        <v>1312</v>
      </c>
      <c r="B4" s="1888"/>
      <c r="C4" s="1888"/>
      <c r="D4" s="1888"/>
      <c r="E4" s="1888"/>
      <c r="F4" s="1888"/>
      <c r="G4" s="1888"/>
      <c r="H4" s="1888"/>
      <c r="I4" s="1888"/>
      <c r="J4" s="1888"/>
      <c r="M4" s="488"/>
    </row>
    <row r="5" spans="1:13" ht="18.75" customHeight="1">
      <c r="A5" s="931" t="s">
        <v>514</v>
      </c>
      <c r="B5" s="931"/>
      <c r="C5" s="44"/>
      <c r="D5" s="44"/>
      <c r="E5" s="44"/>
      <c r="F5" s="44"/>
      <c r="J5" s="743" t="s">
        <v>368</v>
      </c>
    </row>
    <row r="6" spans="1:13" ht="18.75" customHeight="1">
      <c r="A6" s="1860"/>
      <c r="B6" s="1861"/>
      <c r="C6" s="657" t="s">
        <v>1196</v>
      </c>
      <c r="D6" s="658"/>
      <c r="E6" s="657" t="s">
        <v>1569</v>
      </c>
      <c r="F6" s="658"/>
      <c r="G6" s="1775" t="s">
        <v>254</v>
      </c>
      <c r="H6" s="1776"/>
      <c r="I6" s="1775" t="s">
        <v>248</v>
      </c>
      <c r="J6" s="1776"/>
    </row>
    <row r="7" spans="1:13" ht="18.75" customHeight="1">
      <c r="A7" s="1862"/>
      <c r="B7" s="1863"/>
      <c r="C7" s="969"/>
      <c r="D7" s="671" t="s">
        <v>159</v>
      </c>
      <c r="E7" s="969"/>
      <c r="F7" s="671" t="s">
        <v>159</v>
      </c>
      <c r="G7" s="970"/>
      <c r="H7" s="671" t="s">
        <v>159</v>
      </c>
      <c r="I7" s="970"/>
      <c r="J7" s="671" t="s">
        <v>159</v>
      </c>
    </row>
    <row r="8" spans="1:13" ht="18.75" hidden="1" customHeight="1" outlineLevel="1">
      <c r="A8" s="1972" t="s">
        <v>1314</v>
      </c>
      <c r="B8" s="1973"/>
      <c r="C8" s="971">
        <v>330</v>
      </c>
      <c r="D8" s="972"/>
      <c r="E8" s="971">
        <v>5902</v>
      </c>
      <c r="F8" s="972"/>
      <c r="G8" s="973">
        <v>129419.14</v>
      </c>
      <c r="H8" s="974"/>
      <c r="I8" s="971">
        <v>63850.54</v>
      </c>
      <c r="J8" s="974"/>
    </row>
    <row r="9" spans="1:13" ht="18.75" hidden="1" customHeight="1" outlineLevel="1">
      <c r="A9" s="1974" t="s">
        <v>158</v>
      </c>
      <c r="B9" s="1975"/>
      <c r="C9" s="975">
        <v>288</v>
      </c>
      <c r="D9" s="65">
        <f>(C9/C8-1)*100</f>
        <v>-12.727272727272732</v>
      </c>
      <c r="E9" s="975">
        <v>5168</v>
      </c>
      <c r="F9" s="65">
        <f>(E9/E8-1)*100</f>
        <v>-12.436462216197896</v>
      </c>
      <c r="G9" s="66">
        <v>97885</v>
      </c>
      <c r="H9" s="65">
        <f>(G9/G8-1)*100</f>
        <v>-24.365901365130384</v>
      </c>
      <c r="I9" s="976">
        <v>43308.23</v>
      </c>
      <c r="J9" s="65">
        <f>(I9/I8-1)*100</f>
        <v>-32.172492198186575</v>
      </c>
    </row>
    <row r="10" spans="1:13" ht="18.75" hidden="1" customHeight="1" outlineLevel="1">
      <c r="A10" s="1974" t="s">
        <v>157</v>
      </c>
      <c r="B10" s="1975"/>
      <c r="C10" s="975">
        <v>279</v>
      </c>
      <c r="D10" s="65">
        <f t="shared" ref="D10:F22" si="0">(C10/C9-1)*100</f>
        <v>-3.125</v>
      </c>
      <c r="E10" s="975">
        <v>5101</v>
      </c>
      <c r="F10" s="65">
        <f t="shared" si="0"/>
        <v>-1.2964396284829705</v>
      </c>
      <c r="G10" s="66">
        <v>101475</v>
      </c>
      <c r="H10" s="65">
        <f t="shared" ref="H10:H13" si="1">(G10/G9-1)*100</f>
        <v>3.6675690861725396</v>
      </c>
      <c r="I10" s="976">
        <v>43374.51</v>
      </c>
      <c r="J10" s="65">
        <f t="shared" ref="J10:J13" si="2">(I10/I9-1)*100</f>
        <v>0.15304250485415061</v>
      </c>
    </row>
    <row r="11" spans="1:13" ht="18.75" hidden="1" customHeight="1" outlineLevel="1">
      <c r="A11" s="1974" t="s">
        <v>156</v>
      </c>
      <c r="B11" s="1975"/>
      <c r="C11" s="975">
        <v>272</v>
      </c>
      <c r="D11" s="65">
        <f t="shared" si="0"/>
        <v>-2.508960573476704</v>
      </c>
      <c r="E11" s="975">
        <v>5108</v>
      </c>
      <c r="F11" s="65">
        <f t="shared" si="0"/>
        <v>0.13722799451088008</v>
      </c>
      <c r="G11" s="66">
        <v>106163</v>
      </c>
      <c r="H11" s="65">
        <f t="shared" si="1"/>
        <v>4.6198571076619954</v>
      </c>
      <c r="I11" s="976">
        <v>47115.17</v>
      </c>
      <c r="J11" s="65">
        <f t="shared" si="2"/>
        <v>8.6240974249622617</v>
      </c>
    </row>
    <row r="12" spans="1:13" ht="18.75" hidden="1" customHeight="1" outlineLevel="1">
      <c r="A12" s="1970" t="s">
        <v>1265</v>
      </c>
      <c r="B12" s="1971"/>
      <c r="C12" s="975">
        <v>273</v>
      </c>
      <c r="D12" s="65">
        <f t="shared" si="0"/>
        <v>0.36764705882352811</v>
      </c>
      <c r="E12" s="975">
        <v>5088</v>
      </c>
      <c r="F12" s="65">
        <f t="shared" si="0"/>
        <v>-0.39154267815192378</v>
      </c>
      <c r="G12" s="66">
        <v>110445</v>
      </c>
      <c r="H12" s="65">
        <f t="shared" si="1"/>
        <v>4.033420306509794</v>
      </c>
      <c r="I12" s="976">
        <v>47412.51</v>
      </c>
      <c r="J12" s="65">
        <f t="shared" si="2"/>
        <v>0.63109185427963066</v>
      </c>
    </row>
    <row r="13" spans="1:13" ht="18.75" customHeight="1" collapsed="1">
      <c r="A13" s="1970" t="s">
        <v>63</v>
      </c>
      <c r="B13" s="1971"/>
      <c r="C13" s="975">
        <v>258</v>
      </c>
      <c r="D13" s="65">
        <f t="shared" si="0"/>
        <v>-5.4945054945054972</v>
      </c>
      <c r="E13" s="975">
        <v>5486</v>
      </c>
      <c r="F13" s="65">
        <f t="shared" si="0"/>
        <v>7.822327044025168</v>
      </c>
      <c r="G13" s="66">
        <v>148588</v>
      </c>
      <c r="H13" s="65">
        <f t="shared" si="1"/>
        <v>34.535741771922666</v>
      </c>
      <c r="I13" s="976">
        <v>61910.61</v>
      </c>
      <c r="J13" s="65">
        <f t="shared" si="2"/>
        <v>30.578638422644143</v>
      </c>
    </row>
    <row r="14" spans="1:13" ht="18.75" customHeight="1">
      <c r="A14" s="1970" t="s">
        <v>154</v>
      </c>
      <c r="B14" s="1971"/>
      <c r="C14" s="975">
        <v>247</v>
      </c>
      <c r="D14" s="65">
        <f t="shared" si="0"/>
        <v>-4.2635658914728651</v>
      </c>
      <c r="E14" s="975">
        <v>5210</v>
      </c>
      <c r="F14" s="65">
        <f t="shared" si="0"/>
        <v>-5.0309879693765991</v>
      </c>
      <c r="G14" s="66">
        <v>131196.62</v>
      </c>
      <c r="H14" s="977" t="s">
        <v>48</v>
      </c>
      <c r="I14" s="976">
        <v>47414.15</v>
      </c>
      <c r="J14" s="977" t="s">
        <v>48</v>
      </c>
    </row>
    <row r="15" spans="1:13" ht="18.75" customHeight="1">
      <c r="A15" s="1970" t="s">
        <v>153</v>
      </c>
      <c r="B15" s="1971"/>
      <c r="C15" s="975">
        <v>267</v>
      </c>
      <c r="D15" s="65">
        <f t="shared" si="0"/>
        <v>8.0971659919028447</v>
      </c>
      <c r="E15" s="975">
        <v>5097</v>
      </c>
      <c r="F15" s="65">
        <f t="shared" si="0"/>
        <v>-2.1689059500959673</v>
      </c>
      <c r="G15" s="66">
        <v>122829.79</v>
      </c>
      <c r="H15" s="65">
        <f t="shared" ref="H15:H22" si="3">(G15/G14-1)*100</f>
        <v>-6.3773213059909679</v>
      </c>
      <c r="I15" s="976">
        <v>44770.67</v>
      </c>
      <c r="J15" s="65">
        <f t="shared" ref="J15:J22" si="4">(I15/I14-1)*100</f>
        <v>-5.5752976695775498</v>
      </c>
    </row>
    <row r="16" spans="1:13" ht="18.75" customHeight="1">
      <c r="A16" s="1970" t="s">
        <v>152</v>
      </c>
      <c r="B16" s="1971"/>
      <c r="C16" s="975">
        <v>236</v>
      </c>
      <c r="D16" s="65">
        <f t="shared" si="0"/>
        <v>-11.610486891385763</v>
      </c>
      <c r="E16" s="975">
        <v>4367</v>
      </c>
      <c r="F16" s="65">
        <f t="shared" si="0"/>
        <v>-14.322150284481072</v>
      </c>
      <c r="G16" s="66">
        <v>82705</v>
      </c>
      <c r="H16" s="65">
        <f t="shared" si="3"/>
        <v>-32.666985753211819</v>
      </c>
      <c r="I16" s="976">
        <v>33985.08</v>
      </c>
      <c r="J16" s="65">
        <f t="shared" si="4"/>
        <v>-24.090749591194406</v>
      </c>
    </row>
    <row r="17" spans="1:11" ht="18.75" customHeight="1">
      <c r="A17" s="1970" t="s">
        <v>151</v>
      </c>
      <c r="B17" s="1971"/>
      <c r="C17" s="975">
        <v>214</v>
      </c>
      <c r="D17" s="65">
        <f t="shared" si="0"/>
        <v>-9.322033898305083</v>
      </c>
      <c r="E17" s="975">
        <v>3850</v>
      </c>
      <c r="F17" s="65">
        <f t="shared" si="0"/>
        <v>-11.838790931989928</v>
      </c>
      <c r="G17" s="978">
        <v>87783.82</v>
      </c>
      <c r="H17" s="65">
        <f t="shared" si="3"/>
        <v>6.1408862825705901</v>
      </c>
      <c r="I17" s="976">
        <v>30866.37</v>
      </c>
      <c r="J17" s="65">
        <f t="shared" si="4"/>
        <v>-9.1767034239731196</v>
      </c>
    </row>
    <row r="18" spans="1:11" ht="18.75" customHeight="1">
      <c r="A18" s="1970" t="s">
        <v>150</v>
      </c>
      <c r="B18" s="1971"/>
      <c r="C18" s="975">
        <v>226</v>
      </c>
      <c r="D18" s="65">
        <f t="shared" si="0"/>
        <v>5.6074766355140193</v>
      </c>
      <c r="E18" s="975">
        <v>4790</v>
      </c>
      <c r="F18" s="65">
        <f t="shared" si="0"/>
        <v>24.415584415584423</v>
      </c>
      <c r="G18" s="66">
        <v>141299</v>
      </c>
      <c r="H18" s="65">
        <f t="shared" si="3"/>
        <v>60.962464381249283</v>
      </c>
      <c r="I18" s="976">
        <v>44510.79</v>
      </c>
      <c r="J18" s="65">
        <f t="shared" si="4"/>
        <v>44.204809311882151</v>
      </c>
    </row>
    <row r="19" spans="1:11" ht="18.75" customHeight="1">
      <c r="A19" s="1970" t="s">
        <v>515</v>
      </c>
      <c r="B19" s="1971"/>
      <c r="C19" s="975">
        <v>195</v>
      </c>
      <c r="D19" s="65">
        <f t="shared" si="0"/>
        <v>-13.716814159292035</v>
      </c>
      <c r="E19" s="975">
        <v>3923</v>
      </c>
      <c r="F19" s="65">
        <f t="shared" si="0"/>
        <v>-18.100208768267223</v>
      </c>
      <c r="G19" s="66">
        <v>90944.74</v>
      </c>
      <c r="H19" s="65">
        <f t="shared" si="3"/>
        <v>-35.636671172478216</v>
      </c>
      <c r="I19" s="976">
        <v>31853.79</v>
      </c>
      <c r="J19" s="65">
        <f t="shared" si="4"/>
        <v>-28.43580174604854</v>
      </c>
    </row>
    <row r="20" spans="1:11" ht="18.75" customHeight="1">
      <c r="A20" s="1970" t="s">
        <v>149</v>
      </c>
      <c r="B20" s="1971"/>
      <c r="C20" s="975">
        <v>184</v>
      </c>
      <c r="D20" s="65">
        <f t="shared" si="0"/>
        <v>-5.6410256410256432</v>
      </c>
      <c r="E20" s="975">
        <v>3981</v>
      </c>
      <c r="F20" s="65">
        <f t="shared" si="0"/>
        <v>1.4784603619678816</v>
      </c>
      <c r="G20" s="66">
        <v>100412.71</v>
      </c>
      <c r="H20" s="65">
        <f t="shared" si="3"/>
        <v>10.410684554158923</v>
      </c>
      <c r="I20" s="976">
        <v>31590.639999999999</v>
      </c>
      <c r="J20" s="65">
        <f t="shared" si="4"/>
        <v>-0.82611833631101028</v>
      </c>
    </row>
    <row r="21" spans="1:11" ht="18.75" customHeight="1">
      <c r="A21" s="1970" t="s">
        <v>1078</v>
      </c>
      <c r="B21" s="1971"/>
      <c r="C21" s="975">
        <v>184</v>
      </c>
      <c r="D21" s="65">
        <f t="shared" si="0"/>
        <v>0</v>
      </c>
      <c r="E21" s="975">
        <v>4277</v>
      </c>
      <c r="F21" s="65">
        <f t="shared" si="0"/>
        <v>7.4353177593569519</v>
      </c>
      <c r="G21" s="66">
        <v>110442</v>
      </c>
      <c r="H21" s="65">
        <f t="shared" si="3"/>
        <v>9.9880682435520285</v>
      </c>
      <c r="I21" s="976">
        <v>36881</v>
      </c>
      <c r="J21" s="65">
        <f t="shared" si="4"/>
        <v>16.746605956701099</v>
      </c>
    </row>
    <row r="22" spans="1:11" ht="18.75" customHeight="1">
      <c r="A22" s="1970" t="s">
        <v>1075</v>
      </c>
      <c r="B22" s="1971"/>
      <c r="C22" s="979">
        <v>200</v>
      </c>
      <c r="D22" s="945">
        <f t="shared" si="0"/>
        <v>8.6956521739130377</v>
      </c>
      <c r="E22" s="980">
        <v>4214</v>
      </c>
      <c r="F22" s="65">
        <f t="shared" si="0"/>
        <v>-1.4729950900163713</v>
      </c>
      <c r="G22" s="66">
        <v>107162.02</v>
      </c>
      <c r="H22" s="65">
        <f t="shared" si="3"/>
        <v>-2.9698665362814847</v>
      </c>
      <c r="I22" s="981">
        <v>39645.050000000003</v>
      </c>
      <c r="J22" s="65">
        <f t="shared" si="4"/>
        <v>7.4945093679672503</v>
      </c>
    </row>
    <row r="23" spans="1:11" ht="18.75" customHeight="1">
      <c r="A23" s="46" t="s">
        <v>1890</v>
      </c>
      <c r="B23" s="322"/>
      <c r="E23" s="982"/>
      <c r="F23" s="982"/>
      <c r="G23" s="44"/>
    </row>
    <row r="24" spans="1:11" ht="18.75" customHeight="1">
      <c r="A24" s="4" t="s">
        <v>252</v>
      </c>
    </row>
    <row r="27" spans="1:11" ht="18.75" customHeight="1">
      <c r="C27" s="32"/>
    </row>
    <row r="28" spans="1:11" ht="18.75" customHeight="1">
      <c r="A28" s="1859" t="s">
        <v>1313</v>
      </c>
      <c r="B28" s="1859"/>
      <c r="C28" s="1859"/>
      <c r="D28" s="1859"/>
      <c r="E28" s="1859"/>
      <c r="F28" s="1859"/>
      <c r="G28" s="1859"/>
      <c r="H28" s="1859"/>
      <c r="I28" s="1859"/>
      <c r="J28" s="1859"/>
      <c r="K28" s="1859"/>
    </row>
    <row r="29" spans="1:11" ht="18.75" customHeight="1">
      <c r="D29" s="931" t="s">
        <v>516</v>
      </c>
      <c r="E29" s="934"/>
      <c r="F29" s="934"/>
      <c r="G29" s="934"/>
      <c r="H29" s="7"/>
      <c r="I29" s="7"/>
      <c r="J29" s="7"/>
      <c r="K29" s="640" t="s">
        <v>517</v>
      </c>
    </row>
    <row r="30" spans="1:11" ht="18.75" customHeight="1">
      <c r="A30" s="1954"/>
      <c r="B30" s="1988"/>
      <c r="C30" s="1955"/>
      <c r="D30" s="1955"/>
      <c r="E30" s="1956"/>
      <c r="F30" s="854" t="s">
        <v>1247</v>
      </c>
      <c r="G30" s="855"/>
      <c r="H30" s="854" t="s">
        <v>1248</v>
      </c>
      <c r="I30" s="855"/>
      <c r="J30" s="1879" t="s">
        <v>1264</v>
      </c>
      <c r="K30" s="1880"/>
    </row>
    <row r="31" spans="1:11" ht="18.75" customHeight="1">
      <c r="A31" s="1957"/>
      <c r="B31" s="1989"/>
      <c r="C31" s="1958"/>
      <c r="D31" s="1958"/>
      <c r="E31" s="1959"/>
      <c r="F31" s="983"/>
      <c r="G31" s="857" t="s">
        <v>70</v>
      </c>
      <c r="H31" s="983"/>
      <c r="I31" s="857" t="s">
        <v>70</v>
      </c>
      <c r="J31" s="984"/>
      <c r="K31" s="857" t="s">
        <v>70</v>
      </c>
    </row>
    <row r="32" spans="1:11" ht="18.75" customHeight="1">
      <c r="A32" s="1980" t="s">
        <v>518</v>
      </c>
      <c r="B32" s="1981"/>
      <c r="C32" s="1982"/>
      <c r="D32" s="1982"/>
      <c r="E32" s="1983"/>
      <c r="F32" s="985">
        <v>184</v>
      </c>
      <c r="G32" s="986">
        <v>100</v>
      </c>
      <c r="H32" s="987">
        <v>4277</v>
      </c>
      <c r="I32" s="986">
        <v>100</v>
      </c>
      <c r="J32" s="988">
        <v>110442</v>
      </c>
      <c r="K32" s="986">
        <v>100</v>
      </c>
    </row>
    <row r="33" spans="1:11" ht="18.75" customHeight="1">
      <c r="A33" s="1984" t="s">
        <v>278</v>
      </c>
      <c r="B33" s="1985"/>
      <c r="C33" s="1986"/>
      <c r="D33" s="1986"/>
      <c r="E33" s="1987"/>
      <c r="F33" s="985">
        <v>10</v>
      </c>
      <c r="G33" s="989">
        <f>F33/$F$32*100</f>
        <v>5.4347826086956523</v>
      </c>
      <c r="H33" s="987">
        <v>164</v>
      </c>
      <c r="I33" s="989">
        <f>H33/$H$32*100</f>
        <v>3.834463408931494</v>
      </c>
      <c r="J33" s="987">
        <v>7606</v>
      </c>
      <c r="K33" s="989">
        <f>J33/$J$32*100</f>
        <v>6.886872747686569</v>
      </c>
    </row>
    <row r="34" spans="1:11" ht="18.75" customHeight="1">
      <c r="A34" s="472"/>
      <c r="B34" s="1976" t="s">
        <v>519</v>
      </c>
      <c r="C34" s="1976"/>
      <c r="D34" s="1976"/>
      <c r="E34" s="1976"/>
      <c r="F34" s="990">
        <v>3</v>
      </c>
      <c r="G34" s="991">
        <f t="shared" ref="G34:G47" si="5">F34/$F$32*100</f>
        <v>1.6304347826086956</v>
      </c>
      <c r="H34" s="992">
        <v>28</v>
      </c>
      <c r="I34" s="991">
        <f t="shared" ref="I34:I47" si="6">H34/$H$32*100</f>
        <v>0.65466448445171854</v>
      </c>
      <c r="J34" s="992">
        <v>579</v>
      </c>
      <c r="K34" s="991">
        <f t="shared" ref="K34:K47" si="7">J34/$J$32*100</f>
        <v>0.52425707611234862</v>
      </c>
    </row>
    <row r="35" spans="1:11" ht="18.75" customHeight="1">
      <c r="A35" s="747"/>
      <c r="B35" s="1977" t="s">
        <v>1253</v>
      </c>
      <c r="C35" s="1977"/>
      <c r="D35" s="1977"/>
      <c r="E35" s="1977"/>
      <c r="F35" s="990">
        <v>4</v>
      </c>
      <c r="G35" s="991">
        <f t="shared" si="5"/>
        <v>2.1739130434782608</v>
      </c>
      <c r="H35" s="992">
        <v>45</v>
      </c>
      <c r="I35" s="991">
        <f t="shared" si="6"/>
        <v>1.0521393500116905</v>
      </c>
      <c r="J35" s="992">
        <v>381</v>
      </c>
      <c r="K35" s="991">
        <f t="shared" si="7"/>
        <v>0.34497745422936926</v>
      </c>
    </row>
    <row r="36" spans="1:11" ht="18.75" customHeight="1">
      <c r="A36" s="1984" t="s">
        <v>520</v>
      </c>
      <c r="B36" s="1985"/>
      <c r="C36" s="1986"/>
      <c r="D36" s="1986"/>
      <c r="E36" s="1987"/>
      <c r="F36" s="993">
        <v>13</v>
      </c>
      <c r="G36" s="989">
        <f t="shared" si="5"/>
        <v>7.0652173913043477</v>
      </c>
      <c r="H36" s="988">
        <v>818</v>
      </c>
      <c r="I36" s="989">
        <f t="shared" si="6"/>
        <v>19.125555295768063</v>
      </c>
      <c r="J36" s="988">
        <v>41695</v>
      </c>
      <c r="K36" s="989">
        <f t="shared" si="7"/>
        <v>37.752847648539507</v>
      </c>
    </row>
    <row r="37" spans="1:11" ht="18.75" customHeight="1">
      <c r="A37" s="472"/>
      <c r="B37" s="1978" t="s">
        <v>1251</v>
      </c>
      <c r="C37" s="1978"/>
      <c r="D37" s="1978"/>
      <c r="E37" s="1978"/>
      <c r="F37" s="990">
        <v>3</v>
      </c>
      <c r="G37" s="991">
        <f t="shared" si="5"/>
        <v>1.6304347826086956</v>
      </c>
      <c r="H37" s="992">
        <v>555</v>
      </c>
      <c r="I37" s="991">
        <f t="shared" si="6"/>
        <v>12.976385316810848</v>
      </c>
      <c r="J37" s="992">
        <v>24184</v>
      </c>
      <c r="K37" s="991">
        <f t="shared" si="7"/>
        <v>21.897466543525105</v>
      </c>
    </row>
    <row r="38" spans="1:11" ht="18.75" customHeight="1">
      <c r="A38" s="472"/>
      <c r="B38" s="1978" t="s">
        <v>521</v>
      </c>
      <c r="C38" s="1978"/>
      <c r="D38" s="1978"/>
      <c r="E38" s="1978"/>
      <c r="F38" s="990">
        <v>3</v>
      </c>
      <c r="G38" s="991">
        <f t="shared" si="5"/>
        <v>1.6304347826086956</v>
      </c>
      <c r="H38" s="992">
        <v>196</v>
      </c>
      <c r="I38" s="991">
        <f t="shared" si="6"/>
        <v>4.5826513911620292</v>
      </c>
      <c r="J38" s="992">
        <v>16512</v>
      </c>
      <c r="K38" s="991">
        <f t="shared" si="7"/>
        <v>14.950833921877546</v>
      </c>
    </row>
    <row r="39" spans="1:11" ht="18.75" customHeight="1">
      <c r="A39" s="747"/>
      <c r="B39" s="1979" t="s">
        <v>1252</v>
      </c>
      <c r="C39" s="1979"/>
      <c r="D39" s="1979"/>
      <c r="E39" s="1979"/>
      <c r="F39" s="990">
        <v>4</v>
      </c>
      <c r="G39" s="991">
        <f t="shared" si="5"/>
        <v>2.1739130434782608</v>
      </c>
      <c r="H39" s="992">
        <v>46</v>
      </c>
      <c r="I39" s="991">
        <f t="shared" si="6"/>
        <v>1.0755202244563948</v>
      </c>
      <c r="J39" s="992">
        <v>613</v>
      </c>
      <c r="K39" s="991">
        <f t="shared" si="7"/>
        <v>0.55504246572861782</v>
      </c>
    </row>
    <row r="40" spans="1:11" ht="18.75" customHeight="1">
      <c r="A40" s="1984" t="s">
        <v>522</v>
      </c>
      <c r="B40" s="1985"/>
      <c r="C40" s="1986"/>
      <c r="D40" s="1986"/>
      <c r="E40" s="1987"/>
      <c r="F40" s="993">
        <v>161</v>
      </c>
      <c r="G40" s="989">
        <f t="shared" si="5"/>
        <v>87.5</v>
      </c>
      <c r="H40" s="988">
        <v>3295</v>
      </c>
      <c r="I40" s="989">
        <f t="shared" si="6"/>
        <v>77.039981295300436</v>
      </c>
      <c r="J40" s="988">
        <v>61142</v>
      </c>
      <c r="K40" s="989">
        <f t="shared" si="7"/>
        <v>55.361185056409703</v>
      </c>
    </row>
    <row r="41" spans="1:11" ht="18.75" customHeight="1">
      <c r="A41" s="472"/>
      <c r="B41" s="1978" t="s">
        <v>523</v>
      </c>
      <c r="C41" s="1978"/>
      <c r="D41" s="1978"/>
      <c r="E41" s="1978"/>
      <c r="F41" s="990">
        <v>3</v>
      </c>
      <c r="G41" s="991">
        <f t="shared" si="5"/>
        <v>1.6304347826086956</v>
      </c>
      <c r="H41" s="992">
        <v>360</v>
      </c>
      <c r="I41" s="991">
        <f t="shared" si="6"/>
        <v>8.4171148000935236</v>
      </c>
      <c r="J41" s="992">
        <v>12784</v>
      </c>
      <c r="K41" s="991">
        <f t="shared" si="7"/>
        <v>11.575306495717209</v>
      </c>
    </row>
    <row r="42" spans="1:11" ht="18.75" customHeight="1">
      <c r="A42" s="472"/>
      <c r="B42" s="1979" t="s">
        <v>527</v>
      </c>
      <c r="C42" s="1979"/>
      <c r="D42" s="1979"/>
      <c r="E42" s="1979"/>
      <c r="F42" s="990">
        <v>9</v>
      </c>
      <c r="G42" s="991">
        <f t="shared" si="5"/>
        <v>4.8913043478260869</v>
      </c>
      <c r="H42" s="992">
        <v>473</v>
      </c>
      <c r="I42" s="991">
        <f t="shared" si="6"/>
        <v>11.059153612345101</v>
      </c>
      <c r="J42" s="992">
        <v>8642</v>
      </c>
      <c r="K42" s="991">
        <f t="shared" si="7"/>
        <v>7.8249216783470059</v>
      </c>
    </row>
    <row r="43" spans="1:11" ht="18.75" customHeight="1">
      <c r="A43" s="472"/>
      <c r="B43" s="1979" t="s">
        <v>525</v>
      </c>
      <c r="C43" s="1979"/>
      <c r="D43" s="1979"/>
      <c r="E43" s="1979"/>
      <c r="F43" s="990">
        <v>13</v>
      </c>
      <c r="G43" s="991">
        <f t="shared" si="5"/>
        <v>7.0652173913043477</v>
      </c>
      <c r="H43" s="992">
        <v>337</v>
      </c>
      <c r="I43" s="991">
        <f t="shared" si="6"/>
        <v>7.8793546878653267</v>
      </c>
      <c r="J43" s="992">
        <v>8050</v>
      </c>
      <c r="K43" s="991">
        <f t="shared" si="7"/>
        <v>7.2888937179696134</v>
      </c>
    </row>
    <row r="44" spans="1:11" ht="18.75" customHeight="1">
      <c r="A44" s="472"/>
      <c r="B44" s="1978" t="s">
        <v>524</v>
      </c>
      <c r="C44" s="1978"/>
      <c r="D44" s="1978"/>
      <c r="E44" s="1978"/>
      <c r="F44" s="990">
        <v>40</v>
      </c>
      <c r="G44" s="991">
        <f t="shared" si="5"/>
        <v>21.739130434782609</v>
      </c>
      <c r="H44" s="992">
        <v>599</v>
      </c>
      <c r="I44" s="991">
        <f t="shared" si="6"/>
        <v>14.005143792377837</v>
      </c>
      <c r="J44" s="992">
        <v>7635</v>
      </c>
      <c r="K44" s="991">
        <f t="shared" si="7"/>
        <v>6.9131308741239756</v>
      </c>
    </row>
    <row r="45" spans="1:11" ht="18.75" customHeight="1">
      <c r="A45" s="472"/>
      <c r="B45" s="1979" t="s">
        <v>526</v>
      </c>
      <c r="C45" s="1979"/>
      <c r="D45" s="1979"/>
      <c r="E45" s="1979"/>
      <c r="F45" s="990">
        <v>17</v>
      </c>
      <c r="G45" s="991">
        <f t="shared" si="5"/>
        <v>9.2391304347826075</v>
      </c>
      <c r="H45" s="992">
        <v>414</v>
      </c>
      <c r="I45" s="991">
        <f t="shared" si="6"/>
        <v>9.6796820201075526</v>
      </c>
      <c r="J45" s="992">
        <v>5419</v>
      </c>
      <c r="K45" s="991">
        <f t="shared" si="7"/>
        <v>4.9066478332518422</v>
      </c>
    </row>
    <row r="46" spans="1:11" ht="18.75" customHeight="1">
      <c r="A46" s="472"/>
      <c r="B46" s="1978" t="s">
        <v>1254</v>
      </c>
      <c r="C46" s="1978"/>
      <c r="D46" s="1978"/>
      <c r="E46" s="1978"/>
      <c r="F46" s="990">
        <v>9</v>
      </c>
      <c r="G46" s="991">
        <f t="shared" si="5"/>
        <v>4.8913043478260869</v>
      </c>
      <c r="H46" s="992">
        <v>156</v>
      </c>
      <c r="I46" s="991">
        <f t="shared" si="6"/>
        <v>3.6474164133738598</v>
      </c>
      <c r="J46" s="992">
        <v>3815</v>
      </c>
      <c r="K46" s="991">
        <f t="shared" si="7"/>
        <v>3.4543018054725558</v>
      </c>
    </row>
    <row r="47" spans="1:11" ht="18.75" customHeight="1">
      <c r="A47" s="747"/>
      <c r="B47" s="1978" t="s">
        <v>528</v>
      </c>
      <c r="C47" s="1978"/>
      <c r="D47" s="1978"/>
      <c r="E47" s="1978"/>
      <c r="F47" s="990">
        <v>4</v>
      </c>
      <c r="G47" s="991">
        <f t="shared" si="5"/>
        <v>2.1739130434782608</v>
      </c>
      <c r="H47" s="992">
        <v>121</v>
      </c>
      <c r="I47" s="991">
        <f t="shared" si="6"/>
        <v>2.829085807809212</v>
      </c>
      <c r="J47" s="992">
        <v>1752</v>
      </c>
      <c r="K47" s="991">
        <f t="shared" si="7"/>
        <v>1.5863530178736349</v>
      </c>
    </row>
    <row r="48" spans="1:11" ht="18.75" customHeight="1">
      <c r="A48" s="322" t="s">
        <v>1506</v>
      </c>
      <c r="B48" s="322"/>
      <c r="D48" s="322"/>
    </row>
    <row r="49" spans="1:4" ht="18.75" customHeight="1">
      <c r="A49" s="322" t="s">
        <v>529</v>
      </c>
      <c r="B49" s="322"/>
      <c r="D49" s="322"/>
    </row>
  </sheetData>
  <sheetProtection selectLockedCells="1" selectUnlockedCells="1"/>
  <mergeCells count="38">
    <mergeCell ref="B47:E47"/>
    <mergeCell ref="J30:K30"/>
    <mergeCell ref="B43:E43"/>
    <mergeCell ref="B44:E44"/>
    <mergeCell ref="B45:E45"/>
    <mergeCell ref="B46:E46"/>
    <mergeCell ref="A32:E32"/>
    <mergeCell ref="A33:E33"/>
    <mergeCell ref="A36:E36"/>
    <mergeCell ref="A40:E40"/>
    <mergeCell ref="B37:E37"/>
    <mergeCell ref="B38:E38"/>
    <mergeCell ref="B39:E39"/>
    <mergeCell ref="B41:E41"/>
    <mergeCell ref="B42:E42"/>
    <mergeCell ref="A30:E31"/>
    <mergeCell ref="B34:E34"/>
    <mergeCell ref="B35:E35"/>
    <mergeCell ref="A28:K28"/>
    <mergeCell ref="A6:B7"/>
    <mergeCell ref="A12:B12"/>
    <mergeCell ref="A13:B13"/>
    <mergeCell ref="A14:B14"/>
    <mergeCell ref="A15:B15"/>
    <mergeCell ref="A16:B16"/>
    <mergeCell ref="A17:B17"/>
    <mergeCell ref="A18:B18"/>
    <mergeCell ref="A19:B19"/>
    <mergeCell ref="A20:B20"/>
    <mergeCell ref="A22:B22"/>
    <mergeCell ref="A4:J4"/>
    <mergeCell ref="A21:B21"/>
    <mergeCell ref="A8:B8"/>
    <mergeCell ref="A9:B9"/>
    <mergeCell ref="A10:B10"/>
    <mergeCell ref="A11:B11"/>
    <mergeCell ref="G6:H6"/>
    <mergeCell ref="I6:J6"/>
  </mergeCells>
  <phoneticPr fontId="9"/>
  <pageMargins left="0.74791666666666667" right="0.74791666666666667" top="0.98402777777777783" bottom="0.98402777777777783" header="0.51180555555555562" footer="0.51180555555555562"/>
  <pageSetup paperSize="9" scale="77" firstPageNumber="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view="pageBreakPreview" zoomScale="110" zoomScaleNormal="100" zoomScaleSheetLayoutView="110" workbookViewId="0">
      <selection activeCell="A2" sqref="A2"/>
    </sheetView>
  </sheetViews>
  <sheetFormatPr defaultRowHeight="18.75" customHeight="1" outlineLevelRow="1"/>
  <cols>
    <col min="1" max="1" width="4.42578125" style="4" customWidth="1"/>
    <col min="2" max="2" width="10.7109375" style="4" customWidth="1"/>
    <col min="3" max="11" width="11.7109375" style="4" customWidth="1"/>
    <col min="12" max="16384" width="9.140625" style="4"/>
  </cols>
  <sheetData>
    <row r="1" spans="1:15" ht="18.75" customHeight="1">
      <c r="A1" s="673" t="s">
        <v>1944</v>
      </c>
      <c r="B1" s="105"/>
      <c r="C1" s="105"/>
    </row>
    <row r="2" spans="1:15" ht="18.75" customHeight="1">
      <c r="A2" s="105"/>
      <c r="B2" s="105"/>
      <c r="C2" s="105"/>
    </row>
    <row r="3" spans="1:15" ht="18.75" customHeight="1">
      <c r="A3" s="105"/>
      <c r="B3" s="105"/>
      <c r="C3" s="105"/>
    </row>
    <row r="5" spans="1:15" ht="12" customHeight="1"/>
    <row r="6" spans="1:15" ht="18.75" customHeight="1">
      <c r="A6" s="2014" t="s">
        <v>1316</v>
      </c>
      <c r="B6" s="2014"/>
      <c r="C6" s="2014"/>
      <c r="D6" s="2014"/>
      <c r="E6" s="2014"/>
      <c r="F6" s="2014"/>
      <c r="G6" s="2014"/>
      <c r="H6" s="2014"/>
      <c r="I6" s="2014"/>
      <c r="J6" s="2014"/>
      <c r="K6" s="2014"/>
      <c r="O6" s="488"/>
    </row>
    <row r="7" spans="1:15" ht="18.75" customHeight="1">
      <c r="A7" s="967"/>
      <c r="B7" s="1387" t="s">
        <v>530</v>
      </c>
      <c r="C7" s="1387"/>
      <c r="D7" s="1388"/>
      <c r="E7" s="1388"/>
      <c r="F7" s="1388"/>
      <c r="G7" s="1388"/>
      <c r="H7" s="967"/>
      <c r="I7" s="934"/>
      <c r="J7" s="934" t="s">
        <v>531</v>
      </c>
      <c r="K7" s="743"/>
    </row>
    <row r="8" spans="1:15" ht="18.75" customHeight="1">
      <c r="A8" s="2004"/>
      <c r="B8" s="2004"/>
      <c r="C8" s="2007" t="s">
        <v>532</v>
      </c>
      <c r="D8" s="2008"/>
      <c r="E8" s="2007" t="s">
        <v>533</v>
      </c>
      <c r="F8" s="2008"/>
      <c r="G8" s="2015" t="s">
        <v>534</v>
      </c>
      <c r="H8" s="2008"/>
      <c r="I8" s="2015" t="s">
        <v>248</v>
      </c>
      <c r="J8" s="2008"/>
    </row>
    <row r="9" spans="1:15" ht="18.75" customHeight="1">
      <c r="A9" s="2004"/>
      <c r="B9" s="2004"/>
      <c r="C9" s="1389"/>
      <c r="D9" s="1390" t="s">
        <v>159</v>
      </c>
      <c r="E9" s="1389"/>
      <c r="F9" s="1390" t="s">
        <v>159</v>
      </c>
      <c r="G9" s="1266"/>
      <c r="H9" s="1390" t="s">
        <v>159</v>
      </c>
      <c r="I9" s="1266"/>
      <c r="J9" s="1390" t="s">
        <v>159</v>
      </c>
    </row>
    <row r="10" spans="1:15" ht="18.75" hidden="1" customHeight="1" outlineLevel="1">
      <c r="A10" s="2005" t="s">
        <v>62</v>
      </c>
      <c r="B10" s="2005"/>
      <c r="C10" s="1391">
        <v>626</v>
      </c>
      <c r="D10" s="1392"/>
      <c r="E10" s="1391">
        <v>29929</v>
      </c>
      <c r="F10" s="1392"/>
      <c r="G10" s="1391">
        <v>1060130.27</v>
      </c>
      <c r="H10" s="1392"/>
      <c r="I10" s="1391">
        <v>449095.85</v>
      </c>
      <c r="J10" s="1392"/>
    </row>
    <row r="11" spans="1:15" ht="18.75" hidden="1" customHeight="1" outlineLevel="1">
      <c r="A11" s="2006" t="s">
        <v>158</v>
      </c>
      <c r="B11" s="2006"/>
      <c r="C11" s="1391">
        <v>578</v>
      </c>
      <c r="D11" s="1392">
        <f>(C11/C10-1)*100</f>
        <v>-7.6677316293929714</v>
      </c>
      <c r="E11" s="1391">
        <v>28281</v>
      </c>
      <c r="F11" s="1392">
        <f>(E11/E10-1)*100</f>
        <v>-5.5063650639847639</v>
      </c>
      <c r="G11" s="1391">
        <v>866162.45</v>
      </c>
      <c r="H11" s="1392">
        <f>(G11/G10-1)*100</f>
        <v>-18.296602360009974</v>
      </c>
      <c r="I11" s="1391">
        <v>432666.37</v>
      </c>
      <c r="J11" s="1392">
        <f>(I11/I10-1)*100</f>
        <v>-3.6583459856064149</v>
      </c>
    </row>
    <row r="12" spans="1:15" ht="18.75" hidden="1" customHeight="1" outlineLevel="1">
      <c r="A12" s="2006" t="s">
        <v>157</v>
      </c>
      <c r="B12" s="2006"/>
      <c r="C12" s="1391">
        <v>590</v>
      </c>
      <c r="D12" s="1392">
        <f t="shared" ref="D12:J16" si="0">(C12/C11-1)*100</f>
        <v>2.076124567474058</v>
      </c>
      <c r="E12" s="1391">
        <v>28158</v>
      </c>
      <c r="F12" s="1392">
        <f t="shared" si="0"/>
        <v>-0.43492097167709964</v>
      </c>
      <c r="G12" s="1391">
        <v>914622.14</v>
      </c>
      <c r="H12" s="1392">
        <f>(G12/G11-1)*100</f>
        <v>5.5947576577580982</v>
      </c>
      <c r="I12" s="1391">
        <v>448224.1</v>
      </c>
      <c r="J12" s="1392">
        <f t="shared" si="0"/>
        <v>3.5957798152881582</v>
      </c>
    </row>
    <row r="13" spans="1:15" ht="18.75" hidden="1" customHeight="1" outlineLevel="1">
      <c r="A13" s="2006" t="s">
        <v>156</v>
      </c>
      <c r="B13" s="2006"/>
      <c r="C13" s="1391">
        <v>566</v>
      </c>
      <c r="D13" s="1392">
        <f t="shared" si="0"/>
        <v>-4.067796610169494</v>
      </c>
      <c r="E13" s="1391">
        <v>28200</v>
      </c>
      <c r="F13" s="1392">
        <f t="shared" si="0"/>
        <v>0.14915832090347525</v>
      </c>
      <c r="G13" s="1391">
        <v>925372.84</v>
      </c>
      <c r="H13" s="1392">
        <f t="shared" si="0"/>
        <v>1.1754252963961598</v>
      </c>
      <c r="I13" s="1391">
        <v>464503.11</v>
      </c>
      <c r="J13" s="1392">
        <f t="shared" si="0"/>
        <v>3.6318908331792077</v>
      </c>
    </row>
    <row r="14" spans="1:15" ht="18.75" hidden="1" customHeight="1" outlineLevel="1">
      <c r="A14" s="1993" t="s">
        <v>155</v>
      </c>
      <c r="B14" s="1993"/>
      <c r="C14" s="1391">
        <v>588</v>
      </c>
      <c r="D14" s="1392">
        <f t="shared" si="0"/>
        <v>3.8869257950530089</v>
      </c>
      <c r="E14" s="1391">
        <v>28584</v>
      </c>
      <c r="F14" s="1392">
        <f t="shared" si="0"/>
        <v>1.3617021276595809</v>
      </c>
      <c r="G14" s="1391">
        <v>949611.7</v>
      </c>
      <c r="H14" s="1392">
        <f t="shared" si="0"/>
        <v>2.619361510545315</v>
      </c>
      <c r="I14" s="1391">
        <v>980469.42</v>
      </c>
      <c r="J14" s="1392">
        <f t="shared" si="0"/>
        <v>111.07919385082266</v>
      </c>
    </row>
    <row r="15" spans="1:15" ht="18.75" customHeight="1" collapsed="1">
      <c r="A15" s="1993" t="s">
        <v>63</v>
      </c>
      <c r="B15" s="1993"/>
      <c r="C15" s="1391">
        <v>560</v>
      </c>
      <c r="D15" s="1392">
        <f t="shared" si="0"/>
        <v>-4.7619047619047672</v>
      </c>
      <c r="E15" s="1391">
        <v>28119</v>
      </c>
      <c r="F15" s="1392">
        <f t="shared" si="0"/>
        <v>-1.6267842149454204</v>
      </c>
      <c r="G15" s="1391">
        <v>940006.8</v>
      </c>
      <c r="H15" s="1392">
        <f t="shared" si="0"/>
        <v>-1.0114555244001178</v>
      </c>
      <c r="I15" s="1393">
        <v>476826.61</v>
      </c>
      <c r="J15" s="1392">
        <f t="shared" si="0"/>
        <v>-51.367518428060713</v>
      </c>
    </row>
    <row r="16" spans="1:15" ht="18.75" customHeight="1">
      <c r="A16" s="1993" t="s">
        <v>154</v>
      </c>
      <c r="B16" s="1993"/>
      <c r="C16" s="1391">
        <v>540</v>
      </c>
      <c r="D16" s="1392">
        <f t="shared" si="0"/>
        <v>-3.5714285714285698</v>
      </c>
      <c r="E16" s="1391">
        <v>29310</v>
      </c>
      <c r="F16" s="1392">
        <f t="shared" si="0"/>
        <v>4.2355702549877305</v>
      </c>
      <c r="G16" s="1391">
        <v>1043556.36</v>
      </c>
      <c r="H16" s="1394" t="s">
        <v>48</v>
      </c>
      <c r="I16" s="1395" t="s">
        <v>1892</v>
      </c>
      <c r="J16" s="1394" t="s">
        <v>48</v>
      </c>
    </row>
    <row r="17" spans="1:11" ht="18.75" customHeight="1">
      <c r="A17" s="1993" t="s">
        <v>153</v>
      </c>
      <c r="B17" s="1993"/>
      <c r="C17" s="1391">
        <v>564</v>
      </c>
      <c r="D17" s="1394" t="s">
        <v>48</v>
      </c>
      <c r="E17" s="1391">
        <v>28054</v>
      </c>
      <c r="F17" s="1394" t="s">
        <v>48</v>
      </c>
      <c r="G17" s="1391">
        <v>963311.3</v>
      </c>
      <c r="H17" s="1394" t="s">
        <v>48</v>
      </c>
      <c r="I17" s="1396">
        <v>487466.29</v>
      </c>
      <c r="J17" s="1394" t="s">
        <v>48</v>
      </c>
    </row>
    <row r="18" spans="1:11" ht="18.75" customHeight="1">
      <c r="A18" s="1993" t="s">
        <v>152</v>
      </c>
      <c r="B18" s="1993"/>
      <c r="C18" s="1391">
        <v>500</v>
      </c>
      <c r="D18" s="1392">
        <f t="shared" ref="D18:J24" si="1">(C18/C17-1)*100</f>
        <v>-11.34751773049646</v>
      </c>
      <c r="E18" s="1391">
        <v>25881</v>
      </c>
      <c r="F18" s="1392">
        <f t="shared" si="1"/>
        <v>-7.7457760034219669</v>
      </c>
      <c r="G18" s="1391">
        <v>696658.52</v>
      </c>
      <c r="H18" s="1392">
        <f t="shared" si="1"/>
        <v>-27.680852492854591</v>
      </c>
      <c r="I18" s="1397">
        <v>344202.95</v>
      </c>
      <c r="J18" s="1392">
        <f t="shared" si="1"/>
        <v>-29.389384033098974</v>
      </c>
    </row>
    <row r="19" spans="1:11" ht="18.75" customHeight="1">
      <c r="A19" s="1993" t="s">
        <v>151</v>
      </c>
      <c r="B19" s="1993"/>
      <c r="C19" s="1391">
        <v>483</v>
      </c>
      <c r="D19" s="1392">
        <f t="shared" si="1"/>
        <v>-3.400000000000003</v>
      </c>
      <c r="E19" s="1391">
        <v>25638</v>
      </c>
      <c r="F19" s="1392">
        <f t="shared" si="1"/>
        <v>-0.93891271589197078</v>
      </c>
      <c r="G19" s="1391">
        <v>794694.93</v>
      </c>
      <c r="H19" s="1392">
        <f t="shared" si="1"/>
        <v>14.072376520996265</v>
      </c>
      <c r="I19" s="1398">
        <v>376596.94</v>
      </c>
      <c r="J19" s="1392">
        <f t="shared" si="1"/>
        <v>9.4113051616785839</v>
      </c>
    </row>
    <row r="20" spans="1:11" ht="18.75" customHeight="1">
      <c r="A20" s="1993" t="s">
        <v>150</v>
      </c>
      <c r="B20" s="1993"/>
      <c r="C20" s="1391">
        <v>564</v>
      </c>
      <c r="D20" s="1392">
        <f t="shared" si="1"/>
        <v>16.770186335403725</v>
      </c>
      <c r="E20" s="1391">
        <v>25679</v>
      </c>
      <c r="F20" s="1392">
        <f t="shared" si="1"/>
        <v>0.15991887042670072</v>
      </c>
      <c r="G20" s="1391">
        <v>970031.43</v>
      </c>
      <c r="H20" s="1392">
        <f t="shared" si="1"/>
        <v>22.063372167229002</v>
      </c>
      <c r="I20" s="1395" t="s">
        <v>1893</v>
      </c>
      <c r="J20" s="1394" t="s">
        <v>48</v>
      </c>
    </row>
    <row r="21" spans="1:11" ht="18.75" customHeight="1">
      <c r="A21" s="1993" t="s">
        <v>251</v>
      </c>
      <c r="B21" s="1993"/>
      <c r="C21" s="1391">
        <v>472</v>
      </c>
      <c r="D21" s="1392">
        <f t="shared" si="1"/>
        <v>-16.312056737588655</v>
      </c>
      <c r="E21" s="1391">
        <v>26799</v>
      </c>
      <c r="F21" s="1392">
        <f t="shared" si="1"/>
        <v>4.3615405584329636</v>
      </c>
      <c r="G21" s="1391">
        <v>807025</v>
      </c>
      <c r="H21" s="1392">
        <f t="shared" si="1"/>
        <v>-16.804242105846001</v>
      </c>
      <c r="I21" s="1399">
        <v>375730.44999999995</v>
      </c>
      <c r="J21" s="1394" t="s">
        <v>48</v>
      </c>
    </row>
    <row r="22" spans="1:11" ht="18.75" customHeight="1">
      <c r="A22" s="1993" t="s">
        <v>149</v>
      </c>
      <c r="B22" s="1993"/>
      <c r="C22" s="1391">
        <v>462</v>
      </c>
      <c r="D22" s="1392">
        <f t="shared" si="1"/>
        <v>-2.1186440677966156</v>
      </c>
      <c r="E22" s="1391">
        <v>27639</v>
      </c>
      <c r="F22" s="1392">
        <f t="shared" si="1"/>
        <v>3.1344453151237017</v>
      </c>
      <c r="G22" s="1391">
        <v>894351.58</v>
      </c>
      <c r="H22" s="1392">
        <f t="shared" si="1"/>
        <v>10.820802329543699</v>
      </c>
      <c r="I22" s="1391">
        <v>411423.98</v>
      </c>
      <c r="J22" s="1392">
        <f>(I22/I21-1)*100</f>
        <v>9.4997703806013245</v>
      </c>
    </row>
    <row r="23" spans="1:11" ht="18.75" customHeight="1">
      <c r="A23" s="1993" t="s">
        <v>1078</v>
      </c>
      <c r="B23" s="1993"/>
      <c r="C23" s="1391">
        <v>444</v>
      </c>
      <c r="D23" s="1392">
        <f t="shared" si="1"/>
        <v>-3.8961038961038974</v>
      </c>
      <c r="E23" s="1391">
        <v>27919</v>
      </c>
      <c r="F23" s="1392">
        <f t="shared" si="1"/>
        <v>1.013061254025116</v>
      </c>
      <c r="G23" s="1391">
        <v>991415</v>
      </c>
      <c r="H23" s="1392">
        <f t="shared" si="1"/>
        <v>10.852937722768941</v>
      </c>
      <c r="I23" s="1391">
        <v>449000</v>
      </c>
      <c r="J23" s="1392">
        <f>(I23/I22-1)*100</f>
        <v>9.1331623402213893</v>
      </c>
    </row>
    <row r="24" spans="1:11" ht="18.75" customHeight="1">
      <c r="A24" s="1993" t="s">
        <v>1075</v>
      </c>
      <c r="B24" s="1993"/>
      <c r="C24" s="1400">
        <v>518</v>
      </c>
      <c r="D24" s="1392">
        <f t="shared" si="1"/>
        <v>16.666666666666675</v>
      </c>
      <c r="E24" s="1400">
        <v>26809</v>
      </c>
      <c r="F24" s="1392">
        <f t="shared" si="1"/>
        <v>-3.9757870983917809</v>
      </c>
      <c r="G24" s="1400">
        <v>1035182.55</v>
      </c>
      <c r="H24" s="1392">
        <f t="shared" si="1"/>
        <v>4.4146548115572282</v>
      </c>
      <c r="I24" s="1400">
        <v>458860.29</v>
      </c>
      <c r="J24" s="1392">
        <f>(I24/I23-1)*100</f>
        <v>2.1960556792872898</v>
      </c>
    </row>
    <row r="25" spans="1:11" ht="18.75" customHeight="1">
      <c r="A25" s="370" t="s">
        <v>1890</v>
      </c>
      <c r="B25" s="7"/>
      <c r="C25" s="967"/>
      <c r="D25" s="967"/>
      <c r="E25" s="1401"/>
      <c r="F25" s="1401"/>
      <c r="G25" s="1401"/>
      <c r="H25" s="1145"/>
      <c r="I25" s="967"/>
      <c r="J25" s="967"/>
    </row>
    <row r="26" spans="1:11" ht="18.75" customHeight="1">
      <c r="A26" s="370" t="s">
        <v>1951</v>
      </c>
      <c r="B26" s="7"/>
      <c r="C26" s="967"/>
      <c r="D26" s="967"/>
      <c r="E26" s="1145"/>
      <c r="F26" s="1145"/>
      <c r="G26" s="1145"/>
      <c r="H26" s="1145"/>
      <c r="I26" s="967"/>
      <c r="J26" s="967"/>
    </row>
    <row r="27" spans="1:11" ht="18.75" customHeight="1">
      <c r="A27" s="370" t="s">
        <v>1952</v>
      </c>
      <c r="B27" s="7"/>
      <c r="C27" s="967"/>
      <c r="D27" s="967"/>
      <c r="E27" s="1145"/>
      <c r="F27" s="1145"/>
      <c r="G27" s="1145"/>
      <c r="H27" s="1145"/>
      <c r="I27" s="967"/>
      <c r="J27" s="967"/>
    </row>
    <row r="28" spans="1:11" ht="18.75" customHeight="1">
      <c r="A28" s="967" t="s">
        <v>1894</v>
      </c>
      <c r="B28" s="967"/>
      <c r="C28" s="967"/>
      <c r="D28" s="967"/>
      <c r="E28" s="1145"/>
      <c r="F28" s="1145"/>
      <c r="G28" s="1145"/>
      <c r="H28" s="1145"/>
      <c r="I28" s="967"/>
      <c r="J28" s="967"/>
    </row>
    <row r="29" spans="1:11" ht="18.75" customHeight="1">
      <c r="A29" s="967" t="s">
        <v>1580</v>
      </c>
      <c r="B29" s="967"/>
      <c r="C29" s="967"/>
      <c r="D29" s="967"/>
      <c r="E29" s="967"/>
      <c r="F29" s="967"/>
      <c r="G29" s="967"/>
      <c r="H29" s="967"/>
      <c r="I29" s="967"/>
      <c r="J29" s="967"/>
    </row>
    <row r="30" spans="1:11" ht="18.75" customHeight="1">
      <c r="B30" s="322"/>
      <c r="C30" s="322"/>
    </row>
    <row r="31" spans="1:11" ht="18.75" customHeight="1">
      <c r="B31" s="32"/>
      <c r="C31" s="32"/>
    </row>
    <row r="32" spans="1:11" ht="18.75" customHeight="1">
      <c r="A32" s="1781" t="s">
        <v>1317</v>
      </c>
      <c r="B32" s="1781"/>
      <c r="C32" s="1781"/>
      <c r="D32" s="1781"/>
      <c r="E32" s="1781"/>
      <c r="F32" s="1781"/>
      <c r="G32" s="1781"/>
      <c r="H32" s="1781"/>
      <c r="I32" s="1781"/>
      <c r="J32" s="1781"/>
      <c r="K32" s="1781"/>
    </row>
    <row r="33" spans="1:11" ht="18.75" customHeight="1">
      <c r="D33" s="934"/>
      <c r="E33" s="934"/>
      <c r="F33" s="934"/>
      <c r="G33" s="7"/>
      <c r="H33" s="7"/>
      <c r="I33" s="7"/>
      <c r="J33" s="640"/>
      <c r="K33" s="640" t="s">
        <v>517</v>
      </c>
    </row>
    <row r="34" spans="1:11" ht="18.75" customHeight="1">
      <c r="A34" s="1994"/>
      <c r="B34" s="1995"/>
      <c r="C34" s="1995"/>
      <c r="D34" s="1995"/>
      <c r="E34" s="1996"/>
      <c r="F34" s="994" t="s">
        <v>1247</v>
      </c>
      <c r="G34" s="995"/>
      <c r="H34" s="996" t="s">
        <v>1570</v>
      </c>
      <c r="I34" s="997"/>
      <c r="J34" s="1991" t="s">
        <v>1264</v>
      </c>
      <c r="K34" s="1992"/>
    </row>
    <row r="35" spans="1:11" ht="18.75" customHeight="1">
      <c r="A35" s="1997"/>
      <c r="B35" s="1998"/>
      <c r="C35" s="1998"/>
      <c r="D35" s="1998"/>
      <c r="E35" s="1999"/>
      <c r="F35" s="998"/>
      <c r="G35" s="999" t="s">
        <v>486</v>
      </c>
      <c r="H35" s="1000"/>
      <c r="I35" s="999" t="s">
        <v>486</v>
      </c>
      <c r="J35" s="1000"/>
      <c r="K35" s="1001" t="s">
        <v>486</v>
      </c>
    </row>
    <row r="36" spans="1:11" ht="18.75" customHeight="1">
      <c r="A36" s="2000" t="s">
        <v>536</v>
      </c>
      <c r="B36" s="2000"/>
      <c r="C36" s="2000"/>
      <c r="D36" s="2000"/>
      <c r="E36" s="2000"/>
      <c r="F36" s="1002">
        <v>444</v>
      </c>
      <c r="G36" s="1003">
        <v>100</v>
      </c>
      <c r="H36" s="1002">
        <v>27919</v>
      </c>
      <c r="I36" s="1003">
        <v>100</v>
      </c>
      <c r="J36" s="1004">
        <v>991415</v>
      </c>
      <c r="K36" s="1005">
        <v>100</v>
      </c>
    </row>
    <row r="37" spans="1:11" ht="18.75" customHeight="1">
      <c r="A37" s="2001" t="s">
        <v>537</v>
      </c>
      <c r="B37" s="2002"/>
      <c r="C37" s="2002"/>
      <c r="D37" s="2002"/>
      <c r="E37" s="2003"/>
      <c r="F37" s="1006">
        <v>29</v>
      </c>
      <c r="G37" s="1007">
        <f>F37/$F$36*100</f>
        <v>6.531531531531531</v>
      </c>
      <c r="H37" s="1006">
        <v>780</v>
      </c>
      <c r="I37" s="1007">
        <f>H37/$H$36*100</f>
        <v>2.7937963394104375</v>
      </c>
      <c r="J37" s="1008">
        <v>15847</v>
      </c>
      <c r="K37" s="1005">
        <f>J37/$J$36*100</f>
        <v>1.5984224567915557</v>
      </c>
    </row>
    <row r="38" spans="1:11" ht="18.75" customHeight="1">
      <c r="A38" s="1402"/>
      <c r="B38" s="1990" t="s">
        <v>538</v>
      </c>
      <c r="C38" s="1990"/>
      <c r="D38" s="1990"/>
      <c r="E38" s="1990"/>
      <c r="F38" s="1009">
        <v>3</v>
      </c>
      <c r="G38" s="1010">
        <f t="shared" ref="G38:G64" si="2">F38/$F$36*100</f>
        <v>0.67567567567567566</v>
      </c>
      <c r="H38" s="1009">
        <v>120</v>
      </c>
      <c r="I38" s="1010">
        <f t="shared" ref="I38:I64" si="3">H38/$H$36*100</f>
        <v>0.42981482144775962</v>
      </c>
      <c r="J38" s="1011">
        <v>2078</v>
      </c>
      <c r="K38" s="1012">
        <f>J38/$J$36*100</f>
        <v>0.20959941094294521</v>
      </c>
    </row>
    <row r="39" spans="1:11" ht="18.75" customHeight="1">
      <c r="A39" s="1402"/>
      <c r="B39" s="2009" t="s">
        <v>1315</v>
      </c>
      <c r="C39" s="2010"/>
      <c r="D39" s="2010"/>
      <c r="E39" s="2011"/>
      <c r="F39" s="1009">
        <v>4</v>
      </c>
      <c r="G39" s="1010">
        <f t="shared" si="2"/>
        <v>0.90090090090090091</v>
      </c>
      <c r="H39" s="1009">
        <v>59</v>
      </c>
      <c r="I39" s="1010">
        <f t="shared" si="3"/>
        <v>0.21132562054514847</v>
      </c>
      <c r="J39" s="1011">
        <v>1417</v>
      </c>
      <c r="K39" s="1012">
        <f>J39/$J$36*100</f>
        <v>0.14292702854001604</v>
      </c>
    </row>
    <row r="40" spans="1:11" ht="18.75" customHeight="1">
      <c r="A40" s="1403"/>
      <c r="B40" s="2012" t="s">
        <v>539</v>
      </c>
      <c r="C40" s="2012"/>
      <c r="D40" s="2012"/>
      <c r="E40" s="2012"/>
      <c r="F40" s="1009">
        <v>1</v>
      </c>
      <c r="G40" s="1010">
        <f t="shared" si="2"/>
        <v>0.22522522522522523</v>
      </c>
      <c r="H40" s="1009">
        <v>188</v>
      </c>
      <c r="I40" s="1010">
        <f t="shared" si="3"/>
        <v>0.67337655360148996</v>
      </c>
      <c r="J40" s="1013" t="s">
        <v>1897</v>
      </c>
      <c r="K40" s="1013" t="s">
        <v>535</v>
      </c>
    </row>
    <row r="41" spans="1:11" ht="18.75" customHeight="1">
      <c r="A41" s="2001" t="s">
        <v>540</v>
      </c>
      <c r="B41" s="2002"/>
      <c r="C41" s="2002"/>
      <c r="D41" s="2002"/>
      <c r="E41" s="2003"/>
      <c r="F41" s="1006">
        <v>171</v>
      </c>
      <c r="G41" s="1007">
        <f t="shared" si="2"/>
        <v>38.513513513513516</v>
      </c>
      <c r="H41" s="1006">
        <v>5134</v>
      </c>
      <c r="I41" s="1007">
        <f t="shared" si="3"/>
        <v>18.388910777606647</v>
      </c>
      <c r="J41" s="1008">
        <v>144452</v>
      </c>
      <c r="K41" s="1005">
        <f t="shared" ref="K41:K49" si="4">J41/$J$36*100</f>
        <v>14.570285904490046</v>
      </c>
    </row>
    <row r="42" spans="1:11" ht="18.75" customHeight="1">
      <c r="A42" s="1402"/>
      <c r="B42" s="1990" t="s">
        <v>542</v>
      </c>
      <c r="C42" s="1990"/>
      <c r="D42" s="1990"/>
      <c r="E42" s="1990"/>
      <c r="F42" s="1009">
        <v>29</v>
      </c>
      <c r="G42" s="1010">
        <f t="shared" si="2"/>
        <v>6.531531531531531</v>
      </c>
      <c r="H42" s="1009">
        <v>1067</v>
      </c>
      <c r="I42" s="1010">
        <f t="shared" si="3"/>
        <v>3.8217701207063288</v>
      </c>
      <c r="J42" s="1014">
        <v>31129</v>
      </c>
      <c r="K42" s="1012">
        <f t="shared" si="4"/>
        <v>3.1398556608483834</v>
      </c>
    </row>
    <row r="43" spans="1:11" ht="18.75" customHeight="1">
      <c r="A43" s="1402"/>
      <c r="B43" s="1990" t="s">
        <v>541</v>
      </c>
      <c r="C43" s="1990"/>
      <c r="D43" s="1990"/>
      <c r="E43" s="1990"/>
      <c r="F43" s="1009">
        <v>5</v>
      </c>
      <c r="G43" s="1010">
        <f t="shared" si="2"/>
        <v>1.1261261261261262</v>
      </c>
      <c r="H43" s="1009">
        <v>433</v>
      </c>
      <c r="I43" s="1010">
        <f t="shared" si="3"/>
        <v>1.5509151473906659</v>
      </c>
      <c r="J43" s="1014">
        <v>24712</v>
      </c>
      <c r="K43" s="1012">
        <f t="shared" si="4"/>
        <v>2.4925989620895388</v>
      </c>
    </row>
    <row r="44" spans="1:11" ht="18.75" customHeight="1">
      <c r="A44" s="1402"/>
      <c r="B44" s="1990" t="s">
        <v>543</v>
      </c>
      <c r="C44" s="1990"/>
      <c r="D44" s="1990"/>
      <c r="E44" s="1990"/>
      <c r="F44" s="1009">
        <v>29</v>
      </c>
      <c r="G44" s="1010">
        <f t="shared" si="2"/>
        <v>6.531531531531531</v>
      </c>
      <c r="H44" s="1009">
        <v>763</v>
      </c>
      <c r="I44" s="1010">
        <f t="shared" si="3"/>
        <v>2.7329059063720047</v>
      </c>
      <c r="J44" s="1014">
        <v>17613</v>
      </c>
      <c r="K44" s="1012">
        <f t="shared" si="4"/>
        <v>1.7765516963128458</v>
      </c>
    </row>
    <row r="45" spans="1:11" ht="18.75" customHeight="1">
      <c r="A45" s="1402"/>
      <c r="B45" s="2012" t="s">
        <v>544</v>
      </c>
      <c r="C45" s="2012"/>
      <c r="D45" s="2012"/>
      <c r="E45" s="2012"/>
      <c r="F45" s="1009">
        <v>4</v>
      </c>
      <c r="G45" s="1010">
        <f t="shared" si="2"/>
        <v>0.90090090090090091</v>
      </c>
      <c r="H45" s="1009">
        <v>510</v>
      </c>
      <c r="I45" s="1010">
        <f t="shared" si="3"/>
        <v>1.8267129911529782</v>
      </c>
      <c r="J45" s="1014">
        <v>14427</v>
      </c>
      <c r="K45" s="1012">
        <f t="shared" si="4"/>
        <v>1.4551928304494082</v>
      </c>
    </row>
    <row r="46" spans="1:11" ht="18.75" customHeight="1">
      <c r="A46" s="2001" t="s">
        <v>545</v>
      </c>
      <c r="B46" s="2002"/>
      <c r="C46" s="2002"/>
      <c r="D46" s="2002"/>
      <c r="E46" s="2003"/>
      <c r="F46" s="1006">
        <v>80</v>
      </c>
      <c r="G46" s="1007">
        <f t="shared" si="2"/>
        <v>18.018018018018019</v>
      </c>
      <c r="H46" s="1006">
        <v>7167</v>
      </c>
      <c r="I46" s="1007">
        <f t="shared" si="3"/>
        <v>25.67069021096744</v>
      </c>
      <c r="J46" s="1008">
        <v>240957</v>
      </c>
      <c r="K46" s="1005">
        <f t="shared" si="4"/>
        <v>24.304352869383656</v>
      </c>
    </row>
    <row r="47" spans="1:11" ht="18.75" customHeight="1">
      <c r="A47" s="1402"/>
      <c r="B47" s="1990" t="s">
        <v>546</v>
      </c>
      <c r="C47" s="1990"/>
      <c r="D47" s="1990"/>
      <c r="E47" s="1990"/>
      <c r="F47" s="1009">
        <v>16</v>
      </c>
      <c r="G47" s="1010">
        <f t="shared" si="2"/>
        <v>3.6036036036036037</v>
      </c>
      <c r="H47" s="1009">
        <v>3173</v>
      </c>
      <c r="I47" s="1010">
        <f t="shared" si="3"/>
        <v>11.365020237114509</v>
      </c>
      <c r="J47" s="1015">
        <v>115450</v>
      </c>
      <c r="K47" s="1012">
        <f t="shared" si="4"/>
        <v>11.644972085352753</v>
      </c>
    </row>
    <row r="48" spans="1:11" ht="24.95" customHeight="1">
      <c r="A48" s="1402"/>
      <c r="B48" s="2013" t="s">
        <v>1948</v>
      </c>
      <c r="C48" s="2013"/>
      <c r="D48" s="2013"/>
      <c r="E48" s="2013"/>
      <c r="F48" s="1009">
        <v>14</v>
      </c>
      <c r="G48" s="1010">
        <f t="shared" si="2"/>
        <v>3.1531531531531529</v>
      </c>
      <c r="H48" s="1009">
        <v>1612</v>
      </c>
      <c r="I48" s="1010">
        <f t="shared" si="3"/>
        <v>5.7738457681149038</v>
      </c>
      <c r="J48" s="1015">
        <v>62609</v>
      </c>
      <c r="K48" s="1012">
        <f t="shared" si="4"/>
        <v>6.3151152645461286</v>
      </c>
    </row>
    <row r="49" spans="1:11" ht="18.75" customHeight="1">
      <c r="A49" s="1402"/>
      <c r="B49" s="1990" t="s">
        <v>547</v>
      </c>
      <c r="C49" s="1990"/>
      <c r="D49" s="1990"/>
      <c r="E49" s="1990"/>
      <c r="F49" s="1009">
        <v>9</v>
      </c>
      <c r="G49" s="1010">
        <f t="shared" si="2"/>
        <v>2.0270270270270272</v>
      </c>
      <c r="H49" s="1009">
        <v>196</v>
      </c>
      <c r="I49" s="1010">
        <f t="shared" si="3"/>
        <v>0.70203087503134065</v>
      </c>
      <c r="J49" s="1015">
        <v>14442</v>
      </c>
      <c r="K49" s="1012">
        <f t="shared" si="4"/>
        <v>1.4567058194600646</v>
      </c>
    </row>
    <row r="50" spans="1:11" ht="18.75" customHeight="1">
      <c r="A50" s="1404"/>
      <c r="B50" s="1990" t="s">
        <v>548</v>
      </c>
      <c r="C50" s="1990"/>
      <c r="D50" s="1990"/>
      <c r="E50" s="1990"/>
      <c r="F50" s="1009">
        <v>1</v>
      </c>
      <c r="G50" s="1010">
        <f t="shared" si="2"/>
        <v>0.22522522522522523</v>
      </c>
      <c r="H50" s="1009">
        <v>734</v>
      </c>
      <c r="I50" s="1010">
        <f t="shared" si="3"/>
        <v>2.6290339911887961</v>
      </c>
      <c r="J50" s="1013" t="s">
        <v>535</v>
      </c>
      <c r="K50" s="1013" t="s">
        <v>535</v>
      </c>
    </row>
    <row r="51" spans="1:11" ht="18.75" customHeight="1">
      <c r="A51" s="2016" t="s">
        <v>549</v>
      </c>
      <c r="B51" s="2017"/>
      <c r="C51" s="2017"/>
      <c r="D51" s="2017"/>
      <c r="E51" s="2018"/>
      <c r="F51" s="1006">
        <v>28</v>
      </c>
      <c r="G51" s="1007">
        <f t="shared" si="2"/>
        <v>6.3063063063063058</v>
      </c>
      <c r="H51" s="1006">
        <v>5044</v>
      </c>
      <c r="I51" s="1007">
        <f t="shared" si="3"/>
        <v>18.066549661520828</v>
      </c>
      <c r="J51" s="1008">
        <v>282844</v>
      </c>
      <c r="K51" s="1005">
        <f>J51/$J$36*100</f>
        <v>28.529324248674875</v>
      </c>
    </row>
    <row r="52" spans="1:11" ht="18.75" customHeight="1">
      <c r="A52" s="1402"/>
      <c r="B52" s="1990" t="s">
        <v>550</v>
      </c>
      <c r="C52" s="1990"/>
      <c r="D52" s="1990"/>
      <c r="E52" s="1990"/>
      <c r="F52" s="1009">
        <v>8</v>
      </c>
      <c r="G52" s="1010">
        <f t="shared" si="2"/>
        <v>1.8018018018018018</v>
      </c>
      <c r="H52" s="1009">
        <v>1184</v>
      </c>
      <c r="I52" s="1010">
        <f t="shared" si="3"/>
        <v>4.2408395716178946</v>
      </c>
      <c r="J52" s="1016">
        <v>111674</v>
      </c>
      <c r="K52" s="1012">
        <f>J52/$J$36*100</f>
        <v>11.264102318403495</v>
      </c>
    </row>
    <row r="53" spans="1:11" ht="18.75" customHeight="1">
      <c r="A53" s="1402"/>
      <c r="B53" s="1990" t="s">
        <v>551</v>
      </c>
      <c r="C53" s="1990"/>
      <c r="D53" s="1990"/>
      <c r="E53" s="1990"/>
      <c r="F53" s="1009">
        <v>9</v>
      </c>
      <c r="G53" s="1010">
        <f t="shared" si="2"/>
        <v>2.0270270270270272</v>
      </c>
      <c r="H53" s="1009">
        <v>405</v>
      </c>
      <c r="I53" s="1010">
        <f t="shared" si="3"/>
        <v>1.4506250223861885</v>
      </c>
      <c r="J53" s="1014">
        <v>7051</v>
      </c>
      <c r="K53" s="1012">
        <f>J53/$J$36*100</f>
        <v>0.71120570094259217</v>
      </c>
    </row>
    <row r="54" spans="1:11" ht="18.75" customHeight="1">
      <c r="A54" s="1402"/>
      <c r="B54" s="1990" t="s">
        <v>552</v>
      </c>
      <c r="C54" s="1990"/>
      <c r="D54" s="1990"/>
      <c r="E54" s="1990"/>
      <c r="F54" s="1009">
        <v>1</v>
      </c>
      <c r="G54" s="1010">
        <f t="shared" si="2"/>
        <v>0.22522522522522523</v>
      </c>
      <c r="H54" s="1009">
        <v>3277</v>
      </c>
      <c r="I54" s="1010">
        <f t="shared" si="3"/>
        <v>11.737526415702568</v>
      </c>
      <c r="J54" s="1013" t="s">
        <v>535</v>
      </c>
      <c r="K54" s="1013" t="s">
        <v>535</v>
      </c>
    </row>
    <row r="55" spans="1:11" ht="18.75" customHeight="1">
      <c r="A55" s="2016" t="s">
        <v>553</v>
      </c>
      <c r="B55" s="2017"/>
      <c r="C55" s="2017"/>
      <c r="D55" s="2017"/>
      <c r="E55" s="2018"/>
      <c r="F55" s="1006">
        <v>111</v>
      </c>
      <c r="G55" s="1007">
        <f t="shared" si="2"/>
        <v>25</v>
      </c>
      <c r="H55" s="1006">
        <v>7062</v>
      </c>
      <c r="I55" s="1007">
        <f t="shared" si="3"/>
        <v>25.294602242200654</v>
      </c>
      <c r="J55" s="1008">
        <v>184595</v>
      </c>
      <c r="K55" s="1005">
        <f>J55/$J$36*100</f>
        <v>18.619347094808937</v>
      </c>
    </row>
    <row r="56" spans="1:11" ht="18.75" customHeight="1">
      <c r="A56" s="1402"/>
      <c r="B56" s="1990" t="s">
        <v>554</v>
      </c>
      <c r="C56" s="1990"/>
      <c r="D56" s="1990"/>
      <c r="E56" s="1990"/>
      <c r="F56" s="1017">
        <v>28</v>
      </c>
      <c r="G56" s="1018">
        <f t="shared" si="2"/>
        <v>6.3063063063063058</v>
      </c>
      <c r="H56" s="1017">
        <v>2184</v>
      </c>
      <c r="I56" s="1018">
        <f t="shared" si="3"/>
        <v>7.8226297503492246</v>
      </c>
      <c r="J56" s="1019">
        <v>65222</v>
      </c>
      <c r="K56" s="1020">
        <f>J56/$J$36*100</f>
        <v>6.5786779502024881</v>
      </c>
    </row>
    <row r="57" spans="1:11" ht="18.75" customHeight="1">
      <c r="A57" s="1403"/>
      <c r="B57" s="1990" t="s">
        <v>555</v>
      </c>
      <c r="C57" s="1990"/>
      <c r="D57" s="1990"/>
      <c r="E57" s="1990"/>
      <c r="F57" s="1017">
        <v>4</v>
      </c>
      <c r="G57" s="1018">
        <f t="shared" si="2"/>
        <v>0.90090090090090091</v>
      </c>
      <c r="H57" s="1017">
        <v>1683</v>
      </c>
      <c r="I57" s="1018">
        <f t="shared" si="3"/>
        <v>6.0281528708048278</v>
      </c>
      <c r="J57" s="1019">
        <v>49595</v>
      </c>
      <c r="K57" s="1020">
        <f>J57/$J$36*100</f>
        <v>5.0024459989005612</v>
      </c>
    </row>
    <row r="58" spans="1:11" ht="18.75" customHeight="1">
      <c r="A58" s="1404"/>
      <c r="B58" s="1990" t="s">
        <v>1275</v>
      </c>
      <c r="C58" s="1990"/>
      <c r="D58" s="1990"/>
      <c r="E58" s="1990"/>
      <c r="F58" s="1017">
        <v>9</v>
      </c>
      <c r="G58" s="1018">
        <f t="shared" si="2"/>
        <v>2.0270270270270272</v>
      </c>
      <c r="H58" s="1017">
        <v>595</v>
      </c>
      <c r="I58" s="1018">
        <f t="shared" si="3"/>
        <v>2.131165156345141</v>
      </c>
      <c r="J58" s="1021">
        <v>18118</v>
      </c>
      <c r="K58" s="1020">
        <f>J58/$J$36*100</f>
        <v>1.8274889930049474</v>
      </c>
    </row>
    <row r="59" spans="1:11" ht="18.75" customHeight="1">
      <c r="A59" s="2016" t="s">
        <v>556</v>
      </c>
      <c r="B59" s="2017"/>
      <c r="C59" s="2017"/>
      <c r="D59" s="2017"/>
      <c r="E59" s="2018"/>
      <c r="F59" s="1006">
        <v>2</v>
      </c>
      <c r="G59" s="1007">
        <f t="shared" si="2"/>
        <v>0.45045045045045046</v>
      </c>
      <c r="H59" s="1006">
        <v>50</v>
      </c>
      <c r="I59" s="1007">
        <f t="shared" si="3"/>
        <v>0.1790895089365665</v>
      </c>
      <c r="J59" s="1022" t="s">
        <v>400</v>
      </c>
      <c r="K59" s="1023" t="s">
        <v>1083</v>
      </c>
    </row>
    <row r="60" spans="1:11" ht="18.75" customHeight="1">
      <c r="A60" s="1403"/>
      <c r="B60" s="1990" t="s">
        <v>557</v>
      </c>
      <c r="C60" s="1990"/>
      <c r="D60" s="1990"/>
      <c r="E60" s="1990"/>
      <c r="F60" s="1009">
        <v>1</v>
      </c>
      <c r="G60" s="1010">
        <f t="shared" si="2"/>
        <v>0.22522522522522523</v>
      </c>
      <c r="H60" s="1009">
        <v>25</v>
      </c>
      <c r="I60" s="1010">
        <f t="shared" si="3"/>
        <v>8.954475446828325E-2</v>
      </c>
      <c r="J60" s="1011" t="s">
        <v>400</v>
      </c>
      <c r="K60" s="1011" t="s">
        <v>1083</v>
      </c>
    </row>
    <row r="61" spans="1:11" ht="18.75" customHeight="1">
      <c r="A61" s="1403"/>
      <c r="B61" s="1990" t="s">
        <v>1433</v>
      </c>
      <c r="C61" s="1990"/>
      <c r="D61" s="1990"/>
      <c r="E61" s="1990"/>
      <c r="F61" s="1009">
        <v>1</v>
      </c>
      <c r="G61" s="1010">
        <f t="shared" si="2"/>
        <v>0.22522522522522523</v>
      </c>
      <c r="H61" s="1009">
        <v>25</v>
      </c>
      <c r="I61" s="1010">
        <f t="shared" si="3"/>
        <v>8.954475446828325E-2</v>
      </c>
      <c r="J61" s="1011" t="s">
        <v>400</v>
      </c>
      <c r="K61" s="1011" t="s">
        <v>1083</v>
      </c>
    </row>
    <row r="62" spans="1:11" ht="18.75" customHeight="1">
      <c r="A62" s="2001" t="s">
        <v>558</v>
      </c>
      <c r="B62" s="2002"/>
      <c r="C62" s="2002"/>
      <c r="D62" s="2002"/>
      <c r="E62" s="2003"/>
      <c r="F62" s="1006">
        <v>23</v>
      </c>
      <c r="G62" s="1007">
        <f t="shared" si="2"/>
        <v>5.1801801801801801</v>
      </c>
      <c r="H62" s="1006">
        <v>2682</v>
      </c>
      <c r="I62" s="1007">
        <f t="shared" si="3"/>
        <v>9.6063612593574259</v>
      </c>
      <c r="J62" s="1008">
        <v>122720</v>
      </c>
      <c r="K62" s="1005">
        <f>J62/$J$36*100</f>
        <v>12.378267425850931</v>
      </c>
    </row>
    <row r="63" spans="1:11" ht="18.75" customHeight="1">
      <c r="A63" s="1402"/>
      <c r="B63" s="1990" t="s">
        <v>559</v>
      </c>
      <c r="C63" s="1990"/>
      <c r="D63" s="1990"/>
      <c r="E63" s="1990"/>
      <c r="F63" s="1009">
        <v>8</v>
      </c>
      <c r="G63" s="1010">
        <f t="shared" si="2"/>
        <v>1.8018018018018018</v>
      </c>
      <c r="H63" s="1009">
        <v>2234</v>
      </c>
      <c r="I63" s="1010">
        <f t="shared" si="3"/>
        <v>8.0017192592857924</v>
      </c>
      <c r="J63" s="1014">
        <v>116794</v>
      </c>
      <c r="K63" s="1012">
        <f>J63/$J$36*100</f>
        <v>11.780535900707575</v>
      </c>
    </row>
    <row r="64" spans="1:11" ht="18.75" customHeight="1">
      <c r="A64" s="1405"/>
      <c r="B64" s="1990" t="s">
        <v>560</v>
      </c>
      <c r="C64" s="1990"/>
      <c r="D64" s="1990"/>
      <c r="E64" s="1990"/>
      <c r="F64" s="1009">
        <v>9</v>
      </c>
      <c r="G64" s="1010">
        <f t="shared" si="2"/>
        <v>2.0270270270270272</v>
      </c>
      <c r="H64" s="1009">
        <v>225</v>
      </c>
      <c r="I64" s="1010">
        <f t="shared" si="3"/>
        <v>0.80590279021454914</v>
      </c>
      <c r="J64" s="1014">
        <v>2194</v>
      </c>
      <c r="K64" s="1012">
        <f>J64/$J$36*100</f>
        <v>0.22129985929202201</v>
      </c>
    </row>
    <row r="65" spans="1:2" ht="18.75" customHeight="1">
      <c r="A65" s="7" t="s">
        <v>1903</v>
      </c>
      <c r="B65" s="322"/>
    </row>
    <row r="66" spans="1:2" ht="18.75" customHeight="1">
      <c r="A66" s="7" t="s">
        <v>513</v>
      </c>
      <c r="B66" s="322"/>
    </row>
  </sheetData>
  <sheetProtection selectLockedCells="1" selectUnlockedCells="1"/>
  <mergeCells count="53">
    <mergeCell ref="A6:K6"/>
    <mergeCell ref="G8:H8"/>
    <mergeCell ref="I8:J8"/>
    <mergeCell ref="B61:E61"/>
    <mergeCell ref="A20:B20"/>
    <mergeCell ref="A21:B21"/>
    <mergeCell ref="A22:B22"/>
    <mergeCell ref="B60:E60"/>
    <mergeCell ref="B49:E49"/>
    <mergeCell ref="B50:E50"/>
    <mergeCell ref="A23:B23"/>
    <mergeCell ref="A41:E41"/>
    <mergeCell ref="A46:E46"/>
    <mergeCell ref="A51:E51"/>
    <mergeCell ref="A55:E55"/>
    <mergeCell ref="A59:E59"/>
    <mergeCell ref="C8:D8"/>
    <mergeCell ref="B63:E63"/>
    <mergeCell ref="B64:E64"/>
    <mergeCell ref="A62:E62"/>
    <mergeCell ref="B38:E38"/>
    <mergeCell ref="B39:E39"/>
    <mergeCell ref="B40:E40"/>
    <mergeCell ref="B42:E42"/>
    <mergeCell ref="B43:E43"/>
    <mergeCell ref="B44:E44"/>
    <mergeCell ref="B45:E45"/>
    <mergeCell ref="B47:E47"/>
    <mergeCell ref="B48:E48"/>
    <mergeCell ref="B58:E58"/>
    <mergeCell ref="B56:E56"/>
    <mergeCell ref="E8:F8"/>
    <mergeCell ref="B57:E57"/>
    <mergeCell ref="A34:E35"/>
    <mergeCell ref="A36:E36"/>
    <mergeCell ref="A37:E37"/>
    <mergeCell ref="A8:B9"/>
    <mergeCell ref="A10:B10"/>
    <mergeCell ref="A11:B11"/>
    <mergeCell ref="A12:B12"/>
    <mergeCell ref="A13:B13"/>
    <mergeCell ref="A14:B14"/>
    <mergeCell ref="A15:B15"/>
    <mergeCell ref="A16:B16"/>
    <mergeCell ref="A17:B17"/>
    <mergeCell ref="A18:B18"/>
    <mergeCell ref="A19:B19"/>
    <mergeCell ref="A32:K32"/>
    <mergeCell ref="B52:E52"/>
    <mergeCell ref="B53:E53"/>
    <mergeCell ref="B54:E54"/>
    <mergeCell ref="J34:K34"/>
    <mergeCell ref="A24:B24"/>
  </mergeCells>
  <phoneticPr fontId="9"/>
  <pageMargins left="1.21" right="0.74803149606299213" top="0.98425196850393704" bottom="0.98425196850393704" header="0.51181102362204722" footer="0.51181102362204722"/>
  <pageSetup paperSize="9" scale="66" firstPageNumber="0" orientation="portrait" cellComments="atEnd"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view="pageBreakPreview" zoomScaleNormal="100" zoomScaleSheetLayoutView="100" workbookViewId="0">
      <selection activeCell="A2" sqref="A2"/>
    </sheetView>
  </sheetViews>
  <sheetFormatPr defaultRowHeight="18.75" customHeight="1" outlineLevelRow="1"/>
  <cols>
    <col min="1" max="9" width="12.7109375" style="67" customWidth="1"/>
    <col min="10" max="13" width="11.140625" style="67" customWidth="1"/>
    <col min="14" max="16384" width="9.140625" style="67"/>
  </cols>
  <sheetData>
    <row r="1" spans="1:14" ht="18.75" customHeight="1">
      <c r="A1" s="331" t="s">
        <v>1845</v>
      </c>
    </row>
    <row r="2" spans="1:14" ht="18.75" customHeight="1">
      <c r="A2" s="223"/>
    </row>
    <row r="3" spans="1:14" ht="18.75" customHeight="1">
      <c r="A3" s="223"/>
    </row>
    <row r="4" spans="1:14" ht="18.75" customHeight="1">
      <c r="A4" s="223"/>
    </row>
    <row r="5" spans="1:14" ht="18.75" customHeight="1">
      <c r="A5" s="223"/>
    </row>
    <row r="6" spans="1:14" ht="18.75" customHeight="1">
      <c r="A6" s="223"/>
    </row>
    <row r="8" spans="1:14" ht="18.75" customHeight="1">
      <c r="B8" s="2021" t="s">
        <v>1318</v>
      </c>
      <c r="C8" s="2021"/>
      <c r="D8" s="2021"/>
      <c r="E8" s="2021"/>
      <c r="F8" s="2021"/>
      <c r="I8" s="488"/>
    </row>
    <row r="9" spans="1:14" ht="18.75" customHeight="1">
      <c r="B9" s="225"/>
      <c r="C9" s="225"/>
      <c r="D9" s="225"/>
      <c r="E9" s="225"/>
      <c r="F9" s="226" t="s">
        <v>3</v>
      </c>
    </row>
    <row r="10" spans="1:14" ht="16.5" customHeight="1">
      <c r="B10" s="129"/>
      <c r="C10" s="130" t="s">
        <v>4</v>
      </c>
      <c r="D10" s="131"/>
      <c r="E10" s="130" t="s">
        <v>5</v>
      </c>
      <c r="F10" s="132"/>
    </row>
    <row r="11" spans="1:14" ht="27.75" customHeight="1">
      <c r="B11" s="133"/>
      <c r="C11" s="134"/>
      <c r="D11" s="135" t="s">
        <v>93</v>
      </c>
      <c r="E11" s="134"/>
      <c r="F11" s="135" t="s">
        <v>93</v>
      </c>
    </row>
    <row r="12" spans="1:14" ht="18.75" hidden="1" customHeight="1" outlineLevel="1">
      <c r="B12" s="237" t="s">
        <v>60</v>
      </c>
      <c r="C12" s="40">
        <v>3902</v>
      </c>
      <c r="D12" s="78" t="s">
        <v>47</v>
      </c>
      <c r="E12" s="40">
        <v>42903</v>
      </c>
      <c r="F12" s="76" t="s">
        <v>47</v>
      </c>
      <c r="J12" s="72"/>
      <c r="K12" s="71"/>
      <c r="L12" s="71"/>
      <c r="M12" s="70"/>
      <c r="N12" s="70"/>
    </row>
    <row r="13" spans="1:14" ht="18.75" customHeight="1" collapsed="1">
      <c r="B13" s="237" t="s">
        <v>61</v>
      </c>
      <c r="C13" s="40">
        <v>3511</v>
      </c>
      <c r="D13" s="74">
        <f>(C13/C12-1)*100</f>
        <v>-10.020502306509481</v>
      </c>
      <c r="E13" s="40">
        <v>42209</v>
      </c>
      <c r="F13" s="73">
        <f>(E13/E12-1)*100</f>
        <v>-1.6176024986597648</v>
      </c>
      <c r="J13" s="72"/>
      <c r="K13" s="71"/>
      <c r="L13" s="71"/>
      <c r="M13" s="70"/>
      <c r="N13" s="70"/>
    </row>
    <row r="14" spans="1:14" ht="18.75" customHeight="1">
      <c r="B14" s="238" t="s">
        <v>62</v>
      </c>
      <c r="C14" s="77">
        <v>3070</v>
      </c>
      <c r="D14" s="74">
        <f>(C14/C13-1)*100</f>
        <v>-12.560524067217315</v>
      </c>
      <c r="E14" s="77">
        <v>36812</v>
      </c>
      <c r="F14" s="76">
        <f>(E14/E13-1)*100</f>
        <v>-12.786372574569405</v>
      </c>
      <c r="J14" s="72"/>
      <c r="K14" s="71"/>
      <c r="L14" s="71"/>
      <c r="M14" s="70"/>
      <c r="N14" s="70"/>
    </row>
    <row r="15" spans="1:14" ht="18.75" customHeight="1">
      <c r="B15" s="238" t="s">
        <v>63</v>
      </c>
      <c r="C15" s="77">
        <v>2529</v>
      </c>
      <c r="D15" s="74">
        <f>(C15/C14-1)*100</f>
        <v>-17.622149837133549</v>
      </c>
      <c r="E15" s="77">
        <v>36098</v>
      </c>
      <c r="F15" s="76">
        <f>(E15/E14-1)*100</f>
        <v>-1.9395849179615343</v>
      </c>
      <c r="J15" s="72"/>
      <c r="K15" s="71"/>
      <c r="L15" s="71"/>
      <c r="M15" s="70"/>
      <c r="N15" s="70"/>
    </row>
    <row r="16" spans="1:14" ht="18.75" customHeight="1">
      <c r="B16" s="238" t="s">
        <v>46</v>
      </c>
      <c r="C16" s="77">
        <v>2709</v>
      </c>
      <c r="D16" s="78" t="s">
        <v>47</v>
      </c>
      <c r="E16" s="77">
        <v>41078</v>
      </c>
      <c r="F16" s="76" t="s">
        <v>47</v>
      </c>
      <c r="J16" s="72"/>
      <c r="K16" s="71"/>
      <c r="L16" s="71"/>
      <c r="M16" s="75"/>
      <c r="N16" s="75"/>
    </row>
    <row r="17" spans="1:14" ht="18.75" customHeight="1">
      <c r="B17" s="237" t="s">
        <v>64</v>
      </c>
      <c r="C17" s="40">
        <v>2414</v>
      </c>
      <c r="D17" s="74">
        <f>(C17/C16-1)*100</f>
        <v>-10.889627168696936</v>
      </c>
      <c r="E17" s="40">
        <v>36893</v>
      </c>
      <c r="F17" s="73">
        <f>(E17/E16-1)*100</f>
        <v>-10.187935147767657</v>
      </c>
      <c r="J17" s="72"/>
      <c r="K17" s="71"/>
      <c r="L17" s="71"/>
      <c r="M17" s="70"/>
      <c r="N17" s="70"/>
    </row>
    <row r="18" spans="1:14" ht="18.75" customHeight="1">
      <c r="B18" s="237" t="s">
        <v>111</v>
      </c>
      <c r="C18" s="40">
        <v>2272</v>
      </c>
      <c r="D18" s="74">
        <f>(C18/C17-1)*100</f>
        <v>-5.8823529411764719</v>
      </c>
      <c r="E18" s="40">
        <v>36971</v>
      </c>
      <c r="F18" s="73">
        <f>(E18/E17-1)*100</f>
        <v>0.21142222101753205</v>
      </c>
      <c r="J18" s="72"/>
      <c r="K18" s="71"/>
      <c r="L18" s="71"/>
      <c r="M18" s="70"/>
      <c r="N18" s="70"/>
    </row>
    <row r="19" spans="1:14" ht="18.75" customHeight="1">
      <c r="B19" s="69" t="s">
        <v>1898</v>
      </c>
    </row>
    <row r="20" spans="1:14" ht="18.75" customHeight="1">
      <c r="B20" s="68" t="s">
        <v>1913</v>
      </c>
    </row>
    <row r="21" spans="1:14" ht="18.75" customHeight="1">
      <c r="B21" s="67" t="s">
        <v>1912</v>
      </c>
      <c r="K21" s="33"/>
      <c r="L21" s="33"/>
    </row>
    <row r="22" spans="1:14" ht="18.75" customHeight="1">
      <c r="B22" s="68" t="s">
        <v>134</v>
      </c>
    </row>
    <row r="24" spans="1:14" ht="18.75" customHeight="1">
      <c r="A24" s="1024"/>
    </row>
    <row r="26" spans="1:14" ht="18.75" customHeight="1">
      <c r="A26" s="332" t="s">
        <v>1319</v>
      </c>
      <c r="B26" s="689"/>
      <c r="C26" s="689"/>
      <c r="D26" s="705"/>
      <c r="E26" s="227"/>
      <c r="F26" s="332" t="s">
        <v>1320</v>
      </c>
      <c r="G26" s="689"/>
      <c r="H26" s="705"/>
    </row>
    <row r="27" spans="1:14" ht="18.75" customHeight="1">
      <c r="A27" s="79"/>
      <c r="B27" s="689"/>
      <c r="C27" s="79"/>
      <c r="D27" s="705"/>
      <c r="E27" s="79"/>
      <c r="F27" s="689"/>
      <c r="G27" s="79"/>
      <c r="H27" s="705"/>
    </row>
    <row r="28" spans="1:14" ht="18.75" customHeight="1">
      <c r="A28" s="689"/>
      <c r="B28" s="689"/>
      <c r="C28" s="690" t="s">
        <v>245</v>
      </c>
      <c r="D28" s="705"/>
      <c r="E28" s="689"/>
      <c r="F28" s="689"/>
      <c r="G28" s="690"/>
      <c r="H28" s="690" t="s">
        <v>244</v>
      </c>
    </row>
    <row r="29" spans="1:14" ht="18.75" customHeight="1">
      <c r="A29" s="1025"/>
      <c r="B29" s="1026" t="s">
        <v>595</v>
      </c>
      <c r="C29" s="1027"/>
      <c r="D29" s="694"/>
      <c r="E29" s="1028"/>
      <c r="F29" s="2019"/>
      <c r="G29" s="1026" t="s">
        <v>1571</v>
      </c>
      <c r="H29" s="1027"/>
      <c r="I29" s="694"/>
    </row>
    <row r="30" spans="1:14" ht="18.75" customHeight="1">
      <c r="A30" s="695"/>
      <c r="B30" s="730"/>
      <c r="C30" s="1029" t="s">
        <v>70</v>
      </c>
      <c r="D30" s="694"/>
      <c r="E30" s="1028"/>
      <c r="F30" s="2020"/>
      <c r="G30" s="730"/>
      <c r="H30" s="1029" t="s">
        <v>70</v>
      </c>
      <c r="I30" s="694"/>
    </row>
    <row r="31" spans="1:14" ht="18.75" customHeight="1">
      <c r="A31" s="699" t="s">
        <v>227</v>
      </c>
      <c r="B31" s="1030">
        <v>1611</v>
      </c>
      <c r="C31" s="1031">
        <v>5.4125789544416074</v>
      </c>
      <c r="D31" s="1032"/>
      <c r="E31" s="1033"/>
      <c r="F31" s="1034" t="s">
        <v>223</v>
      </c>
      <c r="G31" s="1035">
        <v>54616</v>
      </c>
      <c r="H31" s="1031">
        <v>7.4600199968311038</v>
      </c>
      <c r="I31" s="1032"/>
    </row>
    <row r="32" spans="1:14" ht="18.75" customHeight="1">
      <c r="A32" s="699" t="s">
        <v>237</v>
      </c>
      <c r="B32" s="1036">
        <v>2072</v>
      </c>
      <c r="C32" s="1037">
        <v>4.7699072262252811</v>
      </c>
      <c r="D32" s="1032"/>
      <c r="E32" s="1033"/>
      <c r="F32" s="1034" t="s">
        <v>237</v>
      </c>
      <c r="G32" s="1038">
        <v>31844</v>
      </c>
      <c r="H32" s="1031">
        <v>7.2191264684678975</v>
      </c>
      <c r="I32" s="1032"/>
    </row>
    <row r="33" spans="1:9" ht="18.75" customHeight="1">
      <c r="A33" s="699" t="s">
        <v>223</v>
      </c>
      <c r="B33" s="1030">
        <v>2918</v>
      </c>
      <c r="C33" s="1031">
        <v>4.12164357246776</v>
      </c>
      <c r="D33" s="1032"/>
      <c r="E33" s="1033"/>
      <c r="F33" s="1034" t="s">
        <v>568</v>
      </c>
      <c r="G33" s="1035">
        <v>28615</v>
      </c>
      <c r="H33" s="1031">
        <v>7.2037077129895817</v>
      </c>
      <c r="I33" s="1032"/>
    </row>
    <row r="34" spans="1:9" ht="18.75" customHeight="1">
      <c r="A34" s="699" t="s">
        <v>563</v>
      </c>
      <c r="B34" s="1030">
        <v>1621</v>
      </c>
      <c r="C34" s="1031">
        <v>3.8037356861272764</v>
      </c>
      <c r="D34" s="1032"/>
      <c r="E34" s="1033"/>
      <c r="F34" s="1034" t="s">
        <v>567</v>
      </c>
      <c r="G34" s="1035">
        <v>39138</v>
      </c>
      <c r="H34" s="1031">
        <v>6.9698113745156141</v>
      </c>
      <c r="I34" s="1032"/>
    </row>
    <row r="35" spans="1:9" ht="18.75" customHeight="1">
      <c r="A35" s="699" t="s">
        <v>224</v>
      </c>
      <c r="B35" s="1030">
        <v>7159</v>
      </c>
      <c r="C35" s="1031">
        <v>3.7554621804657211</v>
      </c>
      <c r="D35" s="1032"/>
      <c r="E35" s="1033"/>
      <c r="F35" s="1034" t="s">
        <v>232</v>
      </c>
      <c r="G35" s="1035">
        <v>40275</v>
      </c>
      <c r="H35" s="1031">
        <v>6.9453066799106038</v>
      </c>
      <c r="I35" s="1032"/>
    </row>
    <row r="36" spans="1:9" ht="18.75" customHeight="1">
      <c r="A36" s="699" t="s">
        <v>568</v>
      </c>
      <c r="B36" s="1030">
        <v>1067</v>
      </c>
      <c r="C36" s="1031">
        <v>3.5496856182840415</v>
      </c>
      <c r="D36" s="1032"/>
      <c r="E36" s="1033"/>
      <c r="F36" s="1034" t="s">
        <v>564</v>
      </c>
      <c r="G36" s="1035">
        <v>24868</v>
      </c>
      <c r="H36" s="1031">
        <v>6.7599416102839847</v>
      </c>
      <c r="I36" s="1032"/>
    </row>
    <row r="37" spans="1:9" ht="18.75" customHeight="1">
      <c r="A37" s="699" t="s">
        <v>567</v>
      </c>
      <c r="B37" s="1030">
        <v>1710</v>
      </c>
      <c r="C37" s="1031">
        <v>3.4507113308445163</v>
      </c>
      <c r="D37" s="1032"/>
      <c r="E37" s="1033"/>
      <c r="F37" s="1034" t="s">
        <v>226</v>
      </c>
      <c r="G37" s="1039">
        <v>57043</v>
      </c>
      <c r="H37" s="1037">
        <v>6.5992355284895208</v>
      </c>
      <c r="I37" s="1032"/>
    </row>
    <row r="38" spans="1:9" ht="18.75" customHeight="1">
      <c r="A38" s="699" t="s">
        <v>565</v>
      </c>
      <c r="B38" s="1030">
        <v>3993</v>
      </c>
      <c r="C38" s="1031">
        <v>3.3411709578358115</v>
      </c>
      <c r="D38" s="1032"/>
      <c r="E38" s="1033"/>
      <c r="F38" s="1034" t="s">
        <v>233</v>
      </c>
      <c r="G38" s="1035">
        <v>22205</v>
      </c>
      <c r="H38" s="1031">
        <v>6.5395761424010743</v>
      </c>
      <c r="I38" s="1032"/>
    </row>
    <row r="39" spans="1:9" ht="18.75" customHeight="1">
      <c r="A39" s="699" t="s">
        <v>239</v>
      </c>
      <c r="B39" s="1030">
        <v>1204</v>
      </c>
      <c r="C39" s="1031">
        <v>3.2955602999945257</v>
      </c>
      <c r="D39" s="1032"/>
      <c r="E39" s="1033"/>
      <c r="F39" s="1034" t="s">
        <v>239</v>
      </c>
      <c r="G39" s="1035">
        <v>22269</v>
      </c>
      <c r="H39" s="1031">
        <v>6.3984944042984191</v>
      </c>
      <c r="I39" s="1032"/>
    </row>
    <row r="40" spans="1:9" ht="18.75" customHeight="1">
      <c r="A40" s="699" t="s">
        <v>233</v>
      </c>
      <c r="B40" s="1030">
        <v>1044</v>
      </c>
      <c r="C40" s="1031">
        <v>3.2234160800296405</v>
      </c>
      <c r="D40" s="1032"/>
      <c r="E40" s="1033"/>
      <c r="F40" s="1034" t="s">
        <v>227</v>
      </c>
      <c r="G40" s="1035">
        <v>20337</v>
      </c>
      <c r="H40" s="1031">
        <v>6.3965703789441903</v>
      </c>
      <c r="I40" s="1032"/>
    </row>
    <row r="41" spans="1:9" ht="18.75" customHeight="1">
      <c r="A41" s="699" t="s">
        <v>232</v>
      </c>
      <c r="B41" s="1030">
        <v>1757</v>
      </c>
      <c r="C41" s="1031">
        <v>3.2057948802160308</v>
      </c>
      <c r="D41" s="1032"/>
      <c r="E41" s="1033"/>
      <c r="F41" s="1034" t="s">
        <v>566</v>
      </c>
      <c r="G41" s="1035">
        <v>15892</v>
      </c>
      <c r="H41" s="1031">
        <v>6.3952997042194006</v>
      </c>
      <c r="I41" s="1032"/>
    </row>
    <row r="42" spans="1:9" ht="18.75" customHeight="1">
      <c r="A42" s="699" t="s">
        <v>566</v>
      </c>
      <c r="B42" s="1036">
        <v>742</v>
      </c>
      <c r="C42" s="1031">
        <v>3.1539573238119525</v>
      </c>
      <c r="D42" s="1040"/>
      <c r="E42" s="1041"/>
      <c r="F42" s="1034" t="s">
        <v>565</v>
      </c>
      <c r="G42" s="1035">
        <v>94271</v>
      </c>
      <c r="H42" s="1031">
        <v>6.3219782143199632</v>
      </c>
      <c r="I42" s="1032"/>
    </row>
    <row r="43" spans="1:9" ht="18.75" customHeight="1">
      <c r="A43" s="699" t="s">
        <v>226</v>
      </c>
      <c r="B43" s="1030">
        <v>2341</v>
      </c>
      <c r="C43" s="1031">
        <v>3.1526071967248437</v>
      </c>
      <c r="D43" s="1032"/>
      <c r="E43" s="1033"/>
      <c r="F43" s="1034" t="s">
        <v>234</v>
      </c>
      <c r="G43" s="1035">
        <v>53737</v>
      </c>
      <c r="H43" s="1031">
        <v>6.2621850815562876</v>
      </c>
      <c r="I43" s="1032"/>
    </row>
    <row r="44" spans="1:9" ht="18.75" customHeight="1">
      <c r="A44" s="699" t="s">
        <v>564</v>
      </c>
      <c r="B44" s="1036">
        <v>1139</v>
      </c>
      <c r="C44" s="1031">
        <v>3.1127872974228636</v>
      </c>
      <c r="D44" s="1032"/>
      <c r="E44" s="1033"/>
      <c r="F44" s="1034" t="s">
        <v>563</v>
      </c>
      <c r="G44" s="1035">
        <v>34611</v>
      </c>
      <c r="H44" s="1031">
        <v>6.2389478636592237</v>
      </c>
      <c r="I44" s="1032"/>
    </row>
    <row r="45" spans="1:9" ht="18.75" customHeight="1">
      <c r="A45" s="709" t="s">
        <v>175</v>
      </c>
      <c r="B45" s="1042">
        <v>2272</v>
      </c>
      <c r="C45" s="1043">
        <v>3.0529837810236633</v>
      </c>
      <c r="D45" s="1032"/>
      <c r="E45" s="1033"/>
      <c r="F45" s="1034" t="s">
        <v>562</v>
      </c>
      <c r="G45" s="1035">
        <v>31344</v>
      </c>
      <c r="H45" s="1031">
        <v>6.1983863312766969</v>
      </c>
      <c r="I45" s="1032"/>
    </row>
    <row r="46" spans="1:9" ht="18.75" customHeight="1">
      <c r="A46" s="699" t="s">
        <v>234</v>
      </c>
      <c r="B46" s="1030">
        <v>2207</v>
      </c>
      <c r="C46" s="1031">
        <v>2.9135698161031827</v>
      </c>
      <c r="D46" s="1032"/>
      <c r="E46" s="1033"/>
      <c r="F46" s="1034" t="s">
        <v>224</v>
      </c>
      <c r="G46" s="1035">
        <v>140478</v>
      </c>
      <c r="H46" s="1031">
        <v>6.1956527491836333</v>
      </c>
      <c r="I46" s="1032"/>
    </row>
    <row r="47" spans="1:9" ht="18.75" customHeight="1">
      <c r="A47" s="699" t="s">
        <v>228</v>
      </c>
      <c r="B47" s="1030">
        <v>3461</v>
      </c>
      <c r="C47" s="1031">
        <v>2.776886292884881</v>
      </c>
      <c r="D47" s="1032"/>
      <c r="E47" s="1033"/>
      <c r="F47" s="1034" t="s">
        <v>228</v>
      </c>
      <c r="G47" s="1035">
        <v>80476</v>
      </c>
      <c r="H47" s="1031">
        <v>5.6455369419423631</v>
      </c>
      <c r="I47" s="1032"/>
    </row>
    <row r="48" spans="1:9" ht="18.75" customHeight="1">
      <c r="A48" s="699" t="s">
        <v>562</v>
      </c>
      <c r="B48" s="1036">
        <v>1165</v>
      </c>
      <c r="C48" s="1031">
        <v>2.7457635108062881</v>
      </c>
      <c r="D48" s="1032"/>
      <c r="E48" s="1033"/>
      <c r="F48" s="1034" t="s">
        <v>230</v>
      </c>
      <c r="G48" s="1035">
        <v>20415</v>
      </c>
      <c r="H48" s="1031">
        <v>5.4509044790067422</v>
      </c>
      <c r="I48" s="1032"/>
    </row>
    <row r="49" spans="1:9" ht="18.75" customHeight="1">
      <c r="A49" s="699" t="s">
        <v>230</v>
      </c>
      <c r="B49" s="1030">
        <v>969</v>
      </c>
      <c r="C49" s="1031">
        <v>2.6137620370620129</v>
      </c>
      <c r="D49" s="1032"/>
      <c r="E49" s="1033"/>
      <c r="F49" s="1044" t="s">
        <v>175</v>
      </c>
      <c r="G49" s="1045">
        <v>36971</v>
      </c>
      <c r="H49" s="1043">
        <v>4.9509736964038451</v>
      </c>
      <c r="I49" s="1032"/>
    </row>
    <row r="50" spans="1:9" ht="18.75" customHeight="1" thickBot="1">
      <c r="A50" s="714" t="s">
        <v>231</v>
      </c>
      <c r="B50" s="1046">
        <v>813</v>
      </c>
      <c r="C50" s="1047">
        <v>2.585548912352118</v>
      </c>
      <c r="D50" s="1048"/>
      <c r="E50" s="1048"/>
      <c r="F50" s="1049" t="s">
        <v>231</v>
      </c>
      <c r="G50" s="1050">
        <v>13207</v>
      </c>
      <c r="H50" s="1047">
        <v>4.1682052447364848</v>
      </c>
      <c r="I50" s="1040"/>
    </row>
    <row r="51" spans="1:9" ht="18.75" customHeight="1" thickTop="1">
      <c r="A51" s="719" t="s">
        <v>561</v>
      </c>
      <c r="B51" s="1051">
        <v>178763</v>
      </c>
      <c r="C51" s="1052">
        <v>3.2258175115859329</v>
      </c>
      <c r="D51" s="705"/>
      <c r="E51" s="705"/>
      <c r="F51" s="1053" t="s">
        <v>561</v>
      </c>
      <c r="G51" s="1054">
        <v>3484533</v>
      </c>
      <c r="H51" s="1052">
        <v>6.0676864253531715</v>
      </c>
      <c r="I51" s="705"/>
    </row>
    <row r="52" spans="1:9" ht="18.75" customHeight="1">
      <c r="A52" s="723" t="s">
        <v>221</v>
      </c>
      <c r="B52" s="689"/>
      <c r="C52" s="689"/>
      <c r="D52" s="705"/>
      <c r="E52" s="723"/>
      <c r="F52" s="723" t="s">
        <v>221</v>
      </c>
      <c r="G52" s="689"/>
      <c r="H52" s="705"/>
    </row>
  </sheetData>
  <mergeCells count="2">
    <mergeCell ref="F29:F30"/>
    <mergeCell ref="B8:F8"/>
  </mergeCells>
  <phoneticPr fontId="9"/>
  <pageMargins left="1.1000000000000001" right="0.74803149606299213" top="0.98425196850393704" bottom="0.98425196850393704" header="0.51181102362204722" footer="0.51181102362204722"/>
  <pageSetup paperSize="9" scale="76"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Normal="100" zoomScaleSheetLayoutView="100" workbookViewId="0">
      <selection activeCell="A3" sqref="A3"/>
    </sheetView>
  </sheetViews>
  <sheetFormatPr defaultRowHeight="18.75" customHeight="1"/>
  <cols>
    <col min="1" max="2" width="14.7109375" style="4" customWidth="1"/>
    <col min="3" max="3" width="11.7109375" style="4" customWidth="1"/>
    <col min="4" max="4" width="14.7109375" style="4" customWidth="1"/>
    <col min="5" max="5" width="11.7109375" style="4" customWidth="1"/>
    <col min="6" max="6" width="14.7109375" style="4" customWidth="1"/>
    <col min="7" max="7" width="11.7109375" style="4" customWidth="1"/>
    <col min="8" max="8" width="3.7109375" style="4" customWidth="1"/>
    <col min="9" max="9" width="11.85546875" style="4" customWidth="1"/>
    <col min="10" max="16384" width="9.140625" style="4"/>
  </cols>
  <sheetData>
    <row r="1" spans="1:11" ht="18.75" customHeight="1">
      <c r="A1" s="329" t="s">
        <v>1846</v>
      </c>
    </row>
    <row r="2" spans="1:11" ht="18.75" customHeight="1">
      <c r="A2" s="329" t="s">
        <v>1945</v>
      </c>
    </row>
    <row r="4" spans="1:11" ht="18.75" customHeight="1">
      <c r="A4" s="1696" t="s">
        <v>1321</v>
      </c>
      <c r="B4" s="1696"/>
      <c r="C4" s="1696"/>
      <c r="D4" s="1696"/>
      <c r="E4" s="1696"/>
      <c r="F4" s="1696"/>
      <c r="G4" s="1696"/>
      <c r="K4" s="488"/>
    </row>
    <row r="5" spans="1:11" ht="18.75" customHeight="1">
      <c r="A5" s="6"/>
      <c r="B5" s="6"/>
      <c r="C5" s="6"/>
      <c r="E5" s="45"/>
      <c r="F5" s="45"/>
      <c r="G5" s="45" t="s">
        <v>569</v>
      </c>
      <c r="H5" s="743"/>
    </row>
    <row r="6" spans="1:11" ht="18.75" customHeight="1">
      <c r="A6" s="1055"/>
      <c r="B6" s="1056" t="s">
        <v>4</v>
      </c>
      <c r="C6" s="1057"/>
      <c r="D6" s="1056" t="s">
        <v>570</v>
      </c>
      <c r="E6" s="1057"/>
      <c r="F6" s="2028" t="s">
        <v>1324</v>
      </c>
      <c r="G6" s="2029"/>
      <c r="H6" s="338"/>
    </row>
    <row r="7" spans="1:11" ht="30" customHeight="1">
      <c r="A7" s="1058"/>
      <c r="B7" s="1058"/>
      <c r="C7" s="1059" t="s">
        <v>93</v>
      </c>
      <c r="D7" s="1058"/>
      <c r="E7" s="1059" t="s">
        <v>93</v>
      </c>
      <c r="F7" s="1058"/>
      <c r="G7" s="1059" t="s">
        <v>93</v>
      </c>
      <c r="H7" s="1060"/>
    </row>
    <row r="8" spans="1:11" ht="18.75" customHeight="1">
      <c r="A8" s="136" t="s">
        <v>1326</v>
      </c>
      <c r="B8" s="1061">
        <v>7274</v>
      </c>
      <c r="C8" s="80" t="s">
        <v>572</v>
      </c>
      <c r="D8" s="1061">
        <v>79689</v>
      </c>
      <c r="E8" s="80" t="s">
        <v>572</v>
      </c>
      <c r="F8" s="1061">
        <v>5263054</v>
      </c>
      <c r="G8" s="80" t="s">
        <v>572</v>
      </c>
      <c r="H8" s="1062"/>
    </row>
    <row r="9" spans="1:11" ht="18.75" customHeight="1">
      <c r="A9" s="737" t="s">
        <v>573</v>
      </c>
      <c r="B9" s="410">
        <v>7104</v>
      </c>
      <c r="C9" s="413">
        <f>(B9/B8-1)*100</f>
        <v>-2.3370910090734109</v>
      </c>
      <c r="D9" s="410">
        <v>71798</v>
      </c>
      <c r="E9" s="413">
        <f>(D9/D8-1)*100</f>
        <v>-9.9022449773494507</v>
      </c>
      <c r="F9" s="410">
        <v>4572280</v>
      </c>
      <c r="G9" s="413">
        <f>(F9/F8-1)*100</f>
        <v>-13.124965086810814</v>
      </c>
      <c r="H9" s="1063"/>
    </row>
    <row r="10" spans="1:11" ht="18.75" customHeight="1">
      <c r="A10" s="737" t="s">
        <v>371</v>
      </c>
      <c r="B10" s="410">
        <v>6119</v>
      </c>
      <c r="C10" s="413">
        <f>(B10/B9-1)*100</f>
        <v>-13.865427927927932</v>
      </c>
      <c r="D10" s="410">
        <v>61626</v>
      </c>
      <c r="E10" s="413">
        <f>(D10/D9-1)*100</f>
        <v>-14.167525557814987</v>
      </c>
      <c r="F10" s="410">
        <v>3565500</v>
      </c>
      <c r="G10" s="413">
        <f>(F10/F9-1)*100</f>
        <v>-22.019211421872676</v>
      </c>
      <c r="H10" s="1063"/>
    </row>
    <row r="11" spans="1:11" ht="18.75" customHeight="1">
      <c r="A11" s="737" t="s">
        <v>373</v>
      </c>
      <c r="B11" s="410">
        <v>6200</v>
      </c>
      <c r="C11" s="413">
        <f>(B11/B10-1)*100</f>
        <v>1.3237457100833572</v>
      </c>
      <c r="D11" s="410">
        <v>60287</v>
      </c>
      <c r="E11" s="413">
        <f>(D11/D10-1)*100</f>
        <v>-2.172784214454937</v>
      </c>
      <c r="F11" s="410">
        <v>3611758</v>
      </c>
      <c r="G11" s="413">
        <f>(F11/F10-1)*100</f>
        <v>1.2973776468938381</v>
      </c>
      <c r="H11" s="1063"/>
    </row>
    <row r="12" spans="1:11" ht="18.75" customHeight="1">
      <c r="A12" s="737" t="s">
        <v>376</v>
      </c>
      <c r="B12" s="410">
        <v>5726</v>
      </c>
      <c r="C12" s="413">
        <f>(B12/B11-1)*100</f>
        <v>-7.6451612903225774</v>
      </c>
      <c r="D12" s="410">
        <v>57590</v>
      </c>
      <c r="E12" s="413">
        <f>(D12/D11-1)*100</f>
        <v>-4.4736012739064801</v>
      </c>
      <c r="F12" s="410">
        <v>3555281</v>
      </c>
      <c r="G12" s="413">
        <f>(F12/F11-1)*100</f>
        <v>-1.5636983430229789</v>
      </c>
      <c r="H12" s="1063"/>
    </row>
    <row r="13" spans="1:11" ht="18.75" customHeight="1">
      <c r="A13" s="737" t="s">
        <v>207</v>
      </c>
      <c r="B13" s="410">
        <v>5360</v>
      </c>
      <c r="C13" s="80" t="s">
        <v>572</v>
      </c>
      <c r="D13" s="410">
        <v>58006</v>
      </c>
      <c r="E13" s="80" t="s">
        <v>572</v>
      </c>
      <c r="F13" s="410">
        <v>3696688.75</v>
      </c>
      <c r="G13" s="80" t="s">
        <v>572</v>
      </c>
      <c r="H13" s="1062"/>
    </row>
    <row r="14" spans="1:11" ht="18.75" customHeight="1">
      <c r="A14" s="737" t="s">
        <v>205</v>
      </c>
      <c r="B14" s="410">
        <v>5432</v>
      </c>
      <c r="C14" s="80" t="s">
        <v>572</v>
      </c>
      <c r="D14" s="410">
        <v>57573</v>
      </c>
      <c r="E14" s="80" t="s">
        <v>572</v>
      </c>
      <c r="F14" s="410">
        <v>2739206</v>
      </c>
      <c r="G14" s="80" t="s">
        <v>572</v>
      </c>
    </row>
    <row r="15" spans="1:11" ht="18.75" customHeight="1">
      <c r="A15" s="530" t="s">
        <v>1560</v>
      </c>
      <c r="B15" s="530"/>
      <c r="C15" s="530"/>
      <c r="D15" s="530"/>
      <c r="E15" s="530"/>
      <c r="F15" s="530"/>
    </row>
    <row r="16" spans="1:11" s="322" customFormat="1" ht="18.75" customHeight="1">
      <c r="A16" s="2032" t="s">
        <v>1558</v>
      </c>
      <c r="B16" s="2033"/>
      <c r="C16" s="2033"/>
      <c r="D16" s="2033"/>
      <c r="E16" s="2033"/>
      <c r="F16" s="2033"/>
      <c r="G16" s="2033"/>
      <c r="H16" s="2033"/>
      <c r="I16" s="2033"/>
      <c r="J16" s="2033"/>
    </row>
    <row r="17" spans="1:9" ht="18.75" customHeight="1">
      <c r="A17" s="530" t="s">
        <v>1557</v>
      </c>
      <c r="B17" s="530"/>
      <c r="C17" s="530"/>
      <c r="D17" s="530"/>
      <c r="E17" s="530"/>
      <c r="F17" s="530"/>
    </row>
    <row r="18" spans="1:9" ht="18.75" customHeight="1">
      <c r="A18" s="530"/>
      <c r="B18" s="530"/>
      <c r="C18" s="530"/>
      <c r="D18" s="530"/>
      <c r="E18" s="530"/>
      <c r="F18" s="530"/>
    </row>
    <row r="19" spans="1:9" ht="18.75" customHeight="1">
      <c r="A19" s="1064"/>
      <c r="B19" s="530"/>
      <c r="C19" s="530"/>
      <c r="D19" s="530"/>
      <c r="E19" s="530"/>
      <c r="F19" s="530"/>
    </row>
    <row r="20" spans="1:9" ht="18.75" customHeight="1">
      <c r="A20" s="1065"/>
    </row>
    <row r="21" spans="1:9" ht="18.75" customHeight="1">
      <c r="A21" s="330" t="s">
        <v>1322</v>
      </c>
      <c r="B21" s="689"/>
      <c r="C21" s="689"/>
      <c r="D21" s="689"/>
      <c r="E21" s="689"/>
      <c r="F21" s="330" t="s">
        <v>1323</v>
      </c>
      <c r="G21" s="689"/>
      <c r="H21" s="689"/>
      <c r="I21" s="689"/>
    </row>
    <row r="22" spans="1:9" ht="18.75" customHeight="1">
      <c r="A22" s="689"/>
      <c r="B22" s="689"/>
      <c r="C22" s="690" t="s">
        <v>245</v>
      </c>
      <c r="D22" s="689"/>
      <c r="E22" s="689"/>
      <c r="F22" s="689"/>
      <c r="G22" s="689"/>
      <c r="H22" s="689"/>
      <c r="I22" s="690" t="s">
        <v>244</v>
      </c>
    </row>
    <row r="23" spans="1:9" ht="18.75" customHeight="1">
      <c r="A23" s="1025"/>
      <c r="B23" s="1066" t="s">
        <v>595</v>
      </c>
      <c r="C23" s="1067"/>
      <c r="D23" s="689"/>
      <c r="E23" s="689"/>
      <c r="F23" s="1025"/>
      <c r="G23" s="2038" t="s">
        <v>1571</v>
      </c>
      <c r="H23" s="2039"/>
      <c r="I23" s="1067"/>
    </row>
    <row r="24" spans="1:9" ht="18.75" customHeight="1">
      <c r="A24" s="695"/>
      <c r="B24" s="730"/>
      <c r="C24" s="1029" t="s">
        <v>70</v>
      </c>
      <c r="D24" s="689"/>
      <c r="E24" s="689"/>
      <c r="F24" s="695"/>
      <c r="G24" s="2034"/>
      <c r="H24" s="2035"/>
      <c r="I24" s="1029" t="s">
        <v>70</v>
      </c>
    </row>
    <row r="25" spans="1:9" ht="18.75" customHeight="1">
      <c r="A25" s="699" t="s">
        <v>574</v>
      </c>
      <c r="B25" s="328">
        <v>23765</v>
      </c>
      <c r="C25" s="676">
        <v>12.466623651175844</v>
      </c>
      <c r="D25" s="689"/>
      <c r="E25" s="689"/>
      <c r="F25" s="699" t="s">
        <v>574</v>
      </c>
      <c r="G25" s="2022">
        <v>312068</v>
      </c>
      <c r="H25" s="2023"/>
      <c r="I25" s="676">
        <v>13.763471590798831</v>
      </c>
    </row>
    <row r="26" spans="1:9" ht="18.75" customHeight="1">
      <c r="A26" s="699" t="s">
        <v>575</v>
      </c>
      <c r="B26" s="707">
        <v>6095</v>
      </c>
      <c r="C26" s="1068">
        <v>12.299465240641712</v>
      </c>
      <c r="D26" s="689"/>
      <c r="E26" s="689"/>
      <c r="F26" s="699" t="s">
        <v>576</v>
      </c>
      <c r="G26" s="2036">
        <v>167795</v>
      </c>
      <c r="H26" s="2037"/>
      <c r="I26" s="676">
        <v>11.771122709543452</v>
      </c>
    </row>
    <row r="27" spans="1:9" ht="18.75" customHeight="1">
      <c r="A27" s="699" t="s">
        <v>577</v>
      </c>
      <c r="B27" s="328">
        <v>8743</v>
      </c>
      <c r="C27" s="676">
        <v>11.774132730015083</v>
      </c>
      <c r="D27" s="689"/>
      <c r="E27" s="689"/>
      <c r="F27" s="699" t="s">
        <v>577</v>
      </c>
      <c r="G27" s="2022">
        <v>93951</v>
      </c>
      <c r="H27" s="2023"/>
      <c r="I27" s="676">
        <v>10.869077312503181</v>
      </c>
    </row>
    <row r="28" spans="1:9" ht="18.75" customHeight="1">
      <c r="A28" s="699" t="s">
        <v>576</v>
      </c>
      <c r="B28" s="328">
        <v>14045</v>
      </c>
      <c r="C28" s="676">
        <v>11.26881478866459</v>
      </c>
      <c r="D28" s="689"/>
      <c r="E28" s="689"/>
      <c r="F28" s="699" t="s">
        <v>575</v>
      </c>
      <c r="G28" s="2022">
        <v>60683</v>
      </c>
      <c r="H28" s="2023"/>
      <c r="I28" s="676">
        <v>10.806609015272397</v>
      </c>
    </row>
    <row r="29" spans="1:9" ht="18.75" customHeight="1">
      <c r="A29" s="699" t="s">
        <v>578</v>
      </c>
      <c r="B29" s="328">
        <v>5436</v>
      </c>
      <c r="C29" s="676">
        <v>9.918441075045159</v>
      </c>
      <c r="D29" s="689"/>
      <c r="E29" s="689"/>
      <c r="F29" s="699" t="s">
        <v>578</v>
      </c>
      <c r="G29" s="2022">
        <v>54783</v>
      </c>
      <c r="H29" s="2023"/>
      <c r="I29" s="676">
        <v>9.4471691085175067</v>
      </c>
    </row>
    <row r="30" spans="1:9" ht="18.75" customHeight="1">
      <c r="A30" s="699" t="s">
        <v>579</v>
      </c>
      <c r="B30" s="328">
        <v>6987</v>
      </c>
      <c r="C30" s="676">
        <v>9.2238841436850656</v>
      </c>
      <c r="D30" s="689"/>
      <c r="E30" s="689"/>
      <c r="F30" s="699" t="s">
        <v>579</v>
      </c>
      <c r="G30" s="2024">
        <v>72049</v>
      </c>
      <c r="H30" s="2025"/>
      <c r="I30" s="1068">
        <v>8.3961548456566053</v>
      </c>
    </row>
    <row r="31" spans="1:9" ht="18.75" customHeight="1">
      <c r="A31" s="699" t="s">
        <v>580</v>
      </c>
      <c r="B31" s="328">
        <v>2881</v>
      </c>
      <c r="C31" s="676">
        <v>8.8952698530319871</v>
      </c>
      <c r="D31" s="689"/>
      <c r="E31" s="689"/>
      <c r="F31" s="699" t="s">
        <v>580</v>
      </c>
      <c r="G31" s="2024">
        <v>27631</v>
      </c>
      <c r="H31" s="2025"/>
      <c r="I31" s="1068">
        <v>8.1375829043316408</v>
      </c>
    </row>
    <row r="32" spans="1:9" ht="18.75" customHeight="1">
      <c r="A32" s="699" t="s">
        <v>581</v>
      </c>
      <c r="B32" s="707">
        <v>3180</v>
      </c>
      <c r="C32" s="1068">
        <v>8.7042207258991624</v>
      </c>
      <c r="D32" s="689"/>
      <c r="E32" s="689"/>
      <c r="F32" s="709" t="s">
        <v>582</v>
      </c>
      <c r="G32" s="2030">
        <v>58765</v>
      </c>
      <c r="H32" s="2031"/>
      <c r="I32" s="712">
        <v>7.8695185217919974</v>
      </c>
    </row>
    <row r="33" spans="1:9" ht="15.75" customHeight="1">
      <c r="A33" s="699" t="s">
        <v>583</v>
      </c>
      <c r="B33" s="328">
        <v>3057</v>
      </c>
      <c r="C33" s="676">
        <v>8.3545134049356395</v>
      </c>
      <c r="D33" s="689"/>
      <c r="E33" s="689"/>
      <c r="F33" s="699" t="s">
        <v>584</v>
      </c>
      <c r="G33" s="2022">
        <v>39670</v>
      </c>
      <c r="H33" s="2023"/>
      <c r="I33" s="676">
        <v>7.8448821389020722</v>
      </c>
    </row>
    <row r="34" spans="1:9" ht="15.75" customHeight="1">
      <c r="A34" s="699" t="s">
        <v>584</v>
      </c>
      <c r="B34" s="328">
        <v>3333</v>
      </c>
      <c r="C34" s="676">
        <v>7.855476207311038</v>
      </c>
      <c r="D34" s="689"/>
      <c r="E34" s="689"/>
      <c r="F34" s="699" t="s">
        <v>583</v>
      </c>
      <c r="G34" s="2022">
        <v>28755</v>
      </c>
      <c r="H34" s="2023"/>
      <c r="I34" s="676">
        <v>7.8165562571865843</v>
      </c>
    </row>
    <row r="35" spans="1:9" ht="18.75" customHeight="1">
      <c r="A35" s="699" t="s">
        <v>585</v>
      </c>
      <c r="B35" s="328">
        <v>2467</v>
      </c>
      <c r="C35" s="676">
        <v>7.845693932069711</v>
      </c>
      <c r="D35" s="689"/>
      <c r="E35" s="689"/>
      <c r="F35" s="699" t="s">
        <v>581</v>
      </c>
      <c r="G35" s="2022">
        <v>26365</v>
      </c>
      <c r="H35" s="2023"/>
      <c r="I35" s="676">
        <v>7.5753875328630746</v>
      </c>
    </row>
    <row r="36" spans="1:9" ht="18.75" customHeight="1">
      <c r="A36" s="709" t="s">
        <v>582</v>
      </c>
      <c r="B36" s="711">
        <v>5432</v>
      </c>
      <c r="C36" s="712">
        <v>7.2992112229403787</v>
      </c>
      <c r="D36" s="689"/>
      <c r="E36" s="689"/>
      <c r="F36" s="699" t="s">
        <v>585</v>
      </c>
      <c r="G36" s="2022">
        <v>23280</v>
      </c>
      <c r="H36" s="2023"/>
      <c r="I36" s="676">
        <v>7.3473020441784946</v>
      </c>
    </row>
    <row r="37" spans="1:9" ht="18.75" customHeight="1">
      <c r="A37" s="699" t="s">
        <v>586</v>
      </c>
      <c r="B37" s="328">
        <v>2176</v>
      </c>
      <c r="C37" s="676">
        <v>7.2390964436608005</v>
      </c>
      <c r="D37" s="689"/>
      <c r="E37" s="689"/>
      <c r="F37" s="699" t="s">
        <v>587</v>
      </c>
      <c r="G37" s="2024">
        <v>52524</v>
      </c>
      <c r="H37" s="2025"/>
      <c r="I37" s="1068">
        <v>7.1742729294264844</v>
      </c>
    </row>
    <row r="38" spans="1:9" ht="18.75" customHeight="1">
      <c r="A38" s="699" t="s">
        <v>587</v>
      </c>
      <c r="B38" s="707">
        <v>5101</v>
      </c>
      <c r="C38" s="676">
        <v>7.205107561054847</v>
      </c>
      <c r="D38" s="689"/>
      <c r="E38" s="689"/>
      <c r="F38" s="699" t="s">
        <v>586</v>
      </c>
      <c r="G38" s="2022">
        <v>26839</v>
      </c>
      <c r="H38" s="2023"/>
      <c r="I38" s="676">
        <v>6.7566070700306629</v>
      </c>
    </row>
    <row r="39" spans="1:9" ht="18.75" customHeight="1">
      <c r="A39" s="699" t="s">
        <v>588</v>
      </c>
      <c r="B39" s="328">
        <v>2627</v>
      </c>
      <c r="C39" s="676">
        <v>7.086019475089687</v>
      </c>
      <c r="D39" s="689"/>
      <c r="E39" s="689"/>
      <c r="F39" s="699" t="s">
        <v>588</v>
      </c>
      <c r="G39" s="2022">
        <v>22546</v>
      </c>
      <c r="H39" s="2023"/>
      <c r="I39" s="676">
        <v>6.0198918630265004</v>
      </c>
    </row>
    <row r="40" spans="1:9" ht="18.75" customHeight="1">
      <c r="A40" s="699" t="s">
        <v>589</v>
      </c>
      <c r="B40" s="328">
        <v>2975</v>
      </c>
      <c r="C40" s="676">
        <v>6.8486843619788669</v>
      </c>
      <c r="D40" s="689"/>
      <c r="E40" s="689"/>
      <c r="F40" s="699" t="s">
        <v>590</v>
      </c>
      <c r="G40" s="2022">
        <v>83441</v>
      </c>
      <c r="H40" s="2023"/>
      <c r="I40" s="676">
        <v>5.5956994641095577</v>
      </c>
    </row>
    <row r="41" spans="1:9" ht="18.75" customHeight="1">
      <c r="A41" s="699" t="s">
        <v>591</v>
      </c>
      <c r="B41" s="707">
        <v>1883</v>
      </c>
      <c r="C41" s="1068">
        <v>6.3264346190028231</v>
      </c>
      <c r="D41" s="689"/>
      <c r="E41" s="689"/>
      <c r="F41" s="699" t="s">
        <v>589</v>
      </c>
      <c r="G41" s="2022">
        <v>24577</v>
      </c>
      <c r="H41" s="2023"/>
      <c r="I41" s="676">
        <v>5.5716766491500911</v>
      </c>
    </row>
    <row r="42" spans="1:9" ht="18.75" customHeight="1">
      <c r="A42" s="699" t="s">
        <v>590</v>
      </c>
      <c r="B42" s="707">
        <v>7445</v>
      </c>
      <c r="C42" s="676">
        <v>6.2296563438736827</v>
      </c>
      <c r="D42" s="689"/>
      <c r="E42" s="689"/>
      <c r="F42" s="699" t="s">
        <v>591</v>
      </c>
      <c r="G42" s="2022">
        <v>16081</v>
      </c>
      <c r="H42" s="2023"/>
      <c r="I42" s="676">
        <v>5.0579361884152778</v>
      </c>
    </row>
    <row r="43" spans="1:9" ht="18.75" customHeight="1">
      <c r="A43" s="699" t="s">
        <v>592</v>
      </c>
      <c r="B43" s="328">
        <v>1303</v>
      </c>
      <c r="C43" s="676">
        <v>5.5385530901980786</v>
      </c>
      <c r="D43" s="705"/>
      <c r="E43" s="705"/>
      <c r="F43" s="699" t="s">
        <v>593</v>
      </c>
      <c r="G43" s="2024">
        <v>26997</v>
      </c>
      <c r="H43" s="2025"/>
      <c r="I43" s="676">
        <v>4.8664550424780577</v>
      </c>
    </row>
    <row r="44" spans="1:9" ht="18.75" customHeight="1" thickBot="1">
      <c r="A44" s="714" t="s">
        <v>593</v>
      </c>
      <c r="B44" s="716">
        <v>2105</v>
      </c>
      <c r="C44" s="680">
        <v>4.9394593579876105</v>
      </c>
      <c r="D44" s="689"/>
      <c r="E44" s="689"/>
      <c r="F44" s="714" t="s">
        <v>592</v>
      </c>
      <c r="G44" s="2026">
        <v>11050</v>
      </c>
      <c r="H44" s="2027"/>
      <c r="I44" s="680">
        <v>4.4467695527072975</v>
      </c>
    </row>
    <row r="45" spans="1:9" ht="18.75" customHeight="1" thickTop="1">
      <c r="A45" s="719" t="s">
        <v>594</v>
      </c>
      <c r="B45" s="721">
        <v>382354</v>
      </c>
      <c r="C45" s="682">
        <v>6.8996617243217431</v>
      </c>
      <c r="D45" s="689"/>
      <c r="E45" s="689"/>
      <c r="F45" s="719" t="s">
        <v>594</v>
      </c>
      <c r="G45" s="2040">
        <v>4009494</v>
      </c>
      <c r="H45" s="2041"/>
      <c r="I45" s="682">
        <v>6.98181142676364</v>
      </c>
    </row>
    <row r="46" spans="1:9" ht="18.75" customHeight="1">
      <c r="A46" s="723" t="s">
        <v>221</v>
      </c>
      <c r="B46" s="689"/>
      <c r="C46" s="689"/>
      <c r="D46" s="689"/>
      <c r="E46" s="689"/>
      <c r="F46" s="723" t="s">
        <v>221</v>
      </c>
      <c r="G46" s="689"/>
      <c r="H46" s="689"/>
      <c r="I46" s="689"/>
    </row>
    <row r="48" spans="1:9" ht="13.5" customHeight="1">
      <c r="A48" s="1069"/>
    </row>
    <row r="49" ht="13.5" customHeight="1"/>
  </sheetData>
  <mergeCells count="26">
    <mergeCell ref="G25:H25"/>
    <mergeCell ref="G26:H26"/>
    <mergeCell ref="G27:H27"/>
    <mergeCell ref="G23:H23"/>
    <mergeCell ref="G45:H45"/>
    <mergeCell ref="G36:H36"/>
    <mergeCell ref="G37:H37"/>
    <mergeCell ref="G38:H38"/>
    <mergeCell ref="G39:H39"/>
    <mergeCell ref="G40:H40"/>
    <mergeCell ref="A4:G4"/>
    <mergeCell ref="G41:H41"/>
    <mergeCell ref="G42:H42"/>
    <mergeCell ref="G43:H43"/>
    <mergeCell ref="G44:H44"/>
    <mergeCell ref="G33:H33"/>
    <mergeCell ref="G34:H34"/>
    <mergeCell ref="G35:H35"/>
    <mergeCell ref="F6:G6"/>
    <mergeCell ref="G28:H28"/>
    <mergeCell ref="G29:H29"/>
    <mergeCell ref="G30:H30"/>
    <mergeCell ref="G31:H31"/>
    <mergeCell ref="G32:H32"/>
    <mergeCell ref="A16:J16"/>
    <mergeCell ref="G24:H24"/>
  </mergeCells>
  <phoneticPr fontId="9"/>
  <pageMargins left="0.89" right="0.39" top="0.98425196850393704" bottom="0.98425196850393704" header="0.51181102362204722" footer="0.51181102362204722"/>
  <pageSetup paperSize="9" scale="8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view="pageBreakPreview" zoomScale="80" zoomScaleNormal="100" zoomScaleSheetLayoutView="80" workbookViewId="0">
      <selection activeCell="A2" sqref="A2"/>
    </sheetView>
  </sheetViews>
  <sheetFormatPr defaultRowHeight="13.5"/>
  <cols>
    <col min="1" max="1" width="12.7109375" style="1070" customWidth="1"/>
    <col min="2" max="4" width="17.140625" style="1070" customWidth="1"/>
    <col min="5" max="5" width="15.7109375" style="1070" customWidth="1"/>
    <col min="6" max="6" width="17.140625" style="1070" customWidth="1"/>
    <col min="7" max="7" width="15.7109375" style="1070" customWidth="1"/>
    <col min="8" max="8" width="17.140625" style="1070" customWidth="1"/>
    <col min="9" max="9" width="15.7109375" style="1070" customWidth="1"/>
    <col min="10" max="10" width="16.7109375" style="1070" customWidth="1"/>
    <col min="11" max="251" width="9.140625" style="1070"/>
    <col min="252" max="252" width="4" style="1070" bestFit="1" customWidth="1"/>
    <col min="253" max="253" width="13.140625" style="1070" bestFit="1" customWidth="1"/>
    <col min="254" max="257" width="0" style="1070" hidden="1" customWidth="1"/>
    <col min="258" max="258" width="16.7109375" style="1070" customWidth="1"/>
    <col min="259" max="259" width="0" style="1070" hidden="1" customWidth="1"/>
    <col min="260" max="260" width="16.7109375" style="1070" customWidth="1"/>
    <col min="261" max="507" width="9.140625" style="1070"/>
    <col min="508" max="508" width="4" style="1070" bestFit="1" customWidth="1"/>
    <col min="509" max="509" width="13.140625" style="1070" bestFit="1" customWidth="1"/>
    <col min="510" max="513" width="0" style="1070" hidden="1" customWidth="1"/>
    <col min="514" max="514" width="16.7109375" style="1070" customWidth="1"/>
    <col min="515" max="515" width="0" style="1070" hidden="1" customWidth="1"/>
    <col min="516" max="516" width="16.7109375" style="1070" customWidth="1"/>
    <col min="517" max="763" width="9.140625" style="1070"/>
    <col min="764" max="764" width="4" style="1070" bestFit="1" customWidth="1"/>
    <col min="765" max="765" width="13.140625" style="1070" bestFit="1" customWidth="1"/>
    <col min="766" max="769" width="0" style="1070" hidden="1" customWidth="1"/>
    <col min="770" max="770" width="16.7109375" style="1070" customWidth="1"/>
    <col min="771" max="771" width="0" style="1070" hidden="1" customWidth="1"/>
    <col min="772" max="772" width="16.7109375" style="1070" customWidth="1"/>
    <col min="773" max="1019" width="9.140625" style="1070"/>
    <col min="1020" max="1020" width="4" style="1070" bestFit="1" customWidth="1"/>
    <col min="1021" max="1021" width="13.140625" style="1070" bestFit="1" customWidth="1"/>
    <col min="1022" max="1025" width="0" style="1070" hidden="1" customWidth="1"/>
    <col min="1026" max="1026" width="16.7109375" style="1070" customWidth="1"/>
    <col min="1027" max="1027" width="0" style="1070" hidden="1" customWidth="1"/>
    <col min="1028" max="1028" width="16.7109375" style="1070" customWidth="1"/>
    <col min="1029" max="1275" width="9.140625" style="1070"/>
    <col min="1276" max="1276" width="4" style="1070" bestFit="1" customWidth="1"/>
    <col min="1277" max="1277" width="13.140625" style="1070" bestFit="1" customWidth="1"/>
    <col min="1278" max="1281" width="0" style="1070" hidden="1" customWidth="1"/>
    <col min="1282" max="1282" width="16.7109375" style="1070" customWidth="1"/>
    <col min="1283" max="1283" width="0" style="1070" hidden="1" customWidth="1"/>
    <col min="1284" max="1284" width="16.7109375" style="1070" customWidth="1"/>
    <col min="1285" max="1531" width="9.140625" style="1070"/>
    <col min="1532" max="1532" width="4" style="1070" bestFit="1" customWidth="1"/>
    <col min="1533" max="1533" width="13.140625" style="1070" bestFit="1" customWidth="1"/>
    <col min="1534" max="1537" width="0" style="1070" hidden="1" customWidth="1"/>
    <col min="1538" max="1538" width="16.7109375" style="1070" customWidth="1"/>
    <col min="1539" max="1539" width="0" style="1070" hidden="1" customWidth="1"/>
    <col min="1540" max="1540" width="16.7109375" style="1070" customWidth="1"/>
    <col min="1541" max="1787" width="9.140625" style="1070"/>
    <col min="1788" max="1788" width="4" style="1070" bestFit="1" customWidth="1"/>
    <col min="1789" max="1789" width="13.140625" style="1070" bestFit="1" customWidth="1"/>
    <col min="1790" max="1793" width="0" style="1070" hidden="1" customWidth="1"/>
    <col min="1794" max="1794" width="16.7109375" style="1070" customWidth="1"/>
    <col min="1795" max="1795" width="0" style="1070" hidden="1" customWidth="1"/>
    <col min="1796" max="1796" width="16.7109375" style="1070" customWidth="1"/>
    <col min="1797" max="2043" width="9.140625" style="1070"/>
    <col min="2044" max="2044" width="4" style="1070" bestFit="1" customWidth="1"/>
    <col min="2045" max="2045" width="13.140625" style="1070" bestFit="1" customWidth="1"/>
    <col min="2046" max="2049" width="0" style="1070" hidden="1" customWidth="1"/>
    <col min="2050" max="2050" width="16.7109375" style="1070" customWidth="1"/>
    <col min="2051" max="2051" width="0" style="1070" hidden="1" customWidth="1"/>
    <col min="2052" max="2052" width="16.7109375" style="1070" customWidth="1"/>
    <col min="2053" max="2299" width="9.140625" style="1070"/>
    <col min="2300" max="2300" width="4" style="1070" bestFit="1" customWidth="1"/>
    <col min="2301" max="2301" width="13.140625" style="1070" bestFit="1" customWidth="1"/>
    <col min="2302" max="2305" width="0" style="1070" hidden="1" customWidth="1"/>
    <col min="2306" max="2306" width="16.7109375" style="1070" customWidth="1"/>
    <col min="2307" max="2307" width="0" style="1070" hidden="1" customWidth="1"/>
    <col min="2308" max="2308" width="16.7109375" style="1070" customWidth="1"/>
    <col min="2309" max="2555" width="9.140625" style="1070"/>
    <col min="2556" max="2556" width="4" style="1070" bestFit="1" customWidth="1"/>
    <col min="2557" max="2557" width="13.140625" style="1070" bestFit="1" customWidth="1"/>
    <col min="2558" max="2561" width="0" style="1070" hidden="1" customWidth="1"/>
    <col min="2562" max="2562" width="16.7109375" style="1070" customWidth="1"/>
    <col min="2563" max="2563" width="0" style="1070" hidden="1" customWidth="1"/>
    <col min="2564" max="2564" width="16.7109375" style="1070" customWidth="1"/>
    <col min="2565" max="2811" width="9.140625" style="1070"/>
    <col min="2812" max="2812" width="4" style="1070" bestFit="1" customWidth="1"/>
    <col min="2813" max="2813" width="13.140625" style="1070" bestFit="1" customWidth="1"/>
    <col min="2814" max="2817" width="0" style="1070" hidden="1" customWidth="1"/>
    <col min="2818" max="2818" width="16.7109375" style="1070" customWidth="1"/>
    <col min="2819" max="2819" width="0" style="1070" hidden="1" customWidth="1"/>
    <col min="2820" max="2820" width="16.7109375" style="1070" customWidth="1"/>
    <col min="2821" max="3067" width="9.140625" style="1070"/>
    <col min="3068" max="3068" width="4" style="1070" bestFit="1" customWidth="1"/>
    <col min="3069" max="3069" width="13.140625" style="1070" bestFit="1" customWidth="1"/>
    <col min="3070" max="3073" width="0" style="1070" hidden="1" customWidth="1"/>
    <col min="3074" max="3074" width="16.7109375" style="1070" customWidth="1"/>
    <col min="3075" max="3075" width="0" style="1070" hidden="1" customWidth="1"/>
    <col min="3076" max="3076" width="16.7109375" style="1070" customWidth="1"/>
    <col min="3077" max="3323" width="9.140625" style="1070"/>
    <col min="3324" max="3324" width="4" style="1070" bestFit="1" customWidth="1"/>
    <col min="3325" max="3325" width="13.140625" style="1070" bestFit="1" customWidth="1"/>
    <col min="3326" max="3329" width="0" style="1070" hidden="1" customWidth="1"/>
    <col min="3330" max="3330" width="16.7109375" style="1070" customWidth="1"/>
    <col min="3331" max="3331" width="0" style="1070" hidden="1" customWidth="1"/>
    <col min="3332" max="3332" width="16.7109375" style="1070" customWidth="1"/>
    <col min="3333" max="3579" width="9.140625" style="1070"/>
    <col min="3580" max="3580" width="4" style="1070" bestFit="1" customWidth="1"/>
    <col min="3581" max="3581" width="13.140625" style="1070" bestFit="1" customWidth="1"/>
    <col min="3582" max="3585" width="0" style="1070" hidden="1" customWidth="1"/>
    <col min="3586" max="3586" width="16.7109375" style="1070" customWidth="1"/>
    <col min="3587" max="3587" width="0" style="1070" hidden="1" customWidth="1"/>
    <col min="3588" max="3588" width="16.7109375" style="1070" customWidth="1"/>
    <col min="3589" max="3835" width="9.140625" style="1070"/>
    <col min="3836" max="3836" width="4" style="1070" bestFit="1" customWidth="1"/>
    <col min="3837" max="3837" width="13.140625" style="1070" bestFit="1" customWidth="1"/>
    <col min="3838" max="3841" width="0" style="1070" hidden="1" customWidth="1"/>
    <col min="3842" max="3842" width="16.7109375" style="1070" customWidth="1"/>
    <col min="3843" max="3843" width="0" style="1070" hidden="1" customWidth="1"/>
    <col min="3844" max="3844" width="16.7109375" style="1070" customWidth="1"/>
    <col min="3845" max="4091" width="9.140625" style="1070"/>
    <col min="4092" max="4092" width="4" style="1070" bestFit="1" customWidth="1"/>
    <col min="4093" max="4093" width="13.140625" style="1070" bestFit="1" customWidth="1"/>
    <col min="4094" max="4097" width="0" style="1070" hidden="1" customWidth="1"/>
    <col min="4098" max="4098" width="16.7109375" style="1070" customWidth="1"/>
    <col min="4099" max="4099" width="0" style="1070" hidden="1" customWidth="1"/>
    <col min="4100" max="4100" width="16.7109375" style="1070" customWidth="1"/>
    <col min="4101" max="4347" width="9.140625" style="1070"/>
    <col min="4348" max="4348" width="4" style="1070" bestFit="1" customWidth="1"/>
    <col min="4349" max="4349" width="13.140625" style="1070" bestFit="1" customWidth="1"/>
    <col min="4350" max="4353" width="0" style="1070" hidden="1" customWidth="1"/>
    <col min="4354" max="4354" width="16.7109375" style="1070" customWidth="1"/>
    <col min="4355" max="4355" width="0" style="1070" hidden="1" customWidth="1"/>
    <col min="4356" max="4356" width="16.7109375" style="1070" customWidth="1"/>
    <col min="4357" max="4603" width="9.140625" style="1070"/>
    <col min="4604" max="4604" width="4" style="1070" bestFit="1" customWidth="1"/>
    <col min="4605" max="4605" width="13.140625" style="1070" bestFit="1" customWidth="1"/>
    <col min="4606" max="4609" width="0" style="1070" hidden="1" customWidth="1"/>
    <col min="4610" max="4610" width="16.7109375" style="1070" customWidth="1"/>
    <col min="4611" max="4611" width="0" style="1070" hidden="1" customWidth="1"/>
    <col min="4612" max="4612" width="16.7109375" style="1070" customWidth="1"/>
    <col min="4613" max="4859" width="9.140625" style="1070"/>
    <col min="4860" max="4860" width="4" style="1070" bestFit="1" customWidth="1"/>
    <col min="4861" max="4861" width="13.140625" style="1070" bestFit="1" customWidth="1"/>
    <col min="4862" max="4865" width="0" style="1070" hidden="1" customWidth="1"/>
    <col min="4866" max="4866" width="16.7109375" style="1070" customWidth="1"/>
    <col min="4867" max="4867" width="0" style="1070" hidden="1" customWidth="1"/>
    <col min="4868" max="4868" width="16.7109375" style="1070" customWidth="1"/>
    <col min="4869" max="5115" width="9.140625" style="1070"/>
    <col min="5116" max="5116" width="4" style="1070" bestFit="1" customWidth="1"/>
    <col min="5117" max="5117" width="13.140625" style="1070" bestFit="1" customWidth="1"/>
    <col min="5118" max="5121" width="0" style="1070" hidden="1" customWidth="1"/>
    <col min="5122" max="5122" width="16.7109375" style="1070" customWidth="1"/>
    <col min="5123" max="5123" width="0" style="1070" hidden="1" customWidth="1"/>
    <col min="5124" max="5124" width="16.7109375" style="1070" customWidth="1"/>
    <col min="5125" max="5371" width="9.140625" style="1070"/>
    <col min="5372" max="5372" width="4" style="1070" bestFit="1" customWidth="1"/>
    <col min="5373" max="5373" width="13.140625" style="1070" bestFit="1" customWidth="1"/>
    <col min="5374" max="5377" width="0" style="1070" hidden="1" customWidth="1"/>
    <col min="5378" max="5378" width="16.7109375" style="1070" customWidth="1"/>
    <col min="5379" max="5379" width="0" style="1070" hidden="1" customWidth="1"/>
    <col min="5380" max="5380" width="16.7109375" style="1070" customWidth="1"/>
    <col min="5381" max="5627" width="9.140625" style="1070"/>
    <col min="5628" max="5628" width="4" style="1070" bestFit="1" customWidth="1"/>
    <col min="5629" max="5629" width="13.140625" style="1070" bestFit="1" customWidth="1"/>
    <col min="5630" max="5633" width="0" style="1070" hidden="1" customWidth="1"/>
    <col min="5634" max="5634" width="16.7109375" style="1070" customWidth="1"/>
    <col min="5635" max="5635" width="0" style="1070" hidden="1" customWidth="1"/>
    <col min="5636" max="5636" width="16.7109375" style="1070" customWidth="1"/>
    <col min="5637" max="5883" width="9.140625" style="1070"/>
    <col min="5884" max="5884" width="4" style="1070" bestFit="1" customWidth="1"/>
    <col min="5885" max="5885" width="13.140625" style="1070" bestFit="1" customWidth="1"/>
    <col min="5886" max="5889" width="0" style="1070" hidden="1" customWidth="1"/>
    <col min="5890" max="5890" width="16.7109375" style="1070" customWidth="1"/>
    <col min="5891" max="5891" width="0" style="1070" hidden="1" customWidth="1"/>
    <col min="5892" max="5892" width="16.7109375" style="1070" customWidth="1"/>
    <col min="5893" max="6139" width="9.140625" style="1070"/>
    <col min="6140" max="6140" width="4" style="1070" bestFit="1" customWidth="1"/>
    <col min="6141" max="6141" width="13.140625" style="1070" bestFit="1" customWidth="1"/>
    <col min="6142" max="6145" width="0" style="1070" hidden="1" customWidth="1"/>
    <col min="6146" max="6146" width="16.7109375" style="1070" customWidth="1"/>
    <col min="6147" max="6147" width="0" style="1070" hidden="1" customWidth="1"/>
    <col min="6148" max="6148" width="16.7109375" style="1070" customWidth="1"/>
    <col min="6149" max="6395" width="9.140625" style="1070"/>
    <col min="6396" max="6396" width="4" style="1070" bestFit="1" customWidth="1"/>
    <col min="6397" max="6397" width="13.140625" style="1070" bestFit="1" customWidth="1"/>
    <col min="6398" max="6401" width="0" style="1070" hidden="1" customWidth="1"/>
    <col min="6402" max="6402" width="16.7109375" style="1070" customWidth="1"/>
    <col min="6403" max="6403" width="0" style="1070" hidden="1" customWidth="1"/>
    <col min="6404" max="6404" width="16.7109375" style="1070" customWidth="1"/>
    <col min="6405" max="6651" width="9.140625" style="1070"/>
    <col min="6652" max="6652" width="4" style="1070" bestFit="1" customWidth="1"/>
    <col min="6653" max="6653" width="13.140625" style="1070" bestFit="1" customWidth="1"/>
    <col min="6654" max="6657" width="0" style="1070" hidden="1" customWidth="1"/>
    <col min="6658" max="6658" width="16.7109375" style="1070" customWidth="1"/>
    <col min="6659" max="6659" width="0" style="1070" hidden="1" customWidth="1"/>
    <col min="6660" max="6660" width="16.7109375" style="1070" customWidth="1"/>
    <col min="6661" max="6907" width="9.140625" style="1070"/>
    <col min="6908" max="6908" width="4" style="1070" bestFit="1" customWidth="1"/>
    <col min="6909" max="6909" width="13.140625" style="1070" bestFit="1" customWidth="1"/>
    <col min="6910" max="6913" width="0" style="1070" hidden="1" customWidth="1"/>
    <col min="6914" max="6914" width="16.7109375" style="1070" customWidth="1"/>
    <col min="6915" max="6915" width="0" style="1070" hidden="1" customWidth="1"/>
    <col min="6916" max="6916" width="16.7109375" style="1070" customWidth="1"/>
    <col min="6917" max="7163" width="9.140625" style="1070"/>
    <col min="7164" max="7164" width="4" style="1070" bestFit="1" customWidth="1"/>
    <col min="7165" max="7165" width="13.140625" style="1070" bestFit="1" customWidth="1"/>
    <col min="7166" max="7169" width="0" style="1070" hidden="1" customWidth="1"/>
    <col min="7170" max="7170" width="16.7109375" style="1070" customWidth="1"/>
    <col min="7171" max="7171" width="0" style="1070" hidden="1" customWidth="1"/>
    <col min="7172" max="7172" width="16.7109375" style="1070" customWidth="1"/>
    <col min="7173" max="7419" width="9.140625" style="1070"/>
    <col min="7420" max="7420" width="4" style="1070" bestFit="1" customWidth="1"/>
    <col min="7421" max="7421" width="13.140625" style="1070" bestFit="1" customWidth="1"/>
    <col min="7422" max="7425" width="0" style="1070" hidden="1" customWidth="1"/>
    <col min="7426" max="7426" width="16.7109375" style="1070" customWidth="1"/>
    <col min="7427" max="7427" width="0" style="1070" hidden="1" customWidth="1"/>
    <col min="7428" max="7428" width="16.7109375" style="1070" customWidth="1"/>
    <col min="7429" max="7675" width="9.140625" style="1070"/>
    <col min="7676" max="7676" width="4" style="1070" bestFit="1" customWidth="1"/>
    <col min="7677" max="7677" width="13.140625" style="1070" bestFit="1" customWidth="1"/>
    <col min="7678" max="7681" width="0" style="1070" hidden="1" customWidth="1"/>
    <col min="7682" max="7682" width="16.7109375" style="1070" customWidth="1"/>
    <col min="7683" max="7683" width="0" style="1070" hidden="1" customWidth="1"/>
    <col min="7684" max="7684" width="16.7109375" style="1070" customWidth="1"/>
    <col min="7685" max="7931" width="9.140625" style="1070"/>
    <col min="7932" max="7932" width="4" style="1070" bestFit="1" customWidth="1"/>
    <col min="7933" max="7933" width="13.140625" style="1070" bestFit="1" customWidth="1"/>
    <col min="7934" max="7937" width="0" style="1070" hidden="1" customWidth="1"/>
    <col min="7938" max="7938" width="16.7109375" style="1070" customWidth="1"/>
    <col min="7939" max="7939" width="0" style="1070" hidden="1" customWidth="1"/>
    <col min="7940" max="7940" width="16.7109375" style="1070" customWidth="1"/>
    <col min="7941" max="8187" width="9.140625" style="1070"/>
    <col min="8188" max="8188" width="4" style="1070" bestFit="1" customWidth="1"/>
    <col min="8189" max="8189" width="13.140625" style="1070" bestFit="1" customWidth="1"/>
    <col min="8190" max="8193" width="0" style="1070" hidden="1" customWidth="1"/>
    <col min="8194" max="8194" width="16.7109375" style="1070" customWidth="1"/>
    <col min="8195" max="8195" width="0" style="1070" hidden="1" customWidth="1"/>
    <col min="8196" max="8196" width="16.7109375" style="1070" customWidth="1"/>
    <col min="8197" max="8443" width="9.140625" style="1070"/>
    <col min="8444" max="8444" width="4" style="1070" bestFit="1" customWidth="1"/>
    <col min="8445" max="8445" width="13.140625" style="1070" bestFit="1" customWidth="1"/>
    <col min="8446" max="8449" width="0" style="1070" hidden="1" customWidth="1"/>
    <col min="8450" max="8450" width="16.7109375" style="1070" customWidth="1"/>
    <col min="8451" max="8451" width="0" style="1070" hidden="1" customWidth="1"/>
    <col min="8452" max="8452" width="16.7109375" style="1070" customWidth="1"/>
    <col min="8453" max="8699" width="9.140625" style="1070"/>
    <col min="8700" max="8700" width="4" style="1070" bestFit="1" customWidth="1"/>
    <col min="8701" max="8701" width="13.140625" style="1070" bestFit="1" customWidth="1"/>
    <col min="8702" max="8705" width="0" style="1070" hidden="1" customWidth="1"/>
    <col min="8706" max="8706" width="16.7109375" style="1070" customWidth="1"/>
    <col min="8707" max="8707" width="0" style="1070" hidden="1" customWidth="1"/>
    <col min="8708" max="8708" width="16.7109375" style="1070" customWidth="1"/>
    <col min="8709" max="8955" width="9.140625" style="1070"/>
    <col min="8956" max="8956" width="4" style="1070" bestFit="1" customWidth="1"/>
    <col min="8957" max="8957" width="13.140625" style="1070" bestFit="1" customWidth="1"/>
    <col min="8958" max="8961" width="0" style="1070" hidden="1" customWidth="1"/>
    <col min="8962" max="8962" width="16.7109375" style="1070" customWidth="1"/>
    <col min="8963" max="8963" width="0" style="1070" hidden="1" customWidth="1"/>
    <col min="8964" max="8964" width="16.7109375" style="1070" customWidth="1"/>
    <col min="8965" max="9211" width="9.140625" style="1070"/>
    <col min="9212" max="9212" width="4" style="1070" bestFit="1" customWidth="1"/>
    <col min="9213" max="9213" width="13.140625" style="1070" bestFit="1" customWidth="1"/>
    <col min="9214" max="9217" width="0" style="1070" hidden="1" customWidth="1"/>
    <col min="9218" max="9218" width="16.7109375" style="1070" customWidth="1"/>
    <col min="9219" max="9219" width="0" style="1070" hidden="1" customWidth="1"/>
    <col min="9220" max="9220" width="16.7109375" style="1070" customWidth="1"/>
    <col min="9221" max="9467" width="9.140625" style="1070"/>
    <col min="9468" max="9468" width="4" style="1070" bestFit="1" customWidth="1"/>
    <col min="9469" max="9469" width="13.140625" style="1070" bestFit="1" customWidth="1"/>
    <col min="9470" max="9473" width="0" style="1070" hidden="1" customWidth="1"/>
    <col min="9474" max="9474" width="16.7109375" style="1070" customWidth="1"/>
    <col min="9475" max="9475" width="0" style="1070" hidden="1" customWidth="1"/>
    <col min="9476" max="9476" width="16.7109375" style="1070" customWidth="1"/>
    <col min="9477" max="9723" width="9.140625" style="1070"/>
    <col min="9724" max="9724" width="4" style="1070" bestFit="1" customWidth="1"/>
    <col min="9725" max="9725" width="13.140625" style="1070" bestFit="1" customWidth="1"/>
    <col min="9726" max="9729" width="0" style="1070" hidden="1" customWidth="1"/>
    <col min="9730" max="9730" width="16.7109375" style="1070" customWidth="1"/>
    <col min="9731" max="9731" width="0" style="1070" hidden="1" customWidth="1"/>
    <col min="9732" max="9732" width="16.7109375" style="1070" customWidth="1"/>
    <col min="9733" max="9979" width="9.140625" style="1070"/>
    <col min="9980" max="9980" width="4" style="1070" bestFit="1" customWidth="1"/>
    <col min="9981" max="9981" width="13.140625" style="1070" bestFit="1" customWidth="1"/>
    <col min="9982" max="9985" width="0" style="1070" hidden="1" customWidth="1"/>
    <col min="9986" max="9986" width="16.7109375" style="1070" customWidth="1"/>
    <col min="9987" max="9987" width="0" style="1070" hidden="1" customWidth="1"/>
    <col min="9988" max="9988" width="16.7109375" style="1070" customWidth="1"/>
    <col min="9989" max="10235" width="9.140625" style="1070"/>
    <col min="10236" max="10236" width="4" style="1070" bestFit="1" customWidth="1"/>
    <col min="10237" max="10237" width="13.140625" style="1070" bestFit="1" customWidth="1"/>
    <col min="10238" max="10241" width="0" style="1070" hidden="1" customWidth="1"/>
    <col min="10242" max="10242" width="16.7109375" style="1070" customWidth="1"/>
    <col min="10243" max="10243" width="0" style="1070" hidden="1" customWidth="1"/>
    <col min="10244" max="10244" width="16.7109375" style="1070" customWidth="1"/>
    <col min="10245" max="10491" width="9.140625" style="1070"/>
    <col min="10492" max="10492" width="4" style="1070" bestFit="1" customWidth="1"/>
    <col min="10493" max="10493" width="13.140625" style="1070" bestFit="1" customWidth="1"/>
    <col min="10494" max="10497" width="0" style="1070" hidden="1" customWidth="1"/>
    <col min="10498" max="10498" width="16.7109375" style="1070" customWidth="1"/>
    <col min="10499" max="10499" width="0" style="1070" hidden="1" customWidth="1"/>
    <col min="10500" max="10500" width="16.7109375" style="1070" customWidth="1"/>
    <col min="10501" max="10747" width="9.140625" style="1070"/>
    <col min="10748" max="10748" width="4" style="1070" bestFit="1" customWidth="1"/>
    <col min="10749" max="10749" width="13.140625" style="1070" bestFit="1" customWidth="1"/>
    <col min="10750" max="10753" width="0" style="1070" hidden="1" customWidth="1"/>
    <col min="10754" max="10754" width="16.7109375" style="1070" customWidth="1"/>
    <col min="10755" max="10755" width="0" style="1070" hidden="1" customWidth="1"/>
    <col min="10756" max="10756" width="16.7109375" style="1070" customWidth="1"/>
    <col min="10757" max="11003" width="9.140625" style="1070"/>
    <col min="11004" max="11004" width="4" style="1070" bestFit="1" customWidth="1"/>
    <col min="11005" max="11005" width="13.140625" style="1070" bestFit="1" customWidth="1"/>
    <col min="11006" max="11009" width="0" style="1070" hidden="1" customWidth="1"/>
    <col min="11010" max="11010" width="16.7109375" style="1070" customWidth="1"/>
    <col min="11011" max="11011" width="0" style="1070" hidden="1" customWidth="1"/>
    <col min="11012" max="11012" width="16.7109375" style="1070" customWidth="1"/>
    <col min="11013" max="11259" width="9.140625" style="1070"/>
    <col min="11260" max="11260" width="4" style="1070" bestFit="1" customWidth="1"/>
    <col min="11261" max="11261" width="13.140625" style="1070" bestFit="1" customWidth="1"/>
    <col min="11262" max="11265" width="0" style="1070" hidden="1" customWidth="1"/>
    <col min="11266" max="11266" width="16.7109375" style="1070" customWidth="1"/>
    <col min="11267" max="11267" width="0" style="1070" hidden="1" customWidth="1"/>
    <col min="11268" max="11268" width="16.7109375" style="1070" customWidth="1"/>
    <col min="11269" max="11515" width="9.140625" style="1070"/>
    <col min="11516" max="11516" width="4" style="1070" bestFit="1" customWidth="1"/>
    <col min="11517" max="11517" width="13.140625" style="1070" bestFit="1" customWidth="1"/>
    <col min="11518" max="11521" width="0" style="1070" hidden="1" customWidth="1"/>
    <col min="11522" max="11522" width="16.7109375" style="1070" customWidth="1"/>
    <col min="11523" max="11523" width="0" style="1070" hidden="1" customWidth="1"/>
    <col min="11524" max="11524" width="16.7109375" style="1070" customWidth="1"/>
    <col min="11525" max="11771" width="9.140625" style="1070"/>
    <col min="11772" max="11772" width="4" style="1070" bestFit="1" customWidth="1"/>
    <col min="11773" max="11773" width="13.140625" style="1070" bestFit="1" customWidth="1"/>
    <col min="11774" max="11777" width="0" style="1070" hidden="1" customWidth="1"/>
    <col min="11778" max="11778" width="16.7109375" style="1070" customWidth="1"/>
    <col min="11779" max="11779" width="0" style="1070" hidden="1" customWidth="1"/>
    <col min="11780" max="11780" width="16.7109375" style="1070" customWidth="1"/>
    <col min="11781" max="12027" width="9.140625" style="1070"/>
    <col min="12028" max="12028" width="4" style="1070" bestFit="1" customWidth="1"/>
    <col min="12029" max="12029" width="13.140625" style="1070" bestFit="1" customWidth="1"/>
    <col min="12030" max="12033" width="0" style="1070" hidden="1" customWidth="1"/>
    <col min="12034" max="12034" width="16.7109375" style="1070" customWidth="1"/>
    <col min="12035" max="12035" width="0" style="1070" hidden="1" customWidth="1"/>
    <col min="12036" max="12036" width="16.7109375" style="1070" customWidth="1"/>
    <col min="12037" max="12283" width="9.140625" style="1070"/>
    <col min="12284" max="12284" width="4" style="1070" bestFit="1" customWidth="1"/>
    <col min="12285" max="12285" width="13.140625" style="1070" bestFit="1" customWidth="1"/>
    <col min="12286" max="12289" width="0" style="1070" hidden="1" customWidth="1"/>
    <col min="12290" max="12290" width="16.7109375" style="1070" customWidth="1"/>
    <col min="12291" max="12291" width="0" style="1070" hidden="1" customWidth="1"/>
    <col min="12292" max="12292" width="16.7109375" style="1070" customWidth="1"/>
    <col min="12293" max="12539" width="9.140625" style="1070"/>
    <col min="12540" max="12540" width="4" style="1070" bestFit="1" customWidth="1"/>
    <col min="12541" max="12541" width="13.140625" style="1070" bestFit="1" customWidth="1"/>
    <col min="12542" max="12545" width="0" style="1070" hidden="1" customWidth="1"/>
    <col min="12546" max="12546" width="16.7109375" style="1070" customWidth="1"/>
    <col min="12547" max="12547" width="0" style="1070" hidden="1" customWidth="1"/>
    <col min="12548" max="12548" width="16.7109375" style="1070" customWidth="1"/>
    <col min="12549" max="12795" width="9.140625" style="1070"/>
    <col min="12796" max="12796" width="4" style="1070" bestFit="1" customWidth="1"/>
    <col min="12797" max="12797" width="13.140625" style="1070" bestFit="1" customWidth="1"/>
    <col min="12798" max="12801" width="0" style="1070" hidden="1" customWidth="1"/>
    <col min="12802" max="12802" width="16.7109375" style="1070" customWidth="1"/>
    <col min="12803" max="12803" width="0" style="1070" hidden="1" customWidth="1"/>
    <col min="12804" max="12804" width="16.7109375" style="1070" customWidth="1"/>
    <col min="12805" max="13051" width="9.140625" style="1070"/>
    <col min="13052" max="13052" width="4" style="1070" bestFit="1" customWidth="1"/>
    <col min="13053" max="13053" width="13.140625" style="1070" bestFit="1" customWidth="1"/>
    <col min="13054" max="13057" width="0" style="1070" hidden="1" customWidth="1"/>
    <col min="13058" max="13058" width="16.7109375" style="1070" customWidth="1"/>
    <col min="13059" max="13059" width="0" style="1070" hidden="1" customWidth="1"/>
    <col min="13060" max="13060" width="16.7109375" style="1070" customWidth="1"/>
    <col min="13061" max="13307" width="9.140625" style="1070"/>
    <col min="13308" max="13308" width="4" style="1070" bestFit="1" customWidth="1"/>
    <col min="13309" max="13309" width="13.140625" style="1070" bestFit="1" customWidth="1"/>
    <col min="13310" max="13313" width="0" style="1070" hidden="1" customWidth="1"/>
    <col min="13314" max="13314" width="16.7109375" style="1070" customWidth="1"/>
    <col min="13315" max="13315" width="0" style="1070" hidden="1" customWidth="1"/>
    <col min="13316" max="13316" width="16.7109375" style="1070" customWidth="1"/>
    <col min="13317" max="13563" width="9.140625" style="1070"/>
    <col min="13564" max="13564" width="4" style="1070" bestFit="1" customWidth="1"/>
    <col min="13565" max="13565" width="13.140625" style="1070" bestFit="1" customWidth="1"/>
    <col min="13566" max="13569" width="0" style="1070" hidden="1" customWidth="1"/>
    <col min="13570" max="13570" width="16.7109375" style="1070" customWidth="1"/>
    <col min="13571" max="13571" width="0" style="1070" hidden="1" customWidth="1"/>
    <col min="13572" max="13572" width="16.7109375" style="1070" customWidth="1"/>
    <col min="13573" max="13819" width="9.140625" style="1070"/>
    <col min="13820" max="13820" width="4" style="1070" bestFit="1" customWidth="1"/>
    <col min="13821" max="13821" width="13.140625" style="1070" bestFit="1" customWidth="1"/>
    <col min="13822" max="13825" width="0" style="1070" hidden="1" customWidth="1"/>
    <col min="13826" max="13826" width="16.7109375" style="1070" customWidth="1"/>
    <col min="13827" max="13827" width="0" style="1070" hidden="1" customWidth="1"/>
    <col min="13828" max="13828" width="16.7109375" style="1070" customWidth="1"/>
    <col min="13829" max="14075" width="9.140625" style="1070"/>
    <col min="14076" max="14076" width="4" style="1070" bestFit="1" customWidth="1"/>
    <col min="14077" max="14077" width="13.140625" style="1070" bestFit="1" customWidth="1"/>
    <col min="14078" max="14081" width="0" style="1070" hidden="1" customWidth="1"/>
    <col min="14082" max="14082" width="16.7109375" style="1070" customWidth="1"/>
    <col min="14083" max="14083" width="0" style="1070" hidden="1" customWidth="1"/>
    <col min="14084" max="14084" width="16.7109375" style="1070" customWidth="1"/>
    <col min="14085" max="14331" width="9.140625" style="1070"/>
    <col min="14332" max="14332" width="4" style="1070" bestFit="1" customWidth="1"/>
    <col min="14333" max="14333" width="13.140625" style="1070" bestFit="1" customWidth="1"/>
    <col min="14334" max="14337" width="0" style="1070" hidden="1" customWidth="1"/>
    <col min="14338" max="14338" width="16.7109375" style="1070" customWidth="1"/>
    <col min="14339" max="14339" width="0" style="1070" hidden="1" customWidth="1"/>
    <col min="14340" max="14340" width="16.7109375" style="1070" customWidth="1"/>
    <col min="14341" max="14587" width="9.140625" style="1070"/>
    <col min="14588" max="14588" width="4" style="1070" bestFit="1" customWidth="1"/>
    <col min="14589" max="14589" width="13.140625" style="1070" bestFit="1" customWidth="1"/>
    <col min="14590" max="14593" width="0" style="1070" hidden="1" customWidth="1"/>
    <col min="14594" max="14594" width="16.7109375" style="1070" customWidth="1"/>
    <col min="14595" max="14595" width="0" style="1070" hidden="1" customWidth="1"/>
    <col min="14596" max="14596" width="16.7109375" style="1070" customWidth="1"/>
    <col min="14597" max="14843" width="9.140625" style="1070"/>
    <col min="14844" max="14844" width="4" style="1070" bestFit="1" customWidth="1"/>
    <col min="14845" max="14845" width="13.140625" style="1070" bestFit="1" customWidth="1"/>
    <col min="14846" max="14849" width="0" style="1070" hidden="1" customWidth="1"/>
    <col min="14850" max="14850" width="16.7109375" style="1070" customWidth="1"/>
    <col min="14851" max="14851" width="0" style="1070" hidden="1" customWidth="1"/>
    <col min="14852" max="14852" width="16.7109375" style="1070" customWidth="1"/>
    <col min="14853" max="15099" width="9.140625" style="1070"/>
    <col min="15100" max="15100" width="4" style="1070" bestFit="1" customWidth="1"/>
    <col min="15101" max="15101" width="13.140625" style="1070" bestFit="1" customWidth="1"/>
    <col min="15102" max="15105" width="0" style="1070" hidden="1" customWidth="1"/>
    <col min="15106" max="15106" width="16.7109375" style="1070" customWidth="1"/>
    <col min="15107" max="15107" width="0" style="1070" hidden="1" customWidth="1"/>
    <col min="15108" max="15108" width="16.7109375" style="1070" customWidth="1"/>
    <col min="15109" max="15355" width="9.140625" style="1070"/>
    <col min="15356" max="15356" width="4" style="1070" bestFit="1" customWidth="1"/>
    <col min="15357" max="15357" width="13.140625" style="1070" bestFit="1" customWidth="1"/>
    <col min="15358" max="15361" width="0" style="1070" hidden="1" customWidth="1"/>
    <col min="15362" max="15362" width="16.7109375" style="1070" customWidth="1"/>
    <col min="15363" max="15363" width="0" style="1070" hidden="1" customWidth="1"/>
    <col min="15364" max="15364" width="16.7109375" style="1070" customWidth="1"/>
    <col min="15365" max="15611" width="9.140625" style="1070"/>
    <col min="15612" max="15612" width="4" style="1070" bestFit="1" customWidth="1"/>
    <col min="15613" max="15613" width="13.140625" style="1070" bestFit="1" customWidth="1"/>
    <col min="15614" max="15617" width="0" style="1070" hidden="1" customWidth="1"/>
    <col min="15618" max="15618" width="16.7109375" style="1070" customWidth="1"/>
    <col min="15619" max="15619" width="0" style="1070" hidden="1" customWidth="1"/>
    <col min="15620" max="15620" width="16.7109375" style="1070" customWidth="1"/>
    <col min="15621" max="15867" width="9.140625" style="1070"/>
    <col min="15868" max="15868" width="4" style="1070" bestFit="1" customWidth="1"/>
    <col min="15869" max="15869" width="13.140625" style="1070" bestFit="1" customWidth="1"/>
    <col min="15870" max="15873" width="0" style="1070" hidden="1" customWidth="1"/>
    <col min="15874" max="15874" width="16.7109375" style="1070" customWidth="1"/>
    <col min="15875" max="15875" width="0" style="1070" hidden="1" customWidth="1"/>
    <col min="15876" max="15876" width="16.7109375" style="1070" customWidth="1"/>
    <col min="15877" max="16123" width="9.140625" style="1070"/>
    <col min="16124" max="16124" width="4" style="1070" bestFit="1" customWidth="1"/>
    <col min="16125" max="16125" width="13.140625" style="1070" bestFit="1" customWidth="1"/>
    <col min="16126" max="16129" width="0" style="1070" hidden="1" customWidth="1"/>
    <col min="16130" max="16130" width="16.7109375" style="1070" customWidth="1"/>
    <col min="16131" max="16131" width="0" style="1070" hidden="1" customWidth="1"/>
    <col min="16132" max="16132" width="16.7109375" style="1070" customWidth="1"/>
    <col min="16133" max="16384" width="9.140625" style="1070"/>
  </cols>
  <sheetData>
    <row r="1" spans="1:10" ht="18.75" customHeight="1">
      <c r="A1" s="2045" t="s">
        <v>1327</v>
      </c>
      <c r="B1" s="2045"/>
      <c r="C1" s="2045"/>
      <c r="D1" s="2045"/>
      <c r="E1" s="2045"/>
      <c r="F1" s="2044" t="s">
        <v>1328</v>
      </c>
      <c r="G1" s="2044"/>
      <c r="H1" s="2044"/>
      <c r="I1" s="2044"/>
      <c r="J1" s="2044"/>
    </row>
    <row r="2" spans="1:10" ht="18.75" customHeight="1">
      <c r="D2" s="1690" t="s">
        <v>1363</v>
      </c>
      <c r="F2" s="1071"/>
      <c r="G2" s="1071"/>
      <c r="H2" s="1071"/>
      <c r="I2" s="2051" t="s">
        <v>245</v>
      </c>
      <c r="J2" s="2052"/>
    </row>
    <row r="3" spans="1:10" ht="30" customHeight="1">
      <c r="A3" s="1406"/>
      <c r="B3" s="1148" t="s">
        <v>685</v>
      </c>
      <c r="C3" s="1072" t="s">
        <v>595</v>
      </c>
      <c r="D3" s="1148" t="s">
        <v>670</v>
      </c>
      <c r="F3" s="2042"/>
      <c r="G3" s="2053" t="s">
        <v>1329</v>
      </c>
      <c r="H3" s="2054"/>
      <c r="I3" s="2053" t="s">
        <v>1330</v>
      </c>
      <c r="J3" s="2055"/>
    </row>
    <row r="4" spans="1:10" s="1073" customFormat="1" ht="26.25" customHeight="1">
      <c r="A4" s="1675" t="s">
        <v>1460</v>
      </c>
      <c r="B4" s="1676">
        <v>356651649</v>
      </c>
      <c r="C4" s="1676">
        <v>263883</v>
      </c>
      <c r="D4" s="1676">
        <v>1351.552199270131</v>
      </c>
      <c r="F4" s="2043"/>
      <c r="G4" s="1074"/>
      <c r="H4" s="1075" t="s">
        <v>1362</v>
      </c>
      <c r="I4" s="1074"/>
      <c r="J4" s="1075" t="s">
        <v>1362</v>
      </c>
    </row>
    <row r="5" spans="1:10" s="1073" customFormat="1" ht="26.25" customHeight="1">
      <c r="A5" s="1675" t="s">
        <v>596</v>
      </c>
      <c r="B5" s="1677">
        <v>20472362</v>
      </c>
      <c r="C5" s="1678">
        <v>9490</v>
      </c>
      <c r="D5" s="1676">
        <v>2157.2562697576395</v>
      </c>
      <c r="F5" s="1666" t="s">
        <v>613</v>
      </c>
      <c r="G5" s="1667">
        <v>1455</v>
      </c>
      <c r="H5" s="1668">
        <f t="shared" ref="H5:H13" si="0">G5/G$14*100</f>
        <v>26.785714285714285</v>
      </c>
      <c r="I5" s="1669">
        <v>103702</v>
      </c>
      <c r="J5" s="1668">
        <f t="shared" ref="J5:J14" si="1">I5/I$14*100</f>
        <v>27.12198643142219</v>
      </c>
    </row>
    <row r="6" spans="1:10" s="1073" customFormat="1" ht="26.25" customHeight="1">
      <c r="A6" s="1675" t="s">
        <v>597</v>
      </c>
      <c r="B6" s="1678">
        <v>30805542</v>
      </c>
      <c r="C6" s="1678">
        <v>15322</v>
      </c>
      <c r="D6" s="1676">
        <v>2010.5431405821694</v>
      </c>
      <c r="F6" s="1666" t="s">
        <v>614</v>
      </c>
      <c r="G6" s="1667">
        <v>1217</v>
      </c>
      <c r="H6" s="1668">
        <f t="shared" si="0"/>
        <v>22.404270986745214</v>
      </c>
      <c r="I6" s="1669">
        <v>86621</v>
      </c>
      <c r="J6" s="1668">
        <f t="shared" si="1"/>
        <v>22.654660340940595</v>
      </c>
    </row>
    <row r="7" spans="1:10" s="1073" customFormat="1" ht="26.25" customHeight="1">
      <c r="A7" s="1675" t="s">
        <v>598</v>
      </c>
      <c r="B7" s="1678">
        <v>9585089</v>
      </c>
      <c r="C7" s="1678">
        <v>5643</v>
      </c>
      <c r="D7" s="1676">
        <v>1698.5803650540493</v>
      </c>
      <c r="F7" s="1666" t="s">
        <v>615</v>
      </c>
      <c r="G7" s="1667">
        <v>1345</v>
      </c>
      <c r="H7" s="1668">
        <f t="shared" si="0"/>
        <v>24.760677466863036</v>
      </c>
      <c r="I7" s="1669">
        <v>96811</v>
      </c>
      <c r="J7" s="1668">
        <f t="shared" si="1"/>
        <v>25.319729883824937</v>
      </c>
    </row>
    <row r="8" spans="1:10" s="1073" customFormat="1" ht="26.25" customHeight="1">
      <c r="A8" s="1675" t="s">
        <v>1461</v>
      </c>
      <c r="B8" s="1678">
        <v>6685503</v>
      </c>
      <c r="C8" s="1678">
        <v>4007</v>
      </c>
      <c r="D8" s="1676">
        <v>1668.4559520838532</v>
      </c>
      <c r="F8" s="1666" t="s">
        <v>616</v>
      </c>
      <c r="G8" s="1667">
        <v>809</v>
      </c>
      <c r="H8" s="1668">
        <f t="shared" si="0"/>
        <v>14.893225331369662</v>
      </c>
      <c r="I8" s="1669">
        <v>54538</v>
      </c>
      <c r="J8" s="1668">
        <f t="shared" si="1"/>
        <v>14.263745115782756</v>
      </c>
    </row>
    <row r="9" spans="1:10" s="1073" customFormat="1" ht="26.25" customHeight="1">
      <c r="A9" s="1675" t="s">
        <v>1462</v>
      </c>
      <c r="B9" s="1678">
        <v>6885038</v>
      </c>
      <c r="C9" s="1678">
        <v>4477</v>
      </c>
      <c r="D9" s="1676">
        <v>1537.8686620504802</v>
      </c>
      <c r="F9" s="1666" t="s">
        <v>617</v>
      </c>
      <c r="G9" s="1667">
        <v>263</v>
      </c>
      <c r="H9" s="1668">
        <f t="shared" si="0"/>
        <v>4.8416789396170845</v>
      </c>
      <c r="I9" s="1669">
        <v>17187</v>
      </c>
      <c r="J9" s="1668">
        <f t="shared" si="1"/>
        <v>4.4950490906332874</v>
      </c>
    </row>
    <row r="10" spans="1:10" s="1073" customFormat="1" ht="26.25" customHeight="1">
      <c r="A10" s="1675" t="s">
        <v>599</v>
      </c>
      <c r="B10" s="1678">
        <v>5574119</v>
      </c>
      <c r="C10" s="1678">
        <v>3754</v>
      </c>
      <c r="D10" s="1676">
        <v>1484.8478955780502</v>
      </c>
      <c r="F10" s="1666" t="s">
        <v>618</v>
      </c>
      <c r="G10" s="1667">
        <v>186</v>
      </c>
      <c r="H10" s="1668">
        <f t="shared" si="0"/>
        <v>3.4241531664212079</v>
      </c>
      <c r="I10" s="1669">
        <v>11685</v>
      </c>
      <c r="J10" s="1668">
        <f t="shared" si="1"/>
        <v>3.0560684601181105</v>
      </c>
    </row>
    <row r="11" spans="1:10" s="1073" customFormat="1" ht="26.25" customHeight="1">
      <c r="A11" s="1670" t="s">
        <v>1463</v>
      </c>
      <c r="B11" s="1678">
        <v>3136111</v>
      </c>
      <c r="C11" s="1678">
        <v>2124</v>
      </c>
      <c r="D11" s="1676">
        <v>1476.511770244821</v>
      </c>
      <c r="F11" s="1666" t="s">
        <v>619</v>
      </c>
      <c r="G11" s="1667">
        <v>89</v>
      </c>
      <c r="H11" s="1668">
        <f t="shared" si="0"/>
        <v>1.6384388807069221</v>
      </c>
      <c r="I11" s="1669">
        <v>6486</v>
      </c>
      <c r="J11" s="1668">
        <f t="shared" si="1"/>
        <v>1.6963337639988074</v>
      </c>
    </row>
    <row r="12" spans="1:10" s="1073" customFormat="1" ht="26.25" customHeight="1">
      <c r="A12" s="1675" t="s">
        <v>1464</v>
      </c>
      <c r="B12" s="1678">
        <v>1951615</v>
      </c>
      <c r="C12" s="1678">
        <v>1421</v>
      </c>
      <c r="D12" s="1676">
        <v>1373.4095707248416</v>
      </c>
      <c r="F12" s="1666" t="s">
        <v>620</v>
      </c>
      <c r="G12" s="1667">
        <v>44</v>
      </c>
      <c r="H12" s="1668">
        <f t="shared" si="0"/>
        <v>0.81001472754050086</v>
      </c>
      <c r="I12" s="1669">
        <v>3366</v>
      </c>
      <c r="J12" s="1668">
        <f t="shared" si="1"/>
        <v>0.88033602368485753</v>
      </c>
    </row>
    <row r="13" spans="1:10" s="1073" customFormat="1" ht="26.25" customHeight="1">
      <c r="A13" s="1675" t="s">
        <v>601</v>
      </c>
      <c r="B13" s="1678">
        <v>5104073</v>
      </c>
      <c r="C13" s="1678">
        <v>4708</v>
      </c>
      <c r="D13" s="1676">
        <v>1084.1276550552252</v>
      </c>
      <c r="F13" s="1670" t="s">
        <v>621</v>
      </c>
      <c r="G13" s="1667">
        <v>24</v>
      </c>
      <c r="H13" s="1668">
        <f t="shared" si="0"/>
        <v>0.4418262150220913</v>
      </c>
      <c r="I13" s="1669">
        <v>1958</v>
      </c>
      <c r="J13" s="1668">
        <f t="shared" si="1"/>
        <v>0.51209088959445959</v>
      </c>
    </row>
    <row r="14" spans="1:10" s="1073" customFormat="1" ht="26.25" customHeight="1">
      <c r="A14" s="1675" t="s">
        <v>603</v>
      </c>
      <c r="B14" s="1678">
        <v>2232960</v>
      </c>
      <c r="C14" s="1678">
        <v>2245</v>
      </c>
      <c r="D14" s="1676">
        <v>994.63697104677055</v>
      </c>
      <c r="F14" s="1671" t="s">
        <v>622</v>
      </c>
      <c r="G14" s="1672">
        <f>SUM(G5:G13)</f>
        <v>5432</v>
      </c>
      <c r="H14" s="1673">
        <f>G14/G$14*100</f>
        <v>100</v>
      </c>
      <c r="I14" s="1674">
        <f>SUM(I5:I13)</f>
        <v>382354</v>
      </c>
      <c r="J14" s="1673">
        <f t="shared" si="1"/>
        <v>100</v>
      </c>
    </row>
    <row r="15" spans="1:10" s="1073" customFormat="1" ht="26.25" customHeight="1">
      <c r="A15" s="1675" t="s">
        <v>600</v>
      </c>
      <c r="B15" s="1678">
        <v>3193051</v>
      </c>
      <c r="C15" s="1678">
        <v>3376</v>
      </c>
      <c r="D15" s="1676">
        <v>945.80894549763036</v>
      </c>
      <c r="F15" s="2056" t="s">
        <v>623</v>
      </c>
      <c r="G15" s="2057"/>
      <c r="H15" s="2057"/>
      <c r="I15" s="2057"/>
      <c r="J15" s="2057"/>
    </row>
    <row r="16" spans="1:10" s="1073" customFormat="1" ht="26.25" customHeight="1">
      <c r="A16" s="1675" t="s">
        <v>605</v>
      </c>
      <c r="B16" s="1678">
        <v>1786984</v>
      </c>
      <c r="C16" s="1678">
        <v>2024</v>
      </c>
      <c r="D16" s="1676">
        <v>882.897233201581</v>
      </c>
      <c r="E16" s="1077"/>
    </row>
    <row r="17" spans="1:9" s="1073" customFormat="1" ht="26.25" customHeight="1">
      <c r="A17" s="1675" t="s">
        <v>602</v>
      </c>
      <c r="B17" s="1678">
        <v>1177564</v>
      </c>
      <c r="C17" s="1678">
        <v>1364</v>
      </c>
      <c r="D17" s="1676">
        <v>863.31671554252205</v>
      </c>
    </row>
    <row r="18" spans="1:9" s="1073" customFormat="1" ht="26.25" customHeight="1">
      <c r="A18" s="1675" t="s">
        <v>607</v>
      </c>
      <c r="B18" s="1678">
        <v>1716882</v>
      </c>
      <c r="C18" s="1678">
        <v>2259</v>
      </c>
      <c r="D18" s="1676">
        <v>760.01859229747674</v>
      </c>
    </row>
    <row r="19" spans="1:9" s="1073" customFormat="1" ht="26.25" customHeight="1">
      <c r="A19" s="1675" t="s">
        <v>610</v>
      </c>
      <c r="B19" s="1678">
        <v>1311185</v>
      </c>
      <c r="C19" s="1678">
        <v>1748</v>
      </c>
      <c r="D19" s="1676">
        <v>750.10583524027459</v>
      </c>
    </row>
    <row r="20" spans="1:9" s="1073" customFormat="1" ht="26.25" customHeight="1">
      <c r="A20" s="1675" t="s">
        <v>606</v>
      </c>
      <c r="B20" s="1678">
        <v>1508098</v>
      </c>
      <c r="C20" s="1678">
        <v>2020</v>
      </c>
      <c r="D20" s="1676">
        <v>746.58316831683169</v>
      </c>
    </row>
    <row r="21" spans="1:9" s="1073" customFormat="1" ht="26.25" customHeight="1">
      <c r="A21" s="1679" t="s">
        <v>604</v>
      </c>
      <c r="B21" s="1680">
        <v>2739206</v>
      </c>
      <c r="C21" s="1680">
        <v>3794</v>
      </c>
      <c r="D21" s="1681">
        <v>721.98365840801262</v>
      </c>
    </row>
    <row r="22" spans="1:9" s="1073" customFormat="1" ht="26.25" customHeight="1">
      <c r="A22" s="1675" t="s">
        <v>609</v>
      </c>
      <c r="B22" s="1678">
        <v>1499886</v>
      </c>
      <c r="C22" s="1678">
        <v>2082</v>
      </c>
      <c r="D22" s="1676">
        <v>720.40634005763684</v>
      </c>
    </row>
    <row r="23" spans="1:9" s="1073" customFormat="1" ht="26.25" customHeight="1">
      <c r="A23" s="1675" t="s">
        <v>608</v>
      </c>
      <c r="B23" s="1678">
        <v>788434</v>
      </c>
      <c r="C23" s="1678">
        <v>1154</v>
      </c>
      <c r="D23" s="1676">
        <v>683.21837088388213</v>
      </c>
    </row>
    <row r="24" spans="1:9" s="1073" customFormat="1" ht="26.25" customHeight="1" thickBot="1">
      <c r="A24" s="1682" t="s">
        <v>611</v>
      </c>
      <c r="B24" s="1683">
        <v>481007</v>
      </c>
      <c r="C24" s="1683">
        <v>815</v>
      </c>
      <c r="D24" s="1684">
        <v>590.19263803680985</v>
      </c>
      <c r="F24" s="1078"/>
    </row>
    <row r="25" spans="1:9" s="1073" customFormat="1" ht="26.25" customHeight="1" thickTop="1">
      <c r="A25" s="1686" t="s">
        <v>612</v>
      </c>
      <c r="B25" s="1685">
        <f>AVERAGE(B5:B24)</f>
        <v>5431735.4500000002</v>
      </c>
      <c r="C25" s="1685">
        <f>AVERAGE(C5:C24)</f>
        <v>3691.35</v>
      </c>
      <c r="D25" s="1685">
        <v>1471.4766819727201</v>
      </c>
    </row>
    <row r="26" spans="1:9" s="1073" customFormat="1" ht="26.25" customHeight="1">
      <c r="A26" s="1689" t="s">
        <v>1507</v>
      </c>
      <c r="B26" s="1079"/>
      <c r="C26" s="1079"/>
      <c r="D26" s="1079"/>
    </row>
    <row r="27" spans="1:9" ht="18.75" customHeight="1">
      <c r="A27" s="1080"/>
      <c r="B27" s="1081"/>
      <c r="C27" s="1081"/>
      <c r="D27" s="1081"/>
    </row>
    <row r="28" spans="1:9" ht="18.75" customHeight="1"/>
    <row r="29" spans="1:9" ht="18.75" customHeight="1"/>
    <row r="30" spans="1:9" ht="18.75" customHeight="1">
      <c r="A30" s="2044" t="s">
        <v>1340</v>
      </c>
      <c r="B30" s="2044"/>
      <c r="C30" s="2044"/>
      <c r="D30" s="2044"/>
      <c r="E30" s="2044"/>
      <c r="F30" s="2044"/>
      <c r="G30" s="2044"/>
      <c r="H30" s="2044"/>
      <c r="I30" s="2044"/>
    </row>
    <row r="31" spans="1:9" ht="18.75" customHeight="1">
      <c r="A31" s="1073"/>
      <c r="B31" s="1073"/>
      <c r="C31" s="1084"/>
      <c r="D31" s="1084"/>
      <c r="E31" s="1084"/>
      <c r="F31" s="865"/>
      <c r="G31" s="865"/>
      <c r="H31" s="865"/>
      <c r="I31" s="1688" t="s">
        <v>624</v>
      </c>
    </row>
    <row r="32" spans="1:9" ht="22.5" customHeight="1">
      <c r="A32" s="2047"/>
      <c r="B32" s="2047"/>
      <c r="C32" s="2047"/>
      <c r="D32" s="1408" t="s">
        <v>1124</v>
      </c>
      <c r="E32" s="1409"/>
      <c r="F32" s="1408" t="s">
        <v>1338</v>
      </c>
      <c r="G32" s="1409"/>
      <c r="H32" s="2049" t="s">
        <v>1339</v>
      </c>
      <c r="I32" s="2050"/>
    </row>
    <row r="33" spans="1:9" ht="22.5" customHeight="1">
      <c r="A33" s="2047"/>
      <c r="B33" s="2047"/>
      <c r="C33" s="2047"/>
      <c r="D33" s="1410"/>
      <c r="E33" s="1411" t="s">
        <v>625</v>
      </c>
      <c r="F33" s="1410"/>
      <c r="G33" s="1411" t="s">
        <v>625</v>
      </c>
      <c r="H33" s="1410"/>
      <c r="I33" s="1411" t="s">
        <v>625</v>
      </c>
    </row>
    <row r="34" spans="1:9" ht="27" customHeight="1">
      <c r="A34" s="2048" t="s">
        <v>626</v>
      </c>
      <c r="B34" s="2048"/>
      <c r="C34" s="2048"/>
      <c r="D34" s="1662">
        <v>5432</v>
      </c>
      <c r="E34" s="1663">
        <v>100</v>
      </c>
      <c r="F34" s="1662">
        <v>57573</v>
      </c>
      <c r="G34" s="1663">
        <v>100</v>
      </c>
      <c r="H34" s="1662">
        <v>2739207</v>
      </c>
      <c r="I34" s="1663">
        <v>100</v>
      </c>
    </row>
    <row r="35" spans="1:9" ht="27" customHeight="1">
      <c r="A35" s="2046" t="s">
        <v>1331</v>
      </c>
      <c r="B35" s="2046"/>
      <c r="C35" s="2046"/>
      <c r="D35" s="1664">
        <v>9</v>
      </c>
      <c r="E35" s="1665">
        <v>0.16568483063328424</v>
      </c>
      <c r="F35" s="1664">
        <v>116</v>
      </c>
      <c r="G35" s="1665">
        <v>0.20148333420179598</v>
      </c>
      <c r="H35" s="1664">
        <v>7305</v>
      </c>
      <c r="I35" s="1665">
        <v>0.26668302176505826</v>
      </c>
    </row>
    <row r="36" spans="1:9" ht="27" customHeight="1">
      <c r="A36" s="2046" t="s">
        <v>1332</v>
      </c>
      <c r="B36" s="2046"/>
      <c r="C36" s="2046"/>
      <c r="D36" s="1664">
        <v>1178</v>
      </c>
      <c r="E36" s="1665">
        <v>21.686303387334316</v>
      </c>
      <c r="F36" s="1664">
        <v>12591</v>
      </c>
      <c r="G36" s="1665">
        <v>21.869626387369077</v>
      </c>
      <c r="H36" s="1664">
        <v>289737</v>
      </c>
      <c r="I36" s="1665">
        <v>10.577404336364502</v>
      </c>
    </row>
    <row r="37" spans="1:9" ht="27" customHeight="1">
      <c r="A37" s="2046" t="s">
        <v>1333</v>
      </c>
      <c r="B37" s="2046"/>
      <c r="C37" s="2046"/>
      <c r="D37" s="1664">
        <v>1066</v>
      </c>
      <c r="E37" s="1665">
        <v>19.624447717231224</v>
      </c>
      <c r="F37" s="1664">
        <v>11690</v>
      </c>
      <c r="G37" s="1665">
        <v>20.304656696715472</v>
      </c>
      <c r="H37" s="1664">
        <v>654464</v>
      </c>
      <c r="I37" s="1665">
        <v>23.892462307521846</v>
      </c>
    </row>
    <row r="38" spans="1:9" ht="27" customHeight="1">
      <c r="A38" s="2046" t="s">
        <v>1334</v>
      </c>
      <c r="B38" s="2046"/>
      <c r="C38" s="2046"/>
      <c r="D38" s="1664">
        <v>792</v>
      </c>
      <c r="E38" s="1665">
        <v>14.580265095729015</v>
      </c>
      <c r="F38" s="1664">
        <v>6329</v>
      </c>
      <c r="G38" s="1665">
        <v>10.993000191061784</v>
      </c>
      <c r="H38" s="1664">
        <v>337211</v>
      </c>
      <c r="I38" s="1665">
        <v>12.310533669050933</v>
      </c>
    </row>
    <row r="39" spans="1:9" ht="27" customHeight="1">
      <c r="A39" s="2046" t="s">
        <v>1335</v>
      </c>
      <c r="B39" s="2046"/>
      <c r="C39" s="2046"/>
      <c r="D39" s="1664">
        <v>1055</v>
      </c>
      <c r="E39" s="1665">
        <v>19.421944035346097</v>
      </c>
      <c r="F39" s="1664">
        <v>13519</v>
      </c>
      <c r="G39" s="1665">
        <v>23.481493060983446</v>
      </c>
      <c r="H39" s="1664">
        <v>791352</v>
      </c>
      <c r="I39" s="1665">
        <v>28.889821032145434</v>
      </c>
    </row>
    <row r="40" spans="1:9" ht="27" customHeight="1">
      <c r="A40" s="2046" t="s">
        <v>1336</v>
      </c>
      <c r="B40" s="2046"/>
      <c r="C40" s="2046"/>
      <c r="D40" s="1664">
        <v>1332</v>
      </c>
      <c r="E40" s="1665">
        <v>24.521354933726066</v>
      </c>
      <c r="F40" s="1664">
        <v>13328</v>
      </c>
      <c r="G40" s="1665">
        <v>23.149740329668422</v>
      </c>
      <c r="H40" s="1664">
        <v>659138</v>
      </c>
      <c r="I40" s="1665">
        <v>24.063095633152223</v>
      </c>
    </row>
    <row r="41" spans="1:9" ht="27" customHeight="1">
      <c r="A41" s="1687" t="s">
        <v>1561</v>
      </c>
      <c r="B41" s="1073"/>
      <c r="C41" s="1083"/>
      <c r="D41" s="865"/>
      <c r="E41" s="865"/>
      <c r="F41" s="1084"/>
      <c r="G41" s="1084"/>
      <c r="H41" s="1084"/>
      <c r="I41" s="865"/>
    </row>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17">
    <mergeCell ref="F15:J15"/>
    <mergeCell ref="F3:F4"/>
    <mergeCell ref="F1:J1"/>
    <mergeCell ref="A30:I30"/>
    <mergeCell ref="A1:E1"/>
    <mergeCell ref="A40:C40"/>
    <mergeCell ref="A32:C33"/>
    <mergeCell ref="A34:C34"/>
    <mergeCell ref="A35:C35"/>
    <mergeCell ref="A36:C36"/>
    <mergeCell ref="A37:C37"/>
    <mergeCell ref="H32:I32"/>
    <mergeCell ref="A38:C38"/>
    <mergeCell ref="A39:C39"/>
    <mergeCell ref="I2:J2"/>
    <mergeCell ref="G3:H3"/>
    <mergeCell ref="I3:J3"/>
  </mergeCells>
  <phoneticPr fontId="9"/>
  <pageMargins left="0.74803149606299213" right="0.74803149606299213" top="0.98425196850393704" bottom="0.98425196850393704" header="0.31496062992125984" footer="0.31496062992125984"/>
  <pageSetup paperSize="9" scale="5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Normal="100" zoomScaleSheetLayoutView="100" workbookViewId="0">
      <selection activeCell="A2" sqref="A2"/>
    </sheetView>
  </sheetViews>
  <sheetFormatPr defaultRowHeight="18.75" customHeight="1"/>
  <cols>
    <col min="1" max="8" width="15.7109375" style="4" customWidth="1"/>
    <col min="9" max="16384" width="9.140625" style="4"/>
  </cols>
  <sheetData>
    <row r="1" spans="1:8" ht="18.75" customHeight="1">
      <c r="A1" s="1804" t="s">
        <v>1484</v>
      </c>
      <c r="B1" s="1804"/>
      <c r="C1" s="1804"/>
      <c r="D1" s="1804"/>
      <c r="E1" s="1804"/>
      <c r="F1" s="1804"/>
      <c r="G1" s="1804"/>
      <c r="H1" s="1804"/>
    </row>
    <row r="2" spans="1:8" ht="18.75" customHeight="1">
      <c r="A2" s="7"/>
      <c r="B2" s="7"/>
      <c r="C2" s="7"/>
      <c r="D2" s="7"/>
      <c r="H2" s="45" t="s">
        <v>624</v>
      </c>
    </row>
    <row r="3" spans="1:8" ht="18.75" customHeight="1">
      <c r="A3" s="2066"/>
      <c r="B3" s="2067"/>
      <c r="C3" s="1056" t="s">
        <v>1347</v>
      </c>
      <c r="D3" s="1085"/>
      <c r="E3" s="1056" t="s">
        <v>1348</v>
      </c>
      <c r="F3" s="1085"/>
      <c r="G3" s="2028" t="s">
        <v>1349</v>
      </c>
      <c r="H3" s="2029"/>
    </row>
    <row r="4" spans="1:8" ht="18.75" customHeight="1">
      <c r="A4" s="1862"/>
      <c r="B4" s="1863"/>
      <c r="C4" s="1058"/>
      <c r="D4" s="1086" t="s">
        <v>625</v>
      </c>
      <c r="E4" s="1058"/>
      <c r="F4" s="1086" t="s">
        <v>625</v>
      </c>
      <c r="G4" s="1058"/>
      <c r="H4" s="1086" t="s">
        <v>625</v>
      </c>
    </row>
    <row r="5" spans="1:8" ht="18.75" customHeight="1">
      <c r="A5" s="2068" t="s">
        <v>627</v>
      </c>
      <c r="B5" s="2069"/>
      <c r="C5" s="1087">
        <v>263883</v>
      </c>
      <c r="D5" s="1088">
        <v>100</v>
      </c>
      <c r="E5" s="1087">
        <v>2758769</v>
      </c>
      <c r="F5" s="1088">
        <v>100</v>
      </c>
      <c r="G5" s="1087">
        <v>356651649</v>
      </c>
      <c r="H5" s="1088">
        <v>100</v>
      </c>
    </row>
    <row r="6" spans="1:8" ht="18.75" customHeight="1">
      <c r="A6" s="2060" t="s">
        <v>1341</v>
      </c>
      <c r="B6" s="2061"/>
      <c r="C6" s="1061">
        <v>1177</v>
      </c>
      <c r="D6" s="1089">
        <v>0.44603100616561131</v>
      </c>
      <c r="E6" s="1061">
        <v>31973</v>
      </c>
      <c r="F6" s="1089">
        <v>1.1589589414699093</v>
      </c>
      <c r="G6" s="1061">
        <v>25890090</v>
      </c>
      <c r="H6" s="1089">
        <v>7.2592093713852153</v>
      </c>
    </row>
    <row r="7" spans="1:8" ht="18.75" customHeight="1">
      <c r="A7" s="2060" t="s">
        <v>1342</v>
      </c>
      <c r="B7" s="2061"/>
      <c r="C7" s="1061">
        <v>17213</v>
      </c>
      <c r="D7" s="1089">
        <v>6.5229666177813659</v>
      </c>
      <c r="E7" s="1061">
        <v>184754</v>
      </c>
      <c r="F7" s="1089">
        <v>6.6969724540184403</v>
      </c>
      <c r="G7" s="1061">
        <v>10403862</v>
      </c>
      <c r="H7" s="1089">
        <v>2.9170934720195461</v>
      </c>
    </row>
    <row r="8" spans="1:8" ht="18.75" customHeight="1">
      <c r="A8" s="2060" t="s">
        <v>1343</v>
      </c>
      <c r="B8" s="2061"/>
      <c r="C8" s="1061">
        <v>57880</v>
      </c>
      <c r="D8" s="1089">
        <v>21.933963157914683</v>
      </c>
      <c r="E8" s="1061">
        <v>605721</v>
      </c>
      <c r="F8" s="1089">
        <v>21.956205829484094</v>
      </c>
      <c r="G8" s="1061">
        <v>71553093</v>
      </c>
      <c r="H8" s="1089">
        <v>20.06245954560984</v>
      </c>
    </row>
    <row r="9" spans="1:8" ht="18.75" customHeight="1">
      <c r="A9" s="2058" t="s">
        <v>1334</v>
      </c>
      <c r="B9" s="2059"/>
      <c r="C9" s="1061">
        <v>61365</v>
      </c>
      <c r="D9" s="1089">
        <v>23.254624208456022</v>
      </c>
      <c r="E9" s="1061">
        <v>563878</v>
      </c>
      <c r="F9" s="1089">
        <v>20.439478622530558</v>
      </c>
      <c r="G9" s="1061">
        <v>113035865</v>
      </c>
      <c r="H9" s="1089">
        <v>31.69363298894033</v>
      </c>
    </row>
    <row r="10" spans="1:8" ht="18.75" customHeight="1">
      <c r="A10" s="2060" t="s">
        <v>1344</v>
      </c>
      <c r="B10" s="2061"/>
      <c r="C10" s="1061">
        <v>66861</v>
      </c>
      <c r="D10" s="1089">
        <v>25.337365423312601</v>
      </c>
      <c r="E10" s="1061">
        <v>770053</v>
      </c>
      <c r="F10" s="1089">
        <v>27.912920581607231</v>
      </c>
      <c r="G10" s="1061">
        <v>78222460</v>
      </c>
      <c r="H10" s="1089">
        <v>21.932454258938659</v>
      </c>
    </row>
    <row r="11" spans="1:8" ht="18.75" customHeight="1">
      <c r="A11" s="2060" t="s">
        <v>1345</v>
      </c>
      <c r="B11" s="2061"/>
      <c r="C11" s="1061">
        <v>59387</v>
      </c>
      <c r="D11" s="1089">
        <v>22.505049586369715</v>
      </c>
      <c r="E11" s="1061">
        <v>602390</v>
      </c>
      <c r="F11" s="1089">
        <v>21.835463570889772</v>
      </c>
      <c r="G11" s="1061">
        <v>57546280</v>
      </c>
      <c r="H11" s="1089">
        <v>16.135150363106408</v>
      </c>
    </row>
    <row r="12" spans="1:8" ht="18.75" customHeight="1">
      <c r="A12" s="82" t="s">
        <v>1465</v>
      </c>
      <c r="B12" s="81"/>
      <c r="E12" s="322"/>
      <c r="F12" s="322"/>
      <c r="G12" s="322"/>
    </row>
    <row r="13" spans="1:8" ht="18.75" customHeight="1">
      <c r="A13" s="875"/>
      <c r="B13" s="875"/>
      <c r="C13" s="313"/>
      <c r="D13" s="313"/>
      <c r="E13" s="313"/>
      <c r="F13" s="313"/>
      <c r="G13" s="313"/>
    </row>
    <row r="14" spans="1:8" ht="18.75" customHeight="1">
      <c r="A14" s="875"/>
      <c r="B14" s="875"/>
      <c r="C14" s="313"/>
      <c r="D14" s="313"/>
      <c r="E14" s="313"/>
      <c r="F14" s="313"/>
      <c r="G14" s="313"/>
    </row>
    <row r="15" spans="1:8" ht="18.75" customHeight="1">
      <c r="C15" s="313"/>
      <c r="D15" s="313"/>
      <c r="E15" s="313"/>
      <c r="F15" s="313"/>
      <c r="G15" s="313"/>
    </row>
    <row r="16" spans="1:8" ht="18.75" customHeight="1">
      <c r="A16" s="1804" t="s">
        <v>1346</v>
      </c>
      <c r="B16" s="1804"/>
      <c r="C16" s="1804"/>
      <c r="D16" s="1804"/>
      <c r="E16" s="1804"/>
      <c r="F16" s="1804"/>
      <c r="G16" s="1804"/>
      <c r="H16" s="686"/>
    </row>
    <row r="17" spans="1:8" ht="18.75" customHeight="1">
      <c r="A17" s="81"/>
      <c r="B17" s="81"/>
      <c r="C17" s="81"/>
      <c r="D17" s="81"/>
      <c r="E17" s="81"/>
      <c r="F17" s="81"/>
      <c r="G17" s="89" t="s">
        <v>628</v>
      </c>
      <c r="H17" s="83"/>
    </row>
    <row r="18" spans="1:8" ht="45" customHeight="1">
      <c r="A18" s="1090"/>
      <c r="B18" s="1091" t="s">
        <v>1352</v>
      </c>
      <c r="C18" s="1091" t="s">
        <v>1351</v>
      </c>
      <c r="D18" s="1091" t="s">
        <v>1350</v>
      </c>
      <c r="E18" s="1091" t="s">
        <v>1353</v>
      </c>
      <c r="F18" s="1091" t="s">
        <v>629</v>
      </c>
      <c r="G18" s="1091" t="s">
        <v>1354</v>
      </c>
      <c r="H18" s="1092"/>
    </row>
    <row r="19" spans="1:8" ht="18.75" customHeight="1">
      <c r="A19" s="1093" t="s">
        <v>234</v>
      </c>
      <c r="B19" s="1094">
        <v>0.42936882782310004</v>
      </c>
      <c r="C19" s="1094">
        <v>5.4959209961356805</v>
      </c>
      <c r="D19" s="1094">
        <v>18.920853012737943</v>
      </c>
      <c r="E19" s="1094">
        <v>20.33777014455417</v>
      </c>
      <c r="F19" s="1094">
        <v>29.52626305996851</v>
      </c>
      <c r="G19" s="1094">
        <v>25.289823958780602</v>
      </c>
      <c r="H19" s="81"/>
    </row>
    <row r="20" spans="1:8" ht="18.75" customHeight="1">
      <c r="A20" s="1093" t="s">
        <v>235</v>
      </c>
      <c r="B20" s="1094">
        <v>0.50861361771944213</v>
      </c>
      <c r="C20" s="1094">
        <v>3.0352748154224773</v>
      </c>
      <c r="D20" s="1094">
        <v>15.192780968006565</v>
      </c>
      <c r="E20" s="1094">
        <v>22.657916324856441</v>
      </c>
      <c r="F20" s="1094">
        <v>36.472518457752258</v>
      </c>
      <c r="G20" s="1094">
        <v>22.132895816242822</v>
      </c>
      <c r="H20" s="81"/>
    </row>
    <row r="21" spans="1:8" ht="18.75" customHeight="1">
      <c r="A21" s="1093" t="s">
        <v>238</v>
      </c>
      <c r="B21" s="1094">
        <v>0.27002700270027002</v>
      </c>
      <c r="C21" s="1094">
        <v>2.7902790279027903</v>
      </c>
      <c r="D21" s="1094">
        <v>17.461746174617463</v>
      </c>
      <c r="E21" s="1094">
        <v>19.98199819981998</v>
      </c>
      <c r="F21" s="1094">
        <v>34.323432343234323</v>
      </c>
      <c r="G21" s="1094">
        <v>25.172517251725175</v>
      </c>
      <c r="H21" s="81"/>
    </row>
    <row r="22" spans="1:8" ht="18.75" customHeight="1">
      <c r="A22" s="1093" t="s">
        <v>240</v>
      </c>
      <c r="B22" s="1094">
        <v>0.50551470588235292</v>
      </c>
      <c r="C22" s="1094">
        <v>2.4816176470588234</v>
      </c>
      <c r="D22" s="1094">
        <v>18.014705882352942</v>
      </c>
      <c r="E22" s="1094">
        <v>22.426470588235293</v>
      </c>
      <c r="F22" s="1094">
        <v>32.858455882352942</v>
      </c>
      <c r="G22" s="1094">
        <v>23.713235294117645</v>
      </c>
      <c r="H22" s="81"/>
    </row>
    <row r="23" spans="1:8" ht="18.75" customHeight="1">
      <c r="A23" s="1093" t="s">
        <v>229</v>
      </c>
      <c r="B23" s="1094">
        <v>0.36265950302216254</v>
      </c>
      <c r="C23" s="1094">
        <v>4.056413700470114</v>
      </c>
      <c r="D23" s="1094">
        <v>16.950973807924782</v>
      </c>
      <c r="E23" s="1094">
        <v>21.370047011417061</v>
      </c>
      <c r="F23" s="1094">
        <v>35.231699126930828</v>
      </c>
      <c r="G23" s="1094">
        <v>22.028206850235058</v>
      </c>
      <c r="H23" s="81"/>
    </row>
    <row r="24" spans="1:8" ht="18.75" customHeight="1">
      <c r="A24" s="1093" t="s">
        <v>225</v>
      </c>
      <c r="B24" s="1094">
        <v>0.28503562945368172</v>
      </c>
      <c r="C24" s="1094">
        <v>4.7030878859857479</v>
      </c>
      <c r="D24" s="1094">
        <v>21.140142517814727</v>
      </c>
      <c r="E24" s="1094">
        <v>24.798099762470308</v>
      </c>
      <c r="F24" s="1094">
        <v>29.643705463182897</v>
      </c>
      <c r="G24" s="1094">
        <v>19.429928741092635</v>
      </c>
      <c r="H24" s="81"/>
    </row>
    <row r="25" spans="1:8" ht="18.75" customHeight="1">
      <c r="A25" s="1093" t="s">
        <v>236</v>
      </c>
      <c r="B25" s="1094">
        <v>0.38372985418265537</v>
      </c>
      <c r="C25" s="1094">
        <v>3.8372985418265539</v>
      </c>
      <c r="D25" s="1094">
        <v>14.88871834228703</v>
      </c>
      <c r="E25" s="1094">
        <v>28.242517267843436</v>
      </c>
      <c r="F25" s="1094">
        <v>30.544896392939368</v>
      </c>
      <c r="G25" s="1094">
        <v>22.102839600920952</v>
      </c>
      <c r="H25" s="81"/>
    </row>
    <row r="26" spans="1:8" ht="18.75" customHeight="1">
      <c r="A26" s="1093" t="s">
        <v>241</v>
      </c>
      <c r="B26" s="1094">
        <v>0.6869479882237487</v>
      </c>
      <c r="C26" s="1094">
        <v>2.4533856722276743</v>
      </c>
      <c r="D26" s="1094">
        <v>19.20183186130193</v>
      </c>
      <c r="E26" s="1094">
        <v>24.174026823683352</v>
      </c>
      <c r="F26" s="1094">
        <v>30.258423290807983</v>
      </c>
      <c r="G26" s="1094">
        <v>23.225384363755317</v>
      </c>
      <c r="H26" s="81"/>
    </row>
    <row r="27" spans="1:8" ht="18.75" customHeight="1">
      <c r="A27" s="1093" t="s">
        <v>239</v>
      </c>
      <c r="B27" s="1094">
        <v>0.34591194968553463</v>
      </c>
      <c r="C27" s="1094">
        <v>3.2389937106918238</v>
      </c>
      <c r="D27" s="1094">
        <v>20.660377358490567</v>
      </c>
      <c r="E27" s="1094">
        <v>22.138364779874216</v>
      </c>
      <c r="F27" s="1094">
        <v>29.371069182389935</v>
      </c>
      <c r="G27" s="1094">
        <v>24.245283018867923</v>
      </c>
      <c r="H27" s="81"/>
    </row>
    <row r="28" spans="1:8" ht="18.75" customHeight="1">
      <c r="A28" s="1093" t="s">
        <v>230</v>
      </c>
      <c r="B28" s="1094">
        <v>0.38066235249333841</v>
      </c>
      <c r="C28" s="1094">
        <v>7.1945184621240958</v>
      </c>
      <c r="D28" s="1094">
        <v>16.178149980966882</v>
      </c>
      <c r="E28" s="1094">
        <v>23.258469737342978</v>
      </c>
      <c r="F28" s="1094">
        <v>31.44271031594975</v>
      </c>
      <c r="G28" s="1094">
        <v>21.545489151122954</v>
      </c>
      <c r="H28" s="81"/>
    </row>
    <row r="29" spans="1:8" ht="18.75" customHeight="1">
      <c r="A29" s="1093" t="s">
        <v>228</v>
      </c>
      <c r="B29" s="1094">
        <v>0.37023851904592381</v>
      </c>
      <c r="C29" s="1094">
        <v>7.15557137771449</v>
      </c>
      <c r="D29" s="1094">
        <v>14.061943752224993</v>
      </c>
      <c r="E29" s="1094">
        <v>23.018867924528301</v>
      </c>
      <c r="F29" s="1094">
        <v>32.317550729797077</v>
      </c>
      <c r="G29" s="1094">
        <v>23.075827696689213</v>
      </c>
      <c r="H29" s="81"/>
    </row>
    <row r="30" spans="1:8" ht="18.75" customHeight="1">
      <c r="A30" s="1095" t="s">
        <v>630</v>
      </c>
      <c r="B30" s="1096">
        <v>0.16568483063328424</v>
      </c>
      <c r="C30" s="1096">
        <v>21.686303387334316</v>
      </c>
      <c r="D30" s="1096">
        <v>19.624447717231224</v>
      </c>
      <c r="E30" s="1096">
        <v>14.580265095729015</v>
      </c>
      <c r="F30" s="1096">
        <v>19.421944035346097</v>
      </c>
      <c r="G30" s="1096">
        <v>24.521354933726066</v>
      </c>
      <c r="H30" s="81"/>
    </row>
    <row r="31" spans="1:8" ht="18.75" customHeight="1">
      <c r="A31" s="1093" t="s">
        <v>224</v>
      </c>
      <c r="B31" s="1094">
        <v>0.29875867872922368</v>
      </c>
      <c r="C31" s="1094">
        <v>15.539659162634125</v>
      </c>
      <c r="D31" s="1094">
        <v>13.66294971596886</v>
      </c>
      <c r="E31" s="1094">
        <v>21.388596675783717</v>
      </c>
      <c r="F31" s="1094">
        <v>25.815274563433622</v>
      </c>
      <c r="G31" s="1094">
        <v>23.294761203450452</v>
      </c>
      <c r="H31" s="81"/>
    </row>
    <row r="32" spans="1:8" ht="18.75" customHeight="1">
      <c r="A32" s="1093" t="s">
        <v>227</v>
      </c>
      <c r="B32" s="1094">
        <v>0.31864046733935208</v>
      </c>
      <c r="C32" s="1094">
        <v>6.0541688794476896</v>
      </c>
      <c r="D32" s="1094">
        <v>13.27668613913967</v>
      </c>
      <c r="E32" s="1094">
        <v>24.482209240573553</v>
      </c>
      <c r="F32" s="1094">
        <v>27.031332979288369</v>
      </c>
      <c r="G32" s="1094">
        <v>28.836962294211364</v>
      </c>
      <c r="H32" s="81"/>
    </row>
    <row r="33" spans="1:8" ht="18.75" customHeight="1">
      <c r="A33" s="1093" t="s">
        <v>223</v>
      </c>
      <c r="B33" s="1094">
        <v>0.47049598118016078</v>
      </c>
      <c r="C33" s="1094">
        <v>11.272299549108018</v>
      </c>
      <c r="D33" s="1094">
        <v>20.623407175063711</v>
      </c>
      <c r="E33" s="1094">
        <v>19.074691237012349</v>
      </c>
      <c r="F33" s="1094">
        <v>25.465594981376199</v>
      </c>
      <c r="G33" s="1094">
        <v>23.093511076259556</v>
      </c>
      <c r="H33" s="81"/>
    </row>
    <row r="34" spans="1:8" ht="18.75" customHeight="1">
      <c r="A34" s="1093" t="s">
        <v>233</v>
      </c>
      <c r="B34" s="1094">
        <v>0.41652204095800072</v>
      </c>
      <c r="C34" s="1094">
        <v>5.3453661922943425</v>
      </c>
      <c r="D34" s="1094">
        <v>18.917042693509199</v>
      </c>
      <c r="E34" s="1094">
        <v>20.826102047900036</v>
      </c>
      <c r="F34" s="1094">
        <v>31.551544602568555</v>
      </c>
      <c r="G34" s="1094">
        <v>22.943422422769871</v>
      </c>
      <c r="H34" s="81"/>
    </row>
    <row r="35" spans="1:8" ht="18.75" customHeight="1">
      <c r="A35" s="1093" t="s">
        <v>232</v>
      </c>
      <c r="B35" s="1094">
        <v>0.29433406916850624</v>
      </c>
      <c r="C35" s="1094">
        <v>3.8999264164827081</v>
      </c>
      <c r="D35" s="1094">
        <v>15.286975717439294</v>
      </c>
      <c r="E35" s="1094">
        <v>21.467991169977925</v>
      </c>
      <c r="F35" s="1094">
        <v>36.111111111111107</v>
      </c>
      <c r="G35" s="1094">
        <v>22.939661515820458</v>
      </c>
      <c r="H35" s="81"/>
    </row>
    <row r="36" spans="1:8" ht="18.75" customHeight="1">
      <c r="A36" s="1093" t="s">
        <v>237</v>
      </c>
      <c r="B36" s="1094">
        <v>0.53781512605042014</v>
      </c>
      <c r="C36" s="1094">
        <v>2.6554621848739495</v>
      </c>
      <c r="D36" s="1094">
        <v>17.109243697478995</v>
      </c>
      <c r="E36" s="1094">
        <v>26.924369747899156</v>
      </c>
      <c r="F36" s="1094">
        <v>30.352941176470587</v>
      </c>
      <c r="G36" s="1094">
        <v>22.420168067226889</v>
      </c>
      <c r="H36" s="81"/>
    </row>
    <row r="37" spans="1:8" ht="18.75" customHeight="1">
      <c r="A37" s="1093" t="s">
        <v>226</v>
      </c>
      <c r="B37" s="1094">
        <v>0.43463342102253227</v>
      </c>
      <c r="C37" s="1094">
        <v>7.3201418277479124</v>
      </c>
      <c r="D37" s="1094">
        <v>18.014411529223377</v>
      </c>
      <c r="E37" s="1094">
        <v>18.826489763239163</v>
      </c>
      <c r="F37" s="1094">
        <v>31.499485302527734</v>
      </c>
      <c r="G37" s="1094">
        <v>23.904838156239279</v>
      </c>
      <c r="H37" s="81"/>
    </row>
    <row r="38" spans="1:8" ht="18.75" customHeight="1" thickBot="1">
      <c r="A38" s="1097" t="s">
        <v>231</v>
      </c>
      <c r="B38" s="1098">
        <v>0.60802594244021069</v>
      </c>
      <c r="C38" s="1098">
        <v>3.7292257802999593</v>
      </c>
      <c r="D38" s="1098">
        <v>23.064450749898661</v>
      </c>
      <c r="E38" s="1098">
        <v>18.200243210376975</v>
      </c>
      <c r="F38" s="1098">
        <v>30.644507498986624</v>
      </c>
      <c r="G38" s="1098">
        <v>23.753546817997567</v>
      </c>
      <c r="H38" s="81"/>
    </row>
    <row r="39" spans="1:8" ht="18.75" customHeight="1" thickTop="1">
      <c r="A39" s="1099" t="s">
        <v>222</v>
      </c>
      <c r="B39" s="1100">
        <v>0.3896912285473671</v>
      </c>
      <c r="C39" s="1100">
        <v>6.5054896771055093</v>
      </c>
      <c r="D39" s="1100">
        <v>20.047652175732438</v>
      </c>
      <c r="E39" s="1100">
        <v>22.998844003201221</v>
      </c>
      <c r="F39" s="1100">
        <v>26.486711267568797</v>
      </c>
      <c r="G39" s="1100">
        <v>23.571611647844666</v>
      </c>
      <c r="H39" s="1101"/>
    </row>
    <row r="40" spans="1:8" ht="18.75" customHeight="1">
      <c r="A40" s="2062" t="s">
        <v>623</v>
      </c>
      <c r="B40" s="2063"/>
      <c r="C40" s="2064"/>
      <c r="D40" s="2064"/>
      <c r="E40" s="2064"/>
      <c r="F40" s="2064"/>
      <c r="G40" s="2064"/>
      <c r="H40" s="2065"/>
    </row>
  </sheetData>
  <mergeCells count="12">
    <mergeCell ref="A9:B9"/>
    <mergeCell ref="A10:B10"/>
    <mergeCell ref="A11:B11"/>
    <mergeCell ref="A1:H1"/>
    <mergeCell ref="A40:H40"/>
    <mergeCell ref="G3:H3"/>
    <mergeCell ref="A16:G16"/>
    <mergeCell ref="A3:B4"/>
    <mergeCell ref="A5:B5"/>
    <mergeCell ref="A6:B6"/>
    <mergeCell ref="A7:B7"/>
    <mergeCell ref="A8:B8"/>
  </mergeCells>
  <phoneticPr fontId="9"/>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Normal="100" zoomScaleSheetLayoutView="100" workbookViewId="0">
      <selection activeCell="A2" sqref="A2"/>
    </sheetView>
  </sheetViews>
  <sheetFormatPr defaultRowHeight="12" outlineLevelRow="1"/>
  <cols>
    <col min="1" max="9" width="12.7109375" style="81" customWidth="1"/>
    <col min="10" max="250" width="9.140625" style="81"/>
    <col min="251" max="251" width="11.7109375" style="81" bestFit="1" customWidth="1"/>
    <col min="252" max="259" width="12.140625" style="81" customWidth="1"/>
    <col min="260" max="260" width="9.140625" style="81"/>
    <col min="261" max="264" width="16.7109375" style="81" customWidth="1"/>
    <col min="265" max="506" width="9.140625" style="81"/>
    <col min="507" max="507" width="11.7109375" style="81" bestFit="1" customWidth="1"/>
    <col min="508" max="515" width="12.140625" style="81" customWidth="1"/>
    <col min="516" max="516" width="9.140625" style="81"/>
    <col min="517" max="520" width="16.7109375" style="81" customWidth="1"/>
    <col min="521" max="762" width="9.140625" style="81"/>
    <col min="763" max="763" width="11.7109375" style="81" bestFit="1" customWidth="1"/>
    <col min="764" max="771" width="12.140625" style="81" customWidth="1"/>
    <col min="772" max="772" width="9.140625" style="81"/>
    <col min="773" max="776" width="16.7109375" style="81" customWidth="1"/>
    <col min="777" max="1018" width="9.140625" style="81"/>
    <col min="1019" max="1019" width="11.7109375" style="81" bestFit="1" customWidth="1"/>
    <col min="1020" max="1027" width="12.140625" style="81" customWidth="1"/>
    <col min="1028" max="1028" width="9.140625" style="81"/>
    <col min="1029" max="1032" width="16.7109375" style="81" customWidth="1"/>
    <col min="1033" max="1274" width="9.140625" style="81"/>
    <col min="1275" max="1275" width="11.7109375" style="81" bestFit="1" customWidth="1"/>
    <col min="1276" max="1283" width="12.140625" style="81" customWidth="1"/>
    <col min="1284" max="1284" width="9.140625" style="81"/>
    <col min="1285" max="1288" width="16.7109375" style="81" customWidth="1"/>
    <col min="1289" max="1530" width="9.140625" style="81"/>
    <col min="1531" max="1531" width="11.7109375" style="81" bestFit="1" customWidth="1"/>
    <col min="1532" max="1539" width="12.140625" style="81" customWidth="1"/>
    <col min="1540" max="1540" width="9.140625" style="81"/>
    <col min="1541" max="1544" width="16.7109375" style="81" customWidth="1"/>
    <col min="1545" max="1786" width="9.140625" style="81"/>
    <col min="1787" max="1787" width="11.7109375" style="81" bestFit="1" customWidth="1"/>
    <col min="1788" max="1795" width="12.140625" style="81" customWidth="1"/>
    <col min="1796" max="1796" width="9.140625" style="81"/>
    <col min="1797" max="1800" width="16.7109375" style="81" customWidth="1"/>
    <col min="1801" max="2042" width="9.140625" style="81"/>
    <col min="2043" max="2043" width="11.7109375" style="81" bestFit="1" customWidth="1"/>
    <col min="2044" max="2051" width="12.140625" style="81" customWidth="1"/>
    <col min="2052" max="2052" width="9.140625" style="81"/>
    <col min="2053" max="2056" width="16.7109375" style="81" customWidth="1"/>
    <col min="2057" max="2298" width="9.140625" style="81"/>
    <col min="2299" max="2299" width="11.7109375" style="81" bestFit="1" customWidth="1"/>
    <col min="2300" max="2307" width="12.140625" style="81" customWidth="1"/>
    <col min="2308" max="2308" width="9.140625" style="81"/>
    <col min="2309" max="2312" width="16.7109375" style="81" customWidth="1"/>
    <col min="2313" max="2554" width="9.140625" style="81"/>
    <col min="2555" max="2555" width="11.7109375" style="81" bestFit="1" customWidth="1"/>
    <col min="2556" max="2563" width="12.140625" style="81" customWidth="1"/>
    <col min="2564" max="2564" width="9.140625" style="81"/>
    <col min="2565" max="2568" width="16.7109375" style="81" customWidth="1"/>
    <col min="2569" max="2810" width="9.140625" style="81"/>
    <col min="2811" max="2811" width="11.7109375" style="81" bestFit="1" customWidth="1"/>
    <col min="2812" max="2819" width="12.140625" style="81" customWidth="1"/>
    <col min="2820" max="2820" width="9.140625" style="81"/>
    <col min="2821" max="2824" width="16.7109375" style="81" customWidth="1"/>
    <col min="2825" max="3066" width="9.140625" style="81"/>
    <col min="3067" max="3067" width="11.7109375" style="81" bestFit="1" customWidth="1"/>
    <col min="3068" max="3075" width="12.140625" style="81" customWidth="1"/>
    <col min="3076" max="3076" width="9.140625" style="81"/>
    <col min="3077" max="3080" width="16.7109375" style="81" customWidth="1"/>
    <col min="3081" max="3322" width="9.140625" style="81"/>
    <col min="3323" max="3323" width="11.7109375" style="81" bestFit="1" customWidth="1"/>
    <col min="3324" max="3331" width="12.140625" style="81" customWidth="1"/>
    <col min="3332" max="3332" width="9.140625" style="81"/>
    <col min="3333" max="3336" width="16.7109375" style="81" customWidth="1"/>
    <col min="3337" max="3578" width="9.140625" style="81"/>
    <col min="3579" max="3579" width="11.7109375" style="81" bestFit="1" customWidth="1"/>
    <col min="3580" max="3587" width="12.140625" style="81" customWidth="1"/>
    <col min="3588" max="3588" width="9.140625" style="81"/>
    <col min="3589" max="3592" width="16.7109375" style="81" customWidth="1"/>
    <col min="3593" max="3834" width="9.140625" style="81"/>
    <col min="3835" max="3835" width="11.7109375" style="81" bestFit="1" customWidth="1"/>
    <col min="3836" max="3843" width="12.140625" style="81" customWidth="1"/>
    <col min="3844" max="3844" width="9.140625" style="81"/>
    <col min="3845" max="3848" width="16.7109375" style="81" customWidth="1"/>
    <col min="3849" max="4090" width="9.140625" style="81"/>
    <col min="4091" max="4091" width="11.7109375" style="81" bestFit="1" customWidth="1"/>
    <col min="4092" max="4099" width="12.140625" style="81" customWidth="1"/>
    <col min="4100" max="4100" width="9.140625" style="81"/>
    <col min="4101" max="4104" width="16.7109375" style="81" customWidth="1"/>
    <col min="4105" max="4346" width="9.140625" style="81"/>
    <col min="4347" max="4347" width="11.7109375" style="81" bestFit="1" customWidth="1"/>
    <col min="4348" max="4355" width="12.140625" style="81" customWidth="1"/>
    <col min="4356" max="4356" width="9.140625" style="81"/>
    <col min="4357" max="4360" width="16.7109375" style="81" customWidth="1"/>
    <col min="4361" max="4602" width="9.140625" style="81"/>
    <col min="4603" max="4603" width="11.7109375" style="81" bestFit="1" customWidth="1"/>
    <col min="4604" max="4611" width="12.140625" style="81" customWidth="1"/>
    <col min="4612" max="4612" width="9.140625" style="81"/>
    <col min="4613" max="4616" width="16.7109375" style="81" customWidth="1"/>
    <col min="4617" max="4858" width="9.140625" style="81"/>
    <col min="4859" max="4859" width="11.7109375" style="81" bestFit="1" customWidth="1"/>
    <col min="4860" max="4867" width="12.140625" style="81" customWidth="1"/>
    <col min="4868" max="4868" width="9.140625" style="81"/>
    <col min="4869" max="4872" width="16.7109375" style="81" customWidth="1"/>
    <col min="4873" max="5114" width="9.140625" style="81"/>
    <col min="5115" max="5115" width="11.7109375" style="81" bestFit="1" customWidth="1"/>
    <col min="5116" max="5123" width="12.140625" style="81" customWidth="1"/>
    <col min="5124" max="5124" width="9.140625" style="81"/>
    <col min="5125" max="5128" width="16.7109375" style="81" customWidth="1"/>
    <col min="5129" max="5370" width="9.140625" style="81"/>
    <col min="5371" max="5371" width="11.7109375" style="81" bestFit="1" customWidth="1"/>
    <col min="5372" max="5379" width="12.140625" style="81" customWidth="1"/>
    <col min="5380" max="5380" width="9.140625" style="81"/>
    <col min="5381" max="5384" width="16.7109375" style="81" customWidth="1"/>
    <col min="5385" max="5626" width="9.140625" style="81"/>
    <col min="5627" max="5627" width="11.7109375" style="81" bestFit="1" customWidth="1"/>
    <col min="5628" max="5635" width="12.140625" style="81" customWidth="1"/>
    <col min="5636" max="5636" width="9.140625" style="81"/>
    <col min="5637" max="5640" width="16.7109375" style="81" customWidth="1"/>
    <col min="5641" max="5882" width="9.140625" style="81"/>
    <col min="5883" max="5883" width="11.7109375" style="81" bestFit="1" customWidth="1"/>
    <col min="5884" max="5891" width="12.140625" style="81" customWidth="1"/>
    <col min="5892" max="5892" width="9.140625" style="81"/>
    <col min="5893" max="5896" width="16.7109375" style="81" customWidth="1"/>
    <col min="5897" max="6138" width="9.140625" style="81"/>
    <col min="6139" max="6139" width="11.7109375" style="81" bestFit="1" customWidth="1"/>
    <col min="6140" max="6147" width="12.140625" style="81" customWidth="1"/>
    <col min="6148" max="6148" width="9.140625" style="81"/>
    <col min="6149" max="6152" width="16.7109375" style="81" customWidth="1"/>
    <col min="6153" max="6394" width="9.140625" style="81"/>
    <col min="6395" max="6395" width="11.7109375" style="81" bestFit="1" customWidth="1"/>
    <col min="6396" max="6403" width="12.140625" style="81" customWidth="1"/>
    <col min="6404" max="6404" width="9.140625" style="81"/>
    <col min="6405" max="6408" width="16.7109375" style="81" customWidth="1"/>
    <col min="6409" max="6650" width="9.140625" style="81"/>
    <col min="6651" max="6651" width="11.7109375" style="81" bestFit="1" customWidth="1"/>
    <col min="6652" max="6659" width="12.140625" style="81" customWidth="1"/>
    <col min="6660" max="6660" width="9.140625" style="81"/>
    <col min="6661" max="6664" width="16.7109375" style="81" customWidth="1"/>
    <col min="6665" max="6906" width="9.140625" style="81"/>
    <col min="6907" max="6907" width="11.7109375" style="81" bestFit="1" customWidth="1"/>
    <col min="6908" max="6915" width="12.140625" style="81" customWidth="1"/>
    <col min="6916" max="6916" width="9.140625" style="81"/>
    <col min="6917" max="6920" width="16.7109375" style="81" customWidth="1"/>
    <col min="6921" max="7162" width="9.140625" style="81"/>
    <col min="7163" max="7163" width="11.7109375" style="81" bestFit="1" customWidth="1"/>
    <col min="7164" max="7171" width="12.140625" style="81" customWidth="1"/>
    <col min="7172" max="7172" width="9.140625" style="81"/>
    <col min="7173" max="7176" width="16.7109375" style="81" customWidth="1"/>
    <col min="7177" max="7418" width="9.140625" style="81"/>
    <col min="7419" max="7419" width="11.7109375" style="81" bestFit="1" customWidth="1"/>
    <col min="7420" max="7427" width="12.140625" style="81" customWidth="1"/>
    <col min="7428" max="7428" width="9.140625" style="81"/>
    <col min="7429" max="7432" width="16.7109375" style="81" customWidth="1"/>
    <col min="7433" max="7674" width="9.140625" style="81"/>
    <col min="7675" max="7675" width="11.7109375" style="81" bestFit="1" customWidth="1"/>
    <col min="7676" max="7683" width="12.140625" style="81" customWidth="1"/>
    <col min="7684" max="7684" width="9.140625" style="81"/>
    <col min="7685" max="7688" width="16.7109375" style="81" customWidth="1"/>
    <col min="7689" max="7930" width="9.140625" style="81"/>
    <col min="7931" max="7931" width="11.7109375" style="81" bestFit="1" customWidth="1"/>
    <col min="7932" max="7939" width="12.140625" style="81" customWidth="1"/>
    <col min="7940" max="7940" width="9.140625" style="81"/>
    <col min="7941" max="7944" width="16.7109375" style="81" customWidth="1"/>
    <col min="7945" max="8186" width="9.140625" style="81"/>
    <col min="8187" max="8187" width="11.7109375" style="81" bestFit="1" customWidth="1"/>
    <col min="8188" max="8195" width="12.140625" style="81" customWidth="1"/>
    <col min="8196" max="8196" width="9.140625" style="81"/>
    <col min="8197" max="8200" width="16.7109375" style="81" customWidth="1"/>
    <col min="8201" max="8442" width="9.140625" style="81"/>
    <col min="8443" max="8443" width="11.7109375" style="81" bestFit="1" customWidth="1"/>
    <col min="8444" max="8451" width="12.140625" style="81" customWidth="1"/>
    <col min="8452" max="8452" width="9.140625" style="81"/>
    <col min="8453" max="8456" width="16.7109375" style="81" customWidth="1"/>
    <col min="8457" max="8698" width="9.140625" style="81"/>
    <col min="8699" max="8699" width="11.7109375" style="81" bestFit="1" customWidth="1"/>
    <col min="8700" max="8707" width="12.140625" style="81" customWidth="1"/>
    <col min="8708" max="8708" width="9.140625" style="81"/>
    <col min="8709" max="8712" width="16.7109375" style="81" customWidth="1"/>
    <col min="8713" max="8954" width="9.140625" style="81"/>
    <col min="8955" max="8955" width="11.7109375" style="81" bestFit="1" customWidth="1"/>
    <col min="8956" max="8963" width="12.140625" style="81" customWidth="1"/>
    <col min="8964" max="8964" width="9.140625" style="81"/>
    <col min="8965" max="8968" width="16.7109375" style="81" customWidth="1"/>
    <col min="8969" max="9210" width="9.140625" style="81"/>
    <col min="9211" max="9211" width="11.7109375" style="81" bestFit="1" customWidth="1"/>
    <col min="9212" max="9219" width="12.140625" style="81" customWidth="1"/>
    <col min="9220" max="9220" width="9.140625" style="81"/>
    <col min="9221" max="9224" width="16.7109375" style="81" customWidth="1"/>
    <col min="9225" max="9466" width="9.140625" style="81"/>
    <col min="9467" max="9467" width="11.7109375" style="81" bestFit="1" customWidth="1"/>
    <col min="9468" max="9475" width="12.140625" style="81" customWidth="1"/>
    <col min="9476" max="9476" width="9.140625" style="81"/>
    <col min="9477" max="9480" width="16.7109375" style="81" customWidth="1"/>
    <col min="9481" max="9722" width="9.140625" style="81"/>
    <col min="9723" max="9723" width="11.7109375" style="81" bestFit="1" customWidth="1"/>
    <col min="9724" max="9731" width="12.140625" style="81" customWidth="1"/>
    <col min="9732" max="9732" width="9.140625" style="81"/>
    <col min="9733" max="9736" width="16.7109375" style="81" customWidth="1"/>
    <col min="9737" max="9978" width="9.140625" style="81"/>
    <col min="9979" max="9979" width="11.7109375" style="81" bestFit="1" customWidth="1"/>
    <col min="9980" max="9987" width="12.140625" style="81" customWidth="1"/>
    <col min="9988" max="9988" width="9.140625" style="81"/>
    <col min="9989" max="9992" width="16.7109375" style="81" customWidth="1"/>
    <col min="9993" max="10234" width="9.140625" style="81"/>
    <col min="10235" max="10235" width="11.7109375" style="81" bestFit="1" customWidth="1"/>
    <col min="10236" max="10243" width="12.140625" style="81" customWidth="1"/>
    <col min="10244" max="10244" width="9.140625" style="81"/>
    <col min="10245" max="10248" width="16.7109375" style="81" customWidth="1"/>
    <col min="10249" max="10490" width="9.140625" style="81"/>
    <col min="10491" max="10491" width="11.7109375" style="81" bestFit="1" customWidth="1"/>
    <col min="10492" max="10499" width="12.140625" style="81" customWidth="1"/>
    <col min="10500" max="10500" width="9.140625" style="81"/>
    <col min="10501" max="10504" width="16.7109375" style="81" customWidth="1"/>
    <col min="10505" max="10746" width="9.140625" style="81"/>
    <col min="10747" max="10747" width="11.7109375" style="81" bestFit="1" customWidth="1"/>
    <col min="10748" max="10755" width="12.140625" style="81" customWidth="1"/>
    <col min="10756" max="10756" width="9.140625" style="81"/>
    <col min="10757" max="10760" width="16.7109375" style="81" customWidth="1"/>
    <col min="10761" max="11002" width="9.140625" style="81"/>
    <col min="11003" max="11003" width="11.7109375" style="81" bestFit="1" customWidth="1"/>
    <col min="11004" max="11011" width="12.140625" style="81" customWidth="1"/>
    <col min="11012" max="11012" width="9.140625" style="81"/>
    <col min="11013" max="11016" width="16.7109375" style="81" customWidth="1"/>
    <col min="11017" max="11258" width="9.140625" style="81"/>
    <col min="11259" max="11259" width="11.7109375" style="81" bestFit="1" customWidth="1"/>
    <col min="11260" max="11267" width="12.140625" style="81" customWidth="1"/>
    <col min="11268" max="11268" width="9.140625" style="81"/>
    <col min="11269" max="11272" width="16.7109375" style="81" customWidth="1"/>
    <col min="11273" max="11514" width="9.140625" style="81"/>
    <col min="11515" max="11515" width="11.7109375" style="81" bestFit="1" customWidth="1"/>
    <col min="11516" max="11523" width="12.140625" style="81" customWidth="1"/>
    <col min="11524" max="11524" width="9.140625" style="81"/>
    <col min="11525" max="11528" width="16.7109375" style="81" customWidth="1"/>
    <col min="11529" max="11770" width="9.140625" style="81"/>
    <col min="11771" max="11771" width="11.7109375" style="81" bestFit="1" customWidth="1"/>
    <col min="11772" max="11779" width="12.140625" style="81" customWidth="1"/>
    <col min="11780" max="11780" width="9.140625" style="81"/>
    <col min="11781" max="11784" width="16.7109375" style="81" customWidth="1"/>
    <col min="11785" max="12026" width="9.140625" style="81"/>
    <col min="12027" max="12027" width="11.7109375" style="81" bestFit="1" customWidth="1"/>
    <col min="12028" max="12035" width="12.140625" style="81" customWidth="1"/>
    <col min="12036" max="12036" width="9.140625" style="81"/>
    <col min="12037" max="12040" width="16.7109375" style="81" customWidth="1"/>
    <col min="12041" max="12282" width="9.140625" style="81"/>
    <col min="12283" max="12283" width="11.7109375" style="81" bestFit="1" customWidth="1"/>
    <col min="12284" max="12291" width="12.140625" style="81" customWidth="1"/>
    <col min="12292" max="12292" width="9.140625" style="81"/>
    <col min="12293" max="12296" width="16.7109375" style="81" customWidth="1"/>
    <col min="12297" max="12538" width="9.140625" style="81"/>
    <col min="12539" max="12539" width="11.7109375" style="81" bestFit="1" customWidth="1"/>
    <col min="12540" max="12547" width="12.140625" style="81" customWidth="1"/>
    <col min="12548" max="12548" width="9.140625" style="81"/>
    <col min="12549" max="12552" width="16.7109375" style="81" customWidth="1"/>
    <col min="12553" max="12794" width="9.140625" style="81"/>
    <col min="12795" max="12795" width="11.7109375" style="81" bestFit="1" customWidth="1"/>
    <col min="12796" max="12803" width="12.140625" style="81" customWidth="1"/>
    <col min="12804" max="12804" width="9.140625" style="81"/>
    <col min="12805" max="12808" width="16.7109375" style="81" customWidth="1"/>
    <col min="12809" max="13050" width="9.140625" style="81"/>
    <col min="13051" max="13051" width="11.7109375" style="81" bestFit="1" customWidth="1"/>
    <col min="13052" max="13059" width="12.140625" style="81" customWidth="1"/>
    <col min="13060" max="13060" width="9.140625" style="81"/>
    <col min="13061" max="13064" width="16.7109375" style="81" customWidth="1"/>
    <col min="13065" max="13306" width="9.140625" style="81"/>
    <col min="13307" max="13307" width="11.7109375" style="81" bestFit="1" customWidth="1"/>
    <col min="13308" max="13315" width="12.140625" style="81" customWidth="1"/>
    <col min="13316" max="13316" width="9.140625" style="81"/>
    <col min="13317" max="13320" width="16.7109375" style="81" customWidth="1"/>
    <col min="13321" max="13562" width="9.140625" style="81"/>
    <col min="13563" max="13563" width="11.7109375" style="81" bestFit="1" customWidth="1"/>
    <col min="13564" max="13571" width="12.140625" style="81" customWidth="1"/>
    <col min="13572" max="13572" width="9.140625" style="81"/>
    <col min="13573" max="13576" width="16.7109375" style="81" customWidth="1"/>
    <col min="13577" max="13818" width="9.140625" style="81"/>
    <col min="13819" max="13819" width="11.7109375" style="81" bestFit="1" customWidth="1"/>
    <col min="13820" max="13827" width="12.140625" style="81" customWidth="1"/>
    <col min="13828" max="13828" width="9.140625" style="81"/>
    <col min="13829" max="13832" width="16.7109375" style="81" customWidth="1"/>
    <col min="13833" max="14074" width="9.140625" style="81"/>
    <col min="14075" max="14075" width="11.7109375" style="81" bestFit="1" customWidth="1"/>
    <col min="14076" max="14083" width="12.140625" style="81" customWidth="1"/>
    <col min="14084" max="14084" width="9.140625" style="81"/>
    <col min="14085" max="14088" width="16.7109375" style="81" customWidth="1"/>
    <col min="14089" max="14330" width="9.140625" style="81"/>
    <col min="14331" max="14331" width="11.7109375" style="81" bestFit="1" customWidth="1"/>
    <col min="14332" max="14339" width="12.140625" style="81" customWidth="1"/>
    <col min="14340" max="14340" width="9.140625" style="81"/>
    <col min="14341" max="14344" width="16.7109375" style="81" customWidth="1"/>
    <col min="14345" max="14586" width="9.140625" style="81"/>
    <col min="14587" max="14587" width="11.7109375" style="81" bestFit="1" customWidth="1"/>
    <col min="14588" max="14595" width="12.140625" style="81" customWidth="1"/>
    <col min="14596" max="14596" width="9.140625" style="81"/>
    <col min="14597" max="14600" width="16.7109375" style="81" customWidth="1"/>
    <col min="14601" max="14842" width="9.140625" style="81"/>
    <col min="14843" max="14843" width="11.7109375" style="81" bestFit="1" customWidth="1"/>
    <col min="14844" max="14851" width="12.140625" style="81" customWidth="1"/>
    <col min="14852" max="14852" width="9.140625" style="81"/>
    <col min="14853" max="14856" width="16.7109375" style="81" customWidth="1"/>
    <col min="14857" max="15098" width="9.140625" style="81"/>
    <col min="15099" max="15099" width="11.7109375" style="81" bestFit="1" customWidth="1"/>
    <col min="15100" max="15107" width="12.140625" style="81" customWidth="1"/>
    <col min="15108" max="15108" width="9.140625" style="81"/>
    <col min="15109" max="15112" width="16.7109375" style="81" customWidth="1"/>
    <col min="15113" max="15354" width="9.140625" style="81"/>
    <col min="15355" max="15355" width="11.7109375" style="81" bestFit="1" customWidth="1"/>
    <col min="15356" max="15363" width="12.140625" style="81" customWidth="1"/>
    <col min="15364" max="15364" width="9.140625" style="81"/>
    <col min="15365" max="15368" width="16.7109375" style="81" customWidth="1"/>
    <col min="15369" max="15610" width="9.140625" style="81"/>
    <col min="15611" max="15611" width="11.7109375" style="81" bestFit="1" customWidth="1"/>
    <col min="15612" max="15619" width="12.140625" style="81" customWidth="1"/>
    <col min="15620" max="15620" width="9.140625" style="81"/>
    <col min="15621" max="15624" width="16.7109375" style="81" customWidth="1"/>
    <col min="15625" max="15866" width="9.140625" style="81"/>
    <col min="15867" max="15867" width="11.7109375" style="81" bestFit="1" customWidth="1"/>
    <col min="15868" max="15875" width="12.140625" style="81" customWidth="1"/>
    <col min="15876" max="15876" width="9.140625" style="81"/>
    <col min="15877" max="15880" width="16.7109375" style="81" customWidth="1"/>
    <col min="15881" max="16122" width="9.140625" style="81"/>
    <col min="16123" max="16123" width="11.7109375" style="81" bestFit="1" customWidth="1"/>
    <col min="16124" max="16131" width="12.140625" style="81" customWidth="1"/>
    <col min="16132" max="16132" width="9.140625" style="81"/>
    <col min="16133" max="16136" width="16.7109375" style="81" customWidth="1"/>
    <col min="16137" max="16384" width="9.140625" style="81"/>
  </cols>
  <sheetData>
    <row r="1" spans="1:9" s="4" customFormat="1" ht="18.75" customHeight="1">
      <c r="A1" s="1888" t="s">
        <v>1357</v>
      </c>
      <c r="B1" s="1888"/>
      <c r="C1" s="1888"/>
      <c r="D1" s="1888"/>
      <c r="E1" s="1888"/>
      <c r="F1" s="1888"/>
      <c r="G1" s="1888"/>
      <c r="H1" s="1888"/>
      <c r="I1" s="1888"/>
    </row>
    <row r="2" spans="1:9" ht="18.75" customHeight="1">
      <c r="I2" s="89" t="s">
        <v>631</v>
      </c>
    </row>
    <row r="3" spans="1:9" ht="18.75" customHeight="1">
      <c r="A3" s="215"/>
      <c r="B3" s="114" t="s">
        <v>1355</v>
      </c>
      <c r="C3" s="137"/>
      <c r="D3" s="114" t="s">
        <v>632</v>
      </c>
      <c r="E3" s="138"/>
      <c r="F3" s="114" t="s">
        <v>633</v>
      </c>
      <c r="G3" s="138"/>
      <c r="H3" s="2070" t="s">
        <v>1356</v>
      </c>
      <c r="I3" s="2071"/>
    </row>
    <row r="4" spans="1:9" ht="18.75" customHeight="1">
      <c r="A4" s="88"/>
      <c r="B4" s="139"/>
      <c r="C4" s="114" t="s">
        <v>634</v>
      </c>
      <c r="D4" s="140"/>
      <c r="E4" s="114" t="s">
        <v>634</v>
      </c>
      <c r="F4" s="140"/>
      <c r="G4" s="114" t="s">
        <v>634</v>
      </c>
      <c r="H4" s="140"/>
      <c r="I4" s="141" t="s">
        <v>634</v>
      </c>
    </row>
    <row r="5" spans="1:9" ht="18.75" hidden="1" customHeight="1" outlineLevel="1">
      <c r="A5" s="115" t="s">
        <v>635</v>
      </c>
      <c r="B5" s="398">
        <v>142540.132671</v>
      </c>
      <c r="C5" s="80" t="s">
        <v>636</v>
      </c>
      <c r="D5" s="230">
        <v>69557.941921999998</v>
      </c>
      <c r="E5" s="80" t="s">
        <v>636</v>
      </c>
      <c r="F5" s="230">
        <v>65870.075230999995</v>
      </c>
      <c r="G5" s="80" t="s">
        <v>636</v>
      </c>
      <c r="H5" s="230">
        <v>7112.1155179999996</v>
      </c>
      <c r="I5" s="80" t="s">
        <v>636</v>
      </c>
    </row>
    <row r="6" spans="1:9" ht="18.75" hidden="1" customHeight="1" outlineLevel="1">
      <c r="A6" s="87" t="s">
        <v>637</v>
      </c>
      <c r="B6" s="229">
        <v>140767.69365500001</v>
      </c>
      <c r="C6" s="84">
        <f>(B6/B5-1)*100</f>
        <v>-1.2434666523644888</v>
      </c>
      <c r="D6" s="229">
        <v>69676.998034999997</v>
      </c>
      <c r="E6" s="84">
        <f>(D6/D5-1)*100</f>
        <v>0.17116106329526648</v>
      </c>
      <c r="F6" s="229">
        <v>64300.197921999999</v>
      </c>
      <c r="G6" s="84">
        <f t="shared" ref="G6:G19" si="0">(F6/F5-1)*100</f>
        <v>-2.3832936329503007</v>
      </c>
      <c r="H6" s="229">
        <v>6790.4976980000001</v>
      </c>
      <c r="I6" s="85">
        <f t="shared" ref="I6:I16" si="1">(H6/H5-1)*100</f>
        <v>-4.5221118693308586</v>
      </c>
    </row>
    <row r="7" spans="1:9" ht="18.75" hidden="1" customHeight="1" outlineLevel="1">
      <c r="A7" s="87" t="s">
        <v>638</v>
      </c>
      <c r="B7" s="229">
        <v>142510.89389100001</v>
      </c>
      <c r="C7" s="84">
        <f t="shared" ref="C7:E19" si="2">(B7/B6-1)*100</f>
        <v>1.2383524875191343</v>
      </c>
      <c r="D7" s="229">
        <v>71336.031554999994</v>
      </c>
      <c r="E7" s="84">
        <f t="shared" si="2"/>
        <v>2.3810347270797116</v>
      </c>
      <c r="F7" s="229">
        <v>65063.266024999997</v>
      </c>
      <c r="G7" s="84">
        <f t="shared" si="0"/>
        <v>1.186727455995773</v>
      </c>
      <c r="H7" s="229">
        <v>6111.5963110000002</v>
      </c>
      <c r="I7" s="85">
        <f t="shared" si="1"/>
        <v>-9.9978148464722416</v>
      </c>
    </row>
    <row r="8" spans="1:9" ht="18.75" hidden="1" customHeight="1" outlineLevel="1">
      <c r="A8" s="87" t="s">
        <v>639</v>
      </c>
      <c r="B8" s="229">
        <v>135022.63663200001</v>
      </c>
      <c r="C8" s="84">
        <f t="shared" si="2"/>
        <v>-5.2545156756419136</v>
      </c>
      <c r="D8" s="229">
        <v>67715.351376000006</v>
      </c>
      <c r="E8" s="84">
        <f t="shared" si="2"/>
        <v>-5.0755278925327492</v>
      </c>
      <c r="F8" s="229">
        <v>61912.271444999998</v>
      </c>
      <c r="G8" s="84">
        <f t="shared" si="0"/>
        <v>-4.8429701927186652</v>
      </c>
      <c r="H8" s="229">
        <v>5395.0138109999998</v>
      </c>
      <c r="I8" s="85">
        <f t="shared" si="1"/>
        <v>-11.724964535210781</v>
      </c>
    </row>
    <row r="9" spans="1:9" ht="18.75" hidden="1" customHeight="1" outlineLevel="1">
      <c r="A9" s="231" t="s">
        <v>640</v>
      </c>
      <c r="B9" s="228">
        <v>134554.54240400001</v>
      </c>
      <c r="C9" s="84">
        <f t="shared" si="2"/>
        <v>-0.34667833459346431</v>
      </c>
      <c r="D9" s="229">
        <v>70954.286701000005</v>
      </c>
      <c r="E9" s="84">
        <f t="shared" si="2"/>
        <v>4.7831625461342009</v>
      </c>
      <c r="F9" s="229">
        <v>58628.596080000003</v>
      </c>
      <c r="G9" s="84">
        <f t="shared" si="0"/>
        <v>-5.3037552788174791</v>
      </c>
      <c r="H9" s="229">
        <v>4971.6596229999996</v>
      </c>
      <c r="I9" s="85">
        <f t="shared" si="1"/>
        <v>-7.8471381692631681</v>
      </c>
    </row>
    <row r="10" spans="1:9" ht="18.75" customHeight="1" collapsed="1">
      <c r="A10" s="231" t="s">
        <v>641</v>
      </c>
      <c r="B10" s="228">
        <v>130289.69542600001</v>
      </c>
      <c r="C10" s="84">
        <f t="shared" si="2"/>
        <v>-3.1696046092556274</v>
      </c>
      <c r="D10" s="229">
        <v>69987.071091000005</v>
      </c>
      <c r="E10" s="84">
        <f t="shared" si="2"/>
        <v>-1.3631531722330337</v>
      </c>
      <c r="F10" s="229">
        <v>55451.113254000004</v>
      </c>
      <c r="G10" s="84">
        <f t="shared" si="0"/>
        <v>-5.4196809039470324</v>
      </c>
      <c r="H10" s="229">
        <v>4851.5110809999996</v>
      </c>
      <c r="I10" s="85">
        <f t="shared" si="1"/>
        <v>-2.4166687004107512</v>
      </c>
    </row>
    <row r="11" spans="1:9" ht="18.75" customHeight="1">
      <c r="A11" s="231" t="s">
        <v>642</v>
      </c>
      <c r="B11" s="228">
        <v>125539.58670299999</v>
      </c>
      <c r="C11" s="84">
        <f t="shared" si="2"/>
        <v>-3.6458053781374455</v>
      </c>
      <c r="D11" s="229">
        <v>67953.263825000002</v>
      </c>
      <c r="E11" s="84">
        <f t="shared" si="2"/>
        <v>-2.905975681359152</v>
      </c>
      <c r="F11" s="229">
        <v>52777.979786000004</v>
      </c>
      <c r="G11" s="84">
        <f t="shared" si="0"/>
        <v>-4.8207029780545918</v>
      </c>
      <c r="H11" s="229">
        <v>4808.3430920000001</v>
      </c>
      <c r="I11" s="85">
        <f t="shared" si="1"/>
        <v>-0.88978440488487465</v>
      </c>
    </row>
    <row r="12" spans="1:9" ht="18.75" customHeight="1">
      <c r="A12" s="231" t="s">
        <v>643</v>
      </c>
      <c r="B12" s="228">
        <v>116715.28917600001</v>
      </c>
      <c r="C12" s="84">
        <f t="shared" si="2"/>
        <v>-7.0290955695723305</v>
      </c>
      <c r="D12" s="229">
        <v>65039.154807999999</v>
      </c>
      <c r="E12" s="84">
        <f t="shared" si="2"/>
        <v>-4.2884018411605718</v>
      </c>
      <c r="F12" s="229">
        <v>47205.466703999999</v>
      </c>
      <c r="G12" s="84">
        <f t="shared" si="0"/>
        <v>-10.558405427026562</v>
      </c>
      <c r="H12" s="229">
        <v>4470.6676639999996</v>
      </c>
      <c r="I12" s="85">
        <f t="shared" si="1"/>
        <v>-7.0226982879365689</v>
      </c>
    </row>
    <row r="13" spans="1:9" ht="18.75" customHeight="1">
      <c r="A13" s="231" t="s">
        <v>644</v>
      </c>
      <c r="B13" s="228">
        <v>117159.51512500001</v>
      </c>
      <c r="C13" s="84">
        <f t="shared" si="2"/>
        <v>0.38060647592632613</v>
      </c>
      <c r="D13" s="229">
        <v>67763.446431000004</v>
      </c>
      <c r="E13" s="84">
        <f t="shared" si="2"/>
        <v>4.1886946886722232</v>
      </c>
      <c r="F13" s="229">
        <v>45190.865346999999</v>
      </c>
      <c r="G13" s="84">
        <f t="shared" si="0"/>
        <v>-4.2677289256188855</v>
      </c>
      <c r="H13" s="229">
        <v>4205.2033469999997</v>
      </c>
      <c r="I13" s="85">
        <f t="shared" si="1"/>
        <v>-5.9379121185331734</v>
      </c>
    </row>
    <row r="14" spans="1:9" ht="18.75" customHeight="1">
      <c r="A14" s="231" t="s">
        <v>645</v>
      </c>
      <c r="B14" s="228">
        <v>113075.967334</v>
      </c>
      <c r="C14" s="84">
        <f t="shared" si="2"/>
        <v>-3.485459790989387</v>
      </c>
      <c r="D14" s="229">
        <v>65631.391866000005</v>
      </c>
      <c r="E14" s="84">
        <f t="shared" si="2"/>
        <v>-3.1463195532283939</v>
      </c>
      <c r="F14" s="229">
        <v>43216.236066999998</v>
      </c>
      <c r="G14" s="84">
        <f t="shared" si="0"/>
        <v>-4.3695319061445854</v>
      </c>
      <c r="H14" s="229">
        <v>4228.3394010000002</v>
      </c>
      <c r="I14" s="85">
        <f t="shared" si="1"/>
        <v>0.5501768188334033</v>
      </c>
    </row>
    <row r="15" spans="1:9" ht="18.75" customHeight="1">
      <c r="A15" s="231" t="s">
        <v>646</v>
      </c>
      <c r="B15" s="228">
        <v>109760.988797</v>
      </c>
      <c r="C15" s="84">
        <f t="shared" si="2"/>
        <v>-2.9316384508198179</v>
      </c>
      <c r="D15" s="229">
        <v>65003.226076999999</v>
      </c>
      <c r="E15" s="84">
        <f t="shared" si="2"/>
        <v>-0.95711178925251827</v>
      </c>
      <c r="F15" s="229">
        <v>40782.981705999999</v>
      </c>
      <c r="G15" s="84">
        <f t="shared" si="0"/>
        <v>-5.6304171358829596</v>
      </c>
      <c r="H15" s="229">
        <v>3974.7810140000001</v>
      </c>
      <c r="I15" s="85">
        <f t="shared" si="1"/>
        <v>-5.9966422501475103</v>
      </c>
    </row>
    <row r="16" spans="1:9" ht="18.75" customHeight="1">
      <c r="A16" s="231" t="s">
        <v>647</v>
      </c>
      <c r="B16" s="228">
        <v>109043.539351</v>
      </c>
      <c r="C16" s="84">
        <f t="shared" si="2"/>
        <v>-0.65364703239590982</v>
      </c>
      <c r="D16" s="229">
        <v>65555.209824999998</v>
      </c>
      <c r="E16" s="84">
        <f t="shared" si="2"/>
        <v>0.849163620504223</v>
      </c>
      <c r="F16" s="229">
        <v>39613.378530000002</v>
      </c>
      <c r="G16" s="84">
        <f t="shared" si="0"/>
        <v>-2.867870683000906</v>
      </c>
      <c r="H16" s="229">
        <v>3874.950996</v>
      </c>
      <c r="I16" s="85">
        <f t="shared" si="1"/>
        <v>-2.5115853590016224</v>
      </c>
    </row>
    <row r="17" spans="1:9" ht="18.75" customHeight="1">
      <c r="A17" s="231" t="s">
        <v>648</v>
      </c>
      <c r="B17" s="228">
        <v>109087.55771199999</v>
      </c>
      <c r="C17" s="84">
        <f t="shared" si="2"/>
        <v>4.036769281516861E-2</v>
      </c>
      <c r="D17" s="229">
        <v>64858.581048</v>
      </c>
      <c r="E17" s="84">
        <f t="shared" si="2"/>
        <v>-1.0626596709241709</v>
      </c>
      <c r="F17" s="229">
        <v>40131.346142000002</v>
      </c>
      <c r="G17" s="84">
        <f t="shared" si="0"/>
        <v>1.3075572728736828</v>
      </c>
      <c r="H17" s="229">
        <v>4097.6305220000004</v>
      </c>
      <c r="I17" s="85">
        <f>(H17/H16-1)*100</f>
        <v>5.7466410860386619</v>
      </c>
    </row>
    <row r="18" spans="1:9" ht="18.75" customHeight="1">
      <c r="A18" s="231" t="s">
        <v>1080</v>
      </c>
      <c r="B18" s="228">
        <v>116099</v>
      </c>
      <c r="C18" s="84">
        <f t="shared" si="2"/>
        <v>6.4273528852032635</v>
      </c>
      <c r="D18" s="229">
        <v>71208</v>
      </c>
      <c r="E18" s="84">
        <f t="shared" si="2"/>
        <v>9.7896359269731512</v>
      </c>
      <c r="F18" s="229">
        <v>40828</v>
      </c>
      <c r="G18" s="84">
        <f t="shared" si="0"/>
        <v>1.7359344377209984</v>
      </c>
      <c r="H18" s="229">
        <v>4063</v>
      </c>
      <c r="I18" s="85">
        <v>-0.9</v>
      </c>
    </row>
    <row r="19" spans="1:9" ht="18.75" customHeight="1">
      <c r="A19" s="231" t="s">
        <v>1828</v>
      </c>
      <c r="B19" s="228">
        <v>117502</v>
      </c>
      <c r="C19" s="1102">
        <f t="shared" si="2"/>
        <v>1.2084514078501973</v>
      </c>
      <c r="D19" s="229">
        <v>73578</v>
      </c>
      <c r="E19" s="1102">
        <f t="shared" si="2"/>
        <v>3.3282777216043113</v>
      </c>
      <c r="F19" s="229">
        <v>39877</v>
      </c>
      <c r="G19" s="1102">
        <f t="shared" si="0"/>
        <v>-2.3292838248261005</v>
      </c>
      <c r="H19" s="229">
        <v>4047</v>
      </c>
      <c r="I19" s="1103">
        <f>(H19/H18-1)*100</f>
        <v>-0.39379768643859059</v>
      </c>
    </row>
    <row r="20" spans="1:9" ht="18.75" customHeight="1">
      <c r="A20" s="82" t="s">
        <v>649</v>
      </c>
    </row>
    <row r="21" spans="1:9" ht="18.75" customHeight="1"/>
    <row r="22" spans="1:9" ht="18.75" customHeight="1"/>
    <row r="23" spans="1:9" ht="18.75" customHeight="1"/>
    <row r="24" spans="1:9" ht="18.75" customHeight="1">
      <c r="C24" s="1888" t="s">
        <v>1358</v>
      </c>
      <c r="D24" s="1888"/>
      <c r="E24" s="1888"/>
      <c r="F24" s="1888"/>
      <c r="G24" s="1888"/>
    </row>
    <row r="25" spans="1:9" ht="18.75" customHeight="1">
      <c r="A25" s="1065"/>
      <c r="E25" s="83"/>
      <c r="F25" s="89" t="s">
        <v>631</v>
      </c>
    </row>
    <row r="26" spans="1:9" ht="18.75" customHeight="1">
      <c r="D26" s="215"/>
      <c r="E26" s="213" t="s">
        <v>650</v>
      </c>
      <c r="F26" s="214" t="s">
        <v>651</v>
      </c>
    </row>
    <row r="27" spans="1:9" ht="18.75" hidden="1" customHeight="1" outlineLevel="1">
      <c r="D27" s="232" t="s">
        <v>652</v>
      </c>
      <c r="E27" s="230">
        <v>7548</v>
      </c>
      <c r="F27" s="80" t="s">
        <v>48</v>
      </c>
    </row>
    <row r="28" spans="1:9" ht="18.75" hidden="1" customHeight="1" outlineLevel="1">
      <c r="D28" s="231" t="s">
        <v>653</v>
      </c>
      <c r="E28" s="229">
        <v>7530</v>
      </c>
      <c r="F28" s="85">
        <f>(E28/E27-1)*100</f>
        <v>-0.23847376788552754</v>
      </c>
      <c r="G28" s="86"/>
      <c r="H28" s="86"/>
      <c r="I28" s="86"/>
    </row>
    <row r="29" spans="1:9" ht="18.75" hidden="1" customHeight="1" outlineLevel="1">
      <c r="D29" s="231" t="s">
        <v>654</v>
      </c>
      <c r="E29" s="229">
        <v>7334</v>
      </c>
      <c r="F29" s="85">
        <f t="shared" ref="F29:F40" si="3">(E29/E28-1)*100</f>
        <v>-2.6029216467463479</v>
      </c>
      <c r="G29" s="86"/>
      <c r="H29" s="86"/>
      <c r="I29" s="86"/>
    </row>
    <row r="30" spans="1:9" ht="18.75" hidden="1" customHeight="1" outlineLevel="1">
      <c r="D30" s="231" t="s">
        <v>655</v>
      </c>
      <c r="E30" s="229">
        <v>7633</v>
      </c>
      <c r="F30" s="85">
        <f t="shared" si="3"/>
        <v>4.0769020998091099</v>
      </c>
      <c r="G30" s="86"/>
      <c r="H30" s="86"/>
      <c r="I30" s="86"/>
    </row>
    <row r="31" spans="1:9" ht="18.75" customHeight="1" collapsed="1">
      <c r="D31" s="231" t="s">
        <v>656</v>
      </c>
      <c r="E31" s="229">
        <v>7755</v>
      </c>
      <c r="F31" s="85">
        <f t="shared" si="3"/>
        <v>1.5983230708764617</v>
      </c>
      <c r="G31" s="86"/>
      <c r="H31" s="86"/>
      <c r="I31" s="86"/>
    </row>
    <row r="32" spans="1:9" ht="18.75" customHeight="1">
      <c r="D32" s="231" t="s">
        <v>657</v>
      </c>
      <c r="E32" s="229">
        <v>8505</v>
      </c>
      <c r="F32" s="85">
        <f t="shared" si="3"/>
        <v>9.6711798839458361</v>
      </c>
      <c r="G32" s="86"/>
      <c r="H32" s="86"/>
      <c r="I32" s="86"/>
    </row>
    <row r="33" spans="4:10" ht="18.75" customHeight="1">
      <c r="D33" s="231" t="s">
        <v>658</v>
      </c>
      <c r="E33" s="229">
        <v>7824</v>
      </c>
      <c r="F33" s="85">
        <f t="shared" si="3"/>
        <v>-8.0070546737213366</v>
      </c>
      <c r="H33" s="86"/>
      <c r="I33" s="86"/>
      <c r="J33" s="86"/>
    </row>
    <row r="34" spans="4:10" ht="18.75" customHeight="1">
      <c r="D34" s="231" t="s">
        <v>659</v>
      </c>
      <c r="E34" s="229">
        <v>7288</v>
      </c>
      <c r="F34" s="85">
        <f t="shared" si="3"/>
        <v>-6.8507157464212654</v>
      </c>
      <c r="G34" s="86"/>
      <c r="H34" s="86"/>
      <c r="I34" s="86"/>
      <c r="J34" s="86"/>
    </row>
    <row r="35" spans="4:10" ht="18.75" customHeight="1">
      <c r="D35" s="231" t="s">
        <v>660</v>
      </c>
      <c r="E35" s="229">
        <v>7303</v>
      </c>
      <c r="F35" s="85">
        <f t="shared" si="3"/>
        <v>0.20581778265642559</v>
      </c>
      <c r="G35" s="86"/>
      <c r="H35" s="86"/>
      <c r="I35" s="86"/>
      <c r="J35" s="86"/>
    </row>
    <row r="36" spans="4:10" ht="18.75" customHeight="1">
      <c r="D36" s="231" t="s">
        <v>661</v>
      </c>
      <c r="E36" s="229">
        <v>8191</v>
      </c>
      <c r="F36" s="85">
        <f t="shared" si="3"/>
        <v>12.159386553471174</v>
      </c>
      <c r="G36" s="86"/>
      <c r="H36" s="86"/>
      <c r="I36" s="86"/>
      <c r="J36" s="86"/>
    </row>
    <row r="37" spans="4:10" ht="18.75" customHeight="1">
      <c r="D37" s="231" t="s">
        <v>662</v>
      </c>
      <c r="E37" s="229">
        <v>9825</v>
      </c>
      <c r="F37" s="85">
        <f t="shared" si="3"/>
        <v>19.948724209498224</v>
      </c>
      <c r="G37" s="86"/>
      <c r="H37" s="86"/>
      <c r="I37" s="86"/>
      <c r="J37" s="86"/>
    </row>
    <row r="38" spans="4:10" ht="18.75" customHeight="1">
      <c r="D38" s="231" t="s">
        <v>663</v>
      </c>
      <c r="E38" s="229">
        <v>11373</v>
      </c>
      <c r="F38" s="85">
        <f t="shared" si="3"/>
        <v>15.755725190839698</v>
      </c>
      <c r="G38" s="86"/>
      <c r="H38" s="86"/>
      <c r="I38" s="86"/>
      <c r="J38" s="86"/>
    </row>
    <row r="39" spans="4:10" ht="18.75" customHeight="1">
      <c r="D39" s="231" t="s">
        <v>664</v>
      </c>
      <c r="E39" s="229">
        <v>13257</v>
      </c>
      <c r="F39" s="85">
        <f t="shared" si="3"/>
        <v>16.565549986810858</v>
      </c>
      <c r="G39" s="86"/>
      <c r="H39" s="86"/>
      <c r="I39" s="86"/>
      <c r="J39" s="86"/>
    </row>
    <row r="40" spans="4:10" ht="18.75" customHeight="1">
      <c r="D40" s="231" t="s">
        <v>1084</v>
      </c>
      <c r="E40" s="229">
        <v>13472</v>
      </c>
      <c r="F40" s="85">
        <f t="shared" si="3"/>
        <v>1.6217847175077349</v>
      </c>
      <c r="G40" s="86"/>
      <c r="H40" s="86"/>
      <c r="I40" s="86"/>
      <c r="J40" s="86"/>
    </row>
    <row r="41" spans="4:10" ht="18.75" customHeight="1">
      <c r="D41" s="231" t="s">
        <v>1829</v>
      </c>
      <c r="E41" s="229">
        <v>12535</v>
      </c>
      <c r="F41" s="85">
        <f>(E41/E40-1)*100</f>
        <v>-6.9551662707838524</v>
      </c>
      <c r="G41" s="86"/>
      <c r="H41" s="86"/>
      <c r="I41" s="86"/>
      <c r="J41" s="86"/>
    </row>
    <row r="42" spans="4:10" ht="18.75" customHeight="1">
      <c r="D42" s="82" t="s">
        <v>665</v>
      </c>
      <c r="G42" s="86"/>
      <c r="H42" s="86"/>
      <c r="I42" s="86"/>
      <c r="J42" s="86"/>
    </row>
    <row r="43" spans="4:10" ht="18.75" customHeight="1"/>
    <row r="44" spans="4:10" ht="18.75" customHeight="1"/>
    <row r="45" spans="4:10" ht="18.75" customHeight="1"/>
  </sheetData>
  <mergeCells count="3">
    <mergeCell ref="H3:I3"/>
    <mergeCell ref="A1:I1"/>
    <mergeCell ref="C24:G24"/>
  </mergeCells>
  <phoneticPr fontId="9"/>
  <pageMargins left="0.74803149606299213" right="0.74803149606299213" top="0.98425196850393704" bottom="0.98425196850393704" header="0.31496062992125984" footer="0.31496062992125984"/>
  <pageSetup paperSize="9" scale="8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Normal="100" zoomScaleSheetLayoutView="100" workbookViewId="0">
      <selection activeCell="A2" sqref="A2"/>
    </sheetView>
  </sheetViews>
  <sheetFormatPr defaultRowHeight="18.75" customHeight="1"/>
  <cols>
    <col min="1" max="9" width="12.7109375" style="4" customWidth="1"/>
    <col min="10" max="16384" width="9.140625" style="4"/>
  </cols>
  <sheetData>
    <row r="1" spans="1:12" ht="18.75" customHeight="1">
      <c r="A1" s="329" t="s">
        <v>1859</v>
      </c>
    </row>
    <row r="3" spans="1:12" ht="18.75" customHeight="1">
      <c r="A3" s="1859" t="s">
        <v>1359</v>
      </c>
      <c r="B3" s="1859"/>
      <c r="C3" s="1859"/>
      <c r="D3" s="1859"/>
      <c r="E3" s="1859"/>
      <c r="F3" s="1859"/>
      <c r="G3" s="1859"/>
      <c r="H3" s="1859"/>
      <c r="I3" s="1859"/>
      <c r="L3" s="488"/>
    </row>
    <row r="4" spans="1:12" ht="18.75" customHeight="1">
      <c r="A4" s="7"/>
      <c r="B4" s="843"/>
      <c r="C4" s="843"/>
      <c r="D4" s="843"/>
      <c r="E4" s="843"/>
      <c r="F4" s="843"/>
      <c r="G4" s="843"/>
      <c r="I4" s="1104" t="s">
        <v>666</v>
      </c>
    </row>
    <row r="5" spans="1:12" ht="18.75" customHeight="1">
      <c r="A5" s="1105"/>
      <c r="B5" s="1106" t="s">
        <v>1906</v>
      </c>
      <c r="C5" s="1107"/>
      <c r="D5" s="1106" t="s">
        <v>5</v>
      </c>
      <c r="E5" s="1107"/>
      <c r="F5" s="2072" t="s">
        <v>1337</v>
      </c>
      <c r="G5" s="2073"/>
      <c r="H5" s="1108" t="s">
        <v>667</v>
      </c>
      <c r="I5" s="1107"/>
    </row>
    <row r="6" spans="1:12" ht="18.75" customHeight="1">
      <c r="A6" s="1109"/>
      <c r="B6" s="1110"/>
      <c r="C6" s="671" t="s">
        <v>571</v>
      </c>
      <c r="D6" s="1110"/>
      <c r="E6" s="671" t="s">
        <v>571</v>
      </c>
      <c r="F6" s="1110"/>
      <c r="G6" s="671" t="s">
        <v>571</v>
      </c>
      <c r="H6" s="1109"/>
      <c r="I6" s="671" t="s">
        <v>571</v>
      </c>
    </row>
    <row r="7" spans="1:12" ht="18.75" customHeight="1">
      <c r="A7" s="136" t="s">
        <v>668</v>
      </c>
      <c r="B7" s="410">
        <v>20257</v>
      </c>
      <c r="C7" s="80" t="s">
        <v>669</v>
      </c>
      <c r="D7" s="410">
        <v>106810</v>
      </c>
      <c r="E7" s="80" t="s">
        <v>669</v>
      </c>
      <c r="F7" s="410">
        <v>2307126</v>
      </c>
      <c r="G7" s="80" t="s">
        <v>669</v>
      </c>
      <c r="H7" s="410">
        <v>1484832</v>
      </c>
      <c r="I7" s="80" t="s">
        <v>669</v>
      </c>
    </row>
    <row r="8" spans="1:12" ht="18.75" customHeight="1">
      <c r="A8" s="136" t="s">
        <v>573</v>
      </c>
      <c r="B8" s="410">
        <v>20530</v>
      </c>
      <c r="C8" s="413">
        <f>(B8/B7-1)*100</f>
        <v>1.3476822826677282</v>
      </c>
      <c r="D8" s="410">
        <v>118345</v>
      </c>
      <c r="E8" s="413">
        <f>(D8/D7-1)*100</f>
        <v>10.799550603876051</v>
      </c>
      <c r="F8" s="410">
        <v>2301445</v>
      </c>
      <c r="G8" s="413">
        <f>(F8/F7-1)*100</f>
        <v>-0.24623709324934628</v>
      </c>
      <c r="H8" s="410">
        <v>1577252</v>
      </c>
      <c r="I8" s="413">
        <f>(H8/H7-1)*100</f>
        <v>6.2242731837675924</v>
      </c>
    </row>
    <row r="9" spans="1:12" ht="18.75" customHeight="1">
      <c r="A9" s="136" t="s">
        <v>371</v>
      </c>
      <c r="B9" s="410">
        <v>18665</v>
      </c>
      <c r="C9" s="413">
        <f t="shared" ref="C9:E11" si="0">(B9/B8-1)*100</f>
        <v>-9.0842669264491036</v>
      </c>
      <c r="D9" s="410">
        <v>111723</v>
      </c>
      <c r="E9" s="413">
        <f t="shared" si="0"/>
        <v>-5.5955046685538079</v>
      </c>
      <c r="F9" s="410">
        <v>2008491</v>
      </c>
      <c r="G9" s="413">
        <f t="shared" ref="G9:G11" si="1">(F9/F8-1)*100</f>
        <v>-12.729133218477962</v>
      </c>
      <c r="H9" s="410">
        <v>1609477</v>
      </c>
      <c r="I9" s="413">
        <f t="shared" ref="I9:I11" si="2">(H9/H8-1)*100</f>
        <v>2.0431104224309049</v>
      </c>
    </row>
    <row r="10" spans="1:12" ht="18.75" customHeight="1">
      <c r="A10" s="136" t="s">
        <v>373</v>
      </c>
      <c r="B10" s="410">
        <v>17956</v>
      </c>
      <c r="C10" s="413">
        <f t="shared" si="0"/>
        <v>-3.7985534422716349</v>
      </c>
      <c r="D10" s="410">
        <v>111252</v>
      </c>
      <c r="E10" s="413">
        <f t="shared" si="0"/>
        <v>-0.42157836792782177</v>
      </c>
      <c r="F10" s="410">
        <v>2033288</v>
      </c>
      <c r="G10" s="413">
        <f t="shared" si="1"/>
        <v>1.2346084697417048</v>
      </c>
      <c r="H10" s="410">
        <v>1678347</v>
      </c>
      <c r="I10" s="413">
        <f t="shared" si="2"/>
        <v>4.279029771783005</v>
      </c>
    </row>
    <row r="11" spans="1:12" ht="18.75" customHeight="1">
      <c r="A11" s="136" t="s">
        <v>376</v>
      </c>
      <c r="B11" s="410">
        <v>16834</v>
      </c>
      <c r="C11" s="413">
        <f t="shared" si="0"/>
        <v>-6.2486077077300024</v>
      </c>
      <c r="D11" s="410">
        <v>110389</v>
      </c>
      <c r="E11" s="413">
        <f t="shared" si="0"/>
        <v>-0.77571639161543304</v>
      </c>
      <c r="F11" s="410">
        <v>2013745</v>
      </c>
      <c r="G11" s="413">
        <f t="shared" si="1"/>
        <v>-0.96115257651645525</v>
      </c>
      <c r="H11" s="410">
        <v>1606807</v>
      </c>
      <c r="I11" s="413">
        <f t="shared" si="2"/>
        <v>-4.2625273557851839</v>
      </c>
    </row>
    <row r="12" spans="1:12" ht="18.75" customHeight="1">
      <c r="A12" s="136" t="s">
        <v>207</v>
      </c>
      <c r="B12" s="410">
        <v>14621</v>
      </c>
      <c r="C12" s="80" t="s">
        <v>669</v>
      </c>
      <c r="D12" s="410">
        <v>104757</v>
      </c>
      <c r="E12" s="80" t="s">
        <v>669</v>
      </c>
      <c r="F12" s="410">
        <v>1649919</v>
      </c>
      <c r="G12" s="80" t="s">
        <v>669</v>
      </c>
      <c r="H12" s="410">
        <v>1426706</v>
      </c>
      <c r="I12" s="80" t="s">
        <v>669</v>
      </c>
    </row>
    <row r="13" spans="1:12" ht="18.75" customHeight="1">
      <c r="A13" s="136" t="s">
        <v>205</v>
      </c>
      <c r="B13" s="410">
        <v>14372</v>
      </c>
      <c r="C13" s="80" t="s">
        <v>669</v>
      </c>
      <c r="D13" s="410">
        <v>105638</v>
      </c>
      <c r="E13" s="80" t="s">
        <v>669</v>
      </c>
      <c r="F13" s="410">
        <v>1650043</v>
      </c>
      <c r="G13" s="80" t="s">
        <v>669</v>
      </c>
      <c r="H13" s="410">
        <v>1468276</v>
      </c>
      <c r="I13" s="80" t="s">
        <v>669</v>
      </c>
    </row>
    <row r="14" spans="1:12" ht="18.75" customHeight="1">
      <c r="A14" s="530" t="s">
        <v>1555</v>
      </c>
      <c r="B14" s="322"/>
      <c r="C14" s="322"/>
      <c r="D14" s="322"/>
      <c r="E14" s="322"/>
      <c r="F14" s="322"/>
      <c r="G14" s="322"/>
      <c r="H14" s="322"/>
    </row>
    <row r="15" spans="1:12" ht="18.75" customHeight="1">
      <c r="A15" s="2032" t="s">
        <v>1558</v>
      </c>
      <c r="B15" s="2032"/>
      <c r="C15" s="2032"/>
      <c r="D15" s="2032"/>
      <c r="E15" s="2032"/>
      <c r="F15" s="2032"/>
      <c r="G15" s="2032"/>
      <c r="H15" s="2032"/>
      <c r="I15" s="2032"/>
      <c r="J15" s="530"/>
    </row>
    <row r="16" spans="1:12" ht="18.75" customHeight="1">
      <c r="A16" s="530" t="s">
        <v>1559</v>
      </c>
      <c r="B16" s="530"/>
      <c r="C16" s="530"/>
      <c r="D16" s="530"/>
      <c r="E16" s="530"/>
      <c r="F16" s="530"/>
      <c r="G16" s="530"/>
      <c r="H16" s="530"/>
      <c r="I16" s="530"/>
      <c r="J16" s="530"/>
    </row>
    <row r="17" spans="1:10" ht="18.75" customHeight="1">
      <c r="A17" s="530"/>
      <c r="B17" s="530"/>
      <c r="C17" s="530"/>
      <c r="D17" s="530"/>
      <c r="E17" s="530"/>
      <c r="F17" s="530"/>
      <c r="G17" s="530"/>
      <c r="H17" s="530"/>
      <c r="I17" s="530"/>
      <c r="J17" s="530"/>
    </row>
    <row r="18" spans="1:10" ht="18.75" customHeight="1">
      <c r="F18" s="816"/>
      <c r="G18" s="816"/>
    </row>
    <row r="19" spans="1:10" ht="18.75" customHeight="1">
      <c r="A19" s="1065"/>
      <c r="F19" s="816"/>
      <c r="G19" s="816"/>
    </row>
    <row r="20" spans="1:10" ht="18.75" customHeight="1">
      <c r="A20" s="330" t="s">
        <v>1360</v>
      </c>
      <c r="B20" s="689"/>
      <c r="C20" s="689"/>
      <c r="D20" s="689"/>
      <c r="E20" s="1111"/>
      <c r="F20" s="330" t="s">
        <v>1361</v>
      </c>
      <c r="G20" s="689"/>
    </row>
    <row r="21" spans="1:10" ht="18.75" customHeight="1">
      <c r="A21" s="689"/>
      <c r="B21" s="689"/>
      <c r="C21" s="690" t="s">
        <v>245</v>
      </c>
      <c r="D21" s="690"/>
      <c r="E21" s="689"/>
      <c r="F21" s="689"/>
      <c r="G21" s="689"/>
      <c r="H21" s="690" t="s">
        <v>244</v>
      </c>
    </row>
    <row r="22" spans="1:10" ht="18.75" customHeight="1">
      <c r="A22" s="1025"/>
      <c r="B22" s="1066" t="s">
        <v>595</v>
      </c>
      <c r="C22" s="1067"/>
      <c r="D22" s="1112"/>
      <c r="E22" s="689"/>
      <c r="F22" s="1025"/>
      <c r="G22" s="1066" t="s">
        <v>1571</v>
      </c>
      <c r="H22" s="1067"/>
    </row>
    <row r="23" spans="1:10" ht="18.75" customHeight="1">
      <c r="A23" s="695"/>
      <c r="B23" s="730"/>
      <c r="C23" s="1029" t="s">
        <v>70</v>
      </c>
      <c r="D23" s="1113"/>
      <c r="E23" s="689"/>
      <c r="F23" s="695"/>
      <c r="G23" s="730"/>
      <c r="H23" s="1029" t="s">
        <v>70</v>
      </c>
    </row>
    <row r="24" spans="1:10" ht="18.75" customHeight="1">
      <c r="A24" s="699" t="s">
        <v>589</v>
      </c>
      <c r="B24" s="328">
        <v>8823</v>
      </c>
      <c r="C24" s="676">
        <v>20.311241050668755</v>
      </c>
      <c r="D24" s="1114"/>
      <c r="E24" s="689"/>
      <c r="F24" s="699" t="s">
        <v>592</v>
      </c>
      <c r="G24" s="241">
        <v>42387</v>
      </c>
      <c r="H24" s="676">
        <v>17.057486066118031</v>
      </c>
    </row>
    <row r="25" spans="1:10" ht="18.75" customHeight="1">
      <c r="A25" s="709" t="s">
        <v>582</v>
      </c>
      <c r="B25" s="711">
        <v>14372</v>
      </c>
      <c r="C25" s="712">
        <v>19.3122724035529</v>
      </c>
      <c r="D25" s="1114"/>
      <c r="E25" s="689"/>
      <c r="F25" s="699" t="s">
        <v>586</v>
      </c>
      <c r="G25" s="704">
        <v>62236</v>
      </c>
      <c r="H25" s="676">
        <v>15.667655188733869</v>
      </c>
    </row>
    <row r="26" spans="1:10" ht="18.75" customHeight="1">
      <c r="A26" s="699" t="s">
        <v>585</v>
      </c>
      <c r="B26" s="328">
        <v>6054</v>
      </c>
      <c r="C26" s="676">
        <v>19.253275664673705</v>
      </c>
      <c r="D26" s="1115"/>
      <c r="E26" s="689"/>
      <c r="F26" s="699" t="s">
        <v>591</v>
      </c>
      <c r="G26" s="241">
        <v>48228</v>
      </c>
      <c r="H26" s="676">
        <v>15.169090634593127</v>
      </c>
    </row>
    <row r="27" spans="1:10" ht="18.75" customHeight="1">
      <c r="A27" s="699" t="s">
        <v>581</v>
      </c>
      <c r="B27" s="328">
        <v>6999</v>
      </c>
      <c r="C27" s="676">
        <v>19.157497125964852</v>
      </c>
      <c r="D27" s="1115"/>
      <c r="E27" s="689"/>
      <c r="F27" s="699" t="s">
        <v>583</v>
      </c>
      <c r="G27" s="241">
        <v>55329</v>
      </c>
      <c r="H27" s="676">
        <v>15.040244867114467</v>
      </c>
    </row>
    <row r="28" spans="1:10" ht="18.75" customHeight="1">
      <c r="A28" s="699" t="s">
        <v>583</v>
      </c>
      <c r="B28" s="328">
        <v>7007</v>
      </c>
      <c r="C28" s="676">
        <v>19.149517640949959</v>
      </c>
      <c r="D28" s="1115"/>
      <c r="E28" s="689"/>
      <c r="F28" s="699" t="s">
        <v>585</v>
      </c>
      <c r="G28" s="241">
        <v>47644</v>
      </c>
      <c r="H28" s="676">
        <v>15.036720729932998</v>
      </c>
    </row>
    <row r="29" spans="1:10" ht="18.75" customHeight="1">
      <c r="A29" s="699" t="s">
        <v>587</v>
      </c>
      <c r="B29" s="328">
        <v>13194</v>
      </c>
      <c r="C29" s="676">
        <v>18.636382897580404</v>
      </c>
      <c r="D29" s="1115"/>
      <c r="E29" s="689"/>
      <c r="F29" s="699" t="s">
        <v>584</v>
      </c>
      <c r="G29" s="733">
        <v>75760</v>
      </c>
      <c r="H29" s="1068">
        <v>14.981806676158834</v>
      </c>
    </row>
    <row r="30" spans="1:10" ht="18.75" customHeight="1">
      <c r="A30" s="699" t="s">
        <v>586</v>
      </c>
      <c r="B30" s="328">
        <v>5473</v>
      </c>
      <c r="C30" s="676">
        <v>18.207525200439136</v>
      </c>
      <c r="D30" s="1115"/>
      <c r="E30" s="689"/>
      <c r="F30" s="709" t="s">
        <v>582</v>
      </c>
      <c r="G30" s="713">
        <v>110783</v>
      </c>
      <c r="H30" s="712">
        <v>14.835512131365316</v>
      </c>
    </row>
    <row r="31" spans="1:10" ht="18.75" customHeight="1">
      <c r="A31" s="699" t="s">
        <v>580</v>
      </c>
      <c r="B31" s="707">
        <v>5882</v>
      </c>
      <c r="C31" s="1068">
        <v>18.161047301469679</v>
      </c>
      <c r="D31" s="1114"/>
      <c r="E31" s="689"/>
      <c r="F31" s="699" t="s">
        <v>587</v>
      </c>
      <c r="G31" s="733">
        <v>108344</v>
      </c>
      <c r="H31" s="1068">
        <v>14.798747739429272</v>
      </c>
    </row>
    <row r="32" spans="1:10" ht="18.75" customHeight="1">
      <c r="A32" s="699" t="s">
        <v>588</v>
      </c>
      <c r="B32" s="328">
        <v>6666</v>
      </c>
      <c r="C32" s="676">
        <v>17.980740700779542</v>
      </c>
      <c r="D32" s="1115"/>
      <c r="E32" s="689"/>
      <c r="F32" s="699" t="s">
        <v>581</v>
      </c>
      <c r="G32" s="241">
        <v>51295</v>
      </c>
      <c r="H32" s="676">
        <v>14.738460212334967</v>
      </c>
    </row>
    <row r="33" spans="1:8" ht="18.75" customHeight="1">
      <c r="A33" s="699" t="s">
        <v>577</v>
      </c>
      <c r="B33" s="328">
        <v>13015</v>
      </c>
      <c r="C33" s="676">
        <v>17.527203188967892</v>
      </c>
      <c r="D33" s="1115"/>
      <c r="E33" s="689"/>
      <c r="F33" s="699" t="s">
        <v>589</v>
      </c>
      <c r="G33" s="241">
        <v>64035</v>
      </c>
      <c r="H33" s="676">
        <v>14.516918835835376</v>
      </c>
    </row>
    <row r="34" spans="1:8" ht="18.75" customHeight="1">
      <c r="A34" s="699" t="s">
        <v>590</v>
      </c>
      <c r="B34" s="328">
        <v>20557</v>
      </c>
      <c r="C34" s="676">
        <v>17.201214971257393</v>
      </c>
      <c r="D34" s="1115"/>
      <c r="E34" s="689"/>
      <c r="F34" s="699" t="s">
        <v>580</v>
      </c>
      <c r="G34" s="241">
        <v>49102</v>
      </c>
      <c r="H34" s="676">
        <v>14.460989315207277</v>
      </c>
    </row>
    <row r="35" spans="1:8" ht="18.75" customHeight="1">
      <c r="A35" s="699" t="s">
        <v>591</v>
      </c>
      <c r="B35" s="707">
        <v>5108</v>
      </c>
      <c r="C35" s="1068">
        <v>17.161671818303994</v>
      </c>
      <c r="D35" s="1114"/>
      <c r="E35" s="689"/>
      <c r="F35" s="699" t="s">
        <v>579</v>
      </c>
      <c r="G35" s="241">
        <v>123350</v>
      </c>
      <c r="H35" s="676">
        <v>14.374463215474778</v>
      </c>
    </row>
    <row r="36" spans="1:8" ht="18.75" customHeight="1">
      <c r="A36" s="699" t="s">
        <v>584</v>
      </c>
      <c r="B36" s="328">
        <v>7097</v>
      </c>
      <c r="C36" s="676">
        <v>16.726767069692901</v>
      </c>
      <c r="D36" s="1115"/>
      <c r="E36" s="689"/>
      <c r="F36" s="699" t="s">
        <v>590</v>
      </c>
      <c r="G36" s="733">
        <v>213414</v>
      </c>
      <c r="H36" s="1068">
        <v>14.311916269381683</v>
      </c>
    </row>
    <row r="37" spans="1:8" ht="18.75" customHeight="1">
      <c r="A37" s="699" t="s">
        <v>593</v>
      </c>
      <c r="B37" s="707">
        <v>7009</v>
      </c>
      <c r="C37" s="676">
        <v>16.446874413365872</v>
      </c>
      <c r="D37" s="1115"/>
      <c r="E37" s="689"/>
      <c r="F37" s="699" t="s">
        <v>578</v>
      </c>
      <c r="G37" s="241">
        <v>79874</v>
      </c>
      <c r="H37" s="676">
        <v>13.774039124796511</v>
      </c>
    </row>
    <row r="38" spans="1:8" ht="18.75" customHeight="1">
      <c r="A38" s="699" t="s">
        <v>575</v>
      </c>
      <c r="B38" s="328">
        <v>8127</v>
      </c>
      <c r="C38" s="676">
        <v>16.399959640803146</v>
      </c>
      <c r="D38" s="1115"/>
      <c r="E38" s="689"/>
      <c r="F38" s="699" t="s">
        <v>575</v>
      </c>
      <c r="G38" s="241">
        <v>75921</v>
      </c>
      <c r="H38" s="676">
        <v>13.520237348985638</v>
      </c>
    </row>
    <row r="39" spans="1:8" ht="18.75" customHeight="1">
      <c r="A39" s="699" t="s">
        <v>578</v>
      </c>
      <c r="B39" s="328">
        <v>8982</v>
      </c>
      <c r="C39" s="676">
        <v>16.388417537905742</v>
      </c>
      <c r="D39" s="1115"/>
      <c r="E39" s="689"/>
      <c r="F39" s="699" t="s">
        <v>577</v>
      </c>
      <c r="G39" s="241">
        <v>115710</v>
      </c>
      <c r="H39" s="676">
        <v>13.386349648537463</v>
      </c>
    </row>
    <row r="40" spans="1:8" ht="18.75" customHeight="1">
      <c r="A40" s="699" t="s">
        <v>592</v>
      </c>
      <c r="B40" s="707">
        <v>3727</v>
      </c>
      <c r="C40" s="1068">
        <v>15.84204709682904</v>
      </c>
      <c r="D40" s="1114"/>
      <c r="E40" s="689"/>
      <c r="F40" s="699" t="s">
        <v>588</v>
      </c>
      <c r="G40" s="241">
        <v>49620</v>
      </c>
      <c r="H40" s="676">
        <v>13.248781790267671</v>
      </c>
    </row>
    <row r="41" spans="1:8" ht="18.75" customHeight="1">
      <c r="A41" s="699" t="s">
        <v>579</v>
      </c>
      <c r="B41" s="707">
        <v>11598</v>
      </c>
      <c r="C41" s="676">
        <v>15.311093215752022</v>
      </c>
      <c r="D41" s="1115"/>
      <c r="E41" s="689"/>
      <c r="F41" s="699" t="s">
        <v>593</v>
      </c>
      <c r="G41" s="241">
        <v>70894</v>
      </c>
      <c r="H41" s="676">
        <v>12.779288949936641</v>
      </c>
    </row>
    <row r="42" spans="1:8" ht="18.75" customHeight="1">
      <c r="A42" s="699" t="s">
        <v>576</v>
      </c>
      <c r="B42" s="328">
        <v>18884</v>
      </c>
      <c r="C42" s="676">
        <v>15.151320645720338</v>
      </c>
      <c r="D42" s="1115"/>
      <c r="E42" s="705"/>
      <c r="F42" s="699" t="s">
        <v>576</v>
      </c>
      <c r="G42" s="733">
        <v>173225</v>
      </c>
      <c r="H42" s="676">
        <v>12.152047029772428</v>
      </c>
    </row>
    <row r="43" spans="1:8" ht="18.75" customHeight="1" thickBot="1">
      <c r="A43" s="714" t="s">
        <v>574</v>
      </c>
      <c r="B43" s="716">
        <v>28709</v>
      </c>
      <c r="C43" s="680">
        <v>15.060143000278025</v>
      </c>
      <c r="D43" s="1115"/>
      <c r="E43" s="689"/>
      <c r="F43" s="714" t="s">
        <v>574</v>
      </c>
      <c r="G43" s="718">
        <v>234561</v>
      </c>
      <c r="H43" s="680">
        <v>10.345096773169196</v>
      </c>
    </row>
    <row r="44" spans="1:8" ht="18.75" customHeight="1" thickTop="1">
      <c r="A44" s="719" t="s">
        <v>594</v>
      </c>
      <c r="B44" s="721">
        <v>1024881</v>
      </c>
      <c r="C44" s="682">
        <v>18.494202251538084</v>
      </c>
      <c r="D44" s="1115"/>
      <c r="E44" s="689"/>
      <c r="F44" s="719" t="s">
        <v>594</v>
      </c>
      <c r="G44" s="722">
        <v>8021851</v>
      </c>
      <c r="H44" s="682">
        <v>13.968608252212208</v>
      </c>
    </row>
    <row r="45" spans="1:8" ht="18.75" customHeight="1">
      <c r="A45" s="723" t="s">
        <v>221</v>
      </c>
      <c r="B45" s="689"/>
      <c r="C45" s="689"/>
      <c r="D45" s="689"/>
      <c r="E45" s="689"/>
      <c r="F45" s="723" t="s">
        <v>221</v>
      </c>
      <c r="G45" s="689"/>
      <c r="H45" s="689"/>
    </row>
  </sheetData>
  <mergeCells count="3">
    <mergeCell ref="F5:G5"/>
    <mergeCell ref="A3:I3"/>
    <mergeCell ref="A15:I15"/>
  </mergeCells>
  <phoneticPr fontId="9"/>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Normal="100" zoomScaleSheetLayoutView="100" workbookViewId="0">
      <selection activeCell="A2" sqref="A2"/>
    </sheetView>
  </sheetViews>
  <sheetFormatPr defaultRowHeight="13.5"/>
  <cols>
    <col min="1" max="7" width="15.7109375" style="1070" customWidth="1"/>
    <col min="8" max="252" width="9.140625" style="1070"/>
    <col min="253" max="253" width="4" style="1070" bestFit="1" customWidth="1"/>
    <col min="254" max="254" width="13.140625" style="1070" bestFit="1" customWidth="1"/>
    <col min="255" max="258" width="0" style="1070" hidden="1" customWidth="1"/>
    <col min="259" max="259" width="16.7109375" style="1070" customWidth="1"/>
    <col min="260" max="260" width="0" style="1070" hidden="1" customWidth="1"/>
    <col min="261" max="261" width="16.7109375" style="1070" customWidth="1"/>
    <col min="262" max="508" width="9.140625" style="1070"/>
    <col min="509" max="509" width="4" style="1070" bestFit="1" customWidth="1"/>
    <col min="510" max="510" width="13.140625" style="1070" bestFit="1" customWidth="1"/>
    <col min="511" max="514" width="0" style="1070" hidden="1" customWidth="1"/>
    <col min="515" max="515" width="16.7109375" style="1070" customWidth="1"/>
    <col min="516" max="516" width="0" style="1070" hidden="1" customWidth="1"/>
    <col min="517" max="517" width="16.7109375" style="1070" customWidth="1"/>
    <col min="518" max="764" width="9.140625" style="1070"/>
    <col min="765" max="765" width="4" style="1070" bestFit="1" customWidth="1"/>
    <col min="766" max="766" width="13.140625" style="1070" bestFit="1" customWidth="1"/>
    <col min="767" max="770" width="0" style="1070" hidden="1" customWidth="1"/>
    <col min="771" max="771" width="16.7109375" style="1070" customWidth="1"/>
    <col min="772" max="772" width="0" style="1070" hidden="1" customWidth="1"/>
    <col min="773" max="773" width="16.7109375" style="1070" customWidth="1"/>
    <col min="774" max="1020" width="9.140625" style="1070"/>
    <col min="1021" max="1021" width="4" style="1070" bestFit="1" customWidth="1"/>
    <col min="1022" max="1022" width="13.140625" style="1070" bestFit="1" customWidth="1"/>
    <col min="1023" max="1026" width="0" style="1070" hidden="1" customWidth="1"/>
    <col min="1027" max="1027" width="16.7109375" style="1070" customWidth="1"/>
    <col min="1028" max="1028" width="0" style="1070" hidden="1" customWidth="1"/>
    <col min="1029" max="1029" width="16.7109375" style="1070" customWidth="1"/>
    <col min="1030" max="1276" width="9.140625" style="1070"/>
    <col min="1277" max="1277" width="4" style="1070" bestFit="1" customWidth="1"/>
    <col min="1278" max="1278" width="13.140625" style="1070" bestFit="1" customWidth="1"/>
    <col min="1279" max="1282" width="0" style="1070" hidden="1" customWidth="1"/>
    <col min="1283" max="1283" width="16.7109375" style="1070" customWidth="1"/>
    <col min="1284" max="1284" width="0" style="1070" hidden="1" customWidth="1"/>
    <col min="1285" max="1285" width="16.7109375" style="1070" customWidth="1"/>
    <col min="1286" max="1532" width="9.140625" style="1070"/>
    <col min="1533" max="1533" width="4" style="1070" bestFit="1" customWidth="1"/>
    <col min="1534" max="1534" width="13.140625" style="1070" bestFit="1" customWidth="1"/>
    <col min="1535" max="1538" width="0" style="1070" hidden="1" customWidth="1"/>
    <col min="1539" max="1539" width="16.7109375" style="1070" customWidth="1"/>
    <col min="1540" max="1540" width="0" style="1070" hidden="1" customWidth="1"/>
    <col min="1541" max="1541" width="16.7109375" style="1070" customWidth="1"/>
    <col min="1542" max="1788" width="9.140625" style="1070"/>
    <col min="1789" max="1789" width="4" style="1070" bestFit="1" customWidth="1"/>
    <col min="1790" max="1790" width="13.140625" style="1070" bestFit="1" customWidth="1"/>
    <col min="1791" max="1794" width="0" style="1070" hidden="1" customWidth="1"/>
    <col min="1795" max="1795" width="16.7109375" style="1070" customWidth="1"/>
    <col min="1796" max="1796" width="0" style="1070" hidden="1" customWidth="1"/>
    <col min="1797" max="1797" width="16.7109375" style="1070" customWidth="1"/>
    <col min="1798" max="2044" width="9.140625" style="1070"/>
    <col min="2045" max="2045" width="4" style="1070" bestFit="1" customWidth="1"/>
    <col min="2046" max="2046" width="13.140625" style="1070" bestFit="1" customWidth="1"/>
    <col min="2047" max="2050" width="0" style="1070" hidden="1" customWidth="1"/>
    <col min="2051" max="2051" width="16.7109375" style="1070" customWidth="1"/>
    <col min="2052" max="2052" width="0" style="1070" hidden="1" customWidth="1"/>
    <col min="2053" max="2053" width="16.7109375" style="1070" customWidth="1"/>
    <col min="2054" max="2300" width="9.140625" style="1070"/>
    <col min="2301" max="2301" width="4" style="1070" bestFit="1" customWidth="1"/>
    <col min="2302" max="2302" width="13.140625" style="1070" bestFit="1" customWidth="1"/>
    <col min="2303" max="2306" width="0" style="1070" hidden="1" customWidth="1"/>
    <col min="2307" max="2307" width="16.7109375" style="1070" customWidth="1"/>
    <col min="2308" max="2308" width="0" style="1070" hidden="1" customWidth="1"/>
    <col min="2309" max="2309" width="16.7109375" style="1070" customWidth="1"/>
    <col min="2310" max="2556" width="9.140625" style="1070"/>
    <col min="2557" max="2557" width="4" style="1070" bestFit="1" customWidth="1"/>
    <col min="2558" max="2558" width="13.140625" style="1070" bestFit="1" customWidth="1"/>
    <col min="2559" max="2562" width="0" style="1070" hidden="1" customWidth="1"/>
    <col min="2563" max="2563" width="16.7109375" style="1070" customWidth="1"/>
    <col min="2564" max="2564" width="0" style="1070" hidden="1" customWidth="1"/>
    <col min="2565" max="2565" width="16.7109375" style="1070" customWidth="1"/>
    <col min="2566" max="2812" width="9.140625" style="1070"/>
    <col min="2813" max="2813" width="4" style="1070" bestFit="1" customWidth="1"/>
    <col min="2814" max="2814" width="13.140625" style="1070" bestFit="1" customWidth="1"/>
    <col min="2815" max="2818" width="0" style="1070" hidden="1" customWidth="1"/>
    <col min="2819" max="2819" width="16.7109375" style="1070" customWidth="1"/>
    <col min="2820" max="2820" width="0" style="1070" hidden="1" customWidth="1"/>
    <col min="2821" max="2821" width="16.7109375" style="1070" customWidth="1"/>
    <col min="2822" max="3068" width="9.140625" style="1070"/>
    <col min="3069" max="3069" width="4" style="1070" bestFit="1" customWidth="1"/>
    <col min="3070" max="3070" width="13.140625" style="1070" bestFit="1" customWidth="1"/>
    <col min="3071" max="3074" width="0" style="1070" hidden="1" customWidth="1"/>
    <col min="3075" max="3075" width="16.7109375" style="1070" customWidth="1"/>
    <col min="3076" max="3076" width="0" style="1070" hidden="1" customWidth="1"/>
    <col min="3077" max="3077" width="16.7109375" style="1070" customWidth="1"/>
    <col min="3078" max="3324" width="9.140625" style="1070"/>
    <col min="3325" max="3325" width="4" style="1070" bestFit="1" customWidth="1"/>
    <col min="3326" max="3326" width="13.140625" style="1070" bestFit="1" customWidth="1"/>
    <col min="3327" max="3330" width="0" style="1070" hidden="1" customWidth="1"/>
    <col min="3331" max="3331" width="16.7109375" style="1070" customWidth="1"/>
    <col min="3332" max="3332" width="0" style="1070" hidden="1" customWidth="1"/>
    <col min="3333" max="3333" width="16.7109375" style="1070" customWidth="1"/>
    <col min="3334" max="3580" width="9.140625" style="1070"/>
    <col min="3581" max="3581" width="4" style="1070" bestFit="1" customWidth="1"/>
    <col min="3582" max="3582" width="13.140625" style="1070" bestFit="1" customWidth="1"/>
    <col min="3583" max="3586" width="0" style="1070" hidden="1" customWidth="1"/>
    <col min="3587" max="3587" width="16.7109375" style="1070" customWidth="1"/>
    <col min="3588" max="3588" width="0" style="1070" hidden="1" customWidth="1"/>
    <col min="3589" max="3589" width="16.7109375" style="1070" customWidth="1"/>
    <col min="3590" max="3836" width="9.140625" style="1070"/>
    <col min="3837" max="3837" width="4" style="1070" bestFit="1" customWidth="1"/>
    <col min="3838" max="3838" width="13.140625" style="1070" bestFit="1" customWidth="1"/>
    <col min="3839" max="3842" width="0" style="1070" hidden="1" customWidth="1"/>
    <col min="3843" max="3843" width="16.7109375" style="1070" customWidth="1"/>
    <col min="3844" max="3844" width="0" style="1070" hidden="1" customWidth="1"/>
    <col min="3845" max="3845" width="16.7109375" style="1070" customWidth="1"/>
    <col min="3846" max="4092" width="9.140625" style="1070"/>
    <col min="4093" max="4093" width="4" style="1070" bestFit="1" customWidth="1"/>
    <col min="4094" max="4094" width="13.140625" style="1070" bestFit="1" customWidth="1"/>
    <col min="4095" max="4098" width="0" style="1070" hidden="1" customWidth="1"/>
    <col min="4099" max="4099" width="16.7109375" style="1070" customWidth="1"/>
    <col min="4100" max="4100" width="0" style="1070" hidden="1" customWidth="1"/>
    <col min="4101" max="4101" width="16.7109375" style="1070" customWidth="1"/>
    <col min="4102" max="4348" width="9.140625" style="1070"/>
    <col min="4349" max="4349" width="4" style="1070" bestFit="1" customWidth="1"/>
    <col min="4350" max="4350" width="13.140625" style="1070" bestFit="1" customWidth="1"/>
    <col min="4351" max="4354" width="0" style="1070" hidden="1" customWidth="1"/>
    <col min="4355" max="4355" width="16.7109375" style="1070" customWidth="1"/>
    <col min="4356" max="4356" width="0" style="1070" hidden="1" customWidth="1"/>
    <col min="4357" max="4357" width="16.7109375" style="1070" customWidth="1"/>
    <col min="4358" max="4604" width="9.140625" style="1070"/>
    <col min="4605" max="4605" width="4" style="1070" bestFit="1" customWidth="1"/>
    <col min="4606" max="4606" width="13.140625" style="1070" bestFit="1" customWidth="1"/>
    <col min="4607" max="4610" width="0" style="1070" hidden="1" customWidth="1"/>
    <col min="4611" max="4611" width="16.7109375" style="1070" customWidth="1"/>
    <col min="4612" max="4612" width="0" style="1070" hidden="1" customWidth="1"/>
    <col min="4613" max="4613" width="16.7109375" style="1070" customWidth="1"/>
    <col min="4614" max="4860" width="9.140625" style="1070"/>
    <col min="4861" max="4861" width="4" style="1070" bestFit="1" customWidth="1"/>
    <col min="4862" max="4862" width="13.140625" style="1070" bestFit="1" customWidth="1"/>
    <col min="4863" max="4866" width="0" style="1070" hidden="1" customWidth="1"/>
    <col min="4867" max="4867" width="16.7109375" style="1070" customWidth="1"/>
    <col min="4868" max="4868" width="0" style="1070" hidden="1" customWidth="1"/>
    <col min="4869" max="4869" width="16.7109375" style="1070" customWidth="1"/>
    <col min="4870" max="5116" width="9.140625" style="1070"/>
    <col min="5117" max="5117" width="4" style="1070" bestFit="1" customWidth="1"/>
    <col min="5118" max="5118" width="13.140625" style="1070" bestFit="1" customWidth="1"/>
    <col min="5119" max="5122" width="0" style="1070" hidden="1" customWidth="1"/>
    <col min="5123" max="5123" width="16.7109375" style="1070" customWidth="1"/>
    <col min="5124" max="5124" width="0" style="1070" hidden="1" customWidth="1"/>
    <col min="5125" max="5125" width="16.7109375" style="1070" customWidth="1"/>
    <col min="5126" max="5372" width="9.140625" style="1070"/>
    <col min="5373" max="5373" width="4" style="1070" bestFit="1" customWidth="1"/>
    <col min="5374" max="5374" width="13.140625" style="1070" bestFit="1" customWidth="1"/>
    <col min="5375" max="5378" width="0" style="1070" hidden="1" customWidth="1"/>
    <col min="5379" max="5379" width="16.7109375" style="1070" customWidth="1"/>
    <col min="5380" max="5380" width="0" style="1070" hidden="1" customWidth="1"/>
    <col min="5381" max="5381" width="16.7109375" style="1070" customWidth="1"/>
    <col min="5382" max="5628" width="9.140625" style="1070"/>
    <col min="5629" max="5629" width="4" style="1070" bestFit="1" customWidth="1"/>
    <col min="5630" max="5630" width="13.140625" style="1070" bestFit="1" customWidth="1"/>
    <col min="5631" max="5634" width="0" style="1070" hidden="1" customWidth="1"/>
    <col min="5635" max="5635" width="16.7109375" style="1070" customWidth="1"/>
    <col min="5636" max="5636" width="0" style="1070" hidden="1" customWidth="1"/>
    <col min="5637" max="5637" width="16.7109375" style="1070" customWidth="1"/>
    <col min="5638" max="5884" width="9.140625" style="1070"/>
    <col min="5885" max="5885" width="4" style="1070" bestFit="1" customWidth="1"/>
    <col min="5886" max="5886" width="13.140625" style="1070" bestFit="1" customWidth="1"/>
    <col min="5887" max="5890" width="0" style="1070" hidden="1" customWidth="1"/>
    <col min="5891" max="5891" width="16.7109375" style="1070" customWidth="1"/>
    <col min="5892" max="5892" width="0" style="1070" hidden="1" customWidth="1"/>
    <col min="5893" max="5893" width="16.7109375" style="1070" customWidth="1"/>
    <col min="5894" max="6140" width="9.140625" style="1070"/>
    <col min="6141" max="6141" width="4" style="1070" bestFit="1" customWidth="1"/>
    <col min="6142" max="6142" width="13.140625" style="1070" bestFit="1" customWidth="1"/>
    <col min="6143" max="6146" width="0" style="1070" hidden="1" customWidth="1"/>
    <col min="6147" max="6147" width="16.7109375" style="1070" customWidth="1"/>
    <col min="6148" max="6148" width="0" style="1070" hidden="1" customWidth="1"/>
    <col min="6149" max="6149" width="16.7109375" style="1070" customWidth="1"/>
    <col min="6150" max="6396" width="9.140625" style="1070"/>
    <col min="6397" max="6397" width="4" style="1070" bestFit="1" customWidth="1"/>
    <col min="6398" max="6398" width="13.140625" style="1070" bestFit="1" customWidth="1"/>
    <col min="6399" max="6402" width="0" style="1070" hidden="1" customWidth="1"/>
    <col min="6403" max="6403" width="16.7109375" style="1070" customWidth="1"/>
    <col min="6404" max="6404" width="0" style="1070" hidden="1" customWidth="1"/>
    <col min="6405" max="6405" width="16.7109375" style="1070" customWidth="1"/>
    <col min="6406" max="6652" width="9.140625" style="1070"/>
    <col min="6653" max="6653" width="4" style="1070" bestFit="1" customWidth="1"/>
    <col min="6654" max="6654" width="13.140625" style="1070" bestFit="1" customWidth="1"/>
    <col min="6655" max="6658" width="0" style="1070" hidden="1" customWidth="1"/>
    <col min="6659" max="6659" width="16.7109375" style="1070" customWidth="1"/>
    <col min="6660" max="6660" width="0" style="1070" hidden="1" customWidth="1"/>
    <col min="6661" max="6661" width="16.7109375" style="1070" customWidth="1"/>
    <col min="6662" max="6908" width="9.140625" style="1070"/>
    <col min="6909" max="6909" width="4" style="1070" bestFit="1" customWidth="1"/>
    <col min="6910" max="6910" width="13.140625" style="1070" bestFit="1" customWidth="1"/>
    <col min="6911" max="6914" width="0" style="1070" hidden="1" customWidth="1"/>
    <col min="6915" max="6915" width="16.7109375" style="1070" customWidth="1"/>
    <col min="6916" max="6916" width="0" style="1070" hidden="1" customWidth="1"/>
    <col min="6917" max="6917" width="16.7109375" style="1070" customWidth="1"/>
    <col min="6918" max="7164" width="9.140625" style="1070"/>
    <col min="7165" max="7165" width="4" style="1070" bestFit="1" customWidth="1"/>
    <col min="7166" max="7166" width="13.140625" style="1070" bestFit="1" customWidth="1"/>
    <col min="7167" max="7170" width="0" style="1070" hidden="1" customWidth="1"/>
    <col min="7171" max="7171" width="16.7109375" style="1070" customWidth="1"/>
    <col min="7172" max="7172" width="0" style="1070" hidden="1" customWidth="1"/>
    <col min="7173" max="7173" width="16.7109375" style="1070" customWidth="1"/>
    <col min="7174" max="7420" width="9.140625" style="1070"/>
    <col min="7421" max="7421" width="4" style="1070" bestFit="1" customWidth="1"/>
    <col min="7422" max="7422" width="13.140625" style="1070" bestFit="1" customWidth="1"/>
    <col min="7423" max="7426" width="0" style="1070" hidden="1" customWidth="1"/>
    <col min="7427" max="7427" width="16.7109375" style="1070" customWidth="1"/>
    <col min="7428" max="7428" width="0" style="1070" hidden="1" customWidth="1"/>
    <col min="7429" max="7429" width="16.7109375" style="1070" customWidth="1"/>
    <col min="7430" max="7676" width="9.140625" style="1070"/>
    <col min="7677" max="7677" width="4" style="1070" bestFit="1" customWidth="1"/>
    <col min="7678" max="7678" width="13.140625" style="1070" bestFit="1" customWidth="1"/>
    <col min="7679" max="7682" width="0" style="1070" hidden="1" customWidth="1"/>
    <col min="7683" max="7683" width="16.7109375" style="1070" customWidth="1"/>
    <col min="7684" max="7684" width="0" style="1070" hidden="1" customWidth="1"/>
    <col min="7685" max="7685" width="16.7109375" style="1070" customWidth="1"/>
    <col min="7686" max="7932" width="9.140625" style="1070"/>
    <col min="7933" max="7933" width="4" style="1070" bestFit="1" customWidth="1"/>
    <col min="7934" max="7934" width="13.140625" style="1070" bestFit="1" customWidth="1"/>
    <col min="7935" max="7938" width="0" style="1070" hidden="1" customWidth="1"/>
    <col min="7939" max="7939" width="16.7109375" style="1070" customWidth="1"/>
    <col min="7940" max="7940" width="0" style="1070" hidden="1" customWidth="1"/>
    <col min="7941" max="7941" width="16.7109375" style="1070" customWidth="1"/>
    <col min="7942" max="8188" width="9.140625" style="1070"/>
    <col min="8189" max="8189" width="4" style="1070" bestFit="1" customWidth="1"/>
    <col min="8190" max="8190" width="13.140625" style="1070" bestFit="1" customWidth="1"/>
    <col min="8191" max="8194" width="0" style="1070" hidden="1" customWidth="1"/>
    <col min="8195" max="8195" width="16.7109375" style="1070" customWidth="1"/>
    <col min="8196" max="8196" width="0" style="1070" hidden="1" customWidth="1"/>
    <col min="8197" max="8197" width="16.7109375" style="1070" customWidth="1"/>
    <col min="8198" max="8444" width="9.140625" style="1070"/>
    <col min="8445" max="8445" width="4" style="1070" bestFit="1" customWidth="1"/>
    <col min="8446" max="8446" width="13.140625" style="1070" bestFit="1" customWidth="1"/>
    <col min="8447" max="8450" width="0" style="1070" hidden="1" customWidth="1"/>
    <col min="8451" max="8451" width="16.7109375" style="1070" customWidth="1"/>
    <col min="8452" max="8452" width="0" style="1070" hidden="1" customWidth="1"/>
    <col min="8453" max="8453" width="16.7109375" style="1070" customWidth="1"/>
    <col min="8454" max="8700" width="9.140625" style="1070"/>
    <col min="8701" max="8701" width="4" style="1070" bestFit="1" customWidth="1"/>
    <col min="8702" max="8702" width="13.140625" style="1070" bestFit="1" customWidth="1"/>
    <col min="8703" max="8706" width="0" style="1070" hidden="1" customWidth="1"/>
    <col min="8707" max="8707" width="16.7109375" style="1070" customWidth="1"/>
    <col min="8708" max="8708" width="0" style="1070" hidden="1" customWidth="1"/>
    <col min="8709" max="8709" width="16.7109375" style="1070" customWidth="1"/>
    <col min="8710" max="8956" width="9.140625" style="1070"/>
    <col min="8957" max="8957" width="4" style="1070" bestFit="1" customWidth="1"/>
    <col min="8958" max="8958" width="13.140625" style="1070" bestFit="1" customWidth="1"/>
    <col min="8959" max="8962" width="0" style="1070" hidden="1" customWidth="1"/>
    <col min="8963" max="8963" width="16.7109375" style="1070" customWidth="1"/>
    <col min="8964" max="8964" width="0" style="1070" hidden="1" customWidth="1"/>
    <col min="8965" max="8965" width="16.7109375" style="1070" customWidth="1"/>
    <col min="8966" max="9212" width="9.140625" style="1070"/>
    <col min="9213" max="9213" width="4" style="1070" bestFit="1" customWidth="1"/>
    <col min="9214" max="9214" width="13.140625" style="1070" bestFit="1" customWidth="1"/>
    <col min="9215" max="9218" width="0" style="1070" hidden="1" customWidth="1"/>
    <col min="9219" max="9219" width="16.7109375" style="1070" customWidth="1"/>
    <col min="9220" max="9220" width="0" style="1070" hidden="1" customWidth="1"/>
    <col min="9221" max="9221" width="16.7109375" style="1070" customWidth="1"/>
    <col min="9222" max="9468" width="9.140625" style="1070"/>
    <col min="9469" max="9469" width="4" style="1070" bestFit="1" customWidth="1"/>
    <col min="9470" max="9470" width="13.140625" style="1070" bestFit="1" customWidth="1"/>
    <col min="9471" max="9474" width="0" style="1070" hidden="1" customWidth="1"/>
    <col min="9475" max="9475" width="16.7109375" style="1070" customWidth="1"/>
    <col min="9476" max="9476" width="0" style="1070" hidden="1" customWidth="1"/>
    <col min="9477" max="9477" width="16.7109375" style="1070" customWidth="1"/>
    <col min="9478" max="9724" width="9.140625" style="1070"/>
    <col min="9725" max="9725" width="4" style="1070" bestFit="1" customWidth="1"/>
    <col min="9726" max="9726" width="13.140625" style="1070" bestFit="1" customWidth="1"/>
    <col min="9727" max="9730" width="0" style="1070" hidden="1" customWidth="1"/>
    <col min="9731" max="9731" width="16.7109375" style="1070" customWidth="1"/>
    <col min="9732" max="9732" width="0" style="1070" hidden="1" customWidth="1"/>
    <col min="9733" max="9733" width="16.7109375" style="1070" customWidth="1"/>
    <col min="9734" max="9980" width="9.140625" style="1070"/>
    <col min="9981" max="9981" width="4" style="1070" bestFit="1" customWidth="1"/>
    <col min="9982" max="9982" width="13.140625" style="1070" bestFit="1" customWidth="1"/>
    <col min="9983" max="9986" width="0" style="1070" hidden="1" customWidth="1"/>
    <col min="9987" max="9987" width="16.7109375" style="1070" customWidth="1"/>
    <col min="9988" max="9988" width="0" style="1070" hidden="1" customWidth="1"/>
    <col min="9989" max="9989" width="16.7109375" style="1070" customWidth="1"/>
    <col min="9990" max="10236" width="9.140625" style="1070"/>
    <col min="10237" max="10237" width="4" style="1070" bestFit="1" customWidth="1"/>
    <col min="10238" max="10238" width="13.140625" style="1070" bestFit="1" customWidth="1"/>
    <col min="10239" max="10242" width="0" style="1070" hidden="1" customWidth="1"/>
    <col min="10243" max="10243" width="16.7109375" style="1070" customWidth="1"/>
    <col min="10244" max="10244" width="0" style="1070" hidden="1" customWidth="1"/>
    <col min="10245" max="10245" width="16.7109375" style="1070" customWidth="1"/>
    <col min="10246" max="10492" width="9.140625" style="1070"/>
    <col min="10493" max="10493" width="4" style="1070" bestFit="1" customWidth="1"/>
    <col min="10494" max="10494" width="13.140625" style="1070" bestFit="1" customWidth="1"/>
    <col min="10495" max="10498" width="0" style="1070" hidden="1" customWidth="1"/>
    <col min="10499" max="10499" width="16.7109375" style="1070" customWidth="1"/>
    <col min="10500" max="10500" width="0" style="1070" hidden="1" customWidth="1"/>
    <col min="10501" max="10501" width="16.7109375" style="1070" customWidth="1"/>
    <col min="10502" max="10748" width="9.140625" style="1070"/>
    <col min="10749" max="10749" width="4" style="1070" bestFit="1" customWidth="1"/>
    <col min="10750" max="10750" width="13.140625" style="1070" bestFit="1" customWidth="1"/>
    <col min="10751" max="10754" width="0" style="1070" hidden="1" customWidth="1"/>
    <col min="10755" max="10755" width="16.7109375" style="1070" customWidth="1"/>
    <col min="10756" max="10756" width="0" style="1070" hidden="1" customWidth="1"/>
    <col min="10757" max="10757" width="16.7109375" style="1070" customWidth="1"/>
    <col min="10758" max="11004" width="9.140625" style="1070"/>
    <col min="11005" max="11005" width="4" style="1070" bestFit="1" customWidth="1"/>
    <col min="11006" max="11006" width="13.140625" style="1070" bestFit="1" customWidth="1"/>
    <col min="11007" max="11010" width="0" style="1070" hidden="1" customWidth="1"/>
    <col min="11011" max="11011" width="16.7109375" style="1070" customWidth="1"/>
    <col min="11012" max="11012" width="0" style="1070" hidden="1" customWidth="1"/>
    <col min="11013" max="11013" width="16.7109375" style="1070" customWidth="1"/>
    <col min="11014" max="11260" width="9.140625" style="1070"/>
    <col min="11261" max="11261" width="4" style="1070" bestFit="1" customWidth="1"/>
    <col min="11262" max="11262" width="13.140625" style="1070" bestFit="1" customWidth="1"/>
    <col min="11263" max="11266" width="0" style="1070" hidden="1" customWidth="1"/>
    <col min="11267" max="11267" width="16.7109375" style="1070" customWidth="1"/>
    <col min="11268" max="11268" width="0" style="1070" hidden="1" customWidth="1"/>
    <col min="11269" max="11269" width="16.7109375" style="1070" customWidth="1"/>
    <col min="11270" max="11516" width="9.140625" style="1070"/>
    <col min="11517" max="11517" width="4" style="1070" bestFit="1" customWidth="1"/>
    <col min="11518" max="11518" width="13.140625" style="1070" bestFit="1" customWidth="1"/>
    <col min="11519" max="11522" width="0" style="1070" hidden="1" customWidth="1"/>
    <col min="11523" max="11523" width="16.7109375" style="1070" customWidth="1"/>
    <col min="11524" max="11524" width="0" style="1070" hidden="1" customWidth="1"/>
    <col min="11525" max="11525" width="16.7109375" style="1070" customWidth="1"/>
    <col min="11526" max="11772" width="9.140625" style="1070"/>
    <col min="11773" max="11773" width="4" style="1070" bestFit="1" customWidth="1"/>
    <col min="11774" max="11774" width="13.140625" style="1070" bestFit="1" customWidth="1"/>
    <col min="11775" max="11778" width="0" style="1070" hidden="1" customWidth="1"/>
    <col min="11779" max="11779" width="16.7109375" style="1070" customWidth="1"/>
    <col min="11780" max="11780" width="0" style="1070" hidden="1" customWidth="1"/>
    <col min="11781" max="11781" width="16.7109375" style="1070" customWidth="1"/>
    <col min="11782" max="12028" width="9.140625" style="1070"/>
    <col min="12029" max="12029" width="4" style="1070" bestFit="1" customWidth="1"/>
    <col min="12030" max="12030" width="13.140625" style="1070" bestFit="1" customWidth="1"/>
    <col min="12031" max="12034" width="0" style="1070" hidden="1" customWidth="1"/>
    <col min="12035" max="12035" width="16.7109375" style="1070" customWidth="1"/>
    <col min="12036" max="12036" width="0" style="1070" hidden="1" customWidth="1"/>
    <col min="12037" max="12037" width="16.7109375" style="1070" customWidth="1"/>
    <col min="12038" max="12284" width="9.140625" style="1070"/>
    <col min="12285" max="12285" width="4" style="1070" bestFit="1" customWidth="1"/>
    <col min="12286" max="12286" width="13.140625" style="1070" bestFit="1" customWidth="1"/>
    <col min="12287" max="12290" width="0" style="1070" hidden="1" customWidth="1"/>
    <col min="12291" max="12291" width="16.7109375" style="1070" customWidth="1"/>
    <col min="12292" max="12292" width="0" style="1070" hidden="1" customWidth="1"/>
    <col min="12293" max="12293" width="16.7109375" style="1070" customWidth="1"/>
    <col min="12294" max="12540" width="9.140625" style="1070"/>
    <col min="12541" max="12541" width="4" style="1070" bestFit="1" customWidth="1"/>
    <col min="12542" max="12542" width="13.140625" style="1070" bestFit="1" customWidth="1"/>
    <col min="12543" max="12546" width="0" style="1070" hidden="1" customWidth="1"/>
    <col min="12547" max="12547" width="16.7109375" style="1070" customWidth="1"/>
    <col min="12548" max="12548" width="0" style="1070" hidden="1" customWidth="1"/>
    <col min="12549" max="12549" width="16.7109375" style="1070" customWidth="1"/>
    <col min="12550" max="12796" width="9.140625" style="1070"/>
    <col min="12797" max="12797" width="4" style="1070" bestFit="1" customWidth="1"/>
    <col min="12798" max="12798" width="13.140625" style="1070" bestFit="1" customWidth="1"/>
    <col min="12799" max="12802" width="0" style="1070" hidden="1" customWidth="1"/>
    <col min="12803" max="12803" width="16.7109375" style="1070" customWidth="1"/>
    <col min="12804" max="12804" width="0" style="1070" hidden="1" customWidth="1"/>
    <col min="12805" max="12805" width="16.7109375" style="1070" customWidth="1"/>
    <col min="12806" max="13052" width="9.140625" style="1070"/>
    <col min="13053" max="13053" width="4" style="1070" bestFit="1" customWidth="1"/>
    <col min="13054" max="13054" width="13.140625" style="1070" bestFit="1" customWidth="1"/>
    <col min="13055" max="13058" width="0" style="1070" hidden="1" customWidth="1"/>
    <col min="13059" max="13059" width="16.7109375" style="1070" customWidth="1"/>
    <col min="13060" max="13060" width="0" style="1070" hidden="1" customWidth="1"/>
    <col min="13061" max="13061" width="16.7109375" style="1070" customWidth="1"/>
    <col min="13062" max="13308" width="9.140625" style="1070"/>
    <col min="13309" max="13309" width="4" style="1070" bestFit="1" customWidth="1"/>
    <col min="13310" max="13310" width="13.140625" style="1070" bestFit="1" customWidth="1"/>
    <col min="13311" max="13314" width="0" style="1070" hidden="1" customWidth="1"/>
    <col min="13315" max="13315" width="16.7109375" style="1070" customWidth="1"/>
    <col min="13316" max="13316" width="0" style="1070" hidden="1" customWidth="1"/>
    <col min="13317" max="13317" width="16.7109375" style="1070" customWidth="1"/>
    <col min="13318" max="13564" width="9.140625" style="1070"/>
    <col min="13565" max="13565" width="4" style="1070" bestFit="1" customWidth="1"/>
    <col min="13566" max="13566" width="13.140625" style="1070" bestFit="1" customWidth="1"/>
    <col min="13567" max="13570" width="0" style="1070" hidden="1" customWidth="1"/>
    <col min="13571" max="13571" width="16.7109375" style="1070" customWidth="1"/>
    <col min="13572" max="13572" width="0" style="1070" hidden="1" customWidth="1"/>
    <col min="13573" max="13573" width="16.7109375" style="1070" customWidth="1"/>
    <col min="13574" max="13820" width="9.140625" style="1070"/>
    <col min="13821" max="13821" width="4" style="1070" bestFit="1" customWidth="1"/>
    <col min="13822" max="13822" width="13.140625" style="1070" bestFit="1" customWidth="1"/>
    <col min="13823" max="13826" width="0" style="1070" hidden="1" customWidth="1"/>
    <col min="13827" max="13827" width="16.7109375" style="1070" customWidth="1"/>
    <col min="13828" max="13828" width="0" style="1070" hidden="1" customWidth="1"/>
    <col min="13829" max="13829" width="16.7109375" style="1070" customWidth="1"/>
    <col min="13830" max="14076" width="9.140625" style="1070"/>
    <col min="14077" max="14077" width="4" style="1070" bestFit="1" customWidth="1"/>
    <col min="14078" max="14078" width="13.140625" style="1070" bestFit="1" customWidth="1"/>
    <col min="14079" max="14082" width="0" style="1070" hidden="1" customWidth="1"/>
    <col min="14083" max="14083" width="16.7109375" style="1070" customWidth="1"/>
    <col min="14084" max="14084" width="0" style="1070" hidden="1" customWidth="1"/>
    <col min="14085" max="14085" width="16.7109375" style="1070" customWidth="1"/>
    <col min="14086" max="14332" width="9.140625" style="1070"/>
    <col min="14333" max="14333" width="4" style="1070" bestFit="1" customWidth="1"/>
    <col min="14334" max="14334" width="13.140625" style="1070" bestFit="1" customWidth="1"/>
    <col min="14335" max="14338" width="0" style="1070" hidden="1" customWidth="1"/>
    <col min="14339" max="14339" width="16.7109375" style="1070" customWidth="1"/>
    <col min="14340" max="14340" width="0" style="1070" hidden="1" customWidth="1"/>
    <col min="14341" max="14341" width="16.7109375" style="1070" customWidth="1"/>
    <col min="14342" max="14588" width="9.140625" style="1070"/>
    <col min="14589" max="14589" width="4" style="1070" bestFit="1" customWidth="1"/>
    <col min="14590" max="14590" width="13.140625" style="1070" bestFit="1" customWidth="1"/>
    <col min="14591" max="14594" width="0" style="1070" hidden="1" customWidth="1"/>
    <col min="14595" max="14595" width="16.7109375" style="1070" customWidth="1"/>
    <col min="14596" max="14596" width="0" style="1070" hidden="1" customWidth="1"/>
    <col min="14597" max="14597" width="16.7109375" style="1070" customWidth="1"/>
    <col min="14598" max="14844" width="9.140625" style="1070"/>
    <col min="14845" max="14845" width="4" style="1070" bestFit="1" customWidth="1"/>
    <col min="14846" max="14846" width="13.140625" style="1070" bestFit="1" customWidth="1"/>
    <col min="14847" max="14850" width="0" style="1070" hidden="1" customWidth="1"/>
    <col min="14851" max="14851" width="16.7109375" style="1070" customWidth="1"/>
    <col min="14852" max="14852" width="0" style="1070" hidden="1" customWidth="1"/>
    <col min="14853" max="14853" width="16.7109375" style="1070" customWidth="1"/>
    <col min="14854" max="15100" width="9.140625" style="1070"/>
    <col min="15101" max="15101" width="4" style="1070" bestFit="1" customWidth="1"/>
    <col min="15102" max="15102" width="13.140625" style="1070" bestFit="1" customWidth="1"/>
    <col min="15103" max="15106" width="0" style="1070" hidden="1" customWidth="1"/>
    <col min="15107" max="15107" width="16.7109375" style="1070" customWidth="1"/>
    <col min="15108" max="15108" width="0" style="1070" hidden="1" customWidth="1"/>
    <col min="15109" max="15109" width="16.7109375" style="1070" customWidth="1"/>
    <col min="15110" max="15356" width="9.140625" style="1070"/>
    <col min="15357" max="15357" width="4" style="1070" bestFit="1" customWidth="1"/>
    <col min="15358" max="15358" width="13.140625" style="1070" bestFit="1" customWidth="1"/>
    <col min="15359" max="15362" width="0" style="1070" hidden="1" customWidth="1"/>
    <col min="15363" max="15363" width="16.7109375" style="1070" customWidth="1"/>
    <col min="15364" max="15364" width="0" style="1070" hidden="1" customWidth="1"/>
    <col min="15365" max="15365" width="16.7109375" style="1070" customWidth="1"/>
    <col min="15366" max="15612" width="9.140625" style="1070"/>
    <col min="15613" max="15613" width="4" style="1070" bestFit="1" customWidth="1"/>
    <col min="15614" max="15614" width="13.140625" style="1070" bestFit="1" customWidth="1"/>
    <col min="15615" max="15618" width="0" style="1070" hidden="1" customWidth="1"/>
    <col min="15619" max="15619" width="16.7109375" style="1070" customWidth="1"/>
    <col min="15620" max="15620" width="0" style="1070" hidden="1" customWidth="1"/>
    <col min="15621" max="15621" width="16.7109375" style="1070" customWidth="1"/>
    <col min="15622" max="15868" width="9.140625" style="1070"/>
    <col min="15869" max="15869" width="4" style="1070" bestFit="1" customWidth="1"/>
    <col min="15870" max="15870" width="13.140625" style="1070" bestFit="1" customWidth="1"/>
    <col min="15871" max="15874" width="0" style="1070" hidden="1" customWidth="1"/>
    <col min="15875" max="15875" width="16.7109375" style="1070" customWidth="1"/>
    <col min="15876" max="15876" width="0" style="1070" hidden="1" customWidth="1"/>
    <col min="15877" max="15877" width="16.7109375" style="1070" customWidth="1"/>
    <col min="15878" max="16124" width="9.140625" style="1070"/>
    <col min="16125" max="16125" width="4" style="1070" bestFit="1" customWidth="1"/>
    <col min="16126" max="16126" width="13.140625" style="1070" bestFit="1" customWidth="1"/>
    <col min="16127" max="16130" width="0" style="1070" hidden="1" customWidth="1"/>
    <col min="16131" max="16131" width="16.7109375" style="1070" customWidth="1"/>
    <col min="16132" max="16132" width="0" style="1070" hidden="1" customWidth="1"/>
    <col min="16133" max="16133" width="16.7109375" style="1070" customWidth="1"/>
    <col min="16134" max="16384" width="9.140625" style="1070"/>
  </cols>
  <sheetData>
    <row r="1" spans="2:8" ht="18.75" customHeight="1">
      <c r="B1" s="1888" t="s">
        <v>1628</v>
      </c>
      <c r="C1" s="1888"/>
      <c r="D1" s="1888"/>
      <c r="E1" s="1888"/>
      <c r="H1" s="488"/>
    </row>
    <row r="2" spans="2:8" ht="18.75" customHeight="1">
      <c r="B2" s="81"/>
      <c r="C2" s="81"/>
      <c r="D2" s="81"/>
      <c r="E2" s="89" t="s">
        <v>1363</v>
      </c>
      <c r="F2" s="81"/>
    </row>
    <row r="3" spans="2:8" ht="30" customHeight="1">
      <c r="B3" s="1116"/>
      <c r="C3" s="1091" t="s">
        <v>685</v>
      </c>
      <c r="D3" s="1117" t="s">
        <v>595</v>
      </c>
      <c r="E3" s="1091" t="s">
        <v>670</v>
      </c>
      <c r="F3" s="1118"/>
      <c r="G3" s="1119"/>
      <c r="H3" s="1119"/>
    </row>
    <row r="4" spans="2:8" ht="18.75" customHeight="1">
      <c r="B4" s="1093" t="s">
        <v>1460</v>
      </c>
      <c r="C4" s="1120">
        <v>122176725</v>
      </c>
      <c r="D4" s="1120">
        <v>775196</v>
      </c>
      <c r="E4" s="1120">
        <v>157.60752764462148</v>
      </c>
      <c r="F4" s="1121"/>
      <c r="G4" s="1119"/>
      <c r="H4" s="1119"/>
    </row>
    <row r="5" spans="2:8" ht="18.75" customHeight="1">
      <c r="B5" s="1093" t="s">
        <v>1907</v>
      </c>
      <c r="C5" s="1120">
        <v>2024715</v>
      </c>
      <c r="D5" s="1120">
        <v>7941</v>
      </c>
      <c r="E5" s="1120">
        <v>254.96977710615792</v>
      </c>
      <c r="F5" s="1121"/>
      <c r="G5" s="1119"/>
      <c r="H5" s="1119"/>
    </row>
    <row r="6" spans="2:8" ht="18.75" customHeight="1">
      <c r="B6" s="1093" t="s">
        <v>240</v>
      </c>
      <c r="C6" s="1120">
        <v>937812</v>
      </c>
      <c r="D6" s="1120">
        <v>3851</v>
      </c>
      <c r="E6" s="1120">
        <v>243.52427940794598</v>
      </c>
      <c r="F6" s="1121"/>
      <c r="G6" s="1119"/>
      <c r="H6" s="1119"/>
    </row>
    <row r="7" spans="2:8" ht="18.75" customHeight="1">
      <c r="B7" s="1093" t="s">
        <v>601</v>
      </c>
      <c r="C7" s="1120">
        <v>3475557</v>
      </c>
      <c r="D7" s="1120">
        <v>14217</v>
      </c>
      <c r="E7" s="1120">
        <v>244.46486600548639</v>
      </c>
      <c r="F7" s="1121"/>
      <c r="G7" s="1119"/>
      <c r="H7" s="1119"/>
    </row>
    <row r="8" spans="2:8" ht="18.75" customHeight="1">
      <c r="B8" s="1093" t="s">
        <v>238</v>
      </c>
      <c r="C8" s="1120">
        <v>1193909</v>
      </c>
      <c r="D8" s="1120">
        <v>5081</v>
      </c>
      <c r="E8" s="1120">
        <v>234.97520173194252</v>
      </c>
      <c r="F8" s="1121"/>
      <c r="G8" s="1119"/>
      <c r="H8" s="1119"/>
    </row>
    <row r="9" spans="2:8" ht="18.75" customHeight="1">
      <c r="B9" s="1093" t="s">
        <v>596</v>
      </c>
      <c r="C9" s="1120">
        <v>2956541</v>
      </c>
      <c r="D9" s="1120">
        <v>13287</v>
      </c>
      <c r="E9" s="1120">
        <v>222.5138104914578</v>
      </c>
      <c r="F9" s="1121"/>
      <c r="G9" s="1119"/>
      <c r="H9" s="1119"/>
    </row>
    <row r="10" spans="2:8" ht="18.75" customHeight="1">
      <c r="B10" s="1093" t="s">
        <v>235</v>
      </c>
      <c r="C10" s="1120">
        <v>1233343</v>
      </c>
      <c r="D10" s="1120">
        <v>5707</v>
      </c>
      <c r="E10" s="1120">
        <v>216.11056597161379</v>
      </c>
      <c r="F10" s="1121"/>
      <c r="G10" s="1119"/>
      <c r="H10" s="1119"/>
    </row>
    <row r="11" spans="2:8" ht="18.75" customHeight="1">
      <c r="B11" s="1093" t="s">
        <v>597</v>
      </c>
      <c r="C11" s="1120">
        <v>3942310</v>
      </c>
      <c r="D11" s="1120">
        <v>18876</v>
      </c>
      <c r="E11" s="1120">
        <v>208.85304089849544</v>
      </c>
      <c r="F11" s="1121"/>
      <c r="G11" s="1119"/>
      <c r="H11" s="1119"/>
    </row>
    <row r="12" spans="2:8" ht="18.75" customHeight="1">
      <c r="B12" s="1093" t="s">
        <v>598</v>
      </c>
      <c r="C12" s="1120">
        <v>1750357</v>
      </c>
      <c r="D12" s="1120">
        <v>8536</v>
      </c>
      <c r="E12" s="1120">
        <v>205.05588097469541</v>
      </c>
      <c r="F12" s="1121"/>
      <c r="G12" s="1119"/>
      <c r="H12" s="1119"/>
    </row>
    <row r="13" spans="2:8" ht="18.75" customHeight="1">
      <c r="B13" s="1093" t="s">
        <v>611</v>
      </c>
      <c r="C13" s="1120">
        <v>555811</v>
      </c>
      <c r="D13" s="1120">
        <v>2759</v>
      </c>
      <c r="E13" s="1120">
        <v>201.45378760420442</v>
      </c>
      <c r="F13" s="1121"/>
      <c r="G13" s="1119"/>
      <c r="H13" s="1119"/>
    </row>
    <row r="14" spans="2:8" ht="18.75" customHeight="1">
      <c r="B14" s="1093" t="s">
        <v>602</v>
      </c>
      <c r="C14" s="1120">
        <v>984621</v>
      </c>
      <c r="D14" s="1120">
        <v>4950</v>
      </c>
      <c r="E14" s="1120">
        <v>198.91333333333333</v>
      </c>
      <c r="F14" s="1121"/>
      <c r="G14" s="1119"/>
      <c r="H14" s="1119"/>
    </row>
    <row r="15" spans="2:8" ht="18.75" customHeight="1">
      <c r="B15" s="1093" t="s">
        <v>599</v>
      </c>
      <c r="C15" s="1120">
        <v>1255986</v>
      </c>
      <c r="D15" s="1120">
        <v>6605</v>
      </c>
      <c r="E15" s="1120">
        <v>190.1568508705526</v>
      </c>
      <c r="F15" s="1121"/>
      <c r="G15" s="1119"/>
      <c r="H15" s="1119"/>
    </row>
    <row r="16" spans="2:8" ht="18.75" customHeight="1">
      <c r="B16" s="1093" t="s">
        <v>605</v>
      </c>
      <c r="C16" s="1120">
        <v>804979</v>
      </c>
      <c r="D16" s="1120">
        <v>4287</v>
      </c>
      <c r="E16" s="1120">
        <v>187.77210170282248</v>
      </c>
      <c r="F16" s="1121"/>
      <c r="G16" s="1119"/>
      <c r="H16" s="1119"/>
    </row>
    <row r="17" spans="1:8" ht="18.75" customHeight="1">
      <c r="B17" s="1093" t="s">
        <v>600</v>
      </c>
      <c r="C17" s="1120">
        <v>1657227</v>
      </c>
      <c r="D17" s="1120">
        <v>9181</v>
      </c>
      <c r="E17" s="1120">
        <v>180.506154013724</v>
      </c>
      <c r="F17" s="1121"/>
      <c r="G17" s="1119"/>
      <c r="H17" s="1119"/>
    </row>
    <row r="18" spans="1:8" ht="18.75" customHeight="1">
      <c r="B18" s="1093" t="s">
        <v>608</v>
      </c>
      <c r="C18" s="1120">
        <v>613590</v>
      </c>
      <c r="D18" s="1120">
        <v>3505</v>
      </c>
      <c r="E18" s="1120">
        <v>175.06134094151213</v>
      </c>
      <c r="F18" s="1121"/>
      <c r="G18" s="1119"/>
      <c r="H18" s="1119"/>
    </row>
    <row r="19" spans="1:8" ht="18.75" customHeight="1">
      <c r="B19" s="1093" t="s">
        <v>610</v>
      </c>
      <c r="C19" s="1122">
        <v>741265</v>
      </c>
      <c r="D19" s="1122">
        <v>4361</v>
      </c>
      <c r="E19" s="1122">
        <v>169.97592295345103</v>
      </c>
      <c r="F19" s="1121"/>
      <c r="G19" s="1119"/>
      <c r="H19" s="1119"/>
    </row>
    <row r="20" spans="1:8" ht="18.75" customHeight="1">
      <c r="B20" s="1093" t="s">
        <v>606</v>
      </c>
      <c r="C20" s="1120">
        <v>879496</v>
      </c>
      <c r="D20" s="1120">
        <v>5357</v>
      </c>
      <c r="E20" s="1120">
        <v>164.17696471905919</v>
      </c>
      <c r="F20" s="1123"/>
      <c r="G20" s="1119"/>
      <c r="H20" s="1119"/>
    </row>
    <row r="21" spans="1:8" ht="18.75" customHeight="1">
      <c r="B21" s="1095" t="s">
        <v>604</v>
      </c>
      <c r="C21" s="1124">
        <v>1650043</v>
      </c>
      <c r="D21" s="1124">
        <v>10243</v>
      </c>
      <c r="E21" s="1124">
        <v>161.08981743629795</v>
      </c>
      <c r="F21" s="1123"/>
      <c r="G21" s="1119"/>
      <c r="H21" s="1119"/>
    </row>
    <row r="22" spans="1:8" ht="18.75" customHeight="1">
      <c r="B22" s="1093" t="s">
        <v>607</v>
      </c>
      <c r="C22" s="1120">
        <v>836932</v>
      </c>
      <c r="D22" s="1120">
        <v>5276</v>
      </c>
      <c r="E22" s="1120">
        <v>158.63002274450341</v>
      </c>
      <c r="F22" s="1123"/>
      <c r="G22" s="1119"/>
      <c r="H22" s="1119"/>
    </row>
    <row r="23" spans="1:8" ht="18.75" customHeight="1">
      <c r="B23" s="1093" t="s">
        <v>603</v>
      </c>
      <c r="C23" s="1120">
        <v>854656</v>
      </c>
      <c r="D23" s="1120">
        <v>5434</v>
      </c>
      <c r="E23" s="1120">
        <v>157.27935222672065</v>
      </c>
      <c r="F23" s="1123"/>
      <c r="G23" s="1119"/>
      <c r="H23" s="1119"/>
    </row>
    <row r="24" spans="1:8" ht="18.75" customHeight="1" thickBot="1">
      <c r="B24" s="1097" t="s">
        <v>609</v>
      </c>
      <c r="C24" s="1125">
        <v>913071</v>
      </c>
      <c r="D24" s="1125">
        <v>6514</v>
      </c>
      <c r="E24" s="1125">
        <v>140.17055572612833</v>
      </c>
      <c r="F24" s="1123"/>
      <c r="G24" s="1119"/>
      <c r="H24" s="1119"/>
    </row>
    <row r="25" spans="1:8" ht="18.75" customHeight="1" thickTop="1">
      <c r="B25" s="1126" t="s">
        <v>612</v>
      </c>
      <c r="C25" s="1127">
        <v>1463111.05</v>
      </c>
      <c r="D25" s="1127">
        <v>7298.4</v>
      </c>
      <c r="E25" s="1127">
        <v>200.47010988709854</v>
      </c>
      <c r="G25" s="1119"/>
      <c r="H25" s="1119"/>
    </row>
    <row r="26" spans="1:8" ht="18.75" customHeight="1">
      <c r="B26" s="1128" t="s">
        <v>1465</v>
      </c>
      <c r="C26" s="1129"/>
      <c r="D26" s="1129"/>
      <c r="E26" s="1129"/>
      <c r="G26" s="1119"/>
      <c r="H26" s="1119"/>
    </row>
    <row r="27" spans="1:8" ht="18.75" customHeight="1"/>
    <row r="28" spans="1:8" ht="18.75" customHeight="1">
      <c r="A28" s="4"/>
    </row>
    <row r="29" spans="1:8" ht="18.75" customHeight="1">
      <c r="A29" s="1859" t="s">
        <v>1364</v>
      </c>
      <c r="B29" s="1859"/>
      <c r="C29" s="1859"/>
      <c r="D29" s="1859"/>
      <c r="E29" s="1859"/>
      <c r="F29" s="1859"/>
      <c r="G29" s="1859"/>
    </row>
    <row r="30" spans="1:8" ht="18.75" customHeight="1">
      <c r="A30" s="1130"/>
      <c r="B30" s="1131"/>
      <c r="C30" s="1131"/>
      <c r="D30" s="1132"/>
      <c r="E30" s="4"/>
      <c r="F30" s="4"/>
      <c r="G30" s="1132" t="s">
        <v>671</v>
      </c>
    </row>
    <row r="31" spans="1:8" ht="18.75" customHeight="1">
      <c r="A31" s="1133"/>
      <c r="B31" s="1134" t="s">
        <v>672</v>
      </c>
      <c r="C31" s="1135" t="s">
        <v>673</v>
      </c>
      <c r="D31" s="1135" t="s">
        <v>674</v>
      </c>
      <c r="E31" s="1135" t="s">
        <v>675</v>
      </c>
      <c r="F31" s="1135" t="s">
        <v>676</v>
      </c>
      <c r="G31" s="1136" t="s">
        <v>677</v>
      </c>
    </row>
    <row r="32" spans="1:8" ht="18.75" customHeight="1">
      <c r="A32" s="1137" t="s">
        <v>234</v>
      </c>
      <c r="B32" s="1138">
        <v>26.4004871259569</v>
      </c>
      <c r="C32" s="1139">
        <v>21.885873347251216</v>
      </c>
      <c r="D32" s="1139">
        <v>24.669450243562981</v>
      </c>
      <c r="E32" s="1140">
        <v>16.77105080027836</v>
      </c>
      <c r="F32" s="1140">
        <v>10.273138482950591</v>
      </c>
      <c r="G32" s="1140">
        <f>SUM(B32:F32)</f>
        <v>100.00000000000004</v>
      </c>
    </row>
    <row r="33" spans="1:7" ht="18.75" customHeight="1">
      <c r="A33" s="1137" t="s">
        <v>235</v>
      </c>
      <c r="B33" s="1138">
        <v>28.757440476190478</v>
      </c>
      <c r="C33" s="1139">
        <v>22.594246031746032</v>
      </c>
      <c r="D33" s="1139">
        <v>23.449900793650794</v>
      </c>
      <c r="E33" s="1140">
        <v>15.488591269841271</v>
      </c>
      <c r="F33" s="1140">
        <v>9.7098214285714288</v>
      </c>
      <c r="G33" s="1140">
        <f t="shared" ref="G33:G51" si="0">SUM(B33:F33)</f>
        <v>100</v>
      </c>
    </row>
    <row r="34" spans="1:7" ht="18.75" customHeight="1">
      <c r="A34" s="1137" t="s">
        <v>238</v>
      </c>
      <c r="B34" s="1138">
        <v>29.054627795075007</v>
      </c>
      <c r="C34" s="1139">
        <v>20.464194735352393</v>
      </c>
      <c r="D34" s="1139">
        <v>22.388904613642797</v>
      </c>
      <c r="E34" s="1140">
        <v>15.609963204075855</v>
      </c>
      <c r="F34" s="1140">
        <v>12.482309651853948</v>
      </c>
      <c r="G34" s="1140">
        <f t="shared" si="0"/>
        <v>100</v>
      </c>
    </row>
    <row r="35" spans="1:7" ht="18.75" customHeight="1">
      <c r="A35" s="1137" t="s">
        <v>240</v>
      </c>
      <c r="B35" s="1138">
        <v>26.36129506990434</v>
      </c>
      <c r="C35" s="1139">
        <v>21.210448859455482</v>
      </c>
      <c r="D35" s="1139">
        <v>23.730684326710815</v>
      </c>
      <c r="E35" s="1140">
        <v>16.353936718175131</v>
      </c>
      <c r="F35" s="1140">
        <v>12.343635025754232</v>
      </c>
      <c r="G35" s="1140">
        <f t="shared" si="0"/>
        <v>100</v>
      </c>
    </row>
    <row r="36" spans="1:7" ht="18.75" customHeight="1">
      <c r="A36" s="1137" t="s">
        <v>229</v>
      </c>
      <c r="B36" s="1138">
        <v>29.475843876703628</v>
      </c>
      <c r="C36" s="1139">
        <v>21.860192467392896</v>
      </c>
      <c r="D36" s="1139">
        <v>21.674564017390455</v>
      </c>
      <c r="E36" s="1140">
        <v>15.167798348883787</v>
      </c>
      <c r="F36" s="1140">
        <v>11.821601289629232</v>
      </c>
      <c r="G36" s="1140">
        <f t="shared" si="0"/>
        <v>100</v>
      </c>
    </row>
    <row r="37" spans="1:7" ht="18.75" customHeight="1">
      <c r="A37" s="1137" t="s">
        <v>225</v>
      </c>
      <c r="B37" s="1138">
        <v>30.253545337344217</v>
      </c>
      <c r="C37" s="1139">
        <v>21.816358687867069</v>
      </c>
      <c r="D37" s="1139">
        <v>20.355249964188513</v>
      </c>
      <c r="E37" s="1140">
        <v>14.711359404096836</v>
      </c>
      <c r="F37" s="1140">
        <v>12.863486606503367</v>
      </c>
      <c r="G37" s="1140">
        <f t="shared" si="0"/>
        <v>100.00000000000001</v>
      </c>
    </row>
    <row r="38" spans="1:7" ht="18.75" customHeight="1">
      <c r="A38" s="1137" t="s">
        <v>236</v>
      </c>
      <c r="B38" s="1138">
        <v>30.767160161507402</v>
      </c>
      <c r="C38" s="1139">
        <v>20.834454912516822</v>
      </c>
      <c r="D38" s="1139">
        <v>20.726783310901752</v>
      </c>
      <c r="E38" s="1140">
        <v>14.42799461641992</v>
      </c>
      <c r="F38" s="1140">
        <v>13.243606998654107</v>
      </c>
      <c r="G38" s="1140">
        <f t="shared" si="0"/>
        <v>100</v>
      </c>
    </row>
    <row r="39" spans="1:7" ht="18.75" customHeight="1">
      <c r="A39" s="1137" t="s">
        <v>241</v>
      </c>
      <c r="B39" s="1138">
        <v>38.361079219288172</v>
      </c>
      <c r="C39" s="1139">
        <v>23.048220436280136</v>
      </c>
      <c r="D39" s="1139">
        <v>20.536739380022961</v>
      </c>
      <c r="E39" s="1140">
        <v>10.935706084959817</v>
      </c>
      <c r="F39" s="1140">
        <v>7.1182548794489096</v>
      </c>
      <c r="G39" s="1140">
        <f t="shared" si="0"/>
        <v>100</v>
      </c>
    </row>
    <row r="40" spans="1:7" ht="18.75" customHeight="1">
      <c r="A40" s="1137" t="s">
        <v>239</v>
      </c>
      <c r="B40" s="1138">
        <v>40.05167958656331</v>
      </c>
      <c r="C40" s="1139">
        <v>22.739018087855296</v>
      </c>
      <c r="D40" s="1139">
        <v>19.092736146999716</v>
      </c>
      <c r="E40" s="1140">
        <v>11.398219925351709</v>
      </c>
      <c r="F40" s="1140">
        <v>6.7183462532299743</v>
      </c>
      <c r="G40" s="1140">
        <f t="shared" si="0"/>
        <v>100</v>
      </c>
    </row>
    <row r="41" spans="1:7" ht="18.75" customHeight="1">
      <c r="A41" s="1137" t="s">
        <v>230</v>
      </c>
      <c r="B41" s="1138">
        <v>37.612883804936786</v>
      </c>
      <c r="C41" s="1139">
        <v>22.98314268512944</v>
      </c>
      <c r="D41" s="1139">
        <v>20.785671282360024</v>
      </c>
      <c r="E41" s="1140">
        <v>11.724864539434074</v>
      </c>
      <c r="F41" s="1140">
        <v>6.8934376881396755</v>
      </c>
      <c r="G41" s="1140">
        <f t="shared" si="0"/>
        <v>100</v>
      </c>
    </row>
    <row r="42" spans="1:7" ht="18.75" customHeight="1">
      <c r="A42" s="1137" t="s">
        <v>228</v>
      </c>
      <c r="B42" s="1138">
        <v>34.163511279398435</v>
      </c>
      <c r="C42" s="1139">
        <v>21.198869393632339</v>
      </c>
      <c r="D42" s="1139">
        <v>21.529518425683964</v>
      </c>
      <c r="E42" s="1140">
        <v>14.297904111780705</v>
      </c>
      <c r="F42" s="1140">
        <v>8.810196789504559</v>
      </c>
      <c r="G42" s="1140">
        <f t="shared" si="0"/>
        <v>100</v>
      </c>
    </row>
    <row r="43" spans="1:7" ht="18.75" customHeight="1">
      <c r="A43" s="1141" t="s">
        <v>175</v>
      </c>
      <c r="B43" s="1142">
        <v>40.590534692168085</v>
      </c>
      <c r="C43" s="1143">
        <v>22.8395923495742</v>
      </c>
      <c r="D43" s="1143">
        <v>18.127879380147981</v>
      </c>
      <c r="E43" s="1144">
        <v>10.240122853552981</v>
      </c>
      <c r="F43" s="1144">
        <v>8.2018707245567501</v>
      </c>
      <c r="G43" s="1144">
        <f t="shared" si="0"/>
        <v>100</v>
      </c>
    </row>
    <row r="44" spans="1:7" ht="18.75" customHeight="1">
      <c r="A44" s="1137" t="s">
        <v>224</v>
      </c>
      <c r="B44" s="1138">
        <v>40.442670028717522</v>
      </c>
      <c r="C44" s="1139">
        <v>21.982909574840654</v>
      </c>
      <c r="D44" s="1139">
        <v>19.356307347481962</v>
      </c>
      <c r="E44" s="1140">
        <v>10.95818449254045</v>
      </c>
      <c r="F44" s="1140">
        <v>7.2599285564194167</v>
      </c>
      <c r="G44" s="1140">
        <f t="shared" si="0"/>
        <v>100</v>
      </c>
    </row>
    <row r="45" spans="1:7" ht="18.75" customHeight="1">
      <c r="A45" s="1137" t="s">
        <v>227</v>
      </c>
      <c r="B45" s="1138">
        <v>38.131760078662737</v>
      </c>
      <c r="C45" s="1139">
        <v>19.646017699115045</v>
      </c>
      <c r="D45" s="1139">
        <v>19.03638151425762</v>
      </c>
      <c r="E45" s="1140">
        <v>13.372664700098328</v>
      </c>
      <c r="F45" s="1140">
        <v>9.8131760078662733</v>
      </c>
      <c r="G45" s="1140">
        <f t="shared" si="0"/>
        <v>100.00000000000001</v>
      </c>
    </row>
    <row r="46" spans="1:7" ht="18.75" customHeight="1">
      <c r="A46" s="1137" t="s">
        <v>223</v>
      </c>
      <c r="B46" s="1138">
        <v>38.199420643390766</v>
      </c>
      <c r="C46" s="1139">
        <v>21.337094069217869</v>
      </c>
      <c r="D46" s="1139">
        <v>20.849214819332214</v>
      </c>
      <c r="E46" s="1140">
        <v>12.044518981552066</v>
      </c>
      <c r="F46" s="1140">
        <v>7.5697514865070898</v>
      </c>
      <c r="G46" s="1140">
        <f t="shared" si="0"/>
        <v>100.00000000000001</v>
      </c>
    </row>
    <row r="47" spans="1:7" ht="18.75" customHeight="1">
      <c r="A47" s="1137" t="s">
        <v>233</v>
      </c>
      <c r="B47" s="1138">
        <v>35.1927669737291</v>
      </c>
      <c r="C47" s="1139">
        <v>21.613783691572841</v>
      </c>
      <c r="D47" s="1139">
        <v>20.965540771067896</v>
      </c>
      <c r="E47" s="1140">
        <v>13.544865233708631</v>
      </c>
      <c r="F47" s="1140">
        <v>8.6830433299215297</v>
      </c>
      <c r="G47" s="1140">
        <f t="shared" si="0"/>
        <v>100</v>
      </c>
    </row>
    <row r="48" spans="1:7" ht="18.75" customHeight="1">
      <c r="A48" s="1137" t="s">
        <v>232</v>
      </c>
      <c r="B48" s="1138">
        <v>32.623318385650222</v>
      </c>
      <c r="C48" s="1139">
        <v>23.665919282511211</v>
      </c>
      <c r="D48" s="1139">
        <v>22.163677130044842</v>
      </c>
      <c r="E48" s="1140">
        <v>11.838565022421525</v>
      </c>
      <c r="F48" s="1140">
        <v>9.7085201793721971</v>
      </c>
      <c r="G48" s="1140">
        <f t="shared" si="0"/>
        <v>100</v>
      </c>
    </row>
    <row r="49" spans="1:7" ht="18.75" customHeight="1">
      <c r="A49" s="1137" t="s">
        <v>237</v>
      </c>
      <c r="B49" s="1138">
        <v>39.329545454545453</v>
      </c>
      <c r="C49" s="1139">
        <v>22.943181818181817</v>
      </c>
      <c r="D49" s="1139">
        <v>19.43181818181818</v>
      </c>
      <c r="E49" s="1140">
        <v>11.204545454545455</v>
      </c>
      <c r="F49" s="1140">
        <v>7.0909090909090908</v>
      </c>
      <c r="G49" s="1140">
        <f t="shared" si="0"/>
        <v>99.999999999999986</v>
      </c>
    </row>
    <row r="50" spans="1:7" ht="18.75" customHeight="1">
      <c r="A50" s="1137" t="s">
        <v>226</v>
      </c>
      <c r="B50" s="1138">
        <v>31.461282586833761</v>
      </c>
      <c r="C50" s="1139">
        <v>23.586292256517368</v>
      </c>
      <c r="D50" s="1139">
        <v>23.067997215131118</v>
      </c>
      <c r="E50" s="1140">
        <v>13.135298213042471</v>
      </c>
      <c r="F50" s="1140">
        <v>8.7491297284752836</v>
      </c>
      <c r="G50" s="1140">
        <f t="shared" si="0"/>
        <v>100</v>
      </c>
    </row>
    <row r="51" spans="1:7" ht="18.75" customHeight="1">
      <c r="A51" s="1137" t="s">
        <v>585</v>
      </c>
      <c r="B51" s="1138">
        <v>36.11801757003149</v>
      </c>
      <c r="C51" s="1139">
        <v>21.614453837228574</v>
      </c>
      <c r="D51" s="1139">
        <v>21.647604840046412</v>
      </c>
      <c r="E51" s="1140">
        <v>12.315597546825792</v>
      </c>
      <c r="F51" s="1140">
        <v>8.3043262058677279</v>
      </c>
      <c r="G51" s="1140">
        <f t="shared" si="0"/>
        <v>99.999999999999986</v>
      </c>
    </row>
    <row r="52" spans="1:7" ht="18.75" customHeight="1">
      <c r="A52" s="4" t="s">
        <v>623</v>
      </c>
      <c r="B52" s="4"/>
      <c r="C52" s="4"/>
      <c r="D52" s="4"/>
      <c r="E52" s="4"/>
      <c r="F52" s="4"/>
      <c r="G52" s="4"/>
    </row>
  </sheetData>
  <mergeCells count="2">
    <mergeCell ref="A29:G29"/>
    <mergeCell ref="B1:E1"/>
  </mergeCells>
  <phoneticPr fontId="9"/>
  <pageMargins left="1.1299999999999999" right="0.52" top="0.98425196850393704" bottom="0.98425196850393704" header="0.51181102362204722" footer="0.51181102362204722"/>
  <pageSetup paperSize="9" scale="7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zoomScale="90" zoomScaleNormal="100" zoomScaleSheetLayoutView="90" workbookViewId="0">
      <selection activeCell="A2" sqref="A2"/>
    </sheetView>
  </sheetViews>
  <sheetFormatPr defaultRowHeight="12" outlineLevelRow="1" outlineLevelCol="1"/>
  <cols>
    <col min="1" max="2" width="5.7109375" style="4" customWidth="1"/>
    <col min="3" max="3" width="12.7109375" style="4" customWidth="1"/>
    <col min="4" max="7" width="15.7109375" style="4" customWidth="1"/>
    <col min="8" max="9" width="15.7109375" style="4" hidden="1" customWidth="1" outlineLevel="1"/>
    <col min="10" max="10" width="18" style="4" customWidth="1" collapsed="1"/>
    <col min="11" max="11" width="15.7109375" style="4" customWidth="1"/>
    <col min="12" max="12" width="18" style="4" customWidth="1"/>
    <col min="13" max="13" width="15.7109375" style="4" customWidth="1"/>
    <col min="14" max="14" width="10.7109375" style="4" bestFit="1" customWidth="1"/>
    <col min="15" max="16384" width="9.140625" style="4"/>
  </cols>
  <sheetData>
    <row r="1" spans="1:16" ht="18.75" customHeight="1">
      <c r="A1" s="2074" t="s">
        <v>1375</v>
      </c>
      <c r="B1" s="2074"/>
      <c r="C1" s="2074"/>
      <c r="D1" s="2074"/>
      <c r="E1" s="2074"/>
      <c r="F1" s="2074"/>
      <c r="G1" s="2074"/>
      <c r="H1" s="2074"/>
      <c r="I1" s="2074"/>
      <c r="J1" s="2074"/>
      <c r="K1" s="2074"/>
      <c r="L1" s="2074"/>
      <c r="M1" s="2074"/>
    </row>
    <row r="2" spans="1:16" ht="18.75" customHeight="1">
      <c r="A2" s="7"/>
      <c r="B2" s="7"/>
      <c r="C2" s="1145"/>
      <c r="D2" s="1145"/>
      <c r="E2" s="1145"/>
      <c r="F2" s="1145"/>
      <c r="G2" s="1145"/>
      <c r="H2" s="1145"/>
      <c r="I2" s="1145"/>
      <c r="J2" s="967"/>
      <c r="K2" s="934"/>
      <c r="L2" s="967"/>
      <c r="M2" s="1443" t="s">
        <v>678</v>
      </c>
    </row>
    <row r="3" spans="1:16" ht="18.75" customHeight="1">
      <c r="A3" s="2093"/>
      <c r="B3" s="2094"/>
      <c r="C3" s="2095"/>
      <c r="D3" s="1413" t="s">
        <v>1124</v>
      </c>
      <c r="E3" s="1414"/>
      <c r="F3" s="1415" t="s">
        <v>570</v>
      </c>
      <c r="G3" s="1416"/>
      <c r="H3" s="1416"/>
      <c r="I3" s="1417"/>
      <c r="J3" s="1418" t="s">
        <v>1379</v>
      </c>
      <c r="K3" s="1419"/>
      <c r="L3" s="1420" t="s">
        <v>1378</v>
      </c>
      <c r="M3" s="1421"/>
    </row>
    <row r="4" spans="1:16" ht="18.75" customHeight="1">
      <c r="A4" s="2096"/>
      <c r="B4" s="2097"/>
      <c r="C4" s="2098"/>
      <c r="D4" s="1422"/>
      <c r="E4" s="1411" t="s">
        <v>625</v>
      </c>
      <c r="F4" s="1422"/>
      <c r="G4" s="1423" t="s">
        <v>625</v>
      </c>
      <c r="H4" s="1424"/>
      <c r="I4" s="1425"/>
      <c r="J4" s="1422"/>
      <c r="K4" s="1411" t="s">
        <v>625</v>
      </c>
      <c r="L4" s="1426"/>
      <c r="M4" s="1411" t="s">
        <v>625</v>
      </c>
    </row>
    <row r="5" spans="1:16" ht="24" customHeight="1">
      <c r="A5" s="2099" t="s">
        <v>1365</v>
      </c>
      <c r="B5" s="2100"/>
      <c r="C5" s="2101"/>
      <c r="D5" s="1427">
        <v>14372</v>
      </c>
      <c r="E5" s="1428">
        <v>100</v>
      </c>
      <c r="F5" s="1427">
        <v>105638</v>
      </c>
      <c r="G5" s="1429">
        <v>100</v>
      </c>
      <c r="H5" s="1430"/>
      <c r="I5" s="1431"/>
      <c r="J5" s="1427">
        <v>1650043</v>
      </c>
      <c r="K5" s="1428">
        <v>100</v>
      </c>
      <c r="L5" s="1432">
        <v>1468276</v>
      </c>
      <c r="M5" s="1428">
        <v>100</v>
      </c>
      <c r="O5" s="1146"/>
      <c r="P5" s="1146"/>
    </row>
    <row r="6" spans="1:16" ht="24" customHeight="1">
      <c r="A6" s="2090" t="s">
        <v>1366</v>
      </c>
      <c r="B6" s="2091"/>
      <c r="C6" s="2092"/>
      <c r="D6" s="1412">
        <v>45</v>
      </c>
      <c r="E6" s="1433">
        <v>0.31310882271082657</v>
      </c>
      <c r="F6" s="1412">
        <v>5398</v>
      </c>
      <c r="G6" s="1434">
        <v>5.1099036331623093</v>
      </c>
      <c r="H6" s="1435"/>
      <c r="I6" s="1436"/>
      <c r="J6" s="1412">
        <v>245161</v>
      </c>
      <c r="K6" s="1433">
        <v>14.857855219530641</v>
      </c>
      <c r="L6" s="1407">
        <v>236429</v>
      </c>
      <c r="M6" s="1433">
        <v>16.102490267497391</v>
      </c>
      <c r="O6" s="1146"/>
      <c r="P6" s="1146"/>
    </row>
    <row r="7" spans="1:16" ht="24" customHeight="1">
      <c r="A7" s="2090" t="s">
        <v>1367</v>
      </c>
      <c r="B7" s="2091"/>
      <c r="C7" s="2092"/>
      <c r="D7" s="1412">
        <v>2450</v>
      </c>
      <c r="E7" s="1433">
        <v>17.047035903145005</v>
      </c>
      <c r="F7" s="1412">
        <v>11759</v>
      </c>
      <c r="G7" s="1434">
        <v>11.131411045267802</v>
      </c>
      <c r="H7" s="1435"/>
      <c r="I7" s="1436"/>
      <c r="J7" s="1412">
        <v>127185</v>
      </c>
      <c r="K7" s="1433">
        <v>7.7079809435269269</v>
      </c>
      <c r="L7" s="1407">
        <v>320636</v>
      </c>
      <c r="M7" s="1433">
        <v>21.837583669555315</v>
      </c>
      <c r="O7" s="1146"/>
      <c r="P7" s="1146"/>
    </row>
    <row r="8" spans="1:16" ht="24" customHeight="1">
      <c r="A8" s="2090" t="s">
        <v>1368</v>
      </c>
      <c r="B8" s="2091"/>
      <c r="C8" s="2092"/>
      <c r="D8" s="1412">
        <v>4600</v>
      </c>
      <c r="E8" s="1433">
        <v>32.006679654884493</v>
      </c>
      <c r="F8" s="1412">
        <v>42971</v>
      </c>
      <c r="G8" s="1434">
        <v>40.677597076809477</v>
      </c>
      <c r="H8" s="1435"/>
      <c r="I8" s="1436"/>
      <c r="J8" s="1412">
        <v>423309</v>
      </c>
      <c r="K8" s="1433">
        <v>25.654422339296612</v>
      </c>
      <c r="L8" s="1407">
        <v>368561</v>
      </c>
      <c r="M8" s="1433">
        <v>25.101615772511437</v>
      </c>
      <c r="O8" s="1146"/>
      <c r="P8" s="1146"/>
    </row>
    <row r="9" spans="1:16" ht="24" customHeight="1">
      <c r="A9" s="2090" t="s">
        <v>1369</v>
      </c>
      <c r="B9" s="2091"/>
      <c r="C9" s="2092"/>
      <c r="D9" s="1412">
        <v>1614</v>
      </c>
      <c r="E9" s="1433">
        <v>11.230169774561647</v>
      </c>
      <c r="F9" s="1412">
        <v>9810</v>
      </c>
      <c r="G9" s="1434">
        <v>9.2864310191408386</v>
      </c>
      <c r="H9" s="1435"/>
      <c r="I9" s="1436"/>
      <c r="J9" s="1412">
        <v>254003</v>
      </c>
      <c r="K9" s="1433">
        <v>15.393720042447379</v>
      </c>
      <c r="L9" s="1407">
        <v>160451</v>
      </c>
      <c r="M9" s="1433">
        <v>10.927850077233435</v>
      </c>
      <c r="O9" s="1146"/>
      <c r="P9" s="1146"/>
    </row>
    <row r="10" spans="1:16" ht="24" customHeight="1">
      <c r="A10" s="2090" t="s">
        <v>1370</v>
      </c>
      <c r="B10" s="2091"/>
      <c r="C10" s="2092"/>
      <c r="D10" s="1412">
        <v>5158</v>
      </c>
      <c r="E10" s="1433">
        <v>35.889229056498742</v>
      </c>
      <c r="F10" s="1412">
        <v>29860</v>
      </c>
      <c r="G10" s="1434">
        <v>28.266343550616256</v>
      </c>
      <c r="H10" s="1435"/>
      <c r="I10" s="1436"/>
      <c r="J10" s="1412">
        <v>387890</v>
      </c>
      <c r="K10" s="1433">
        <v>23.507872219087623</v>
      </c>
      <c r="L10" s="1407">
        <v>382199</v>
      </c>
      <c r="M10" s="1433">
        <v>26.030460213202421</v>
      </c>
      <c r="O10" s="1146"/>
      <c r="P10" s="1146"/>
    </row>
    <row r="11" spans="1:16" ht="24" customHeight="1">
      <c r="A11" s="2090" t="s">
        <v>1371</v>
      </c>
      <c r="B11" s="2091"/>
      <c r="C11" s="2092"/>
      <c r="D11" s="1412">
        <v>505</v>
      </c>
      <c r="E11" s="1433">
        <v>3.5137767881992765</v>
      </c>
      <c r="F11" s="1412">
        <v>5840</v>
      </c>
      <c r="G11" s="1434">
        <v>5.5283136750033126</v>
      </c>
      <c r="H11" s="1435"/>
      <c r="I11" s="1436"/>
      <c r="J11" s="1412">
        <v>212495</v>
      </c>
      <c r="K11" s="1433">
        <v>12.878149236110817</v>
      </c>
      <c r="L11" s="1437" t="s">
        <v>47</v>
      </c>
      <c r="M11" s="1437" t="s">
        <v>47</v>
      </c>
      <c r="O11" s="1146"/>
      <c r="P11" s="1146"/>
    </row>
    <row r="12" spans="1:16" ht="18.75" hidden="1" customHeight="1" outlineLevel="1">
      <c r="A12" s="2090" t="s">
        <v>679</v>
      </c>
      <c r="B12" s="2105"/>
      <c r="C12" s="2106"/>
      <c r="D12" s="1412">
        <v>115</v>
      </c>
      <c r="E12" s="1433">
        <f t="shared" ref="E12:G12" si="0">D12/D$5*100</f>
        <v>0.80016699137211245</v>
      </c>
      <c r="F12" s="1412">
        <v>795</v>
      </c>
      <c r="G12" s="1433">
        <f t="shared" si="0"/>
        <v>0.75257009788144413</v>
      </c>
      <c r="H12" s="1412">
        <v>10086.51</v>
      </c>
      <c r="I12" s="1433">
        <f>H12/J$5*100</f>
        <v>0.61128770583554493</v>
      </c>
      <c r="J12" s="1437" t="s">
        <v>1372</v>
      </c>
      <c r="K12" s="1437" t="s">
        <v>1372</v>
      </c>
      <c r="L12" s="1438"/>
      <c r="M12" s="1439"/>
      <c r="N12" s="1146"/>
    </row>
    <row r="13" spans="1:16" ht="18.75" customHeight="1" collapsed="1">
      <c r="A13" s="1440" t="s">
        <v>1562</v>
      </c>
      <c r="B13" s="1441"/>
      <c r="C13" s="1438"/>
      <c r="D13" s="1438"/>
      <c r="E13" s="1438"/>
      <c r="F13" s="1442"/>
      <c r="G13" s="1442"/>
      <c r="H13" s="1442"/>
      <c r="I13" s="1442"/>
      <c r="J13" s="1442"/>
      <c r="K13" s="1442"/>
      <c r="L13" s="1438"/>
      <c r="M13" s="1438"/>
    </row>
    <row r="14" spans="1:16" ht="18.75" customHeight="1">
      <c r="A14" s="530"/>
      <c r="B14" s="1147"/>
      <c r="F14" s="322"/>
      <c r="G14" s="322"/>
      <c r="H14" s="322"/>
      <c r="I14" s="322"/>
      <c r="J14" s="322"/>
      <c r="K14" s="322"/>
    </row>
    <row r="15" spans="1:16" ht="18.75" customHeight="1">
      <c r="A15" s="530"/>
      <c r="B15" s="1147"/>
      <c r="F15" s="322"/>
      <c r="G15" s="322"/>
      <c r="H15" s="322"/>
      <c r="I15" s="322"/>
      <c r="J15" s="322"/>
      <c r="K15" s="322"/>
    </row>
    <row r="16" spans="1:16" ht="18.75" customHeight="1">
      <c r="A16" s="530"/>
      <c r="B16" s="530"/>
      <c r="C16" s="313"/>
      <c r="F16" s="322"/>
      <c r="G16" s="322"/>
      <c r="H16" s="322"/>
      <c r="I16" s="322"/>
      <c r="J16" s="322"/>
      <c r="K16" s="322"/>
    </row>
    <row r="17" spans="1:13" ht="18.75" customHeight="1">
      <c r="A17" s="2074" t="s">
        <v>1376</v>
      </c>
      <c r="B17" s="2074"/>
      <c r="C17" s="2074"/>
      <c r="D17" s="2074"/>
      <c r="E17" s="2074"/>
      <c r="F17" s="2074"/>
      <c r="G17" s="2074"/>
      <c r="H17" s="2074"/>
      <c r="I17" s="2074"/>
      <c r="J17" s="2074"/>
      <c r="K17" s="2074"/>
      <c r="L17" s="2074"/>
      <c r="M17" s="2074"/>
    </row>
    <row r="18" spans="1:13" ht="18.75" customHeight="1">
      <c r="A18" s="1442"/>
      <c r="B18" s="1442"/>
      <c r="C18" s="1444"/>
      <c r="D18" s="1444"/>
      <c r="E18" s="1444"/>
      <c r="F18" s="1444"/>
      <c r="G18" s="1444"/>
      <c r="H18" s="1444"/>
      <c r="I18" s="1444"/>
      <c r="J18" s="1438"/>
      <c r="K18" s="1443"/>
      <c r="L18" s="1438"/>
      <c r="M18" s="1443" t="s">
        <v>678</v>
      </c>
    </row>
    <row r="19" spans="1:13" ht="18.75" customHeight="1">
      <c r="A19" s="2093"/>
      <c r="B19" s="2094"/>
      <c r="C19" s="2095"/>
      <c r="D19" s="1413" t="s">
        <v>1124</v>
      </c>
      <c r="E19" s="1414"/>
      <c r="F19" s="1413" t="s">
        <v>570</v>
      </c>
      <c r="G19" s="1414"/>
      <c r="H19" s="1417"/>
      <c r="I19" s="1417"/>
      <c r="J19" s="1445" t="s">
        <v>1379</v>
      </c>
      <c r="K19" s="1414"/>
      <c r="L19" s="1420" t="s">
        <v>1378</v>
      </c>
      <c r="M19" s="1421"/>
    </row>
    <row r="20" spans="1:13" ht="18.75" customHeight="1">
      <c r="A20" s="2096"/>
      <c r="B20" s="2097"/>
      <c r="C20" s="2098"/>
      <c r="D20" s="1422"/>
      <c r="E20" s="1411" t="s">
        <v>625</v>
      </c>
      <c r="F20" s="1422"/>
      <c r="G20" s="1411" t="s">
        <v>625</v>
      </c>
      <c r="H20" s="1446"/>
      <c r="I20" s="1411"/>
      <c r="J20" s="1422"/>
      <c r="K20" s="1411" t="s">
        <v>625</v>
      </c>
      <c r="L20" s="1426"/>
      <c r="M20" s="1411" t="s">
        <v>625</v>
      </c>
    </row>
    <row r="21" spans="1:13" ht="24" customHeight="1">
      <c r="A21" s="2099" t="s">
        <v>1365</v>
      </c>
      <c r="B21" s="2111"/>
      <c r="C21" s="2112"/>
      <c r="D21" s="1427">
        <v>775196</v>
      </c>
      <c r="E21" s="1428">
        <v>100</v>
      </c>
      <c r="F21" s="1427">
        <v>5810925</v>
      </c>
      <c r="G21" s="1428">
        <v>100</v>
      </c>
      <c r="H21" s="1428"/>
      <c r="I21" s="1428"/>
      <c r="J21" s="1427">
        <v>122176725</v>
      </c>
      <c r="K21" s="1428">
        <v>100</v>
      </c>
      <c r="L21" s="1432">
        <v>134854063</v>
      </c>
      <c r="M21" s="1428">
        <v>100</v>
      </c>
    </row>
    <row r="22" spans="1:13" ht="24" customHeight="1">
      <c r="A22" s="2090" t="s">
        <v>1366</v>
      </c>
      <c r="B22" s="2105"/>
      <c r="C22" s="2106"/>
      <c r="D22" s="1412">
        <v>3672</v>
      </c>
      <c r="E22" s="1433">
        <v>0.47368665472990057</v>
      </c>
      <c r="F22" s="1412">
        <v>355747</v>
      </c>
      <c r="G22" s="1433">
        <v>6.1220373692656507</v>
      </c>
      <c r="H22" s="1433"/>
      <c r="I22" s="1433"/>
      <c r="J22" s="1412">
        <v>11516526</v>
      </c>
      <c r="K22" s="1433">
        <v>9.4261210553810475</v>
      </c>
      <c r="L22" s="1407">
        <v>18422562</v>
      </c>
      <c r="M22" s="1433">
        <v>13.661110084610502</v>
      </c>
    </row>
    <row r="23" spans="1:13" ht="24" customHeight="1">
      <c r="A23" s="2090" t="s">
        <v>1367</v>
      </c>
      <c r="B23" s="2105"/>
      <c r="C23" s="2106"/>
      <c r="D23" s="1412">
        <v>110595</v>
      </c>
      <c r="E23" s="1433">
        <v>14.266714482530871</v>
      </c>
      <c r="F23" s="1412">
        <v>527291</v>
      </c>
      <c r="G23" s="1433">
        <v>9.0741319153146875</v>
      </c>
      <c r="H23" s="1433"/>
      <c r="I23" s="1433"/>
      <c r="J23" s="1412">
        <v>8373223</v>
      </c>
      <c r="K23" s="1433">
        <v>6.8533699851587926</v>
      </c>
      <c r="L23" s="1407">
        <v>19573636</v>
      </c>
      <c r="M23" s="1433">
        <v>14.514680213973232</v>
      </c>
    </row>
    <row r="24" spans="1:13" ht="24" customHeight="1">
      <c r="A24" s="2090" t="s">
        <v>1368</v>
      </c>
      <c r="B24" s="2105"/>
      <c r="C24" s="2106"/>
      <c r="D24" s="1412">
        <v>236725</v>
      </c>
      <c r="E24" s="1433">
        <v>30.537438273675306</v>
      </c>
      <c r="F24" s="1412">
        <v>2209355</v>
      </c>
      <c r="G24" s="1433">
        <v>38.020710988353834</v>
      </c>
      <c r="H24" s="1433"/>
      <c r="I24" s="1433"/>
      <c r="J24" s="1412">
        <v>32206678</v>
      </c>
      <c r="K24" s="1433">
        <v>26.360731145805389</v>
      </c>
      <c r="L24" s="1407">
        <v>36420467</v>
      </c>
      <c r="M24" s="1433">
        <v>27.00731901566807</v>
      </c>
    </row>
    <row r="25" spans="1:13" ht="24" customHeight="1">
      <c r="A25" s="2090" t="s">
        <v>1369</v>
      </c>
      <c r="B25" s="2105"/>
      <c r="C25" s="2106"/>
      <c r="D25" s="1412">
        <v>102002</v>
      </c>
      <c r="E25" s="1433">
        <v>13.158220630653409</v>
      </c>
      <c r="F25" s="1412">
        <v>663560</v>
      </c>
      <c r="G25" s="1433">
        <v>11.419180250992742</v>
      </c>
      <c r="H25" s="1433"/>
      <c r="I25" s="1433"/>
      <c r="J25" s="1412">
        <v>22664246</v>
      </c>
      <c r="K25" s="1433">
        <v>18.550379378723729</v>
      </c>
      <c r="L25" s="1407">
        <v>12792356</v>
      </c>
      <c r="M25" s="1433">
        <v>9.4860738456208029</v>
      </c>
    </row>
    <row r="26" spans="1:13" ht="24" customHeight="1">
      <c r="A26" s="2090" t="s">
        <v>1370</v>
      </c>
      <c r="B26" s="2105"/>
      <c r="C26" s="2106"/>
      <c r="D26" s="1412">
        <v>293520</v>
      </c>
      <c r="E26" s="1433">
        <v>37.863972466318195</v>
      </c>
      <c r="F26" s="1412">
        <v>1826527</v>
      </c>
      <c r="G26" s="1433">
        <v>31.432637660957592</v>
      </c>
      <c r="H26" s="1433"/>
      <c r="I26" s="1433"/>
      <c r="J26" s="1412">
        <v>39770233</v>
      </c>
      <c r="K26" s="1433">
        <v>32.551398803659211</v>
      </c>
      <c r="L26" s="1407">
        <v>47645042</v>
      </c>
      <c r="M26" s="1433">
        <v>35.33081684012739</v>
      </c>
    </row>
    <row r="27" spans="1:13" ht="24" customHeight="1">
      <c r="A27" s="2090" t="s">
        <v>1371</v>
      </c>
      <c r="B27" s="2105"/>
      <c r="C27" s="2106"/>
      <c r="D27" s="1412">
        <v>28682</v>
      </c>
      <c r="E27" s="1433">
        <v>3.6999674920923225</v>
      </c>
      <c r="F27" s="1412">
        <v>228445</v>
      </c>
      <c r="G27" s="1433">
        <v>3.9313018151154933</v>
      </c>
      <c r="H27" s="1433"/>
      <c r="I27" s="1433"/>
      <c r="J27" s="1412">
        <v>7645819</v>
      </c>
      <c r="K27" s="1433">
        <v>6.257999631271832</v>
      </c>
      <c r="L27" s="1437" t="s">
        <v>47</v>
      </c>
      <c r="M27" s="1437" t="s">
        <v>47</v>
      </c>
    </row>
    <row r="28" spans="1:13" ht="18.75" customHeight="1">
      <c r="A28" s="1440" t="s">
        <v>1466</v>
      </c>
      <c r="B28" s="1440"/>
      <c r="C28" s="1438"/>
      <c r="D28" s="1438"/>
      <c r="E28" s="1438"/>
      <c r="F28" s="1442"/>
      <c r="G28" s="1442"/>
      <c r="H28" s="1442"/>
      <c r="I28" s="1442"/>
      <c r="J28" s="1442"/>
      <c r="K28" s="1442"/>
      <c r="L28" s="1438"/>
      <c r="M28" s="1438"/>
    </row>
    <row r="29" spans="1:13" ht="18.75" customHeight="1">
      <c r="A29" s="530"/>
      <c r="B29" s="530"/>
      <c r="F29" s="322"/>
      <c r="G29" s="322"/>
      <c r="H29" s="322"/>
      <c r="I29" s="322"/>
      <c r="J29" s="322"/>
      <c r="K29" s="322"/>
    </row>
    <row r="30" spans="1:13" ht="18.75" customHeight="1">
      <c r="A30" s="530"/>
      <c r="B30" s="530"/>
      <c r="F30" s="322"/>
      <c r="G30" s="322"/>
      <c r="H30" s="322"/>
      <c r="I30" s="322"/>
      <c r="J30" s="322"/>
      <c r="K30" s="322"/>
    </row>
    <row r="31" spans="1:13" ht="18.75" customHeight="1"/>
    <row r="32" spans="1:13" ht="18.75" customHeight="1">
      <c r="A32" s="2074" t="s">
        <v>1377</v>
      </c>
      <c r="B32" s="2074"/>
      <c r="C32" s="2074"/>
      <c r="D32" s="2074"/>
      <c r="E32" s="2074"/>
      <c r="F32" s="2074"/>
      <c r="G32" s="2074"/>
      <c r="H32" s="2074"/>
      <c r="I32" s="2074"/>
      <c r="J32" s="2074"/>
      <c r="K32" s="2074"/>
      <c r="L32" s="2074"/>
      <c r="M32" s="2074"/>
    </row>
    <row r="33" spans="1:13" ht="18.75" customHeight="1">
      <c r="A33" s="1447"/>
      <c r="B33" s="1447"/>
      <c r="C33" s="1447"/>
      <c r="D33" s="1447"/>
      <c r="E33" s="1447"/>
      <c r="F33" s="1447"/>
      <c r="G33" s="1447"/>
      <c r="H33" s="1447"/>
      <c r="I33" s="1447"/>
      <c r="J33" s="1447"/>
      <c r="K33" s="1447"/>
      <c r="L33" s="1448" t="s">
        <v>680</v>
      </c>
      <c r="M33" s="1147"/>
    </row>
    <row r="34" spans="1:13" ht="24" customHeight="1">
      <c r="A34" s="2075" t="s">
        <v>681</v>
      </c>
      <c r="B34" s="2076"/>
      <c r="C34" s="2076"/>
      <c r="D34" s="2076"/>
      <c r="E34" s="2077"/>
      <c r="F34" s="2107" t="s">
        <v>1573</v>
      </c>
      <c r="G34" s="2108"/>
      <c r="H34" s="2113" t="s">
        <v>595</v>
      </c>
      <c r="I34" s="2113" t="s">
        <v>686</v>
      </c>
      <c r="J34" s="2081" t="s">
        <v>682</v>
      </c>
      <c r="K34" s="2081" t="s">
        <v>683</v>
      </c>
      <c r="L34" s="2081" t="s">
        <v>684</v>
      </c>
    </row>
    <row r="35" spans="1:13" ht="24" customHeight="1">
      <c r="A35" s="1449"/>
      <c r="B35" s="2075" t="s">
        <v>1373</v>
      </c>
      <c r="C35" s="2076"/>
      <c r="D35" s="2076"/>
      <c r="E35" s="2077"/>
      <c r="F35" s="2109"/>
      <c r="G35" s="2110"/>
      <c r="H35" s="2114"/>
      <c r="I35" s="2114"/>
      <c r="J35" s="2082"/>
      <c r="K35" s="2082"/>
      <c r="L35" s="2082"/>
    </row>
    <row r="36" spans="1:13" ht="24" customHeight="1">
      <c r="A36" s="1450"/>
      <c r="B36" s="1450"/>
      <c r="C36" s="2078" t="s">
        <v>1374</v>
      </c>
      <c r="D36" s="2079"/>
      <c r="E36" s="2080"/>
      <c r="F36" s="1451"/>
      <c r="G36" s="1452" t="s">
        <v>70</v>
      </c>
      <c r="H36" s="2115"/>
      <c r="I36" s="2115"/>
      <c r="J36" s="2083"/>
      <c r="K36" s="2083"/>
      <c r="L36" s="2083"/>
    </row>
    <row r="37" spans="1:13" ht="24" customHeight="1">
      <c r="A37" s="2102" t="s">
        <v>687</v>
      </c>
      <c r="B37" s="2103"/>
      <c r="C37" s="2103"/>
      <c r="D37" s="2103"/>
      <c r="E37" s="2104"/>
      <c r="F37" s="1453">
        <v>1650042.72</v>
      </c>
      <c r="G37" s="1454">
        <v>100</v>
      </c>
      <c r="H37" s="1455">
        <v>14372</v>
      </c>
      <c r="I37" s="1455">
        <v>105638</v>
      </c>
      <c r="J37" s="1456">
        <f>F37/H37</f>
        <v>114.8095407737267</v>
      </c>
      <c r="K37" s="1457">
        <f>F37/I37</f>
        <v>15.61978378992408</v>
      </c>
      <c r="L37" s="1454">
        <f>I37/H37</f>
        <v>7.3502644030058448</v>
      </c>
    </row>
    <row r="38" spans="1:13" ht="24" customHeight="1">
      <c r="A38" s="2075" t="s">
        <v>688</v>
      </c>
      <c r="B38" s="2076"/>
      <c r="C38" s="2076"/>
      <c r="D38" s="2076"/>
      <c r="E38" s="2077"/>
      <c r="F38" s="1458">
        <v>245161.04</v>
      </c>
      <c r="G38" s="1459">
        <v>14.857860164978032</v>
      </c>
      <c r="H38" s="1455">
        <v>45</v>
      </c>
      <c r="I38" s="1455">
        <v>5398</v>
      </c>
      <c r="J38" s="1460">
        <f>F38/H38</f>
        <v>5448.0231111111116</v>
      </c>
      <c r="K38" s="1461">
        <f t="shared" ref="K38:K52" si="1">F38/I38</f>
        <v>45.417013708781035</v>
      </c>
      <c r="L38" s="1459">
        <f t="shared" ref="L38:L52" si="2">I38/H38</f>
        <v>119.95555555555555</v>
      </c>
    </row>
    <row r="39" spans="1:13" ht="24" customHeight="1">
      <c r="A39" s="1462"/>
      <c r="B39" s="2075" t="s">
        <v>1467</v>
      </c>
      <c r="C39" s="2076"/>
      <c r="D39" s="2076"/>
      <c r="E39" s="2077"/>
      <c r="F39" s="1458">
        <v>241801.87</v>
      </c>
      <c r="G39" s="1459">
        <v>14.654279375263691</v>
      </c>
      <c r="H39" s="1455">
        <v>18</v>
      </c>
      <c r="I39" s="1455">
        <v>5126</v>
      </c>
      <c r="J39" s="1460">
        <f t="shared" ref="J39:J52" si="3">F39/H39</f>
        <v>13433.437222222223</v>
      </c>
      <c r="K39" s="1461">
        <f t="shared" si="1"/>
        <v>47.171648458837296</v>
      </c>
      <c r="L39" s="1459">
        <f t="shared" si="2"/>
        <v>284.77777777777777</v>
      </c>
    </row>
    <row r="40" spans="1:13" ht="24" customHeight="1">
      <c r="A40" s="1463"/>
      <c r="B40" s="1450"/>
      <c r="C40" s="2078" t="s">
        <v>1468</v>
      </c>
      <c r="D40" s="2079"/>
      <c r="E40" s="2080"/>
      <c r="F40" s="1458">
        <v>241801.87</v>
      </c>
      <c r="G40" s="1459">
        <v>14.654279375263691</v>
      </c>
      <c r="H40" s="1455">
        <v>16</v>
      </c>
      <c r="I40" s="1455">
        <v>4858</v>
      </c>
      <c r="J40" s="1460">
        <f t="shared" si="3"/>
        <v>15112.616875</v>
      </c>
      <c r="K40" s="1461">
        <f t="shared" si="1"/>
        <v>49.77395430218197</v>
      </c>
      <c r="L40" s="1459">
        <f t="shared" si="2"/>
        <v>303.625</v>
      </c>
    </row>
    <row r="41" spans="1:13" ht="24" customHeight="1">
      <c r="A41" s="1463"/>
      <c r="B41" s="1464"/>
      <c r="C41" s="2084" t="s">
        <v>1469</v>
      </c>
      <c r="D41" s="2085"/>
      <c r="E41" s="2086"/>
      <c r="F41" s="1458">
        <v>3359.17</v>
      </c>
      <c r="G41" s="1459">
        <v>0.20358078971434099</v>
      </c>
      <c r="H41" s="1455">
        <v>11</v>
      </c>
      <c r="I41" s="1455">
        <v>104</v>
      </c>
      <c r="J41" s="1460">
        <f t="shared" si="3"/>
        <v>305.37909090909091</v>
      </c>
      <c r="K41" s="1461">
        <f t="shared" si="1"/>
        <v>32.299711538461537</v>
      </c>
      <c r="L41" s="1459">
        <f t="shared" si="2"/>
        <v>9.454545454545455</v>
      </c>
    </row>
    <row r="42" spans="1:13" ht="24" customHeight="1">
      <c r="A42" s="2078" t="s">
        <v>689</v>
      </c>
      <c r="B42" s="2079"/>
      <c r="C42" s="2079"/>
      <c r="D42" s="2079"/>
      <c r="E42" s="2080"/>
      <c r="F42" s="1458">
        <v>127185.39</v>
      </c>
      <c r="G42" s="1459">
        <v>7.7080058872657551</v>
      </c>
      <c r="H42" s="1455">
        <v>2450</v>
      </c>
      <c r="I42" s="1455">
        <v>11759</v>
      </c>
      <c r="J42" s="1460">
        <f t="shared" si="3"/>
        <v>51.912404081632651</v>
      </c>
      <c r="K42" s="1461">
        <f t="shared" si="1"/>
        <v>10.816003911897271</v>
      </c>
      <c r="L42" s="1459">
        <f t="shared" si="2"/>
        <v>4.7995918367346935</v>
      </c>
    </row>
    <row r="43" spans="1:13" ht="24" customHeight="1">
      <c r="A43" s="2075" t="s">
        <v>690</v>
      </c>
      <c r="B43" s="2076"/>
      <c r="C43" s="2076"/>
      <c r="D43" s="2076"/>
      <c r="E43" s="2077"/>
      <c r="F43" s="1458">
        <v>423308.77</v>
      </c>
      <c r="G43" s="1459">
        <v>25.654412753628584</v>
      </c>
      <c r="H43" s="1455">
        <v>4600</v>
      </c>
      <c r="I43" s="1455">
        <v>42971</v>
      </c>
      <c r="J43" s="1460">
        <f t="shared" si="3"/>
        <v>92.023645652173911</v>
      </c>
      <c r="K43" s="1461">
        <f t="shared" si="1"/>
        <v>9.8510337204160958</v>
      </c>
      <c r="L43" s="1459">
        <f t="shared" si="2"/>
        <v>9.3415217391304353</v>
      </c>
    </row>
    <row r="44" spans="1:13" ht="24" customHeight="1">
      <c r="A44" s="1450"/>
      <c r="B44" s="2078" t="s">
        <v>1470</v>
      </c>
      <c r="C44" s="2079"/>
      <c r="D44" s="2079"/>
      <c r="E44" s="2080"/>
      <c r="F44" s="1458">
        <v>165080</v>
      </c>
      <c r="G44" s="1459">
        <v>10.004589456932363</v>
      </c>
      <c r="H44" s="1455">
        <v>246</v>
      </c>
      <c r="I44" s="1455">
        <v>11084</v>
      </c>
      <c r="J44" s="1460">
        <f t="shared" si="3"/>
        <v>671.05691056910564</v>
      </c>
      <c r="K44" s="1461">
        <f t="shared" si="1"/>
        <v>14.893540238181162</v>
      </c>
      <c r="L44" s="1459">
        <f t="shared" si="2"/>
        <v>45.056910569105689</v>
      </c>
    </row>
    <row r="45" spans="1:13" ht="24" customHeight="1">
      <c r="A45" s="2075" t="s">
        <v>691</v>
      </c>
      <c r="B45" s="2076"/>
      <c r="C45" s="2076"/>
      <c r="D45" s="2076"/>
      <c r="E45" s="2077"/>
      <c r="F45" s="1458">
        <v>254002.61</v>
      </c>
      <c r="G45" s="1459">
        <v>15.393699018895704</v>
      </c>
      <c r="H45" s="1455">
        <v>1614</v>
      </c>
      <c r="I45" s="1455">
        <v>9810</v>
      </c>
      <c r="J45" s="1460">
        <f t="shared" si="3"/>
        <v>157.37460346964065</v>
      </c>
      <c r="K45" s="1461">
        <f t="shared" si="1"/>
        <v>25.892213047910293</v>
      </c>
      <c r="L45" s="1459">
        <f t="shared" si="2"/>
        <v>6.078066914498141</v>
      </c>
    </row>
    <row r="46" spans="1:13" ht="24" customHeight="1">
      <c r="A46" s="1463"/>
      <c r="B46" s="1465"/>
      <c r="C46" s="2078" t="s">
        <v>692</v>
      </c>
      <c r="D46" s="2079"/>
      <c r="E46" s="2080"/>
      <c r="F46" s="1458">
        <v>118745.92</v>
      </c>
      <c r="G46" s="1459">
        <v>7.1965360993805056</v>
      </c>
      <c r="H46" s="1455">
        <v>220</v>
      </c>
      <c r="I46" s="1455">
        <v>2791</v>
      </c>
      <c r="J46" s="1460">
        <f t="shared" si="3"/>
        <v>539.75418181818179</v>
      </c>
      <c r="K46" s="1461">
        <f t="shared" si="1"/>
        <v>42.546012182013612</v>
      </c>
      <c r="L46" s="1459">
        <f t="shared" si="2"/>
        <v>12.686363636363636</v>
      </c>
    </row>
    <row r="47" spans="1:13" ht="24" customHeight="1">
      <c r="A47" s="2075" t="s">
        <v>693</v>
      </c>
      <c r="B47" s="2076"/>
      <c r="C47" s="2076"/>
      <c r="D47" s="2076"/>
      <c r="E47" s="2077"/>
      <c r="F47" s="1458">
        <v>387890.08</v>
      </c>
      <c r="G47" s="1459">
        <v>23.507881056558343</v>
      </c>
      <c r="H47" s="1455">
        <v>5158</v>
      </c>
      <c r="I47" s="1455">
        <v>29860</v>
      </c>
      <c r="J47" s="1460">
        <f t="shared" si="3"/>
        <v>75.201644048080652</v>
      </c>
      <c r="K47" s="1461">
        <f t="shared" si="1"/>
        <v>12.990290689886136</v>
      </c>
      <c r="L47" s="1459">
        <f t="shared" si="2"/>
        <v>5.7890655292749127</v>
      </c>
    </row>
    <row r="48" spans="1:13" ht="24" customHeight="1">
      <c r="A48" s="1463"/>
      <c r="B48" s="1465"/>
      <c r="C48" s="2078" t="s">
        <v>694</v>
      </c>
      <c r="D48" s="2079"/>
      <c r="E48" s="2080"/>
      <c r="F48" s="1458">
        <v>58938.44</v>
      </c>
      <c r="G48" s="1459">
        <v>3.5719341860433773</v>
      </c>
      <c r="H48" s="1455">
        <v>124</v>
      </c>
      <c r="I48" s="1455">
        <v>1133</v>
      </c>
      <c r="J48" s="1460">
        <f t="shared" si="3"/>
        <v>475.31</v>
      </c>
      <c r="K48" s="1461">
        <f t="shared" si="1"/>
        <v>52.01980582524272</v>
      </c>
      <c r="L48" s="1459">
        <f t="shared" si="2"/>
        <v>9.137096774193548</v>
      </c>
    </row>
    <row r="49" spans="1:13" ht="24" customHeight="1">
      <c r="A49" s="1466"/>
      <c r="B49" s="1464"/>
      <c r="C49" s="2078" t="s">
        <v>695</v>
      </c>
      <c r="D49" s="2079"/>
      <c r="E49" s="2080"/>
      <c r="F49" s="1458">
        <v>21988.14</v>
      </c>
      <c r="G49" s="1459">
        <v>1.3325800437457764</v>
      </c>
      <c r="H49" s="1455">
        <v>20</v>
      </c>
      <c r="I49" s="1455">
        <v>1080</v>
      </c>
      <c r="J49" s="1460">
        <f t="shared" si="3"/>
        <v>1099.4069999999999</v>
      </c>
      <c r="K49" s="1461">
        <f t="shared" si="1"/>
        <v>20.359388888888887</v>
      </c>
      <c r="L49" s="1459">
        <f t="shared" si="2"/>
        <v>54</v>
      </c>
    </row>
    <row r="50" spans="1:13" ht="24" customHeight="1">
      <c r="A50" s="2075" t="s">
        <v>1471</v>
      </c>
      <c r="B50" s="2076"/>
      <c r="C50" s="2076"/>
      <c r="D50" s="2076"/>
      <c r="E50" s="2077"/>
      <c r="F50" s="1458">
        <v>212494.83</v>
      </c>
      <c r="G50" s="1459">
        <v>12.878141118673581</v>
      </c>
      <c r="H50" s="1455">
        <v>505</v>
      </c>
      <c r="I50" s="1455">
        <v>5840</v>
      </c>
      <c r="J50" s="1460">
        <f t="shared" si="3"/>
        <v>420.78184158415837</v>
      </c>
      <c r="K50" s="1461">
        <f t="shared" si="1"/>
        <v>36.38610102739726</v>
      </c>
      <c r="L50" s="1459">
        <f t="shared" si="2"/>
        <v>11.564356435643564</v>
      </c>
    </row>
    <row r="51" spans="1:13" ht="24" customHeight="1">
      <c r="A51" s="1462"/>
      <c r="B51" s="2075" t="s">
        <v>1472</v>
      </c>
      <c r="C51" s="2076"/>
      <c r="D51" s="2076"/>
      <c r="E51" s="2077"/>
      <c r="F51" s="1458">
        <v>190484.53</v>
      </c>
      <c r="G51" s="1459">
        <v>11.544218079396149</v>
      </c>
      <c r="H51" s="1455">
        <v>384</v>
      </c>
      <c r="I51" s="1455">
        <v>4266</v>
      </c>
      <c r="J51" s="1460">
        <f t="shared" si="3"/>
        <v>496.05346354166664</v>
      </c>
      <c r="K51" s="1461">
        <f t="shared" si="1"/>
        <v>44.65178856071261</v>
      </c>
      <c r="L51" s="1459">
        <f t="shared" si="2"/>
        <v>11.109375</v>
      </c>
    </row>
    <row r="52" spans="1:13" ht="24" customHeight="1">
      <c r="A52" s="1462"/>
      <c r="B52" s="1462"/>
      <c r="C52" s="2084" t="s">
        <v>696</v>
      </c>
      <c r="D52" s="2085"/>
      <c r="E52" s="2086"/>
      <c r="F52" s="1458">
        <v>109935.88</v>
      </c>
      <c r="G52" s="1459">
        <v>6.6626081050798494</v>
      </c>
      <c r="H52" s="1455">
        <v>52</v>
      </c>
      <c r="I52" s="1455">
        <v>805</v>
      </c>
      <c r="J52" s="1460">
        <f t="shared" si="3"/>
        <v>2114.1515384615386</v>
      </c>
      <c r="K52" s="1461">
        <f t="shared" si="1"/>
        <v>136.56631055900621</v>
      </c>
      <c r="L52" s="1459">
        <f t="shared" si="2"/>
        <v>15.48076923076923</v>
      </c>
    </row>
    <row r="53" spans="1:13" ht="24" customHeight="1">
      <c r="A53" s="1463"/>
      <c r="B53" s="1450"/>
      <c r="C53" s="2087" t="s">
        <v>1473</v>
      </c>
      <c r="D53" s="2088"/>
      <c r="E53" s="2089"/>
      <c r="F53" s="1467">
        <v>39337.599999999999</v>
      </c>
      <c r="G53" s="1468">
        <v>2.3840352448571753</v>
      </c>
      <c r="H53" s="1467">
        <v>74</v>
      </c>
      <c r="I53" s="1467">
        <v>1156</v>
      </c>
      <c r="J53" s="1460">
        <f t="shared" ref="J53:J54" si="4">F53/H53</f>
        <v>531.58918918918914</v>
      </c>
      <c r="K53" s="1461">
        <f t="shared" ref="K53:K54" si="5">F53/I53</f>
        <v>34.029065743944635</v>
      </c>
      <c r="L53" s="1459">
        <f t="shared" ref="L53:L54" si="6">I53/H53</f>
        <v>15.621621621621621</v>
      </c>
      <c r="M53" s="1071"/>
    </row>
    <row r="54" spans="1:13" ht="24" customHeight="1">
      <c r="A54" s="1466"/>
      <c r="B54" s="1469"/>
      <c r="C54" s="2087" t="s">
        <v>1474</v>
      </c>
      <c r="D54" s="2088"/>
      <c r="E54" s="2089"/>
      <c r="F54" s="1467">
        <v>8677.86</v>
      </c>
      <c r="G54" s="1468">
        <v>0.5259172926140967</v>
      </c>
      <c r="H54" s="1467">
        <v>21</v>
      </c>
      <c r="I54" s="1467">
        <v>293</v>
      </c>
      <c r="J54" s="1460">
        <f t="shared" si="4"/>
        <v>413.23142857142858</v>
      </c>
      <c r="K54" s="1461">
        <f t="shared" si="5"/>
        <v>29.617269624573382</v>
      </c>
      <c r="L54" s="1459">
        <f t="shared" si="6"/>
        <v>13.952380952380953</v>
      </c>
      <c r="M54" s="1071"/>
    </row>
    <row r="55" spans="1:13" ht="18.75" customHeight="1">
      <c r="A55" s="1440" t="s">
        <v>1563</v>
      </c>
      <c r="B55" s="1438"/>
      <c r="C55" s="1438"/>
      <c r="D55" s="1438"/>
      <c r="E55" s="1438"/>
      <c r="F55" s="1438"/>
      <c r="G55" s="1438"/>
      <c r="H55" s="1438"/>
      <c r="I55" s="1438"/>
      <c r="J55" s="1438"/>
      <c r="K55" s="1438"/>
      <c r="L55" s="1438"/>
    </row>
    <row r="56" spans="1:13" ht="18.75" customHeight="1">
      <c r="A56" s="1447" t="s">
        <v>1572</v>
      </c>
      <c r="B56" s="1438"/>
      <c r="C56" s="1438"/>
      <c r="D56" s="1438"/>
      <c r="E56" s="1438"/>
      <c r="F56" s="1438"/>
      <c r="G56" s="1438"/>
      <c r="H56" s="1438"/>
      <c r="I56" s="1438"/>
      <c r="J56" s="1438"/>
      <c r="K56" s="1438"/>
      <c r="L56" s="1438"/>
    </row>
  </sheetData>
  <mergeCells count="47">
    <mergeCell ref="A27:C27"/>
    <mergeCell ref="F34:G35"/>
    <mergeCell ref="A10:C10"/>
    <mergeCell ref="A11:C11"/>
    <mergeCell ref="A12:C12"/>
    <mergeCell ref="A19:C20"/>
    <mergeCell ref="A21:C21"/>
    <mergeCell ref="A22:C22"/>
    <mergeCell ref="A17:M17"/>
    <mergeCell ref="H34:H36"/>
    <mergeCell ref="I34:I36"/>
    <mergeCell ref="J34:J36"/>
    <mergeCell ref="K34:K36"/>
    <mergeCell ref="B35:E35"/>
    <mergeCell ref="A34:E34"/>
    <mergeCell ref="C36:E36"/>
    <mergeCell ref="A1:M1"/>
    <mergeCell ref="A23:C23"/>
    <mergeCell ref="A24:C24"/>
    <mergeCell ref="A25:C25"/>
    <mergeCell ref="A26:C26"/>
    <mergeCell ref="C54:E54"/>
    <mergeCell ref="C49:E49"/>
    <mergeCell ref="C48:E48"/>
    <mergeCell ref="A9:C9"/>
    <mergeCell ref="A3:C4"/>
    <mergeCell ref="A5:C5"/>
    <mergeCell ref="A6:C6"/>
    <mergeCell ref="A7:C7"/>
    <mergeCell ref="A8:C8"/>
    <mergeCell ref="A42:E42"/>
    <mergeCell ref="A43:E43"/>
    <mergeCell ref="A45:E45"/>
    <mergeCell ref="C53:E53"/>
    <mergeCell ref="C52:E52"/>
    <mergeCell ref="A38:E38"/>
    <mergeCell ref="A37:E37"/>
    <mergeCell ref="A32:M32"/>
    <mergeCell ref="A47:E47"/>
    <mergeCell ref="A50:E50"/>
    <mergeCell ref="B51:E51"/>
    <mergeCell ref="C46:E46"/>
    <mergeCell ref="B44:E44"/>
    <mergeCell ref="L34:L36"/>
    <mergeCell ref="C41:E41"/>
    <mergeCell ref="B39:E39"/>
    <mergeCell ref="C40:E40"/>
  </mergeCells>
  <phoneticPr fontId="9"/>
  <pageMargins left="0.74803149606299213" right="0.74803149606299213" top="0.98425196850393704" bottom="0.98425196850393704" header="0.51181102362204722" footer="0.51181102362204722"/>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view="pageBreakPreview" zoomScale="70" zoomScaleNormal="100" zoomScaleSheetLayoutView="70" workbookViewId="0">
      <selection activeCell="A2" sqref="A2"/>
    </sheetView>
  </sheetViews>
  <sheetFormatPr defaultRowHeight="15.95" customHeight="1"/>
  <cols>
    <col min="1" max="1" width="4.7109375" style="489" customWidth="1"/>
    <col min="2" max="2" width="31.140625" style="489" customWidth="1"/>
    <col min="3" max="17" width="13.85546875" style="489" customWidth="1"/>
    <col min="18" max="16384" width="9.140625" style="489"/>
  </cols>
  <sheetData>
    <row r="1" spans="1:28" ht="18">
      <c r="A1" s="1722" t="s">
        <v>1099</v>
      </c>
      <c r="B1" s="1722"/>
      <c r="C1" s="1722"/>
      <c r="D1" s="1722"/>
      <c r="E1" s="1722"/>
      <c r="F1" s="1722"/>
      <c r="G1" s="1722"/>
      <c r="H1" s="1722"/>
      <c r="I1" s="1722"/>
      <c r="J1" s="1722"/>
      <c r="K1" s="1722"/>
      <c r="L1" s="1722"/>
      <c r="M1" s="1722"/>
      <c r="N1" s="1722"/>
      <c r="O1" s="1722"/>
      <c r="P1" s="1722"/>
      <c r="Q1" s="1722"/>
      <c r="R1" s="488"/>
    </row>
    <row r="2" spans="1:28" ht="15.95" customHeight="1" thickBot="1">
      <c r="A2" s="490"/>
      <c r="B2" s="491"/>
      <c r="C2" s="492"/>
      <c r="Q2" s="493" t="s">
        <v>110</v>
      </c>
    </row>
    <row r="3" spans="1:28" ht="69.95" customHeight="1" thickTop="1">
      <c r="A3" s="1724" t="s">
        <v>25</v>
      </c>
      <c r="B3" s="1725"/>
      <c r="C3" s="494" t="s">
        <v>26</v>
      </c>
      <c r="D3" s="495" t="s">
        <v>94</v>
      </c>
      <c r="E3" s="496" t="s">
        <v>95</v>
      </c>
      <c r="F3" s="496" t="s">
        <v>96</v>
      </c>
      <c r="G3" s="496" t="s">
        <v>97</v>
      </c>
      <c r="H3" s="496" t="s">
        <v>98</v>
      </c>
      <c r="I3" s="497" t="s">
        <v>99</v>
      </c>
      <c r="J3" s="496" t="s">
        <v>100</v>
      </c>
      <c r="K3" s="496" t="s">
        <v>101</v>
      </c>
      <c r="L3" s="496" t="s">
        <v>102</v>
      </c>
      <c r="M3" s="496" t="s">
        <v>103</v>
      </c>
      <c r="N3" s="496" t="s">
        <v>104</v>
      </c>
      <c r="O3" s="496" t="s">
        <v>105</v>
      </c>
      <c r="P3" s="496" t="s">
        <v>106</v>
      </c>
      <c r="Q3" s="496" t="s">
        <v>107</v>
      </c>
      <c r="R3" s="498"/>
    </row>
    <row r="4" spans="1:28" ht="30" customHeight="1">
      <c r="A4" s="499"/>
      <c r="B4" s="500" t="s">
        <v>1170</v>
      </c>
      <c r="C4" s="501">
        <v>8750</v>
      </c>
      <c r="D4" s="502">
        <v>6303</v>
      </c>
      <c r="E4" s="503">
        <v>5295</v>
      </c>
      <c r="F4" s="503">
        <v>35609</v>
      </c>
      <c r="G4" s="503">
        <v>7734</v>
      </c>
      <c r="H4" s="503">
        <v>4948</v>
      </c>
      <c r="I4" s="502">
        <v>4437</v>
      </c>
      <c r="J4" s="503">
        <v>11493</v>
      </c>
      <c r="K4" s="503">
        <v>3893</v>
      </c>
      <c r="L4" s="503">
        <v>3209</v>
      </c>
      <c r="M4" s="503">
        <v>8444</v>
      </c>
      <c r="N4" s="503">
        <v>13334</v>
      </c>
      <c r="O4" s="503">
        <v>6925</v>
      </c>
      <c r="P4" s="503">
        <v>8834</v>
      </c>
      <c r="Q4" s="503">
        <v>6121</v>
      </c>
      <c r="R4" s="504"/>
      <c r="S4" s="505"/>
      <c r="T4" s="506"/>
      <c r="U4" s="506"/>
      <c r="V4" s="506"/>
      <c r="W4" s="506"/>
      <c r="X4" s="506"/>
      <c r="Y4" s="506"/>
      <c r="Z4" s="506"/>
      <c r="AA4" s="506"/>
      <c r="AB4" s="506"/>
    </row>
    <row r="5" spans="1:28" ht="30" customHeight="1">
      <c r="A5" s="507"/>
      <c r="B5" s="508" t="s">
        <v>28</v>
      </c>
      <c r="C5" s="509">
        <v>303</v>
      </c>
      <c r="D5" s="510">
        <v>702</v>
      </c>
      <c r="E5" s="511">
        <v>259</v>
      </c>
      <c r="F5" s="511">
        <v>12352</v>
      </c>
      <c r="G5" s="511">
        <v>24</v>
      </c>
      <c r="H5" s="511" t="s">
        <v>1551</v>
      </c>
      <c r="I5" s="510">
        <v>172</v>
      </c>
      <c r="J5" s="511" t="s">
        <v>250</v>
      </c>
      <c r="K5" s="511" t="s">
        <v>250</v>
      </c>
      <c r="L5" s="511">
        <v>423</v>
      </c>
      <c r="M5" s="511">
        <v>551</v>
      </c>
      <c r="N5" s="511">
        <v>1426</v>
      </c>
      <c r="O5" s="511">
        <v>356</v>
      </c>
      <c r="P5" s="511">
        <v>7708</v>
      </c>
      <c r="Q5" s="511">
        <v>2021</v>
      </c>
      <c r="R5" s="505"/>
      <c r="S5" s="505"/>
      <c r="T5" s="506"/>
      <c r="U5" s="506"/>
      <c r="V5" s="506"/>
      <c r="W5" s="506"/>
      <c r="X5" s="506"/>
      <c r="Y5" s="506"/>
      <c r="Z5" s="506"/>
      <c r="AA5" s="506"/>
      <c r="AB5" s="506"/>
    </row>
    <row r="6" spans="1:28" ht="30" customHeight="1">
      <c r="A6" s="507"/>
      <c r="B6" s="508" t="s">
        <v>14</v>
      </c>
      <c r="C6" s="509">
        <v>1043760</v>
      </c>
      <c r="D6" s="512">
        <v>209262</v>
      </c>
      <c r="E6" s="513">
        <v>281169</v>
      </c>
      <c r="F6" s="513">
        <v>361528</v>
      </c>
      <c r="G6" s="513">
        <v>338197</v>
      </c>
      <c r="H6" s="513">
        <v>315579</v>
      </c>
      <c r="I6" s="512">
        <v>1080564</v>
      </c>
      <c r="J6" s="513">
        <v>1225339</v>
      </c>
      <c r="K6" s="513">
        <v>1048372</v>
      </c>
      <c r="L6" s="513">
        <v>1878889</v>
      </c>
      <c r="M6" s="513">
        <v>1154307</v>
      </c>
      <c r="N6" s="513">
        <v>356331</v>
      </c>
      <c r="O6" s="513">
        <v>807499</v>
      </c>
      <c r="P6" s="513">
        <v>637597</v>
      </c>
      <c r="Q6" s="513">
        <v>240056</v>
      </c>
      <c r="R6" s="505"/>
      <c r="S6" s="505"/>
      <c r="T6" s="506"/>
      <c r="U6" s="506"/>
      <c r="V6" s="506"/>
      <c r="W6" s="506"/>
      <c r="X6" s="506"/>
      <c r="Y6" s="506"/>
      <c r="Z6" s="506"/>
      <c r="AA6" s="506"/>
      <c r="AB6" s="506"/>
    </row>
    <row r="7" spans="1:28" ht="30" customHeight="1">
      <c r="A7" s="507" t="s">
        <v>29</v>
      </c>
      <c r="B7" s="508" t="s">
        <v>13</v>
      </c>
      <c r="C7" s="509">
        <v>289576</v>
      </c>
      <c r="D7" s="510">
        <v>487555</v>
      </c>
      <c r="E7" s="511">
        <v>562024</v>
      </c>
      <c r="F7" s="511">
        <v>191904</v>
      </c>
      <c r="G7" s="511">
        <v>218244</v>
      </c>
      <c r="H7" s="511">
        <v>228173</v>
      </c>
      <c r="I7" s="510">
        <v>258780</v>
      </c>
      <c r="J7" s="511">
        <v>539215</v>
      </c>
      <c r="K7" s="513">
        <v>603693</v>
      </c>
      <c r="L7" s="511">
        <v>540046</v>
      </c>
      <c r="M7" s="511">
        <v>232460</v>
      </c>
      <c r="N7" s="511">
        <v>137601</v>
      </c>
      <c r="O7" s="511">
        <v>195610</v>
      </c>
      <c r="P7" s="511">
        <v>224372</v>
      </c>
      <c r="Q7" s="511">
        <v>362174</v>
      </c>
      <c r="R7" s="505"/>
      <c r="S7" s="505"/>
      <c r="T7" s="506"/>
      <c r="U7" s="506"/>
      <c r="V7" s="506"/>
      <c r="W7" s="506"/>
      <c r="X7" s="506"/>
      <c r="Y7" s="506"/>
      <c r="Z7" s="506"/>
      <c r="AA7" s="506"/>
      <c r="AB7" s="506"/>
    </row>
    <row r="8" spans="1:28" ht="30" customHeight="1">
      <c r="A8" s="507"/>
      <c r="B8" s="508" t="s">
        <v>30</v>
      </c>
      <c r="C8" s="509">
        <v>90145</v>
      </c>
      <c r="D8" s="510">
        <v>107599</v>
      </c>
      <c r="E8" s="511">
        <v>56935</v>
      </c>
      <c r="F8" s="511">
        <v>58469</v>
      </c>
      <c r="G8" s="511">
        <v>212904</v>
      </c>
      <c r="H8" s="511">
        <v>58913</v>
      </c>
      <c r="I8" s="510">
        <v>193656</v>
      </c>
      <c r="J8" s="511">
        <v>384681</v>
      </c>
      <c r="K8" s="511">
        <v>165009</v>
      </c>
      <c r="L8" s="511">
        <v>317571</v>
      </c>
      <c r="M8" s="511">
        <v>72774</v>
      </c>
      <c r="N8" s="511">
        <v>53604</v>
      </c>
      <c r="O8" s="511">
        <v>130770</v>
      </c>
      <c r="P8" s="511">
        <v>129486</v>
      </c>
      <c r="Q8" s="511">
        <v>161353</v>
      </c>
      <c r="R8" s="505"/>
      <c r="S8" s="505"/>
      <c r="T8" s="506"/>
      <c r="U8" s="506"/>
      <c r="V8" s="506"/>
      <c r="W8" s="506"/>
      <c r="X8" s="506"/>
      <c r="Y8" s="506"/>
      <c r="Z8" s="506"/>
      <c r="AA8" s="506"/>
      <c r="AB8" s="506"/>
    </row>
    <row r="9" spans="1:28" ht="30" customHeight="1">
      <c r="A9" s="507"/>
      <c r="B9" s="508" t="s">
        <v>18</v>
      </c>
      <c r="C9" s="509">
        <v>795958</v>
      </c>
      <c r="D9" s="510">
        <v>1006146</v>
      </c>
      <c r="E9" s="511">
        <v>732492</v>
      </c>
      <c r="F9" s="511">
        <v>486095</v>
      </c>
      <c r="G9" s="511">
        <v>486762</v>
      </c>
      <c r="H9" s="511">
        <v>555291</v>
      </c>
      <c r="I9" s="510">
        <v>456510</v>
      </c>
      <c r="J9" s="511">
        <v>1425789</v>
      </c>
      <c r="K9" s="511">
        <v>3022148</v>
      </c>
      <c r="L9" s="511">
        <v>4868285</v>
      </c>
      <c r="M9" s="511">
        <v>800184</v>
      </c>
      <c r="N9" s="511">
        <v>405554</v>
      </c>
      <c r="O9" s="511">
        <v>1060695</v>
      </c>
      <c r="P9" s="511">
        <v>371480</v>
      </c>
      <c r="Q9" s="511">
        <v>1297993</v>
      </c>
      <c r="R9" s="505"/>
      <c r="S9" s="505"/>
      <c r="T9" s="506"/>
      <c r="U9" s="506"/>
      <c r="V9" s="506"/>
      <c r="W9" s="506"/>
      <c r="X9" s="506"/>
      <c r="Y9" s="506"/>
      <c r="Z9" s="506"/>
      <c r="AA9" s="506"/>
      <c r="AB9" s="506"/>
    </row>
    <row r="10" spans="1:28" ht="30" customHeight="1">
      <c r="A10" s="507" t="s">
        <v>31</v>
      </c>
      <c r="B10" s="508" t="s">
        <v>32</v>
      </c>
      <c r="C10" s="509">
        <v>272090</v>
      </c>
      <c r="D10" s="510">
        <v>304916</v>
      </c>
      <c r="E10" s="511">
        <v>214203</v>
      </c>
      <c r="F10" s="511">
        <v>117672</v>
      </c>
      <c r="G10" s="511">
        <v>212186</v>
      </c>
      <c r="H10" s="511">
        <v>237938</v>
      </c>
      <c r="I10" s="510">
        <v>130433</v>
      </c>
      <c r="J10" s="511">
        <v>472131</v>
      </c>
      <c r="K10" s="511">
        <v>622329</v>
      </c>
      <c r="L10" s="511">
        <v>875772</v>
      </c>
      <c r="M10" s="511">
        <v>222404</v>
      </c>
      <c r="N10" s="511">
        <v>129969</v>
      </c>
      <c r="O10" s="511">
        <v>206091</v>
      </c>
      <c r="P10" s="511">
        <v>123364</v>
      </c>
      <c r="Q10" s="511">
        <v>313045</v>
      </c>
      <c r="R10" s="505"/>
      <c r="S10" s="505"/>
      <c r="T10" s="506"/>
      <c r="U10" s="506"/>
      <c r="V10" s="506"/>
      <c r="W10" s="506"/>
      <c r="X10" s="506"/>
      <c r="Y10" s="506"/>
      <c r="Z10" s="506"/>
      <c r="AA10" s="506"/>
      <c r="AB10" s="506"/>
    </row>
    <row r="11" spans="1:28" ht="30" customHeight="1">
      <c r="A11" s="507"/>
      <c r="B11" s="508" t="s">
        <v>20</v>
      </c>
      <c r="C11" s="509">
        <v>1044725</v>
      </c>
      <c r="D11" s="510">
        <v>997563</v>
      </c>
      <c r="E11" s="511">
        <v>658980</v>
      </c>
      <c r="F11" s="511">
        <v>476350</v>
      </c>
      <c r="G11" s="511">
        <v>517830</v>
      </c>
      <c r="H11" s="511">
        <v>768185</v>
      </c>
      <c r="I11" s="510">
        <v>1029022</v>
      </c>
      <c r="J11" s="511">
        <v>2368628</v>
      </c>
      <c r="K11" s="511">
        <v>1405835</v>
      </c>
      <c r="L11" s="511">
        <v>1890418</v>
      </c>
      <c r="M11" s="511">
        <v>932911</v>
      </c>
      <c r="N11" s="511">
        <v>375985</v>
      </c>
      <c r="O11" s="511">
        <v>601568</v>
      </c>
      <c r="P11" s="511">
        <v>332377</v>
      </c>
      <c r="Q11" s="511">
        <v>836333</v>
      </c>
      <c r="R11" s="505"/>
      <c r="S11" s="505"/>
      <c r="T11" s="506"/>
      <c r="U11" s="506"/>
      <c r="V11" s="506"/>
      <c r="W11" s="506"/>
      <c r="X11" s="506"/>
      <c r="Y11" s="506"/>
      <c r="Z11" s="506"/>
      <c r="AA11" s="506"/>
      <c r="AB11" s="506"/>
    </row>
    <row r="12" spans="1:28" ht="30" customHeight="1">
      <c r="A12" s="507"/>
      <c r="B12" s="508" t="s">
        <v>57</v>
      </c>
      <c r="C12" s="509">
        <v>261802</v>
      </c>
      <c r="D12" s="510">
        <v>369198</v>
      </c>
      <c r="E12" s="511">
        <v>250223</v>
      </c>
      <c r="F12" s="511">
        <v>158210</v>
      </c>
      <c r="G12" s="511">
        <v>188398</v>
      </c>
      <c r="H12" s="511">
        <v>151047</v>
      </c>
      <c r="I12" s="510">
        <v>324907</v>
      </c>
      <c r="J12" s="511">
        <v>840526</v>
      </c>
      <c r="K12" s="511">
        <v>828757</v>
      </c>
      <c r="L12" s="511">
        <v>847136</v>
      </c>
      <c r="M12" s="511">
        <v>508846</v>
      </c>
      <c r="N12" s="511">
        <v>134979</v>
      </c>
      <c r="O12" s="511">
        <v>248110</v>
      </c>
      <c r="P12" s="511">
        <v>285458</v>
      </c>
      <c r="Q12" s="511">
        <v>442686</v>
      </c>
      <c r="R12" s="505"/>
      <c r="S12" s="505"/>
      <c r="T12" s="506"/>
      <c r="U12" s="506"/>
      <c r="V12" s="506"/>
      <c r="W12" s="506"/>
      <c r="X12" s="506"/>
      <c r="Y12" s="506"/>
      <c r="Z12" s="506"/>
      <c r="AA12" s="506"/>
      <c r="AB12" s="506"/>
    </row>
    <row r="13" spans="1:28" ht="30" customHeight="1">
      <c r="A13" s="507"/>
      <c r="B13" s="508" t="s">
        <v>17</v>
      </c>
      <c r="C13" s="509">
        <v>223139</v>
      </c>
      <c r="D13" s="510">
        <v>430519</v>
      </c>
      <c r="E13" s="511">
        <v>254079</v>
      </c>
      <c r="F13" s="511">
        <v>145343</v>
      </c>
      <c r="G13" s="511">
        <v>166866</v>
      </c>
      <c r="H13" s="511">
        <v>190625</v>
      </c>
      <c r="I13" s="510">
        <v>516016</v>
      </c>
      <c r="J13" s="511">
        <v>870662</v>
      </c>
      <c r="K13" s="511">
        <v>1069880</v>
      </c>
      <c r="L13" s="511">
        <v>2104866</v>
      </c>
      <c r="M13" s="511">
        <v>323250</v>
      </c>
      <c r="N13" s="511">
        <v>124994</v>
      </c>
      <c r="O13" s="511">
        <v>275055</v>
      </c>
      <c r="P13" s="511">
        <v>143811</v>
      </c>
      <c r="Q13" s="511">
        <v>625572</v>
      </c>
      <c r="R13" s="505"/>
      <c r="S13" s="505"/>
      <c r="T13" s="506"/>
      <c r="U13" s="506"/>
      <c r="V13" s="506"/>
      <c r="W13" s="506"/>
      <c r="X13" s="506"/>
      <c r="Y13" s="506"/>
      <c r="Z13" s="506"/>
      <c r="AA13" s="506"/>
      <c r="AB13" s="506"/>
    </row>
    <row r="14" spans="1:28" ht="30" customHeight="1">
      <c r="A14" s="514"/>
      <c r="B14" s="515" t="s">
        <v>34</v>
      </c>
      <c r="C14" s="516">
        <v>1324081</v>
      </c>
      <c r="D14" s="517">
        <v>1807546</v>
      </c>
      <c r="E14" s="518">
        <v>1202449</v>
      </c>
      <c r="F14" s="518">
        <v>638076</v>
      </c>
      <c r="G14" s="518">
        <v>809545</v>
      </c>
      <c r="H14" s="518">
        <v>922912</v>
      </c>
      <c r="I14" s="517">
        <v>957302</v>
      </c>
      <c r="J14" s="518">
        <v>2807420</v>
      </c>
      <c r="K14" s="518">
        <v>2540157</v>
      </c>
      <c r="L14" s="518">
        <v>4271122</v>
      </c>
      <c r="M14" s="518">
        <v>1283009</v>
      </c>
      <c r="N14" s="518">
        <v>603198</v>
      </c>
      <c r="O14" s="518">
        <v>1031460</v>
      </c>
      <c r="P14" s="518">
        <v>838905</v>
      </c>
      <c r="Q14" s="518">
        <v>1707570</v>
      </c>
      <c r="R14" s="505"/>
      <c r="S14" s="505"/>
      <c r="T14" s="506"/>
      <c r="U14" s="506"/>
      <c r="V14" s="506"/>
      <c r="W14" s="506"/>
      <c r="X14" s="506"/>
      <c r="Y14" s="506"/>
      <c r="Z14" s="506"/>
      <c r="AA14" s="506"/>
      <c r="AB14" s="506"/>
    </row>
    <row r="15" spans="1:28" ht="30" customHeight="1">
      <c r="A15" s="1726" t="s">
        <v>35</v>
      </c>
      <c r="B15" s="1727"/>
      <c r="C15" s="519">
        <v>515825</v>
      </c>
      <c r="D15" s="520">
        <v>553150</v>
      </c>
      <c r="E15" s="521">
        <v>540011</v>
      </c>
      <c r="F15" s="521">
        <v>367842</v>
      </c>
      <c r="G15" s="521">
        <v>345114</v>
      </c>
      <c r="H15" s="521">
        <v>549528</v>
      </c>
      <c r="I15" s="522">
        <v>272034</v>
      </c>
      <c r="J15" s="521">
        <v>940124</v>
      </c>
      <c r="K15" s="521">
        <v>622816</v>
      </c>
      <c r="L15" s="521">
        <v>959362</v>
      </c>
      <c r="M15" s="521">
        <v>475863</v>
      </c>
      <c r="N15" s="521">
        <v>264906</v>
      </c>
      <c r="O15" s="521">
        <v>393246</v>
      </c>
      <c r="P15" s="521">
        <v>243709</v>
      </c>
      <c r="Q15" s="521">
        <v>504029</v>
      </c>
      <c r="R15" s="505"/>
      <c r="S15" s="505"/>
      <c r="T15" s="506"/>
      <c r="U15" s="506"/>
      <c r="V15" s="506"/>
      <c r="W15" s="506"/>
      <c r="X15" s="506"/>
      <c r="Y15" s="506"/>
      <c r="Z15" s="506"/>
      <c r="AA15" s="506"/>
      <c r="AB15" s="506"/>
    </row>
    <row r="16" spans="1:28" ht="30" customHeight="1">
      <c r="A16" s="1728" t="s">
        <v>54</v>
      </c>
      <c r="B16" s="1729"/>
      <c r="C16" s="523">
        <v>210379</v>
      </c>
      <c r="D16" s="524">
        <v>184801</v>
      </c>
      <c r="E16" s="525">
        <v>126450</v>
      </c>
      <c r="F16" s="525">
        <v>69337</v>
      </c>
      <c r="G16" s="521">
        <v>83782</v>
      </c>
      <c r="H16" s="525">
        <v>84145</v>
      </c>
      <c r="I16" s="526">
        <v>91665</v>
      </c>
      <c r="J16" s="525">
        <v>325410</v>
      </c>
      <c r="K16" s="525">
        <v>312184</v>
      </c>
      <c r="L16" s="525">
        <v>287251</v>
      </c>
      <c r="M16" s="525">
        <v>140277</v>
      </c>
      <c r="N16" s="525">
        <v>62726</v>
      </c>
      <c r="O16" s="525">
        <v>104715</v>
      </c>
      <c r="P16" s="525">
        <v>142429</v>
      </c>
      <c r="Q16" s="525">
        <v>161495</v>
      </c>
      <c r="R16" s="505"/>
      <c r="S16" s="505"/>
      <c r="T16" s="506"/>
      <c r="U16" s="506"/>
      <c r="V16" s="506"/>
      <c r="W16" s="506"/>
      <c r="X16" s="506"/>
      <c r="Y16" s="506"/>
      <c r="Z16" s="506"/>
      <c r="AA16" s="506"/>
      <c r="AB16" s="506"/>
    </row>
    <row r="17" spans="1:28" ht="30" customHeight="1">
      <c r="A17" s="1723" t="s">
        <v>58</v>
      </c>
      <c r="B17" s="1724"/>
      <c r="C17" s="527">
        <v>134092</v>
      </c>
      <c r="D17" s="524">
        <v>114989</v>
      </c>
      <c r="E17" s="525">
        <v>86512</v>
      </c>
      <c r="F17" s="525">
        <v>56101</v>
      </c>
      <c r="G17" s="525">
        <v>63274</v>
      </c>
      <c r="H17" s="525">
        <v>73165</v>
      </c>
      <c r="I17" s="526">
        <v>95618</v>
      </c>
      <c r="J17" s="525">
        <v>213613</v>
      </c>
      <c r="K17" s="525">
        <v>227182</v>
      </c>
      <c r="L17" s="525">
        <v>340575</v>
      </c>
      <c r="M17" s="525">
        <v>110725</v>
      </c>
      <c r="N17" s="525">
        <v>47932</v>
      </c>
      <c r="O17" s="525">
        <v>51823</v>
      </c>
      <c r="P17" s="525">
        <v>62597</v>
      </c>
      <c r="Q17" s="525">
        <v>119812</v>
      </c>
      <c r="R17" s="505"/>
      <c r="S17" s="505"/>
      <c r="T17" s="506"/>
      <c r="U17" s="506"/>
      <c r="V17" s="506"/>
      <c r="W17" s="506"/>
      <c r="X17" s="506"/>
      <c r="Y17" s="506"/>
      <c r="Z17" s="506"/>
      <c r="AA17" s="506"/>
      <c r="AB17" s="506"/>
    </row>
    <row r="18" spans="1:28" ht="30" customHeight="1">
      <c r="A18" s="1728" t="s">
        <v>59</v>
      </c>
      <c r="B18" s="1729"/>
      <c r="C18" s="527">
        <v>50861</v>
      </c>
      <c r="D18" s="524">
        <v>32455</v>
      </c>
      <c r="E18" s="525">
        <v>54226</v>
      </c>
      <c r="F18" s="525">
        <v>22489</v>
      </c>
      <c r="G18" s="525">
        <v>28559</v>
      </c>
      <c r="H18" s="525">
        <v>26782</v>
      </c>
      <c r="I18" s="526">
        <v>42126</v>
      </c>
      <c r="J18" s="525">
        <v>83222</v>
      </c>
      <c r="K18" s="525">
        <v>116323</v>
      </c>
      <c r="L18" s="525">
        <v>108876</v>
      </c>
      <c r="M18" s="525">
        <v>48241</v>
      </c>
      <c r="N18" s="525">
        <v>12843</v>
      </c>
      <c r="O18" s="525">
        <v>43421</v>
      </c>
      <c r="P18" s="525">
        <v>16299</v>
      </c>
      <c r="Q18" s="525">
        <v>46252</v>
      </c>
      <c r="R18" s="505"/>
      <c r="S18" s="505"/>
      <c r="T18" s="506"/>
      <c r="U18" s="506"/>
      <c r="V18" s="506"/>
      <c r="W18" s="506"/>
      <c r="X18" s="506"/>
      <c r="Y18" s="506"/>
      <c r="Z18" s="506"/>
      <c r="AA18" s="506"/>
      <c r="AB18" s="506"/>
    </row>
    <row r="19" spans="1:28" ht="30" customHeight="1" thickBot="1">
      <c r="A19" s="1723" t="s">
        <v>1123</v>
      </c>
      <c r="B19" s="1724"/>
      <c r="C19" s="528">
        <v>6163764</v>
      </c>
      <c r="D19" s="524">
        <v>6547794</v>
      </c>
      <c r="E19" s="525">
        <v>4916856</v>
      </c>
      <c r="F19" s="525">
        <v>3152399</v>
      </c>
      <c r="G19" s="525">
        <v>3622300</v>
      </c>
      <c r="H19" s="525">
        <v>4113666</v>
      </c>
      <c r="I19" s="526">
        <v>5368990</v>
      </c>
      <c r="J19" s="525">
        <v>12341809</v>
      </c>
      <c r="K19" s="525">
        <v>12355932</v>
      </c>
      <c r="L19" s="525">
        <v>19076049</v>
      </c>
      <c r="M19" s="525">
        <v>6217763</v>
      </c>
      <c r="N19" s="525">
        <v>2699696</v>
      </c>
      <c r="O19" s="525">
        <v>5070502</v>
      </c>
      <c r="P19" s="525">
        <v>3535828</v>
      </c>
      <c r="Q19" s="525">
        <v>6734007</v>
      </c>
      <c r="R19" s="505"/>
      <c r="S19" s="505"/>
      <c r="T19" s="506"/>
      <c r="U19" s="506"/>
      <c r="V19" s="506"/>
      <c r="W19" s="506"/>
      <c r="X19" s="506"/>
      <c r="Y19" s="506"/>
      <c r="Z19" s="506"/>
      <c r="AA19" s="506"/>
      <c r="AB19" s="506"/>
    </row>
    <row r="20" spans="1:28" ht="24.95" customHeight="1" thickTop="1">
      <c r="A20" s="529" t="s">
        <v>1923</v>
      </c>
      <c r="B20" s="529"/>
      <c r="C20" s="492"/>
    </row>
    <row r="21" spans="1:28" ht="24.95" customHeight="1">
      <c r="A21" s="529" t="s">
        <v>108</v>
      </c>
      <c r="B21" s="529"/>
      <c r="C21" s="492"/>
    </row>
    <row r="22" spans="1:28" ht="18.75" customHeight="1">
      <c r="A22" s="530"/>
    </row>
    <row r="23" spans="1:28" ht="15.95" customHeight="1">
      <c r="A23" s="4"/>
      <c r="H23" s="531"/>
      <c r="J23" s="531"/>
    </row>
    <row r="24" spans="1:28" ht="15.95" customHeight="1">
      <c r="B24" s="532"/>
      <c r="H24" s="531"/>
      <c r="J24" s="531"/>
      <c r="N24" s="531"/>
    </row>
  </sheetData>
  <mergeCells count="7">
    <mergeCell ref="A1:Q1"/>
    <mergeCell ref="A19:B19"/>
    <mergeCell ref="A3:B3"/>
    <mergeCell ref="A15:B15"/>
    <mergeCell ref="A16:B16"/>
    <mergeCell ref="A17:B17"/>
    <mergeCell ref="A18:B18"/>
  </mergeCells>
  <phoneticPr fontId="9"/>
  <pageMargins left="0.98425196850393704" right="0.98425196850393704" top="1.35" bottom="0.74803149606299213" header="0.31496062992125984" footer="0.31496062992125984"/>
  <pageSetup paperSize="9" scale="5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Normal="100" zoomScaleSheetLayoutView="100" workbookViewId="0">
      <selection activeCell="A2" sqref="A2"/>
    </sheetView>
  </sheetViews>
  <sheetFormatPr defaultRowHeight="12" outlineLevelCol="1"/>
  <cols>
    <col min="1" max="1" width="16.7109375" style="82" customWidth="1"/>
    <col min="2" max="7" width="16.7109375" style="82" hidden="1" customWidth="1" outlineLevel="1"/>
    <col min="8" max="8" width="16.7109375" style="82" customWidth="1" collapsed="1"/>
    <col min="9" max="12" width="16.7109375" style="82" customWidth="1"/>
    <col min="13" max="253" width="9.140625" style="82"/>
    <col min="254" max="254" width="10.42578125" style="82" bestFit="1" customWidth="1"/>
    <col min="255" max="266" width="16.7109375" style="82" customWidth="1"/>
    <col min="267" max="509" width="9.140625" style="82"/>
    <col min="510" max="510" width="10.42578125" style="82" bestFit="1" customWidth="1"/>
    <col min="511" max="522" width="16.7109375" style="82" customWidth="1"/>
    <col min="523" max="765" width="9.140625" style="82"/>
    <col min="766" max="766" width="10.42578125" style="82" bestFit="1" customWidth="1"/>
    <col min="767" max="778" width="16.7109375" style="82" customWidth="1"/>
    <col min="779" max="1021" width="9.140625" style="82"/>
    <col min="1022" max="1022" width="10.42578125" style="82" bestFit="1" customWidth="1"/>
    <col min="1023" max="1034" width="16.7109375" style="82" customWidth="1"/>
    <col min="1035" max="1277" width="9.140625" style="82"/>
    <col min="1278" max="1278" width="10.42578125" style="82" bestFit="1" customWidth="1"/>
    <col min="1279" max="1290" width="16.7109375" style="82" customWidth="1"/>
    <col min="1291" max="1533" width="9.140625" style="82"/>
    <col min="1534" max="1534" width="10.42578125" style="82" bestFit="1" customWidth="1"/>
    <col min="1535" max="1546" width="16.7109375" style="82" customWidth="1"/>
    <col min="1547" max="1789" width="9.140625" style="82"/>
    <col min="1790" max="1790" width="10.42578125" style="82" bestFit="1" customWidth="1"/>
    <col min="1791" max="1802" width="16.7109375" style="82" customWidth="1"/>
    <col min="1803" max="2045" width="9.140625" style="82"/>
    <col min="2046" max="2046" width="10.42578125" style="82" bestFit="1" customWidth="1"/>
    <col min="2047" max="2058" width="16.7109375" style="82" customWidth="1"/>
    <col min="2059" max="2301" width="9.140625" style="82"/>
    <col min="2302" max="2302" width="10.42578125" style="82" bestFit="1" customWidth="1"/>
    <col min="2303" max="2314" width="16.7109375" style="82" customWidth="1"/>
    <col min="2315" max="2557" width="9.140625" style="82"/>
    <col min="2558" max="2558" width="10.42578125" style="82" bestFit="1" customWidth="1"/>
    <col min="2559" max="2570" width="16.7109375" style="82" customWidth="1"/>
    <col min="2571" max="2813" width="9.140625" style="82"/>
    <col min="2814" max="2814" width="10.42578125" style="82" bestFit="1" customWidth="1"/>
    <col min="2815" max="2826" width="16.7109375" style="82" customWidth="1"/>
    <col min="2827" max="3069" width="9.140625" style="82"/>
    <col min="3070" max="3070" width="10.42578125" style="82" bestFit="1" customWidth="1"/>
    <col min="3071" max="3082" width="16.7109375" style="82" customWidth="1"/>
    <col min="3083" max="3325" width="9.140625" style="82"/>
    <col min="3326" max="3326" width="10.42578125" style="82" bestFit="1" customWidth="1"/>
    <col min="3327" max="3338" width="16.7109375" style="82" customWidth="1"/>
    <col min="3339" max="3581" width="9.140625" style="82"/>
    <col min="3582" max="3582" width="10.42578125" style="82" bestFit="1" customWidth="1"/>
    <col min="3583" max="3594" width="16.7109375" style="82" customWidth="1"/>
    <col min="3595" max="3837" width="9.140625" style="82"/>
    <col min="3838" max="3838" width="10.42578125" style="82" bestFit="1" customWidth="1"/>
    <col min="3839" max="3850" width="16.7109375" style="82" customWidth="1"/>
    <col min="3851" max="4093" width="9.140625" style="82"/>
    <col min="4094" max="4094" width="10.42578125" style="82" bestFit="1" customWidth="1"/>
    <col min="4095" max="4106" width="16.7109375" style="82" customWidth="1"/>
    <col min="4107" max="4349" width="9.140625" style="82"/>
    <col min="4350" max="4350" width="10.42578125" style="82" bestFit="1" customWidth="1"/>
    <col min="4351" max="4362" width="16.7109375" style="82" customWidth="1"/>
    <col min="4363" max="4605" width="9.140625" style="82"/>
    <col min="4606" max="4606" width="10.42578125" style="82" bestFit="1" customWidth="1"/>
    <col min="4607" max="4618" width="16.7109375" style="82" customWidth="1"/>
    <col min="4619" max="4861" width="9.140625" style="82"/>
    <col min="4862" max="4862" width="10.42578125" style="82" bestFit="1" customWidth="1"/>
    <col min="4863" max="4874" width="16.7109375" style="82" customWidth="1"/>
    <col min="4875" max="5117" width="9.140625" style="82"/>
    <col min="5118" max="5118" width="10.42578125" style="82" bestFit="1" customWidth="1"/>
    <col min="5119" max="5130" width="16.7109375" style="82" customWidth="1"/>
    <col min="5131" max="5373" width="9.140625" style="82"/>
    <col min="5374" max="5374" width="10.42578125" style="82" bestFit="1" customWidth="1"/>
    <col min="5375" max="5386" width="16.7109375" style="82" customWidth="1"/>
    <col min="5387" max="5629" width="9.140625" style="82"/>
    <col min="5630" max="5630" width="10.42578125" style="82" bestFit="1" customWidth="1"/>
    <col min="5631" max="5642" width="16.7109375" style="82" customWidth="1"/>
    <col min="5643" max="5885" width="9.140625" style="82"/>
    <col min="5886" max="5886" width="10.42578125" style="82" bestFit="1" customWidth="1"/>
    <col min="5887" max="5898" width="16.7109375" style="82" customWidth="1"/>
    <col min="5899" max="6141" width="9.140625" style="82"/>
    <col min="6142" max="6142" width="10.42578125" style="82" bestFit="1" customWidth="1"/>
    <col min="6143" max="6154" width="16.7109375" style="82" customWidth="1"/>
    <col min="6155" max="6397" width="9.140625" style="82"/>
    <col min="6398" max="6398" width="10.42578125" style="82" bestFit="1" customWidth="1"/>
    <col min="6399" max="6410" width="16.7109375" style="82" customWidth="1"/>
    <col min="6411" max="6653" width="9.140625" style="82"/>
    <col min="6654" max="6654" width="10.42578125" style="82" bestFit="1" customWidth="1"/>
    <col min="6655" max="6666" width="16.7109375" style="82" customWidth="1"/>
    <col min="6667" max="6909" width="9.140625" style="82"/>
    <col min="6910" max="6910" width="10.42578125" style="82" bestFit="1" customWidth="1"/>
    <col min="6911" max="6922" width="16.7109375" style="82" customWidth="1"/>
    <col min="6923" max="7165" width="9.140625" style="82"/>
    <col min="7166" max="7166" width="10.42578125" style="82" bestFit="1" customWidth="1"/>
    <col min="7167" max="7178" width="16.7109375" style="82" customWidth="1"/>
    <col min="7179" max="7421" width="9.140625" style="82"/>
    <col min="7422" max="7422" width="10.42578125" style="82" bestFit="1" customWidth="1"/>
    <col min="7423" max="7434" width="16.7109375" style="82" customWidth="1"/>
    <col min="7435" max="7677" width="9.140625" style="82"/>
    <col min="7678" max="7678" width="10.42578125" style="82" bestFit="1" customWidth="1"/>
    <col min="7679" max="7690" width="16.7109375" style="82" customWidth="1"/>
    <col min="7691" max="7933" width="9.140625" style="82"/>
    <col min="7934" max="7934" width="10.42578125" style="82" bestFit="1" customWidth="1"/>
    <col min="7935" max="7946" width="16.7109375" style="82" customWidth="1"/>
    <col min="7947" max="8189" width="9.140625" style="82"/>
    <col min="8190" max="8190" width="10.42578125" style="82" bestFit="1" customWidth="1"/>
    <col min="8191" max="8202" width="16.7109375" style="82" customWidth="1"/>
    <col min="8203" max="8445" width="9.140625" style="82"/>
    <col min="8446" max="8446" width="10.42578125" style="82" bestFit="1" customWidth="1"/>
    <col min="8447" max="8458" width="16.7109375" style="82" customWidth="1"/>
    <col min="8459" max="8701" width="9.140625" style="82"/>
    <col min="8702" max="8702" width="10.42578125" style="82" bestFit="1" customWidth="1"/>
    <col min="8703" max="8714" width="16.7109375" style="82" customWidth="1"/>
    <col min="8715" max="8957" width="9.140625" style="82"/>
    <col min="8958" max="8958" width="10.42578125" style="82" bestFit="1" customWidth="1"/>
    <col min="8959" max="8970" width="16.7109375" style="82" customWidth="1"/>
    <col min="8971" max="9213" width="9.140625" style="82"/>
    <col min="9214" max="9214" width="10.42578125" style="82" bestFit="1" customWidth="1"/>
    <col min="9215" max="9226" width="16.7109375" style="82" customWidth="1"/>
    <col min="9227" max="9469" width="9.140625" style="82"/>
    <col min="9470" max="9470" width="10.42578125" style="82" bestFit="1" customWidth="1"/>
    <col min="9471" max="9482" width="16.7109375" style="82" customWidth="1"/>
    <col min="9483" max="9725" width="9.140625" style="82"/>
    <col min="9726" max="9726" width="10.42578125" style="82" bestFit="1" customWidth="1"/>
    <col min="9727" max="9738" width="16.7109375" style="82" customWidth="1"/>
    <col min="9739" max="9981" width="9.140625" style="82"/>
    <col min="9982" max="9982" width="10.42578125" style="82" bestFit="1" customWidth="1"/>
    <col min="9983" max="9994" width="16.7109375" style="82" customWidth="1"/>
    <col min="9995" max="10237" width="9.140625" style="82"/>
    <col min="10238" max="10238" width="10.42578125" style="82" bestFit="1" customWidth="1"/>
    <col min="10239" max="10250" width="16.7109375" style="82" customWidth="1"/>
    <col min="10251" max="10493" width="9.140625" style="82"/>
    <col min="10494" max="10494" width="10.42578125" style="82" bestFit="1" customWidth="1"/>
    <col min="10495" max="10506" width="16.7109375" style="82" customWidth="1"/>
    <col min="10507" max="10749" width="9.140625" style="82"/>
    <col min="10750" max="10750" width="10.42578125" style="82" bestFit="1" customWidth="1"/>
    <col min="10751" max="10762" width="16.7109375" style="82" customWidth="1"/>
    <col min="10763" max="11005" width="9.140625" style="82"/>
    <col min="11006" max="11006" width="10.42578125" style="82" bestFit="1" customWidth="1"/>
    <col min="11007" max="11018" width="16.7109375" style="82" customWidth="1"/>
    <col min="11019" max="11261" width="9.140625" style="82"/>
    <col min="11262" max="11262" width="10.42578125" style="82" bestFit="1" customWidth="1"/>
    <col min="11263" max="11274" width="16.7109375" style="82" customWidth="1"/>
    <col min="11275" max="11517" width="9.140625" style="82"/>
    <col min="11518" max="11518" width="10.42578125" style="82" bestFit="1" customWidth="1"/>
    <col min="11519" max="11530" width="16.7109375" style="82" customWidth="1"/>
    <col min="11531" max="11773" width="9.140625" style="82"/>
    <col min="11774" max="11774" width="10.42578125" style="82" bestFit="1" customWidth="1"/>
    <col min="11775" max="11786" width="16.7109375" style="82" customWidth="1"/>
    <col min="11787" max="12029" width="9.140625" style="82"/>
    <col min="12030" max="12030" width="10.42578125" style="82" bestFit="1" customWidth="1"/>
    <col min="12031" max="12042" width="16.7109375" style="82" customWidth="1"/>
    <col min="12043" max="12285" width="9.140625" style="82"/>
    <col min="12286" max="12286" width="10.42578125" style="82" bestFit="1" customWidth="1"/>
    <col min="12287" max="12298" width="16.7109375" style="82" customWidth="1"/>
    <col min="12299" max="12541" width="9.140625" style="82"/>
    <col min="12542" max="12542" width="10.42578125" style="82" bestFit="1" customWidth="1"/>
    <col min="12543" max="12554" width="16.7109375" style="82" customWidth="1"/>
    <col min="12555" max="12797" width="9.140625" style="82"/>
    <col min="12798" max="12798" width="10.42578125" style="82" bestFit="1" customWidth="1"/>
    <col min="12799" max="12810" width="16.7109375" style="82" customWidth="1"/>
    <col min="12811" max="13053" width="9.140625" style="82"/>
    <col min="13054" max="13054" width="10.42578125" style="82" bestFit="1" customWidth="1"/>
    <col min="13055" max="13066" width="16.7109375" style="82" customWidth="1"/>
    <col min="13067" max="13309" width="9.140625" style="82"/>
    <col min="13310" max="13310" width="10.42578125" style="82" bestFit="1" customWidth="1"/>
    <col min="13311" max="13322" width="16.7109375" style="82" customWidth="1"/>
    <col min="13323" max="13565" width="9.140625" style="82"/>
    <col min="13566" max="13566" width="10.42578125" style="82" bestFit="1" customWidth="1"/>
    <col min="13567" max="13578" width="16.7109375" style="82" customWidth="1"/>
    <col min="13579" max="13821" width="9.140625" style="82"/>
    <col min="13822" max="13822" width="10.42578125" style="82" bestFit="1" customWidth="1"/>
    <col min="13823" max="13834" width="16.7109375" style="82" customWidth="1"/>
    <col min="13835" max="14077" width="9.140625" style="82"/>
    <col min="14078" max="14078" width="10.42578125" style="82" bestFit="1" customWidth="1"/>
    <col min="14079" max="14090" width="16.7109375" style="82" customWidth="1"/>
    <col min="14091" max="14333" width="9.140625" style="82"/>
    <col min="14334" max="14334" width="10.42578125" style="82" bestFit="1" customWidth="1"/>
    <col min="14335" max="14346" width="16.7109375" style="82" customWidth="1"/>
    <col min="14347" max="14589" width="9.140625" style="82"/>
    <col min="14590" max="14590" width="10.42578125" style="82" bestFit="1" customWidth="1"/>
    <col min="14591" max="14602" width="16.7109375" style="82" customWidth="1"/>
    <col min="14603" max="14845" width="9.140625" style="82"/>
    <col min="14846" max="14846" width="10.42578125" style="82" bestFit="1" customWidth="1"/>
    <col min="14847" max="14858" width="16.7109375" style="82" customWidth="1"/>
    <col min="14859" max="15101" width="9.140625" style="82"/>
    <col min="15102" max="15102" width="10.42578125" style="82" bestFit="1" customWidth="1"/>
    <col min="15103" max="15114" width="16.7109375" style="82" customWidth="1"/>
    <col min="15115" max="15357" width="9.140625" style="82"/>
    <col min="15358" max="15358" width="10.42578125" style="82" bestFit="1" customWidth="1"/>
    <col min="15359" max="15370" width="16.7109375" style="82" customWidth="1"/>
    <col min="15371" max="15613" width="9.140625" style="82"/>
    <col min="15614" max="15614" width="10.42578125" style="82" bestFit="1" customWidth="1"/>
    <col min="15615" max="15626" width="16.7109375" style="82" customWidth="1"/>
    <col min="15627" max="15869" width="9.140625" style="82"/>
    <col min="15870" max="15870" width="10.42578125" style="82" bestFit="1" customWidth="1"/>
    <col min="15871" max="15882" width="16.7109375" style="82" customWidth="1"/>
    <col min="15883" max="16125" width="9.140625" style="82"/>
    <col min="16126" max="16126" width="10.42578125" style="82" bestFit="1" customWidth="1"/>
    <col min="16127" max="16138" width="16.7109375" style="82" customWidth="1"/>
    <col min="16139" max="16384" width="9.140625" style="82"/>
  </cols>
  <sheetData>
    <row r="1" spans="1:12" ht="18.75" customHeight="1">
      <c r="A1" s="1901" t="s">
        <v>1380</v>
      </c>
      <c r="B1" s="1901"/>
      <c r="C1" s="1901"/>
      <c r="D1" s="1901"/>
      <c r="E1" s="1901"/>
      <c r="F1" s="1901"/>
      <c r="G1" s="1901"/>
      <c r="H1" s="1901"/>
      <c r="I1" s="1901"/>
      <c r="J1" s="1901"/>
      <c r="K1" s="1901"/>
      <c r="L1" s="1901"/>
    </row>
    <row r="2" spans="1:12" ht="18.75" customHeight="1">
      <c r="A2" s="1149"/>
      <c r="B2" s="1149"/>
      <c r="C2" s="1149"/>
      <c r="D2" s="1149"/>
      <c r="E2" s="1149"/>
      <c r="F2" s="1149"/>
      <c r="G2" s="1128" t="s">
        <v>700</v>
      </c>
      <c r="L2" s="89" t="s">
        <v>697</v>
      </c>
    </row>
    <row r="3" spans="1:12" ht="18.75" customHeight="1">
      <c r="A3" s="1150"/>
      <c r="B3" s="2120" t="s">
        <v>699</v>
      </c>
      <c r="C3" s="2121"/>
      <c r="D3" s="2121"/>
      <c r="E3" s="2121"/>
      <c r="F3" s="2121"/>
      <c r="G3" s="2122"/>
      <c r="H3" s="2116" t="s">
        <v>698</v>
      </c>
      <c r="I3" s="2117"/>
      <c r="J3" s="2117"/>
      <c r="K3" s="2117"/>
      <c r="L3" s="2118"/>
    </row>
    <row r="4" spans="1:12" ht="18.75" customHeight="1">
      <c r="A4" s="1151"/>
      <c r="B4" s="1117" t="s">
        <v>706</v>
      </c>
      <c r="C4" s="1152" t="s">
        <v>701</v>
      </c>
      <c r="D4" s="1152" t="s">
        <v>707</v>
      </c>
      <c r="E4" s="1152" t="s">
        <v>708</v>
      </c>
      <c r="F4" s="1152" t="s">
        <v>709</v>
      </c>
      <c r="G4" s="1152" t="s">
        <v>705</v>
      </c>
      <c r="H4" s="1117" t="s">
        <v>701</v>
      </c>
      <c r="I4" s="1117" t="s">
        <v>702</v>
      </c>
      <c r="J4" s="1117" t="s">
        <v>703</v>
      </c>
      <c r="K4" s="1117" t="s">
        <v>704</v>
      </c>
      <c r="L4" s="1117" t="s">
        <v>705</v>
      </c>
    </row>
    <row r="5" spans="1:12" ht="18.75" customHeight="1">
      <c r="A5" s="1093" t="s">
        <v>710</v>
      </c>
      <c r="B5" s="1153">
        <v>2024715</v>
      </c>
      <c r="C5" s="1153">
        <v>616801</v>
      </c>
      <c r="D5" s="1153">
        <v>156309</v>
      </c>
      <c r="E5" s="1154">
        <v>235250</v>
      </c>
      <c r="F5" s="1153">
        <v>462306</v>
      </c>
      <c r="G5" s="1153">
        <v>554048</v>
      </c>
      <c r="H5" s="1155">
        <f>C5/B5*100</f>
        <v>30.463596111057605</v>
      </c>
      <c r="I5" s="1155">
        <f>D5/$B5*100</f>
        <v>7.7200494884465218</v>
      </c>
      <c r="J5" s="1155">
        <f>E5/$B5*100</f>
        <v>11.618919205912931</v>
      </c>
      <c r="K5" s="1155">
        <f>F5/$B5*100</f>
        <v>22.83313947888962</v>
      </c>
      <c r="L5" s="1155">
        <f>G5/$B5*100</f>
        <v>27.36424632602613</v>
      </c>
    </row>
    <row r="6" spans="1:12" ht="18.75" customHeight="1">
      <c r="A6" s="1093" t="s">
        <v>711</v>
      </c>
      <c r="B6" s="1153">
        <v>1233343</v>
      </c>
      <c r="C6" s="1153">
        <v>417541</v>
      </c>
      <c r="D6" s="1153">
        <v>81142</v>
      </c>
      <c r="E6" s="1154">
        <v>101084</v>
      </c>
      <c r="F6" s="1153">
        <v>231793</v>
      </c>
      <c r="G6" s="1153">
        <v>401782</v>
      </c>
      <c r="H6" s="1139">
        <f t="shared" ref="H6:H25" si="0">C6/B6*100</f>
        <v>33.854410330297412</v>
      </c>
      <c r="I6" s="1139">
        <f t="shared" ref="I6:I25" si="1">D6/$B6*100</f>
        <v>6.5790295157146055</v>
      </c>
      <c r="J6" s="1139">
        <f t="shared" ref="J6:J25" si="2">E6/$B6*100</f>
        <v>8.1959357615845718</v>
      </c>
      <c r="K6" s="1139">
        <f t="shared" ref="K6:K25" si="3">F6/$B6*100</f>
        <v>18.793879723645411</v>
      </c>
      <c r="L6" s="1139">
        <f t="shared" ref="L6:L25" si="4">G6/$B6*100</f>
        <v>32.576663588312414</v>
      </c>
    </row>
    <row r="7" spans="1:12" ht="18.75" customHeight="1">
      <c r="A7" s="1093" t="s">
        <v>712</v>
      </c>
      <c r="B7" s="1153">
        <v>1193909</v>
      </c>
      <c r="C7" s="1153">
        <v>348629</v>
      </c>
      <c r="D7" s="1153">
        <v>82770</v>
      </c>
      <c r="E7" s="1154">
        <v>146340</v>
      </c>
      <c r="F7" s="1153">
        <v>257222</v>
      </c>
      <c r="G7" s="1153">
        <v>358948</v>
      </c>
      <c r="H7" s="1139">
        <f t="shared" si="0"/>
        <v>29.200634219190906</v>
      </c>
      <c r="I7" s="1139">
        <f t="shared" si="1"/>
        <v>6.9326891748031043</v>
      </c>
      <c r="J7" s="1139">
        <f t="shared" si="2"/>
        <v>12.257215583432238</v>
      </c>
      <c r="K7" s="1139">
        <f t="shared" si="3"/>
        <v>21.544523075041731</v>
      </c>
      <c r="L7" s="1139">
        <f t="shared" si="4"/>
        <v>30.064937947532016</v>
      </c>
    </row>
    <row r="8" spans="1:12" ht="18.75" customHeight="1">
      <c r="A8" s="1093" t="s">
        <v>713</v>
      </c>
      <c r="B8" s="1153">
        <v>937812</v>
      </c>
      <c r="C8" s="1153">
        <v>255894</v>
      </c>
      <c r="D8" s="1153">
        <v>56865</v>
      </c>
      <c r="E8" s="1154">
        <v>97936</v>
      </c>
      <c r="F8" s="1153">
        <v>227267</v>
      </c>
      <c r="G8" s="1153">
        <v>299849</v>
      </c>
      <c r="H8" s="1139">
        <f t="shared" si="0"/>
        <v>27.286279126306766</v>
      </c>
      <c r="I8" s="1139">
        <f t="shared" si="1"/>
        <v>6.0635820398971223</v>
      </c>
      <c r="J8" s="1139">
        <f t="shared" si="2"/>
        <v>10.443031225874694</v>
      </c>
      <c r="K8" s="1139">
        <f t="shared" si="3"/>
        <v>24.233748341885153</v>
      </c>
      <c r="L8" s="1139">
        <f t="shared" si="4"/>
        <v>31.973252634856454</v>
      </c>
    </row>
    <row r="9" spans="1:12" ht="18.75" customHeight="1">
      <c r="A9" s="1093" t="s">
        <v>601</v>
      </c>
      <c r="B9" s="1153">
        <v>3475557</v>
      </c>
      <c r="C9" s="1153">
        <v>1150603</v>
      </c>
      <c r="D9" s="1153">
        <v>257916</v>
      </c>
      <c r="E9" s="1154">
        <v>358130</v>
      </c>
      <c r="F9" s="1153">
        <v>787098</v>
      </c>
      <c r="G9" s="1153">
        <v>921810</v>
      </c>
      <c r="H9" s="1139">
        <f t="shared" si="0"/>
        <v>33.10557127965388</v>
      </c>
      <c r="I9" s="1139">
        <f t="shared" si="1"/>
        <v>7.42085369337922</v>
      </c>
      <c r="J9" s="1139">
        <f t="shared" si="2"/>
        <v>10.30424763570271</v>
      </c>
      <c r="K9" s="1139">
        <f t="shared" si="3"/>
        <v>22.646672173697628</v>
      </c>
      <c r="L9" s="1139">
        <f t="shared" si="4"/>
        <v>26.522655217566566</v>
      </c>
    </row>
    <row r="10" spans="1:12" ht="18.75" customHeight="1">
      <c r="A10" s="1093" t="s">
        <v>714</v>
      </c>
      <c r="B10" s="1153">
        <v>984621</v>
      </c>
      <c r="C10" s="1153">
        <v>395956</v>
      </c>
      <c r="D10" s="1153">
        <v>94490</v>
      </c>
      <c r="E10" s="1154">
        <v>137986</v>
      </c>
      <c r="F10" s="1153">
        <v>175910</v>
      </c>
      <c r="G10" s="1153">
        <v>180278</v>
      </c>
      <c r="H10" s="1139">
        <f t="shared" si="0"/>
        <v>40.214051904235234</v>
      </c>
      <c r="I10" s="1139">
        <f t="shared" si="1"/>
        <v>9.5965858944710707</v>
      </c>
      <c r="J10" s="1139">
        <f t="shared" si="2"/>
        <v>14.01412320070362</v>
      </c>
      <c r="K10" s="1139">
        <f t="shared" si="3"/>
        <v>17.865757484351846</v>
      </c>
      <c r="L10" s="1139">
        <f t="shared" si="4"/>
        <v>18.309379954317446</v>
      </c>
    </row>
    <row r="11" spans="1:12" ht="18.75" customHeight="1">
      <c r="A11" s="1093" t="s">
        <v>611</v>
      </c>
      <c r="B11" s="1153">
        <v>555811</v>
      </c>
      <c r="C11" s="1153">
        <v>164056</v>
      </c>
      <c r="D11" s="1153">
        <v>59560</v>
      </c>
      <c r="E11" s="1154">
        <v>84111</v>
      </c>
      <c r="F11" s="1153">
        <v>103220</v>
      </c>
      <c r="G11" s="1153">
        <v>144864</v>
      </c>
      <c r="H11" s="1139">
        <f t="shared" si="0"/>
        <v>29.516508309479299</v>
      </c>
      <c r="I11" s="1139">
        <f t="shared" si="1"/>
        <v>10.715872841667402</v>
      </c>
      <c r="J11" s="1139">
        <f t="shared" si="2"/>
        <v>15.133021836559548</v>
      </c>
      <c r="K11" s="1139">
        <f t="shared" si="3"/>
        <v>18.571061026140182</v>
      </c>
      <c r="L11" s="1139">
        <f t="shared" si="4"/>
        <v>26.063535986153568</v>
      </c>
    </row>
    <row r="12" spans="1:12" ht="18.75" customHeight="1">
      <c r="A12" s="1093" t="s">
        <v>603</v>
      </c>
      <c r="B12" s="1153">
        <v>854656</v>
      </c>
      <c r="C12" s="1153">
        <v>259437</v>
      </c>
      <c r="D12" s="1153">
        <v>78716</v>
      </c>
      <c r="E12" s="1154">
        <v>124848</v>
      </c>
      <c r="F12" s="1153">
        <v>141278</v>
      </c>
      <c r="G12" s="1153">
        <v>250378</v>
      </c>
      <c r="H12" s="1139">
        <f t="shared" si="0"/>
        <v>30.355722068294146</v>
      </c>
      <c r="I12" s="1139">
        <f t="shared" si="1"/>
        <v>9.2102553542009886</v>
      </c>
      <c r="J12" s="1139">
        <f t="shared" si="2"/>
        <v>14.607982626928262</v>
      </c>
      <c r="K12" s="1139">
        <f t="shared" si="3"/>
        <v>16.530393515051671</v>
      </c>
      <c r="L12" s="1139">
        <f t="shared" si="4"/>
        <v>29.295763441665418</v>
      </c>
    </row>
    <row r="13" spans="1:12" ht="18.75" customHeight="1">
      <c r="A13" s="1093" t="s">
        <v>607</v>
      </c>
      <c r="B13" s="1153">
        <v>836932</v>
      </c>
      <c r="C13" s="1153">
        <v>270576</v>
      </c>
      <c r="D13" s="1153">
        <v>89878</v>
      </c>
      <c r="E13" s="1154">
        <v>72259</v>
      </c>
      <c r="F13" s="1153">
        <v>110230</v>
      </c>
      <c r="G13" s="1153">
        <v>293987</v>
      </c>
      <c r="H13" s="1139">
        <f t="shared" si="0"/>
        <v>32.329508251566438</v>
      </c>
      <c r="I13" s="1139">
        <f t="shared" si="1"/>
        <v>10.738984768177104</v>
      </c>
      <c r="J13" s="1139">
        <f t="shared" si="2"/>
        <v>8.633795816147547</v>
      </c>
      <c r="K13" s="1139">
        <f t="shared" si="3"/>
        <v>13.170723547432766</v>
      </c>
      <c r="L13" s="1139">
        <f t="shared" si="4"/>
        <v>35.126748648635733</v>
      </c>
    </row>
    <row r="14" spans="1:12" ht="18.75" customHeight="1">
      <c r="A14" s="1093" t="s">
        <v>606</v>
      </c>
      <c r="B14" s="1153">
        <v>879496</v>
      </c>
      <c r="C14" s="1153">
        <v>236903</v>
      </c>
      <c r="D14" s="1153">
        <v>71862</v>
      </c>
      <c r="E14" s="1154">
        <v>114022</v>
      </c>
      <c r="F14" s="1153">
        <v>121661</v>
      </c>
      <c r="G14" s="1153">
        <v>335049</v>
      </c>
      <c r="H14" s="1139">
        <f t="shared" si="0"/>
        <v>26.936222563832011</v>
      </c>
      <c r="I14" s="1139">
        <f t="shared" si="1"/>
        <v>8.1708160128073342</v>
      </c>
      <c r="J14" s="1139">
        <f t="shared" si="2"/>
        <v>12.964470560411872</v>
      </c>
      <c r="K14" s="1139">
        <f t="shared" si="3"/>
        <v>13.833036193456252</v>
      </c>
      <c r="L14" s="1139">
        <f t="shared" si="4"/>
        <v>38.09556837097611</v>
      </c>
    </row>
    <row r="15" spans="1:12" ht="18.75" customHeight="1">
      <c r="A15" s="1093" t="s">
        <v>596</v>
      </c>
      <c r="B15" s="1153">
        <v>2956541</v>
      </c>
      <c r="C15" s="1153">
        <v>814879</v>
      </c>
      <c r="D15" s="1153">
        <v>266199</v>
      </c>
      <c r="E15" s="1154">
        <v>220771</v>
      </c>
      <c r="F15" s="1153">
        <v>614034</v>
      </c>
      <c r="G15" s="1153">
        <v>1040659</v>
      </c>
      <c r="H15" s="1139">
        <f t="shared" si="0"/>
        <v>27.561904265829561</v>
      </c>
      <c r="I15" s="1139">
        <f t="shared" si="1"/>
        <v>9.0037310492227238</v>
      </c>
      <c r="J15" s="1139">
        <f t="shared" si="2"/>
        <v>7.4672057651153825</v>
      </c>
      <c r="K15" s="1139">
        <f t="shared" si="3"/>
        <v>20.768661757100613</v>
      </c>
      <c r="L15" s="1139">
        <f t="shared" si="4"/>
        <v>35.19853098604078</v>
      </c>
    </row>
    <row r="16" spans="1:12" ht="18.75" customHeight="1">
      <c r="A16" s="1095" t="s">
        <v>604</v>
      </c>
      <c r="B16" s="1156">
        <v>1650043</v>
      </c>
      <c r="C16" s="1156">
        <v>580380</v>
      </c>
      <c r="D16" s="1156">
        <v>123720</v>
      </c>
      <c r="E16" s="1157">
        <v>115956</v>
      </c>
      <c r="F16" s="1156">
        <v>350064</v>
      </c>
      <c r="G16" s="1156">
        <v>479921</v>
      </c>
      <c r="H16" s="1143">
        <f t="shared" si="0"/>
        <v>35.173628808461352</v>
      </c>
      <c r="I16" s="1143">
        <f t="shared" si="1"/>
        <v>7.4979864161115799</v>
      </c>
      <c r="J16" s="1143">
        <f t="shared" si="2"/>
        <v>7.027453223946285</v>
      </c>
      <c r="K16" s="1143">
        <f t="shared" si="3"/>
        <v>21.2154471125904</v>
      </c>
      <c r="L16" s="1143">
        <f t="shared" si="4"/>
        <v>29.085363229927946</v>
      </c>
    </row>
    <row r="17" spans="1:12" ht="18.75" customHeight="1">
      <c r="A17" s="1093" t="s">
        <v>597</v>
      </c>
      <c r="B17" s="1153">
        <v>3942310</v>
      </c>
      <c r="C17" s="1153">
        <v>1338973</v>
      </c>
      <c r="D17" s="1153">
        <v>263957</v>
      </c>
      <c r="E17" s="1154">
        <v>299091</v>
      </c>
      <c r="F17" s="1153">
        <v>731870</v>
      </c>
      <c r="G17" s="1153">
        <v>1308419</v>
      </c>
      <c r="H17" s="1139">
        <f t="shared" si="0"/>
        <v>33.964173289264416</v>
      </c>
      <c r="I17" s="1139">
        <f t="shared" si="1"/>
        <v>6.6954907148347038</v>
      </c>
      <c r="J17" s="1139">
        <f t="shared" si="2"/>
        <v>7.5866940955937006</v>
      </c>
      <c r="K17" s="1139">
        <f t="shared" si="3"/>
        <v>18.564496450050857</v>
      </c>
      <c r="L17" s="1139">
        <f t="shared" si="4"/>
        <v>33.189145450256326</v>
      </c>
    </row>
    <row r="18" spans="1:12" ht="18.75" customHeight="1">
      <c r="A18" s="1093" t="s">
        <v>608</v>
      </c>
      <c r="B18" s="1153">
        <v>613590</v>
      </c>
      <c r="C18" s="1153">
        <v>186190</v>
      </c>
      <c r="D18" s="1153">
        <v>61295</v>
      </c>
      <c r="E18" s="1154">
        <v>70222</v>
      </c>
      <c r="F18" s="1153">
        <v>111291</v>
      </c>
      <c r="G18" s="1153">
        <v>184592</v>
      </c>
      <c r="H18" s="1139">
        <f t="shared" si="0"/>
        <v>30.344366759562575</v>
      </c>
      <c r="I18" s="1139">
        <f t="shared" si="1"/>
        <v>9.9895695822943669</v>
      </c>
      <c r="J18" s="1139">
        <f t="shared" si="2"/>
        <v>11.444449876953666</v>
      </c>
      <c r="K18" s="1139">
        <f t="shared" si="3"/>
        <v>18.137681513714369</v>
      </c>
      <c r="L18" s="1139">
        <f t="shared" si="4"/>
        <v>30.083932267475021</v>
      </c>
    </row>
    <row r="19" spans="1:12" ht="18.75" customHeight="1">
      <c r="A19" s="1093" t="s">
        <v>600</v>
      </c>
      <c r="B19" s="1153">
        <v>1657227</v>
      </c>
      <c r="C19" s="1153">
        <v>526917</v>
      </c>
      <c r="D19" s="1153">
        <v>147884</v>
      </c>
      <c r="E19" s="1154">
        <v>174535</v>
      </c>
      <c r="F19" s="1153">
        <v>374670</v>
      </c>
      <c r="G19" s="1153">
        <v>433224</v>
      </c>
      <c r="H19" s="1139">
        <f t="shared" si="0"/>
        <v>31.795101093573784</v>
      </c>
      <c r="I19" s="1139">
        <f t="shared" si="1"/>
        <v>8.9235813802212967</v>
      </c>
      <c r="J19" s="1139">
        <f t="shared" si="2"/>
        <v>10.531749724087286</v>
      </c>
      <c r="K19" s="1139">
        <f t="shared" si="3"/>
        <v>22.608248598411684</v>
      </c>
      <c r="L19" s="1139">
        <f t="shared" si="4"/>
        <v>26.141500228996996</v>
      </c>
    </row>
    <row r="20" spans="1:12" ht="18.75" customHeight="1">
      <c r="A20" s="1093" t="s">
        <v>605</v>
      </c>
      <c r="B20" s="1153">
        <v>804979</v>
      </c>
      <c r="C20" s="1153">
        <v>228464</v>
      </c>
      <c r="D20" s="1153">
        <v>72037</v>
      </c>
      <c r="E20" s="1154">
        <v>103973</v>
      </c>
      <c r="F20" s="1153">
        <v>133143</v>
      </c>
      <c r="G20" s="1153">
        <v>267362</v>
      </c>
      <c r="H20" s="1139">
        <f t="shared" si="0"/>
        <v>28.381361501355933</v>
      </c>
      <c r="I20" s="1139">
        <f t="shared" si="1"/>
        <v>8.948929102498326</v>
      </c>
      <c r="J20" s="1139">
        <f t="shared" si="2"/>
        <v>12.916237566445831</v>
      </c>
      <c r="K20" s="1139">
        <f t="shared" si="3"/>
        <v>16.539934582144376</v>
      </c>
      <c r="L20" s="1139">
        <f t="shared" si="4"/>
        <v>33.213537247555522</v>
      </c>
    </row>
    <row r="21" spans="1:12" ht="18.75" customHeight="1">
      <c r="A21" s="1093" t="s">
        <v>599</v>
      </c>
      <c r="B21" s="1153">
        <v>1255986</v>
      </c>
      <c r="C21" s="1153">
        <v>395564</v>
      </c>
      <c r="D21" s="1153">
        <v>84754</v>
      </c>
      <c r="E21" s="1154">
        <v>142389</v>
      </c>
      <c r="F21" s="1153">
        <v>245487</v>
      </c>
      <c r="G21" s="1153">
        <v>387794</v>
      </c>
      <c r="H21" s="1139">
        <f t="shared" si="0"/>
        <v>31.494300095701703</v>
      </c>
      <c r="I21" s="1139">
        <f t="shared" si="1"/>
        <v>6.7480051529236791</v>
      </c>
      <c r="J21" s="1139">
        <f t="shared" si="2"/>
        <v>11.336830187597633</v>
      </c>
      <c r="K21" s="1139">
        <f t="shared" si="3"/>
        <v>19.545361174407997</v>
      </c>
      <c r="L21" s="1139">
        <f t="shared" si="4"/>
        <v>30.875662626812716</v>
      </c>
    </row>
    <row r="22" spans="1:12" ht="18.75" customHeight="1">
      <c r="A22" s="1093" t="s">
        <v>609</v>
      </c>
      <c r="B22" s="1153">
        <v>913071</v>
      </c>
      <c r="C22" s="1153">
        <v>312906</v>
      </c>
      <c r="D22" s="1153">
        <v>64101</v>
      </c>
      <c r="E22" s="1154">
        <v>86116</v>
      </c>
      <c r="F22" s="1153">
        <v>191440</v>
      </c>
      <c r="G22" s="1153">
        <v>258508</v>
      </c>
      <c r="H22" s="1139">
        <f t="shared" si="0"/>
        <v>34.269624158471792</v>
      </c>
      <c r="I22" s="1139">
        <f t="shared" si="1"/>
        <v>7.0203741001521243</v>
      </c>
      <c r="J22" s="1139">
        <f t="shared" si="2"/>
        <v>9.4314680895571108</v>
      </c>
      <c r="K22" s="1139">
        <f t="shared" si="3"/>
        <v>20.966606101825597</v>
      </c>
      <c r="L22" s="1139">
        <f t="shared" si="4"/>
        <v>28.311927549993378</v>
      </c>
    </row>
    <row r="23" spans="1:12" ht="18.75" customHeight="1">
      <c r="A23" s="1093" t="s">
        <v>598</v>
      </c>
      <c r="B23" s="1153">
        <v>1750357</v>
      </c>
      <c r="C23" s="1153">
        <v>536080</v>
      </c>
      <c r="D23" s="1153">
        <v>191873</v>
      </c>
      <c r="E23" s="1154">
        <v>128716</v>
      </c>
      <c r="F23" s="1153">
        <v>313409</v>
      </c>
      <c r="G23" s="1153">
        <v>580278</v>
      </c>
      <c r="H23" s="1139">
        <f t="shared" si="0"/>
        <v>30.626894970568863</v>
      </c>
      <c r="I23" s="1139">
        <f t="shared" si="1"/>
        <v>10.961935193791895</v>
      </c>
      <c r="J23" s="1139">
        <f t="shared" si="2"/>
        <v>7.3536998452315734</v>
      </c>
      <c r="K23" s="1139">
        <f t="shared" si="3"/>
        <v>17.905433005952499</v>
      </c>
      <c r="L23" s="1139">
        <f t="shared" si="4"/>
        <v>33.151979853252797</v>
      </c>
    </row>
    <row r="24" spans="1:12" ht="18.75" customHeight="1" thickBot="1">
      <c r="A24" s="1097" t="s">
        <v>610</v>
      </c>
      <c r="B24" s="1153">
        <v>741265</v>
      </c>
      <c r="C24" s="1153">
        <v>211956</v>
      </c>
      <c r="D24" s="1153">
        <v>74098</v>
      </c>
      <c r="E24" s="1154">
        <v>60138</v>
      </c>
      <c r="F24" s="1153">
        <v>139856</v>
      </c>
      <c r="G24" s="1153">
        <v>255217</v>
      </c>
      <c r="H24" s="1158">
        <f t="shared" si="0"/>
        <v>28.593822721968525</v>
      </c>
      <c r="I24" s="1158">
        <f t="shared" si="1"/>
        <v>9.9961552211422369</v>
      </c>
      <c r="J24" s="1158">
        <f t="shared" si="2"/>
        <v>8.1128881034447868</v>
      </c>
      <c r="K24" s="1158">
        <f t="shared" si="3"/>
        <v>18.867206734433704</v>
      </c>
      <c r="L24" s="1158">
        <f t="shared" si="4"/>
        <v>34.42992721901075</v>
      </c>
    </row>
    <row r="25" spans="1:12" ht="18.75" customHeight="1" thickTop="1">
      <c r="A25" s="1099" t="s">
        <v>715</v>
      </c>
      <c r="B25" s="1153">
        <v>122176725</v>
      </c>
      <c r="C25" s="1153">
        <v>39324744</v>
      </c>
      <c r="D25" s="1153">
        <v>10820353</v>
      </c>
      <c r="E25" s="1153">
        <v>14730080</v>
      </c>
      <c r="F25" s="1153">
        <v>20032506</v>
      </c>
      <c r="G25" s="1153">
        <v>37269042</v>
      </c>
      <c r="H25" s="1159">
        <f t="shared" si="0"/>
        <v>32.186772071358114</v>
      </c>
      <c r="I25" s="1159">
        <f t="shared" si="1"/>
        <v>8.8563128533687578</v>
      </c>
      <c r="J25" s="1159">
        <f t="shared" si="2"/>
        <v>12.056371620699442</v>
      </c>
      <c r="K25" s="1159">
        <f t="shared" si="3"/>
        <v>16.396335717789128</v>
      </c>
      <c r="L25" s="1159">
        <f t="shared" si="4"/>
        <v>30.504207736784561</v>
      </c>
    </row>
    <row r="26" spans="1:12" ht="18.75" customHeight="1">
      <c r="A26" s="530" t="s">
        <v>1466</v>
      </c>
      <c r="H26" s="1160"/>
      <c r="I26" s="1160"/>
      <c r="J26" s="1160"/>
      <c r="K26" s="1160"/>
      <c r="L26" s="1160"/>
    </row>
    <row r="27" spans="1:12" ht="18.75" customHeight="1">
      <c r="A27" s="2119" t="s">
        <v>1553</v>
      </c>
      <c r="B27" s="2119"/>
      <c r="C27" s="2119"/>
      <c r="D27" s="2119"/>
      <c r="E27" s="2119"/>
      <c r="F27" s="2119"/>
      <c r="G27" s="2119"/>
      <c r="H27" s="1858"/>
      <c r="I27" s="1858"/>
      <c r="J27" s="1858"/>
      <c r="K27" s="1858"/>
      <c r="L27" s="1858"/>
    </row>
    <row r="28" spans="1:12" ht="18.75" customHeight="1">
      <c r="A28" s="82" t="s">
        <v>1552</v>
      </c>
    </row>
    <row r="29" spans="1:12" ht="18.75" customHeight="1">
      <c r="A29" s="82" t="s">
        <v>1554</v>
      </c>
    </row>
  </sheetData>
  <mergeCells count="4">
    <mergeCell ref="H3:L3"/>
    <mergeCell ref="A27:L27"/>
    <mergeCell ref="A1:L1"/>
    <mergeCell ref="B3:G3"/>
  </mergeCells>
  <phoneticPr fontId="9"/>
  <pageMargins left="0.74803149606299213" right="0.74803149606299213" top="0.98425196850393704" bottom="0.98425196850393704" header="0.51181102362204722" footer="0.51181102362204722"/>
  <pageSetup paperSize="9" scale="9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90" zoomScaleNormal="100" zoomScaleSheetLayoutView="90" workbookViewId="0">
      <selection activeCell="A2" sqref="A2"/>
    </sheetView>
  </sheetViews>
  <sheetFormatPr defaultRowHeight="18.75" customHeight="1" outlineLevelRow="1" outlineLevelCol="1"/>
  <cols>
    <col min="1" max="1" width="4.28515625" style="4" customWidth="1"/>
    <col min="2" max="3" width="12.7109375" style="4" customWidth="1"/>
    <col min="4" max="4" width="12.7109375" style="4" hidden="1" customWidth="1" outlineLevel="1"/>
    <col min="5" max="5" width="12.7109375" style="4" customWidth="1" collapsed="1"/>
    <col min="6" max="6" width="12.7109375" style="4" customWidth="1"/>
    <col min="7" max="7" width="15.7109375" style="4" customWidth="1"/>
    <col min="8" max="9" width="12.7109375" style="4" customWidth="1"/>
    <col min="10" max="10" width="12.7109375" style="4" hidden="1" customWidth="1" outlineLevel="1"/>
    <col min="11" max="11" width="12.7109375" style="4" customWidth="1" collapsed="1"/>
    <col min="12" max="14" width="12.7109375" style="4" customWidth="1"/>
    <col min="15" max="15" width="9.42578125" style="4" customWidth="1"/>
    <col min="16" max="16384" width="9.140625" style="4"/>
  </cols>
  <sheetData>
    <row r="1" spans="1:14" ht="18.75" customHeight="1">
      <c r="A1" s="673" t="s">
        <v>1860</v>
      </c>
    </row>
    <row r="3" spans="1:14" ht="18.75" customHeight="1">
      <c r="A3" s="2125" t="s">
        <v>1946</v>
      </c>
      <c r="B3" s="2125"/>
      <c r="C3" s="2125"/>
      <c r="D3" s="2125"/>
      <c r="E3" s="2125"/>
      <c r="F3" s="2125"/>
      <c r="G3" s="400"/>
      <c r="H3" s="2124" t="s">
        <v>1383</v>
      </c>
      <c r="I3" s="2124"/>
      <c r="J3" s="2124"/>
      <c r="K3" s="2124"/>
      <c r="L3" s="2124"/>
      <c r="M3" s="2124"/>
    </row>
    <row r="4" spans="1:14" ht="18.75" customHeight="1">
      <c r="A4" s="1470"/>
      <c r="B4" s="1470"/>
      <c r="C4" s="1470"/>
      <c r="D4" s="1470"/>
      <c r="E4" s="865"/>
      <c r="F4" s="1471" t="s">
        <v>716</v>
      </c>
      <c r="G4" s="640"/>
      <c r="H4" s="1484"/>
      <c r="I4" s="1485"/>
      <c r="J4" s="1485"/>
      <c r="K4" s="1485"/>
      <c r="L4" s="1485"/>
      <c r="M4" s="1486" t="s">
        <v>3</v>
      </c>
      <c r="N4" s="865"/>
    </row>
    <row r="5" spans="1:14" ht="24" customHeight="1">
      <c r="A5" s="2128"/>
      <c r="B5" s="2129"/>
      <c r="C5" s="2130"/>
      <c r="D5" s="1472"/>
      <c r="E5" s="1472" t="s">
        <v>176</v>
      </c>
      <c r="F5" s="1472" t="s">
        <v>717</v>
      </c>
      <c r="G5" s="107"/>
      <c r="H5" s="1487"/>
      <c r="I5" s="1488" t="s">
        <v>1381</v>
      </c>
      <c r="J5" s="2133"/>
      <c r="K5" s="2134"/>
      <c r="L5" s="1488" t="s">
        <v>5</v>
      </c>
      <c r="M5" s="1489"/>
      <c r="N5" s="865"/>
    </row>
    <row r="6" spans="1:14" ht="24" customHeight="1">
      <c r="A6" s="2140" t="s">
        <v>1574</v>
      </c>
      <c r="B6" s="2141"/>
      <c r="C6" s="2142"/>
      <c r="D6" s="1473"/>
      <c r="E6" s="1076">
        <v>195071</v>
      </c>
      <c r="F6" s="1076">
        <v>1417498</v>
      </c>
      <c r="G6" s="1163"/>
      <c r="H6" s="1490"/>
      <c r="I6" s="1491"/>
      <c r="J6" s="1477"/>
      <c r="K6" s="1492" t="s">
        <v>571</v>
      </c>
      <c r="L6" s="1491"/>
      <c r="M6" s="1492" t="s">
        <v>571</v>
      </c>
      <c r="N6" s="865"/>
    </row>
    <row r="7" spans="1:14" ht="24" hidden="1" customHeight="1" outlineLevel="1">
      <c r="A7" s="1474"/>
      <c r="B7" s="2131"/>
      <c r="C7" s="2132"/>
      <c r="D7" s="1473"/>
      <c r="E7" s="1076"/>
      <c r="F7" s="1076"/>
      <c r="G7" s="1163"/>
      <c r="H7" s="1493" t="s">
        <v>60</v>
      </c>
      <c r="I7" s="1494">
        <v>1306</v>
      </c>
      <c r="J7" s="1473"/>
      <c r="K7" s="1495" t="s">
        <v>47</v>
      </c>
      <c r="L7" s="1494">
        <v>30386</v>
      </c>
      <c r="M7" s="1496" t="s">
        <v>47</v>
      </c>
      <c r="N7" s="865"/>
    </row>
    <row r="8" spans="1:14" ht="24" customHeight="1" collapsed="1">
      <c r="A8" s="1474"/>
      <c r="B8" s="2138" t="s">
        <v>1382</v>
      </c>
      <c r="C8" s="2139"/>
      <c r="D8" s="1475"/>
      <c r="E8" s="1076">
        <v>47180</v>
      </c>
      <c r="F8" s="1076">
        <v>660662</v>
      </c>
      <c r="G8" s="1163"/>
      <c r="H8" s="1493" t="s">
        <v>61</v>
      </c>
      <c r="I8" s="1494">
        <v>1329</v>
      </c>
      <c r="J8" s="1475"/>
      <c r="K8" s="1497">
        <f>(I8/I7-1)*100</f>
        <v>1.761102603369058</v>
      </c>
      <c r="L8" s="1494">
        <v>25276</v>
      </c>
      <c r="M8" s="1498">
        <f t="shared" ref="M8" si="0">(L8/L7-1)*100</f>
        <v>-16.816955176726122</v>
      </c>
      <c r="N8" s="865"/>
    </row>
    <row r="9" spans="1:14" ht="24" customHeight="1">
      <c r="A9" s="1474"/>
      <c r="B9" s="2126" t="s">
        <v>718</v>
      </c>
      <c r="C9" s="2127"/>
      <c r="D9" s="1476"/>
      <c r="E9" s="1076">
        <v>64326</v>
      </c>
      <c r="F9" s="1076">
        <v>378940</v>
      </c>
      <c r="G9" s="1163"/>
      <c r="H9" s="1499" t="s">
        <v>62</v>
      </c>
      <c r="I9" s="1500">
        <v>1113</v>
      </c>
      <c r="J9" s="1476"/>
      <c r="K9" s="1497">
        <f>(I9/I8-1)*100</f>
        <v>-16.252821670428897</v>
      </c>
      <c r="L9" s="1500">
        <v>21579</v>
      </c>
      <c r="M9" s="1496">
        <f>(L9/L8-1)*100</f>
        <v>-14.626523184048112</v>
      </c>
      <c r="N9" s="865"/>
    </row>
    <row r="10" spans="1:14" ht="24" customHeight="1">
      <c r="A10" s="1477"/>
      <c r="B10" s="2126" t="s">
        <v>719</v>
      </c>
      <c r="C10" s="2127"/>
      <c r="D10" s="1476"/>
      <c r="E10" s="1076">
        <v>70307</v>
      </c>
      <c r="F10" s="1076">
        <v>287287</v>
      </c>
      <c r="G10" s="1163"/>
      <c r="H10" s="1501" t="s">
        <v>63</v>
      </c>
      <c r="I10" s="1502">
        <v>930</v>
      </c>
      <c r="J10" s="1476"/>
      <c r="K10" s="1497">
        <f>(I10/I9-1)*100</f>
        <v>-16.442048517520213</v>
      </c>
      <c r="L10" s="1500">
        <v>17452</v>
      </c>
      <c r="M10" s="1496">
        <f>(L10/L9-1)*100</f>
        <v>-19.125075304694384</v>
      </c>
      <c r="N10" s="865"/>
    </row>
    <row r="11" spans="1:14" ht="24" customHeight="1">
      <c r="A11" s="2135" t="s">
        <v>1575</v>
      </c>
      <c r="B11" s="2136"/>
      <c r="C11" s="2137"/>
      <c r="D11" s="1478"/>
      <c r="E11" s="1076">
        <v>97593</v>
      </c>
      <c r="F11" s="1076">
        <v>755354</v>
      </c>
      <c r="G11" s="1163"/>
      <c r="H11" s="1503" t="s">
        <v>46</v>
      </c>
      <c r="I11" s="1504">
        <v>1074</v>
      </c>
      <c r="J11" s="1478"/>
      <c r="K11" s="1495" t="s">
        <v>47</v>
      </c>
      <c r="L11" s="1500">
        <v>20858</v>
      </c>
      <c r="M11" s="1496" t="s">
        <v>47</v>
      </c>
      <c r="N11" s="865"/>
    </row>
    <row r="12" spans="1:14" ht="24" customHeight="1">
      <c r="A12" s="1479"/>
      <c r="B12" s="2138" t="s">
        <v>1382</v>
      </c>
      <c r="C12" s="2139"/>
      <c r="D12" s="1475"/>
      <c r="E12" s="1076">
        <v>17653</v>
      </c>
      <c r="F12" s="1076">
        <v>280243</v>
      </c>
      <c r="G12" s="1163"/>
      <c r="H12" s="1493" t="s">
        <v>64</v>
      </c>
      <c r="I12" s="1494">
        <v>1001</v>
      </c>
      <c r="J12" s="1475"/>
      <c r="K12" s="1497">
        <f>(I12/I11-1)*100</f>
        <v>-6.7970204841713233</v>
      </c>
      <c r="L12" s="1494">
        <v>19893</v>
      </c>
      <c r="M12" s="1498">
        <f>(L12/L11-1)*100</f>
        <v>-4.6265221977178967</v>
      </c>
      <c r="N12" s="865"/>
    </row>
    <row r="13" spans="1:14" ht="24" customHeight="1">
      <c r="A13" s="1479"/>
      <c r="B13" s="2126" t="s">
        <v>718</v>
      </c>
      <c r="C13" s="2127"/>
      <c r="D13" s="1476"/>
      <c r="E13" s="1076">
        <v>38384</v>
      </c>
      <c r="F13" s="1076">
        <v>298158</v>
      </c>
      <c r="G13" s="1163"/>
      <c r="H13" s="1493" t="s">
        <v>111</v>
      </c>
      <c r="I13" s="1494">
        <v>1017</v>
      </c>
      <c r="J13" s="1476"/>
      <c r="K13" s="1497">
        <f>(I13/I12-1)*100</f>
        <v>1.5984015984015887</v>
      </c>
      <c r="L13" s="1494">
        <v>21021</v>
      </c>
      <c r="M13" s="1498">
        <f>(L13/L12-1)*100</f>
        <v>5.6703362992007289</v>
      </c>
      <c r="N13" s="865"/>
    </row>
    <row r="14" spans="1:14" ht="24" customHeight="1">
      <c r="A14" s="1477"/>
      <c r="B14" s="2126" t="s">
        <v>719</v>
      </c>
      <c r="C14" s="2127"/>
      <c r="D14" s="1476"/>
      <c r="E14" s="1076">
        <v>39136</v>
      </c>
      <c r="F14" s="1076">
        <v>146867</v>
      </c>
      <c r="G14" s="1163"/>
      <c r="H14" s="1505" t="s">
        <v>1878</v>
      </c>
      <c r="I14" s="865"/>
      <c r="J14" s="1506"/>
      <c r="K14" s="865"/>
      <c r="L14" s="865"/>
      <c r="M14" s="865"/>
      <c r="N14" s="865"/>
    </row>
    <row r="15" spans="1:14" s="967" customFormat="1" ht="18.75" customHeight="1">
      <c r="A15" s="1480" t="s">
        <v>1508</v>
      </c>
      <c r="B15" s="1481"/>
      <c r="C15" s="1481"/>
      <c r="D15" s="1481"/>
      <c r="E15" s="1481"/>
      <c r="F15" s="865"/>
      <c r="H15" s="865" t="s">
        <v>1899</v>
      </c>
      <c r="I15" s="865"/>
      <c r="J15" s="1507"/>
      <c r="K15" s="865"/>
      <c r="L15" s="865"/>
      <c r="M15" s="865"/>
      <c r="N15" s="865"/>
    </row>
    <row r="16" spans="1:14" s="967" customFormat="1" ht="18.75" customHeight="1">
      <c r="A16" s="1082" t="s">
        <v>1549</v>
      </c>
      <c r="B16" s="1082"/>
      <c r="C16" s="1082"/>
      <c r="D16" s="1482"/>
      <c r="E16" s="1482"/>
      <c r="F16" s="865"/>
      <c r="H16" s="1508" t="s">
        <v>1900</v>
      </c>
      <c r="I16" s="1509"/>
      <c r="J16" s="1509"/>
      <c r="K16" s="1509"/>
      <c r="L16" s="1509"/>
      <c r="M16" s="865"/>
      <c r="N16" s="865"/>
    </row>
    <row r="17" spans="1:14" s="967" customFormat="1" ht="18.75" customHeight="1">
      <c r="A17" s="1084" t="s">
        <v>1518</v>
      </c>
      <c r="B17" s="1483"/>
      <c r="C17" s="1483"/>
      <c r="D17" s="1483"/>
      <c r="E17" s="865"/>
      <c r="F17" s="865"/>
      <c r="H17" s="1509" t="s">
        <v>1901</v>
      </c>
      <c r="I17" s="1509"/>
      <c r="J17" s="1509"/>
      <c r="K17" s="1509"/>
      <c r="L17" s="1509"/>
      <c r="M17" s="865"/>
      <c r="N17" s="865"/>
    </row>
    <row r="18" spans="1:14" s="967" customFormat="1" ht="18.75" customHeight="1">
      <c r="A18" s="1084" t="s">
        <v>1517</v>
      </c>
      <c r="B18" s="1483"/>
      <c r="C18" s="1483"/>
      <c r="D18" s="1483"/>
      <c r="E18" s="865"/>
      <c r="F18" s="865"/>
      <c r="H18" s="1510" t="s">
        <v>134</v>
      </c>
      <c r="I18" s="1509"/>
      <c r="J18" s="1509"/>
      <c r="K18" s="1509"/>
      <c r="L18" s="1509"/>
      <c r="M18" s="865"/>
      <c r="N18" s="865"/>
    </row>
    <row r="19" spans="1:14" s="967" customFormat="1" ht="18.75" customHeight="1">
      <c r="A19" s="865" t="s">
        <v>1565</v>
      </c>
      <c r="B19" s="865"/>
      <c r="C19" s="865"/>
      <c r="D19" s="865"/>
      <c r="E19" s="865"/>
      <c r="F19" s="865"/>
      <c r="H19" s="865"/>
      <c r="I19" s="865"/>
      <c r="J19" s="865"/>
      <c r="K19" s="865"/>
      <c r="L19" s="865"/>
      <c r="M19" s="865"/>
      <c r="N19" s="865"/>
    </row>
    <row r="22" spans="1:14" ht="18.75" customHeight="1">
      <c r="B22" s="2123" t="s">
        <v>1384</v>
      </c>
      <c r="C22" s="2123"/>
      <c r="D22" s="2123"/>
      <c r="E22" s="2123"/>
      <c r="F22" s="2123"/>
      <c r="G22" s="2123"/>
      <c r="H22" s="2123" t="s">
        <v>1385</v>
      </c>
      <c r="I22" s="2123"/>
      <c r="J22" s="2123"/>
      <c r="K22" s="2123"/>
      <c r="L22" s="2123"/>
      <c r="M22" s="2123"/>
    </row>
    <row r="23" spans="1:14" ht="18.75" customHeight="1">
      <c r="B23" s="689"/>
      <c r="C23" s="1511"/>
      <c r="D23" s="1511"/>
      <c r="E23" s="1511"/>
      <c r="F23" s="1512" t="s">
        <v>245</v>
      </c>
      <c r="G23" s="1512"/>
      <c r="H23" s="1513"/>
      <c r="I23" s="1511"/>
      <c r="J23" s="1511"/>
      <c r="K23" s="1511"/>
      <c r="L23" s="1512" t="s">
        <v>244</v>
      </c>
    </row>
    <row r="24" spans="1:14" ht="22.5" customHeight="1">
      <c r="B24" s="1113"/>
      <c r="C24" s="1514"/>
      <c r="D24" s="1515" t="s">
        <v>255</v>
      </c>
      <c r="E24" s="1516" t="s">
        <v>595</v>
      </c>
      <c r="F24" s="1517"/>
      <c r="G24" s="1518"/>
      <c r="H24" s="1513"/>
      <c r="I24" s="1519"/>
      <c r="J24" s="1520" t="s">
        <v>256</v>
      </c>
      <c r="K24" s="1563" t="s">
        <v>1571</v>
      </c>
      <c r="L24" s="1564"/>
    </row>
    <row r="25" spans="1:14" ht="22.5" customHeight="1">
      <c r="B25" s="1113"/>
      <c r="C25" s="1521"/>
      <c r="D25" s="1522"/>
      <c r="E25" s="1523"/>
      <c r="F25" s="1524" t="s">
        <v>70</v>
      </c>
      <c r="G25" s="1525"/>
      <c r="H25" s="1513"/>
      <c r="I25" s="1526"/>
      <c r="J25" s="1521"/>
      <c r="K25" s="1523"/>
      <c r="L25" s="1524" t="s">
        <v>70</v>
      </c>
    </row>
    <row r="26" spans="1:14" ht="22.5" customHeight="1">
      <c r="B26" s="723"/>
      <c r="C26" s="1527" t="s">
        <v>233</v>
      </c>
      <c r="D26" s="1528">
        <v>32388</v>
      </c>
      <c r="E26" s="1529">
        <v>684</v>
      </c>
      <c r="F26" s="1530">
        <f>E26/D26*100</f>
        <v>2.111893293812523</v>
      </c>
      <c r="G26" s="1531"/>
      <c r="H26" s="1532"/>
      <c r="I26" s="1527" t="s">
        <v>240</v>
      </c>
      <c r="J26" s="1533">
        <v>397226</v>
      </c>
      <c r="K26" s="1534">
        <v>15090</v>
      </c>
      <c r="L26" s="1530">
        <f>K26/J26*100</f>
        <v>3.7988449900056898</v>
      </c>
    </row>
    <row r="27" spans="1:14" ht="22.5" customHeight="1">
      <c r="B27" s="723"/>
      <c r="C27" s="1527" t="s">
        <v>240</v>
      </c>
      <c r="D27" s="1535">
        <v>30059</v>
      </c>
      <c r="E27" s="1536">
        <v>628</v>
      </c>
      <c r="F27" s="1537">
        <f t="shared" ref="F27:F46" si="1">E27/D27*100</f>
        <v>2.0892245251006356</v>
      </c>
      <c r="G27" s="1538"/>
      <c r="H27" s="1532"/>
      <c r="I27" s="1527" t="s">
        <v>224</v>
      </c>
      <c r="J27" s="1539">
        <v>2267364</v>
      </c>
      <c r="K27" s="1540">
        <v>83751</v>
      </c>
      <c r="L27" s="1530">
        <f t="shared" ref="L27:L45" si="2">K27/J27*100</f>
        <v>3.6937606842130335</v>
      </c>
    </row>
    <row r="28" spans="1:14" ht="22.5" customHeight="1">
      <c r="B28" s="723"/>
      <c r="C28" s="1527" t="s">
        <v>231</v>
      </c>
      <c r="D28" s="1528">
        <v>31444</v>
      </c>
      <c r="E28" s="1529">
        <v>651</v>
      </c>
      <c r="F28" s="1530">
        <f t="shared" si="1"/>
        <v>2.0703472840605519</v>
      </c>
      <c r="G28" s="1531"/>
      <c r="H28" s="1532"/>
      <c r="I28" s="1527" t="s">
        <v>226</v>
      </c>
      <c r="J28" s="1533">
        <v>864388</v>
      </c>
      <c r="K28" s="1534">
        <v>31701</v>
      </c>
      <c r="L28" s="1530">
        <f t="shared" si="2"/>
        <v>3.6674502653900793</v>
      </c>
    </row>
    <row r="29" spans="1:14" ht="22.5" customHeight="1">
      <c r="B29" s="723"/>
      <c r="C29" s="1527" t="s">
        <v>226</v>
      </c>
      <c r="D29" s="1528">
        <v>74256</v>
      </c>
      <c r="E29" s="1529">
        <v>1505</v>
      </c>
      <c r="F29" s="1530">
        <f t="shared" si="1"/>
        <v>2.0267722473604826</v>
      </c>
      <c r="G29" s="1531"/>
      <c r="H29" s="1532"/>
      <c r="I29" s="1527" t="s">
        <v>231</v>
      </c>
      <c r="J29" s="1533">
        <v>316851</v>
      </c>
      <c r="K29" s="1534">
        <v>11075</v>
      </c>
      <c r="L29" s="1530">
        <f t="shared" si="2"/>
        <v>3.4953337688692789</v>
      </c>
    </row>
    <row r="30" spans="1:14" ht="22.5" customHeight="1">
      <c r="B30" s="723"/>
      <c r="C30" s="1527" t="s">
        <v>235</v>
      </c>
      <c r="D30" s="1528">
        <v>49555</v>
      </c>
      <c r="E30" s="1529">
        <v>964</v>
      </c>
      <c r="F30" s="1530">
        <f t="shared" si="1"/>
        <v>1.9453132882655635</v>
      </c>
      <c r="G30" s="1531"/>
      <c r="H30" s="1532"/>
      <c r="I30" s="1527" t="s">
        <v>238</v>
      </c>
      <c r="J30" s="1533">
        <v>505680</v>
      </c>
      <c r="K30" s="1534">
        <v>17317</v>
      </c>
      <c r="L30" s="1530">
        <f t="shared" si="2"/>
        <v>3.4244977060591681</v>
      </c>
    </row>
    <row r="31" spans="1:14" ht="22.5" customHeight="1">
      <c r="B31" s="723"/>
      <c r="C31" s="1527" t="s">
        <v>239</v>
      </c>
      <c r="D31" s="1528">
        <v>36534</v>
      </c>
      <c r="E31" s="1529">
        <v>709</v>
      </c>
      <c r="F31" s="1530">
        <f t="shared" si="1"/>
        <v>1.9406580171894672</v>
      </c>
      <c r="G31" s="1531"/>
      <c r="H31" s="1532"/>
      <c r="I31" s="1527" t="s">
        <v>239</v>
      </c>
      <c r="J31" s="1533">
        <v>348035</v>
      </c>
      <c r="K31" s="1534">
        <v>11660</v>
      </c>
      <c r="L31" s="1530">
        <f t="shared" si="2"/>
        <v>3.350237763443332</v>
      </c>
    </row>
    <row r="32" spans="1:14" ht="22.5" customHeight="1">
      <c r="B32" s="723"/>
      <c r="C32" s="1527" t="s">
        <v>234</v>
      </c>
      <c r="D32" s="1528">
        <v>75749</v>
      </c>
      <c r="E32" s="1529">
        <v>1420</v>
      </c>
      <c r="F32" s="1530">
        <f t="shared" si="1"/>
        <v>1.8746122061017307</v>
      </c>
      <c r="G32" s="1531"/>
      <c r="H32" s="1532"/>
      <c r="I32" s="1527" t="s">
        <v>235</v>
      </c>
      <c r="J32" s="1541">
        <v>561536</v>
      </c>
      <c r="K32" s="1542">
        <v>18397</v>
      </c>
      <c r="L32" s="1537">
        <f t="shared" si="2"/>
        <v>3.2761924435833145</v>
      </c>
    </row>
    <row r="33" spans="2:12" ht="22.5" customHeight="1">
      <c r="B33" s="723"/>
      <c r="C33" s="1527" t="s">
        <v>228</v>
      </c>
      <c r="D33" s="1528">
        <v>124636</v>
      </c>
      <c r="E33" s="1529">
        <v>2311</v>
      </c>
      <c r="F33" s="1530">
        <f t="shared" si="1"/>
        <v>1.8541994287364805</v>
      </c>
      <c r="G33" s="1531"/>
      <c r="H33" s="1532"/>
      <c r="I33" s="1527" t="s">
        <v>233</v>
      </c>
      <c r="J33" s="1533">
        <v>339548</v>
      </c>
      <c r="K33" s="1534">
        <v>10878</v>
      </c>
      <c r="L33" s="1530">
        <f t="shared" si="2"/>
        <v>3.2036707623075382</v>
      </c>
    </row>
    <row r="34" spans="2:12" ht="22.5" customHeight="1">
      <c r="B34" s="723"/>
      <c r="C34" s="1527" t="s">
        <v>232</v>
      </c>
      <c r="D34" s="1528">
        <v>54807</v>
      </c>
      <c r="E34" s="1529">
        <v>1016</v>
      </c>
      <c r="F34" s="1530">
        <f t="shared" si="1"/>
        <v>1.8537778021055704</v>
      </c>
      <c r="G34" s="1531"/>
      <c r="H34" s="1532"/>
      <c r="I34" s="1527" t="s">
        <v>232</v>
      </c>
      <c r="J34" s="1533">
        <v>579888</v>
      </c>
      <c r="K34" s="1534">
        <v>17756</v>
      </c>
      <c r="L34" s="1530">
        <f t="shared" si="2"/>
        <v>3.0619705874237781</v>
      </c>
    </row>
    <row r="35" spans="2:12" ht="22.5" customHeight="1">
      <c r="B35" s="723"/>
      <c r="C35" s="1527" t="s">
        <v>238</v>
      </c>
      <c r="D35" s="1528">
        <v>42429</v>
      </c>
      <c r="E35" s="1529">
        <v>781</v>
      </c>
      <c r="F35" s="1530">
        <f t="shared" si="1"/>
        <v>1.8407221475877349</v>
      </c>
      <c r="G35" s="1531"/>
      <c r="H35" s="1532"/>
      <c r="I35" s="1527" t="s">
        <v>228</v>
      </c>
      <c r="J35" s="1533">
        <v>1425480</v>
      </c>
      <c r="K35" s="1534">
        <v>42238</v>
      </c>
      <c r="L35" s="1530">
        <f t="shared" si="2"/>
        <v>2.9630720879984285</v>
      </c>
    </row>
    <row r="36" spans="2:12" ht="22.5" customHeight="1">
      <c r="B36" s="723"/>
      <c r="C36" s="1527" t="s">
        <v>237</v>
      </c>
      <c r="D36" s="1528">
        <v>43439</v>
      </c>
      <c r="E36" s="1529">
        <v>748</v>
      </c>
      <c r="F36" s="1530">
        <f t="shared" si="1"/>
        <v>1.7219549252975437</v>
      </c>
      <c r="G36" s="1531"/>
      <c r="H36" s="1532"/>
      <c r="I36" s="1527" t="s">
        <v>241</v>
      </c>
      <c r="J36" s="1533">
        <v>367873</v>
      </c>
      <c r="K36" s="1534">
        <v>10770</v>
      </c>
      <c r="L36" s="1530">
        <f t="shared" si="2"/>
        <v>2.9276407890766647</v>
      </c>
    </row>
    <row r="37" spans="2:12" ht="22.5" customHeight="1">
      <c r="B37" s="723"/>
      <c r="C37" s="1527" t="s">
        <v>241</v>
      </c>
      <c r="D37" s="1535">
        <v>36591</v>
      </c>
      <c r="E37" s="1536">
        <v>629</v>
      </c>
      <c r="F37" s="1530">
        <f t="shared" si="1"/>
        <v>1.71900194036785</v>
      </c>
      <c r="G37" s="1531"/>
      <c r="H37" s="1543"/>
      <c r="I37" s="1527" t="s">
        <v>234</v>
      </c>
      <c r="J37" s="1533">
        <v>858119</v>
      </c>
      <c r="K37" s="1534">
        <v>24911</v>
      </c>
      <c r="L37" s="1530">
        <f t="shared" si="2"/>
        <v>2.9029773259885867</v>
      </c>
    </row>
    <row r="38" spans="2:12" ht="22.5" customHeight="1">
      <c r="B38" s="723"/>
      <c r="C38" s="1527" t="s">
        <v>224</v>
      </c>
      <c r="D38" s="1528">
        <v>190629</v>
      </c>
      <c r="E38" s="1529">
        <v>3111</v>
      </c>
      <c r="F38" s="1530">
        <f t="shared" si="1"/>
        <v>1.6319657554726721</v>
      </c>
      <c r="G38" s="1531"/>
      <c r="H38" s="1532"/>
      <c r="I38" s="1544" t="s">
        <v>175</v>
      </c>
      <c r="J38" s="1545">
        <v>746742</v>
      </c>
      <c r="K38" s="1546">
        <v>21021</v>
      </c>
      <c r="L38" s="1547">
        <f t="shared" si="2"/>
        <v>2.8150284837333377</v>
      </c>
    </row>
    <row r="39" spans="2:12" ht="22.5" customHeight="1">
      <c r="B39" s="723"/>
      <c r="C39" s="1527" t="s">
        <v>229</v>
      </c>
      <c r="D39" s="1535">
        <v>119509</v>
      </c>
      <c r="E39" s="1536">
        <v>1798</v>
      </c>
      <c r="F39" s="1530">
        <f t="shared" si="1"/>
        <v>1.504489201650085</v>
      </c>
      <c r="G39" s="1531"/>
      <c r="H39" s="1532"/>
      <c r="I39" s="1527" t="s">
        <v>237</v>
      </c>
      <c r="J39" s="1533">
        <v>441106</v>
      </c>
      <c r="K39" s="1534">
        <v>10558</v>
      </c>
      <c r="L39" s="1530">
        <f t="shared" si="2"/>
        <v>2.3935289930311536</v>
      </c>
    </row>
    <row r="40" spans="2:12" ht="22.5" customHeight="1">
      <c r="B40" s="723"/>
      <c r="C40" s="1527" t="s">
        <v>230</v>
      </c>
      <c r="D40" s="1528">
        <v>37073</v>
      </c>
      <c r="E40" s="1529">
        <v>557</v>
      </c>
      <c r="F40" s="1530">
        <f t="shared" si="1"/>
        <v>1.5024411296630971</v>
      </c>
      <c r="G40" s="1531"/>
      <c r="H40" s="1532"/>
      <c r="I40" s="1527" t="s">
        <v>229</v>
      </c>
      <c r="J40" s="1533">
        <v>1491163</v>
      </c>
      <c r="K40" s="1534">
        <v>35361</v>
      </c>
      <c r="L40" s="1530">
        <f t="shared" si="2"/>
        <v>2.3713705342742544</v>
      </c>
    </row>
    <row r="41" spans="2:12" ht="22.5" customHeight="1">
      <c r="B41" s="723"/>
      <c r="C41" s="1527" t="s">
        <v>223</v>
      </c>
      <c r="D41" s="1528">
        <v>70797</v>
      </c>
      <c r="E41" s="1529">
        <v>992</v>
      </c>
      <c r="F41" s="1530">
        <f t="shared" si="1"/>
        <v>1.4011893159314659</v>
      </c>
      <c r="G41" s="1531"/>
      <c r="H41" s="1532"/>
      <c r="I41" s="1527" t="s">
        <v>223</v>
      </c>
      <c r="J41" s="1533">
        <v>732116</v>
      </c>
      <c r="K41" s="1534">
        <v>17112</v>
      </c>
      <c r="L41" s="1530">
        <f t="shared" si="2"/>
        <v>2.3373345207590055</v>
      </c>
    </row>
    <row r="42" spans="2:12" ht="22.5" customHeight="1">
      <c r="B42" s="723"/>
      <c r="C42" s="1544" t="s">
        <v>175</v>
      </c>
      <c r="D42" s="1548">
        <v>74419</v>
      </c>
      <c r="E42" s="1549">
        <v>1017</v>
      </c>
      <c r="F42" s="1547">
        <f t="shared" si="1"/>
        <v>1.3665864900092719</v>
      </c>
      <c r="G42" s="1538"/>
      <c r="H42" s="1532"/>
      <c r="I42" s="1527" t="s">
        <v>230</v>
      </c>
      <c r="J42" s="1533">
        <v>374525</v>
      </c>
      <c r="K42" s="1534">
        <v>7857</v>
      </c>
      <c r="L42" s="1530">
        <f t="shared" si="2"/>
        <v>2.0978572858954676</v>
      </c>
    </row>
    <row r="43" spans="2:12" ht="22.5" customHeight="1">
      <c r="B43" s="723"/>
      <c r="C43" s="1527" t="s">
        <v>227</v>
      </c>
      <c r="D43" s="1535">
        <v>29764</v>
      </c>
      <c r="E43" s="1536">
        <v>380</v>
      </c>
      <c r="F43" s="1530">
        <f t="shared" si="1"/>
        <v>1.2767101196075796</v>
      </c>
      <c r="G43" s="1531"/>
      <c r="H43" s="1532"/>
      <c r="I43" s="1527" t="s">
        <v>227</v>
      </c>
      <c r="J43" s="1541">
        <v>317936</v>
      </c>
      <c r="K43" s="1534">
        <v>5885</v>
      </c>
      <c r="L43" s="1530">
        <f t="shared" si="2"/>
        <v>1.8510014594132151</v>
      </c>
    </row>
    <row r="44" spans="2:12" ht="22.5" customHeight="1">
      <c r="B44" s="723"/>
      <c r="C44" s="1527" t="s">
        <v>225</v>
      </c>
      <c r="D44" s="1528">
        <v>42616</v>
      </c>
      <c r="E44" s="1529">
        <v>494</v>
      </c>
      <c r="F44" s="1530">
        <f t="shared" si="1"/>
        <v>1.1591890369814153</v>
      </c>
      <c r="G44" s="1531"/>
      <c r="H44" s="1532"/>
      <c r="I44" s="1527" t="s">
        <v>225</v>
      </c>
      <c r="J44" s="1541">
        <v>554757</v>
      </c>
      <c r="K44" s="1542">
        <v>8733</v>
      </c>
      <c r="L44" s="1530">
        <f t="shared" si="2"/>
        <v>1.5742027590458525</v>
      </c>
    </row>
    <row r="45" spans="2:12" ht="22.5" customHeight="1" thickBot="1">
      <c r="B45" s="723"/>
      <c r="C45" s="1550" t="s">
        <v>236</v>
      </c>
      <c r="D45" s="1551">
        <v>23526</v>
      </c>
      <c r="E45" s="1552">
        <v>227</v>
      </c>
      <c r="F45" s="1553">
        <f t="shared" si="1"/>
        <v>0.96488990903681027</v>
      </c>
      <c r="G45" s="1531"/>
      <c r="H45" s="1532"/>
      <c r="I45" s="1550" t="s">
        <v>236</v>
      </c>
      <c r="J45" s="1554">
        <v>248495</v>
      </c>
      <c r="K45" s="1555">
        <v>3074</v>
      </c>
      <c r="L45" s="1553">
        <f t="shared" si="2"/>
        <v>1.2370470230789352</v>
      </c>
    </row>
    <row r="46" spans="2:12" ht="22.5" customHeight="1" thickTop="1">
      <c r="B46" s="723"/>
      <c r="C46" s="1526" t="s">
        <v>222</v>
      </c>
      <c r="D46" s="1556">
        <v>5541634</v>
      </c>
      <c r="E46" s="1557">
        <v>87015</v>
      </c>
      <c r="F46" s="1558">
        <f t="shared" si="1"/>
        <v>1.5702047446655625</v>
      </c>
      <c r="G46" s="1559"/>
      <c r="H46" s="1513"/>
      <c r="I46" s="1526" t="s">
        <v>222</v>
      </c>
      <c r="J46" s="1560">
        <v>57427704</v>
      </c>
      <c r="K46" s="1561">
        <v>1512904</v>
      </c>
      <c r="L46" s="1558">
        <f>K46/J46*100</f>
        <v>2.6344497422359074</v>
      </c>
    </row>
    <row r="47" spans="2:12" s="967" customFormat="1" ht="18.75" customHeight="1">
      <c r="B47" s="1171"/>
      <c r="C47" s="1562" t="s">
        <v>221</v>
      </c>
      <c r="D47" s="1511"/>
      <c r="E47" s="1511"/>
      <c r="F47" s="1511"/>
      <c r="G47" s="1511"/>
      <c r="H47" s="1513"/>
      <c r="I47" s="1562" t="s">
        <v>221</v>
      </c>
      <c r="J47" s="1511"/>
      <c r="K47" s="1511"/>
      <c r="L47" s="1511"/>
    </row>
  </sheetData>
  <mergeCells count="15">
    <mergeCell ref="B22:G22"/>
    <mergeCell ref="H22:M22"/>
    <mergeCell ref="H3:M3"/>
    <mergeCell ref="A3:F3"/>
    <mergeCell ref="B14:C14"/>
    <mergeCell ref="A5:C5"/>
    <mergeCell ref="B7:C7"/>
    <mergeCell ref="J5:K5"/>
    <mergeCell ref="B9:C9"/>
    <mergeCell ref="B10:C10"/>
    <mergeCell ref="A11:C11"/>
    <mergeCell ref="B12:C12"/>
    <mergeCell ref="B13:C13"/>
    <mergeCell ref="A6:C6"/>
    <mergeCell ref="B8:C8"/>
  </mergeCells>
  <phoneticPr fontId="9"/>
  <pageMargins left="0.83" right="0.49" top="1" bottom="1" header="0.51200000000000001" footer="0.51200000000000001"/>
  <pageSetup paperSize="9" scale="64"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zoomScaleNormal="100" zoomScaleSheetLayoutView="100" workbookViewId="0">
      <selection activeCell="A2" sqref="A2"/>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3" width="11.140625" style="32" customWidth="1"/>
    <col min="14" max="16384" width="9.140625" style="32"/>
  </cols>
  <sheetData>
    <row r="1" spans="1:15" ht="18.75" customHeight="1">
      <c r="A1" s="333" t="s">
        <v>1861</v>
      </c>
    </row>
    <row r="2" spans="1:15" ht="18.75" customHeight="1">
      <c r="A2" s="236"/>
    </row>
    <row r="3" spans="1:15" ht="18.75" customHeight="1">
      <c r="A3" s="236"/>
    </row>
    <row r="6" spans="1:15" ht="18.75" customHeight="1">
      <c r="C6" s="2021" t="s">
        <v>1386</v>
      </c>
      <c r="D6" s="2021"/>
      <c r="E6" s="2021"/>
      <c r="F6" s="2021"/>
      <c r="G6" s="2021"/>
      <c r="J6" s="488"/>
    </row>
    <row r="7" spans="1:15" ht="18.75" customHeight="1">
      <c r="C7" s="233"/>
      <c r="D7" s="233"/>
      <c r="E7" s="233"/>
      <c r="F7" s="233"/>
      <c r="G7" s="234" t="s">
        <v>3</v>
      </c>
    </row>
    <row r="8" spans="1:15" ht="18.75" customHeight="1">
      <c r="C8" s="142"/>
      <c r="D8" s="211" t="s">
        <v>4</v>
      </c>
      <c r="E8" s="126"/>
      <c r="F8" s="211" t="s">
        <v>5</v>
      </c>
      <c r="G8" s="143"/>
    </row>
    <row r="9" spans="1:15" ht="18.75" customHeight="1">
      <c r="C9" s="127"/>
      <c r="D9" s="212"/>
      <c r="E9" s="235" t="s">
        <v>571</v>
      </c>
      <c r="F9" s="212"/>
      <c r="G9" s="235" t="s">
        <v>571</v>
      </c>
    </row>
    <row r="10" spans="1:15" ht="18.75" customHeight="1" outlineLevel="1">
      <c r="C10" s="202" t="s">
        <v>60</v>
      </c>
      <c r="D10" s="40">
        <v>6382</v>
      </c>
      <c r="E10" s="91" t="s">
        <v>47</v>
      </c>
      <c r="F10" s="40">
        <v>17660</v>
      </c>
      <c r="G10" s="92" t="s">
        <v>47</v>
      </c>
      <c r="K10" s="37"/>
      <c r="L10" s="36"/>
      <c r="M10" s="36"/>
      <c r="N10" s="35"/>
      <c r="O10" s="35"/>
    </row>
    <row r="11" spans="1:15" ht="18.75" customHeight="1">
      <c r="C11" s="202" t="s">
        <v>61</v>
      </c>
      <c r="D11" s="40">
        <v>5491</v>
      </c>
      <c r="E11" s="39">
        <f t="shared" ref="E11" si="0">(D11/D10-1)*100</f>
        <v>-13.961140708241926</v>
      </c>
      <c r="F11" s="40">
        <v>16360</v>
      </c>
      <c r="G11" s="38">
        <f t="shared" ref="G11" si="1">(F11/F10-1)*100</f>
        <v>-7.3612684031710067</v>
      </c>
      <c r="K11" s="37"/>
      <c r="L11" s="36"/>
      <c r="M11" s="36"/>
      <c r="N11" s="35"/>
      <c r="O11" s="35"/>
    </row>
    <row r="12" spans="1:15" ht="18.75" customHeight="1">
      <c r="C12" s="203" t="s">
        <v>62</v>
      </c>
      <c r="D12" s="77">
        <v>4907</v>
      </c>
      <c r="E12" s="39">
        <f>(D12/D11-1)*100</f>
        <v>-10.635585503551271</v>
      </c>
      <c r="F12" s="77">
        <v>15303</v>
      </c>
      <c r="G12" s="92">
        <f>(F12/F11-1)*100</f>
        <v>-6.4608801955990174</v>
      </c>
      <c r="K12" s="37"/>
      <c r="L12" s="36"/>
      <c r="M12" s="36"/>
      <c r="N12" s="35"/>
      <c r="O12" s="35"/>
    </row>
    <row r="13" spans="1:15" ht="18.75" customHeight="1">
      <c r="C13" s="203" t="s">
        <v>63</v>
      </c>
      <c r="D13" s="77">
        <v>4371</v>
      </c>
      <c r="E13" s="39">
        <f>(D13/D12-1)*100</f>
        <v>-10.923170980232321</v>
      </c>
      <c r="F13" s="77">
        <v>14469</v>
      </c>
      <c r="G13" s="92">
        <f>(F13/F12-1)*100</f>
        <v>-5.4499117820035252</v>
      </c>
      <c r="K13" s="37"/>
      <c r="L13" s="36"/>
      <c r="M13" s="36"/>
      <c r="N13" s="35"/>
      <c r="O13" s="35"/>
    </row>
    <row r="14" spans="1:15" ht="18.75" customHeight="1">
      <c r="C14" s="203" t="s">
        <v>46</v>
      </c>
      <c r="D14" s="77">
        <v>5178</v>
      </c>
      <c r="E14" s="91" t="s">
        <v>47</v>
      </c>
      <c r="F14" s="77">
        <v>17504</v>
      </c>
      <c r="G14" s="92" t="s">
        <v>47</v>
      </c>
      <c r="K14" s="37"/>
      <c r="L14" s="36"/>
      <c r="M14" s="36"/>
      <c r="N14" s="41"/>
      <c r="O14" s="41"/>
    </row>
    <row r="15" spans="1:15" ht="18.75" customHeight="1">
      <c r="C15" s="202" t="s">
        <v>64</v>
      </c>
      <c r="D15" s="40">
        <v>4794</v>
      </c>
      <c r="E15" s="39">
        <f>(D15/D14-1)*100</f>
        <v>-7.4159907300115897</v>
      </c>
      <c r="F15" s="40">
        <v>18211</v>
      </c>
      <c r="G15" s="38">
        <f>(F15/F14-1)*100</f>
        <v>4.0390767824497242</v>
      </c>
      <c r="K15" s="37"/>
      <c r="L15" s="36"/>
      <c r="M15" s="36"/>
      <c r="N15" s="35"/>
      <c r="O15" s="35"/>
    </row>
    <row r="16" spans="1:15" ht="18.75" customHeight="1">
      <c r="C16" s="202" t="s">
        <v>111</v>
      </c>
      <c r="D16" s="40">
        <v>4941</v>
      </c>
      <c r="E16" s="39">
        <f>(D16/D15-1)*100</f>
        <v>3.0663329161451758</v>
      </c>
      <c r="F16" s="40">
        <v>17596</v>
      </c>
      <c r="G16" s="38">
        <f>(F16/F15-1)*100</f>
        <v>-3.3770797869419611</v>
      </c>
      <c r="K16" s="37"/>
      <c r="L16" s="36"/>
      <c r="M16" s="36"/>
      <c r="N16" s="35"/>
      <c r="O16" s="35"/>
    </row>
    <row r="17" spans="1:13" s="4" customFormat="1" ht="18.75" customHeight="1">
      <c r="C17" s="3" t="s">
        <v>1898</v>
      </c>
    </row>
    <row r="18" spans="1:13" ht="18.75" customHeight="1">
      <c r="C18" s="34" t="s">
        <v>1913</v>
      </c>
    </row>
    <row r="19" spans="1:13" ht="18.75" customHeight="1">
      <c r="C19" s="32" t="s">
        <v>1912</v>
      </c>
      <c r="L19" s="33"/>
      <c r="M19" s="33"/>
    </row>
    <row r="20" spans="1:13" ht="18.75" customHeight="1">
      <c r="C20" s="1" t="s">
        <v>134</v>
      </c>
    </row>
    <row r="22" spans="1:13" ht="18.75" customHeight="1">
      <c r="A22" s="4"/>
    </row>
    <row r="24" spans="1:13" ht="18.75" customHeight="1">
      <c r="A24" s="330" t="s">
        <v>1387</v>
      </c>
      <c r="B24" s="31"/>
      <c r="C24" s="689"/>
      <c r="D24" s="689"/>
      <c r="E24" s="689"/>
      <c r="F24" s="689"/>
      <c r="G24" s="330" t="s">
        <v>1388</v>
      </c>
      <c r="H24" s="31"/>
      <c r="I24" s="689"/>
      <c r="J24" s="689"/>
    </row>
    <row r="25" spans="1:13" ht="18.75" customHeight="1">
      <c r="A25" s="689"/>
      <c r="B25" s="785"/>
      <c r="C25" s="689"/>
      <c r="D25" s="690" t="s">
        <v>245</v>
      </c>
      <c r="E25" s="689"/>
      <c r="F25" s="689"/>
      <c r="G25" s="689"/>
      <c r="H25" s="1172"/>
      <c r="I25" s="689"/>
      <c r="J25" s="690" t="s">
        <v>244</v>
      </c>
    </row>
    <row r="26" spans="1:13" ht="18.75" customHeight="1">
      <c r="A26" s="1025"/>
      <c r="B26" s="1173"/>
      <c r="C26" s="1026" t="s">
        <v>595</v>
      </c>
      <c r="D26" s="1027"/>
      <c r="E26" s="689"/>
      <c r="F26" s="689"/>
      <c r="G26" s="1025"/>
      <c r="H26" s="1025"/>
      <c r="I26" s="1026" t="s">
        <v>1571</v>
      </c>
      <c r="J26" s="1027"/>
    </row>
    <row r="27" spans="1:13" ht="18.75" customHeight="1">
      <c r="A27" s="695"/>
      <c r="B27" s="1174" t="s">
        <v>720</v>
      </c>
      <c r="C27" s="730"/>
      <c r="D27" s="1029" t="s">
        <v>70</v>
      </c>
      <c r="E27" s="689"/>
      <c r="F27" s="689"/>
      <c r="G27" s="695"/>
      <c r="H27" s="1174" t="s">
        <v>720</v>
      </c>
      <c r="I27" s="730"/>
      <c r="J27" s="1029" t="s">
        <v>70</v>
      </c>
    </row>
    <row r="28" spans="1:13" ht="18.75" customHeight="1">
      <c r="A28" s="699" t="s">
        <v>721</v>
      </c>
      <c r="B28" s="706">
        <v>75749</v>
      </c>
      <c r="C28" s="328">
        <v>8015</v>
      </c>
      <c r="D28" s="676">
        <v>10.580997768947444</v>
      </c>
      <c r="E28" s="689"/>
      <c r="F28" s="689"/>
      <c r="G28" s="699" t="s">
        <v>721</v>
      </c>
      <c r="H28" s="706">
        <v>858119</v>
      </c>
      <c r="I28" s="241">
        <v>26652</v>
      </c>
      <c r="J28" s="676">
        <v>3.1058629397554416</v>
      </c>
    </row>
    <row r="29" spans="1:13" ht="18.75" customHeight="1">
      <c r="A29" s="699" t="s">
        <v>563</v>
      </c>
      <c r="B29" s="706">
        <v>42616</v>
      </c>
      <c r="C29" s="707">
        <v>3923</v>
      </c>
      <c r="D29" s="1068">
        <v>9.2054627370001878</v>
      </c>
      <c r="E29" s="689"/>
      <c r="F29" s="689"/>
      <c r="G29" s="699" t="s">
        <v>722</v>
      </c>
      <c r="H29" s="706">
        <v>2267364</v>
      </c>
      <c r="I29" s="704">
        <v>67330</v>
      </c>
      <c r="J29" s="676">
        <v>2.9695276100352657</v>
      </c>
    </row>
    <row r="30" spans="1:13" ht="18.75" customHeight="1">
      <c r="A30" s="699" t="s">
        <v>565</v>
      </c>
      <c r="B30" s="706">
        <v>119509</v>
      </c>
      <c r="C30" s="328">
        <v>10290</v>
      </c>
      <c r="D30" s="676">
        <v>8.6102301918683963</v>
      </c>
      <c r="E30" s="689"/>
      <c r="F30" s="689"/>
      <c r="G30" s="699" t="s">
        <v>723</v>
      </c>
      <c r="H30" s="706">
        <v>864388</v>
      </c>
      <c r="I30" s="241">
        <v>25208</v>
      </c>
      <c r="J30" s="676">
        <v>2.9162829655201139</v>
      </c>
    </row>
    <row r="31" spans="1:13" ht="18.75" customHeight="1">
      <c r="A31" s="699" t="s">
        <v>566</v>
      </c>
      <c r="B31" s="706">
        <v>23526</v>
      </c>
      <c r="C31" s="328">
        <v>1948</v>
      </c>
      <c r="D31" s="676">
        <v>8.2802006290912189</v>
      </c>
      <c r="E31" s="689"/>
      <c r="F31" s="689"/>
      <c r="G31" s="699" t="s">
        <v>565</v>
      </c>
      <c r="H31" s="706">
        <v>1491163</v>
      </c>
      <c r="I31" s="241">
        <v>40678</v>
      </c>
      <c r="J31" s="676">
        <v>2.7279378579001761</v>
      </c>
    </row>
    <row r="32" spans="1:13" ht="18.75" customHeight="1">
      <c r="A32" s="699" t="s">
        <v>724</v>
      </c>
      <c r="B32" s="706">
        <v>54807</v>
      </c>
      <c r="C32" s="328">
        <v>4241</v>
      </c>
      <c r="D32" s="676">
        <v>7.7380626562300439</v>
      </c>
      <c r="E32" s="689"/>
      <c r="F32" s="689"/>
      <c r="G32" s="699" t="s">
        <v>562</v>
      </c>
      <c r="H32" s="706">
        <v>505680</v>
      </c>
      <c r="I32" s="241">
        <v>12892</v>
      </c>
      <c r="J32" s="676">
        <v>2.5494383800031639</v>
      </c>
    </row>
    <row r="33" spans="1:10" ht="18.75" customHeight="1">
      <c r="A33" s="699" t="s">
        <v>562</v>
      </c>
      <c r="B33" s="706">
        <v>42429</v>
      </c>
      <c r="C33" s="328">
        <v>3168</v>
      </c>
      <c r="D33" s="676">
        <v>7.4665912465530653</v>
      </c>
      <c r="E33" s="689"/>
      <c r="F33" s="689"/>
      <c r="G33" s="699" t="s">
        <v>724</v>
      </c>
      <c r="H33" s="706">
        <v>579888</v>
      </c>
      <c r="I33" s="733">
        <v>14258</v>
      </c>
      <c r="J33" s="1068">
        <v>2.458750655298954</v>
      </c>
    </row>
    <row r="34" spans="1:10" ht="18.75" customHeight="1">
      <c r="A34" s="699" t="s">
        <v>722</v>
      </c>
      <c r="B34" s="706">
        <v>190629</v>
      </c>
      <c r="C34" s="328">
        <v>14137</v>
      </c>
      <c r="D34" s="676">
        <v>7.4159755336281465</v>
      </c>
      <c r="E34" s="689"/>
      <c r="F34" s="689"/>
      <c r="G34" s="699" t="s">
        <v>563</v>
      </c>
      <c r="H34" s="706">
        <v>554757</v>
      </c>
      <c r="I34" s="733">
        <v>13131</v>
      </c>
      <c r="J34" s="1068">
        <v>2.3669823003585355</v>
      </c>
    </row>
    <row r="35" spans="1:10" ht="18.75" customHeight="1">
      <c r="A35" s="699" t="s">
        <v>723</v>
      </c>
      <c r="B35" s="706">
        <v>74256</v>
      </c>
      <c r="C35" s="707">
        <v>4966</v>
      </c>
      <c r="D35" s="1068">
        <v>6.6876750700280114</v>
      </c>
      <c r="E35" s="689"/>
      <c r="F35" s="689"/>
      <c r="G35" s="709" t="s">
        <v>725</v>
      </c>
      <c r="H35" s="710">
        <v>746742</v>
      </c>
      <c r="I35" s="713">
        <v>17596</v>
      </c>
      <c r="J35" s="712">
        <v>2.3563694020156896</v>
      </c>
    </row>
    <row r="36" spans="1:10" ht="18.75" customHeight="1">
      <c r="A36" s="709" t="s">
        <v>725</v>
      </c>
      <c r="B36" s="710">
        <v>74419</v>
      </c>
      <c r="C36" s="711">
        <v>4941</v>
      </c>
      <c r="D36" s="712">
        <v>6.6394334780096482</v>
      </c>
      <c r="E36" s="689"/>
      <c r="F36" s="689"/>
      <c r="G36" s="699" t="s">
        <v>726</v>
      </c>
      <c r="H36" s="706">
        <v>732116</v>
      </c>
      <c r="I36" s="241">
        <v>17236</v>
      </c>
      <c r="J36" s="676">
        <v>2.354271727431172</v>
      </c>
    </row>
    <row r="37" spans="1:10" ht="18.75" customHeight="1">
      <c r="A37" s="699" t="s">
        <v>727</v>
      </c>
      <c r="B37" s="706">
        <v>32388</v>
      </c>
      <c r="C37" s="328">
        <v>2133</v>
      </c>
      <c r="D37" s="676">
        <v>6.5857725083364214</v>
      </c>
      <c r="E37" s="689"/>
      <c r="F37" s="689"/>
      <c r="G37" s="699" t="s">
        <v>728</v>
      </c>
      <c r="H37" s="706">
        <v>316851</v>
      </c>
      <c r="I37" s="241">
        <v>7195</v>
      </c>
      <c r="J37" s="676">
        <v>2.2707834281728636</v>
      </c>
    </row>
    <row r="38" spans="1:10" ht="18.75" customHeight="1">
      <c r="A38" s="699" t="s">
        <v>568</v>
      </c>
      <c r="B38" s="706">
        <v>30059</v>
      </c>
      <c r="C38" s="328">
        <v>1977</v>
      </c>
      <c r="D38" s="676">
        <v>6.5770651052929248</v>
      </c>
      <c r="E38" s="689"/>
      <c r="F38" s="689"/>
      <c r="G38" s="699" t="s">
        <v>567</v>
      </c>
      <c r="H38" s="706">
        <v>561536</v>
      </c>
      <c r="I38" s="241">
        <v>12684</v>
      </c>
      <c r="J38" s="676">
        <v>2.2588044221563708</v>
      </c>
    </row>
    <row r="39" spans="1:10" ht="18.75" customHeight="1">
      <c r="A39" s="699" t="s">
        <v>726</v>
      </c>
      <c r="B39" s="706">
        <v>70797</v>
      </c>
      <c r="C39" s="707">
        <v>4652</v>
      </c>
      <c r="D39" s="676">
        <v>6.570899896888287</v>
      </c>
      <c r="E39" s="689"/>
      <c r="F39" s="689"/>
      <c r="G39" s="699" t="s">
        <v>566</v>
      </c>
      <c r="H39" s="706">
        <v>248495</v>
      </c>
      <c r="I39" s="241">
        <v>5401</v>
      </c>
      <c r="J39" s="676">
        <v>2.1734843759431777</v>
      </c>
    </row>
    <row r="40" spans="1:10" ht="18.75" customHeight="1">
      <c r="A40" s="699" t="s">
        <v>567</v>
      </c>
      <c r="B40" s="706">
        <v>49555</v>
      </c>
      <c r="C40" s="328">
        <v>3249</v>
      </c>
      <c r="D40" s="676">
        <v>6.5563515286045799</v>
      </c>
      <c r="E40" s="689"/>
      <c r="F40" s="689"/>
      <c r="G40" s="699" t="s">
        <v>729</v>
      </c>
      <c r="H40" s="706">
        <v>1425480</v>
      </c>
      <c r="I40" s="733">
        <v>30667</v>
      </c>
      <c r="J40" s="1068">
        <v>2.1513455116872913</v>
      </c>
    </row>
    <row r="41" spans="1:10" ht="18.75" customHeight="1">
      <c r="A41" s="699" t="s">
        <v>728</v>
      </c>
      <c r="B41" s="706">
        <v>31444</v>
      </c>
      <c r="C41" s="707">
        <v>1963</v>
      </c>
      <c r="D41" s="676">
        <v>6.2428444218292833</v>
      </c>
      <c r="E41" s="689"/>
      <c r="F41" s="689"/>
      <c r="G41" s="699" t="s">
        <v>568</v>
      </c>
      <c r="H41" s="706">
        <v>397226</v>
      </c>
      <c r="I41" s="241">
        <v>7968</v>
      </c>
      <c r="J41" s="676">
        <v>2.0059109927346146</v>
      </c>
    </row>
    <row r="42" spans="1:10" ht="18.75" customHeight="1">
      <c r="A42" s="699" t="s">
        <v>729</v>
      </c>
      <c r="B42" s="706">
        <v>124636</v>
      </c>
      <c r="C42" s="328">
        <v>7259</v>
      </c>
      <c r="D42" s="676">
        <v>5.8241599537854229</v>
      </c>
      <c r="E42" s="689"/>
      <c r="F42" s="689"/>
      <c r="G42" s="699" t="s">
        <v>730</v>
      </c>
      <c r="H42" s="706">
        <v>441106</v>
      </c>
      <c r="I42" s="241">
        <v>8624</v>
      </c>
      <c r="J42" s="676">
        <v>1.9550856256772748</v>
      </c>
    </row>
    <row r="43" spans="1:10" ht="18.75" customHeight="1">
      <c r="A43" s="699" t="s">
        <v>730</v>
      </c>
      <c r="B43" s="706">
        <v>43439</v>
      </c>
      <c r="C43" s="328">
        <v>2528</v>
      </c>
      <c r="D43" s="676">
        <v>5.8196551485991854</v>
      </c>
      <c r="E43" s="689"/>
      <c r="F43" s="689"/>
      <c r="G43" s="699" t="s">
        <v>727</v>
      </c>
      <c r="H43" s="706">
        <v>339548</v>
      </c>
      <c r="I43" s="241">
        <v>6407</v>
      </c>
      <c r="J43" s="676">
        <v>1.8869202586968559</v>
      </c>
    </row>
    <row r="44" spans="1:10" ht="18.75" customHeight="1">
      <c r="A44" s="699" t="s">
        <v>731</v>
      </c>
      <c r="B44" s="706">
        <v>29764</v>
      </c>
      <c r="C44" s="707">
        <v>1529</v>
      </c>
      <c r="D44" s="1068">
        <v>5.1370783496841819</v>
      </c>
      <c r="E44" s="689"/>
      <c r="F44" s="689"/>
      <c r="G44" s="699" t="s">
        <v>732</v>
      </c>
      <c r="H44" s="706">
        <v>348035</v>
      </c>
      <c r="I44" s="241">
        <v>5900</v>
      </c>
      <c r="J44" s="676">
        <v>1.6952318013992846</v>
      </c>
    </row>
    <row r="45" spans="1:10" ht="18.75" customHeight="1">
      <c r="A45" s="699" t="s">
        <v>733</v>
      </c>
      <c r="B45" s="706">
        <v>37073</v>
      </c>
      <c r="C45" s="707">
        <v>1900</v>
      </c>
      <c r="D45" s="676">
        <v>5.1250236020823774</v>
      </c>
      <c r="E45" s="689"/>
      <c r="F45" s="689"/>
      <c r="G45" s="699" t="s">
        <v>731</v>
      </c>
      <c r="H45" s="706">
        <v>317936</v>
      </c>
      <c r="I45" s="241">
        <v>4900</v>
      </c>
      <c r="J45" s="676">
        <v>1.5411906798852599</v>
      </c>
    </row>
    <row r="46" spans="1:10" ht="18.75" customHeight="1">
      <c r="A46" s="699" t="s">
        <v>732</v>
      </c>
      <c r="B46" s="706">
        <v>36534</v>
      </c>
      <c r="C46" s="328">
        <v>1769</v>
      </c>
      <c r="D46" s="676">
        <v>4.8420649258225215</v>
      </c>
      <c r="E46" s="705"/>
      <c r="F46" s="705"/>
      <c r="G46" s="699" t="s">
        <v>733</v>
      </c>
      <c r="H46" s="706">
        <v>374525</v>
      </c>
      <c r="I46" s="733">
        <v>5179</v>
      </c>
      <c r="J46" s="676">
        <v>1.382818236432815</v>
      </c>
    </row>
    <row r="47" spans="1:10" ht="18.75" customHeight="1" thickBot="1">
      <c r="A47" s="714" t="s">
        <v>564</v>
      </c>
      <c r="B47" s="1175">
        <v>36591</v>
      </c>
      <c r="C47" s="716">
        <v>1450</v>
      </c>
      <c r="D47" s="680">
        <v>3.9627230739799399</v>
      </c>
      <c r="E47" s="689"/>
      <c r="F47" s="689"/>
      <c r="G47" s="714" t="s">
        <v>564</v>
      </c>
      <c r="H47" s="1175">
        <v>367873</v>
      </c>
      <c r="I47" s="718">
        <v>4364</v>
      </c>
      <c r="J47" s="680">
        <v>1.1862789604020954</v>
      </c>
    </row>
    <row r="48" spans="1:10" ht="18.75" customHeight="1" thickTop="1">
      <c r="A48" s="719" t="s">
        <v>222</v>
      </c>
      <c r="B48" s="1176">
        <v>5541634</v>
      </c>
      <c r="C48" s="721">
        <v>320913</v>
      </c>
      <c r="D48" s="682">
        <v>5.7909454142947725</v>
      </c>
      <c r="E48" s="689"/>
      <c r="F48" s="689"/>
      <c r="G48" s="719" t="s">
        <v>222</v>
      </c>
      <c r="H48" s="1176">
        <v>57427704</v>
      </c>
      <c r="I48" s="722">
        <v>1104351</v>
      </c>
      <c r="J48" s="682">
        <v>1.923028300069249</v>
      </c>
    </row>
    <row r="49" spans="1:10" ht="18.75" customHeight="1">
      <c r="A49" s="723" t="s">
        <v>221</v>
      </c>
      <c r="B49" s="1177"/>
      <c r="C49" s="689"/>
      <c r="D49" s="689"/>
      <c r="E49" s="689"/>
      <c r="F49" s="689"/>
      <c r="G49" s="723" t="s">
        <v>221</v>
      </c>
      <c r="H49" s="723"/>
      <c r="I49" s="689"/>
      <c r="J49" s="689"/>
    </row>
  </sheetData>
  <mergeCells count="1">
    <mergeCell ref="C6:G6"/>
  </mergeCells>
  <phoneticPr fontId="9"/>
  <pageMargins left="0.95" right="0.3" top="0.98425196850393704" bottom="0.98425196850393704" header="0.51181102362204722" footer="0.51181102362204722"/>
  <pageSetup paperSize="9" scale="82"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A2" sqref="A2"/>
    </sheetView>
  </sheetViews>
  <sheetFormatPr defaultRowHeight="18.75" customHeight="1" outlineLevelRow="1" outlineLevelCol="1"/>
  <cols>
    <col min="1" max="1" width="12.7109375" style="32" customWidth="1"/>
    <col min="2" max="2" width="12.7109375" style="32" hidden="1" customWidth="1" outlineLevel="1"/>
    <col min="3" max="3" width="12.7109375" style="32" customWidth="1" collapsed="1"/>
    <col min="4" max="7" width="12.7109375" style="32" customWidth="1"/>
    <col min="8" max="8" width="12.7109375" style="32" hidden="1" customWidth="1" outlineLevel="1"/>
    <col min="9" max="9" width="12.7109375" style="32" customWidth="1" collapsed="1"/>
    <col min="10" max="10" width="12.7109375" style="32" customWidth="1"/>
    <col min="11" max="11" width="11.140625" style="32" customWidth="1"/>
    <col min="12" max="12" width="3.7109375" style="32" customWidth="1"/>
    <col min="13" max="13" width="11.140625" style="32" customWidth="1"/>
    <col min="14" max="16384" width="9.140625" style="32"/>
  </cols>
  <sheetData>
    <row r="1" spans="1:15" ht="18.75" customHeight="1">
      <c r="A1" s="333" t="s">
        <v>1862</v>
      </c>
    </row>
    <row r="8" spans="1:15" ht="18.75" customHeight="1">
      <c r="C8" s="334" t="s">
        <v>1389</v>
      </c>
      <c r="D8" s="224"/>
      <c r="E8" s="224"/>
      <c r="F8" s="224"/>
      <c r="G8" s="224"/>
      <c r="J8" s="488"/>
    </row>
    <row r="9" spans="1:15" ht="18.75" customHeight="1">
      <c r="C9" s="233"/>
      <c r="D9" s="233"/>
      <c r="E9" s="233"/>
      <c r="F9" s="233"/>
      <c r="G9" s="234" t="s">
        <v>3</v>
      </c>
    </row>
    <row r="10" spans="1:15" ht="18.75" customHeight="1">
      <c r="C10" s="142"/>
      <c r="D10" s="211" t="s">
        <v>4</v>
      </c>
      <c r="E10" s="126"/>
      <c r="F10" s="211" t="s">
        <v>5</v>
      </c>
      <c r="G10" s="143"/>
    </row>
    <row r="11" spans="1:15" ht="18.75" customHeight="1">
      <c r="C11" s="127"/>
      <c r="D11" s="212"/>
      <c r="E11" s="235" t="s">
        <v>571</v>
      </c>
      <c r="F11" s="212"/>
      <c r="G11" s="235" t="s">
        <v>571</v>
      </c>
    </row>
    <row r="12" spans="1:15" ht="18.75" hidden="1" customHeight="1" outlineLevel="1">
      <c r="C12" s="202" t="s">
        <v>60</v>
      </c>
      <c r="D12" s="40">
        <v>35490</v>
      </c>
      <c r="E12" s="92" t="s">
        <v>47</v>
      </c>
      <c r="F12" s="40">
        <v>226871</v>
      </c>
      <c r="G12" s="92" t="s">
        <v>47</v>
      </c>
      <c r="K12" s="37"/>
      <c r="L12" s="36"/>
      <c r="M12" s="36"/>
      <c r="N12" s="35"/>
      <c r="O12" s="35"/>
    </row>
    <row r="13" spans="1:15" ht="18.75" customHeight="1" collapsed="1">
      <c r="C13" s="202" t="s">
        <v>61</v>
      </c>
      <c r="D13" s="40">
        <v>35226</v>
      </c>
      <c r="E13" s="39">
        <f t="shared" ref="E13" si="0">(D13/D12-1)*100</f>
        <v>-0.74387151310227884</v>
      </c>
      <c r="F13" s="40">
        <v>243205</v>
      </c>
      <c r="G13" s="38">
        <f t="shared" ref="G13" si="1">(F13/F12-1)*100</f>
        <v>7.1996861652657174</v>
      </c>
      <c r="K13" s="37"/>
      <c r="L13" s="36"/>
      <c r="M13" s="36"/>
      <c r="N13" s="35"/>
      <c r="O13" s="35"/>
    </row>
    <row r="14" spans="1:15" ht="18.75" customHeight="1">
      <c r="C14" s="203" t="s">
        <v>62</v>
      </c>
      <c r="D14" s="77">
        <v>33411</v>
      </c>
      <c r="E14" s="39">
        <f>(D14/D13-1)*100</f>
        <v>-5.1524442173394691</v>
      </c>
      <c r="F14" s="77">
        <v>249020</v>
      </c>
      <c r="G14" s="92">
        <f>(F14/F13-1)*100</f>
        <v>2.3909870274048561</v>
      </c>
      <c r="K14" s="37"/>
      <c r="L14" s="36"/>
      <c r="M14" s="36"/>
      <c r="N14" s="35"/>
      <c r="O14" s="35"/>
    </row>
    <row r="15" spans="1:15" ht="18.75" customHeight="1">
      <c r="C15" s="203" t="s">
        <v>63</v>
      </c>
      <c r="D15" s="77">
        <v>32254</v>
      </c>
      <c r="E15" s="39">
        <f>(D15/D14-1)*100</f>
        <v>-3.4629313699081177</v>
      </c>
      <c r="F15" s="77">
        <v>275148</v>
      </c>
      <c r="G15" s="92">
        <f>(F15/F14-1)*100</f>
        <v>10.492329933338684</v>
      </c>
      <c r="K15" s="37"/>
      <c r="L15" s="36"/>
      <c r="M15" s="36"/>
      <c r="N15" s="35"/>
      <c r="O15" s="35"/>
    </row>
    <row r="16" spans="1:15" ht="18.75" customHeight="1">
      <c r="C16" s="203" t="s">
        <v>46</v>
      </c>
      <c r="D16" s="77">
        <v>34228</v>
      </c>
      <c r="E16" s="91" t="s">
        <v>47</v>
      </c>
      <c r="F16" s="77">
        <v>328024</v>
      </c>
      <c r="G16" s="92" t="s">
        <v>47</v>
      </c>
      <c r="K16" s="37"/>
      <c r="L16" s="36"/>
      <c r="M16" s="36"/>
      <c r="N16" s="41"/>
      <c r="O16" s="41"/>
    </row>
    <row r="17" spans="1:15" ht="18.75" customHeight="1">
      <c r="C17" s="202" t="s">
        <v>64</v>
      </c>
      <c r="D17" s="40">
        <v>31050</v>
      </c>
      <c r="E17" s="39">
        <f>(D17/D16-1)*100</f>
        <v>-9.2847960733902113</v>
      </c>
      <c r="F17" s="40">
        <v>310245</v>
      </c>
      <c r="G17" s="38">
        <f>(F17/F16-1)*100</f>
        <v>-5.4200302416896324</v>
      </c>
      <c r="K17" s="37"/>
      <c r="L17" s="36"/>
      <c r="M17" s="36"/>
      <c r="N17" s="35"/>
      <c r="O17" s="35"/>
    </row>
    <row r="18" spans="1:15" ht="18.75" customHeight="1">
      <c r="C18" s="202" t="s">
        <v>111</v>
      </c>
      <c r="D18" s="40">
        <v>32762</v>
      </c>
      <c r="E18" s="39">
        <f>(D18/D17-1)*100</f>
        <v>5.5136876006441238</v>
      </c>
      <c r="F18" s="40">
        <v>330118</v>
      </c>
      <c r="G18" s="38">
        <f>(F18/F17-1)*100</f>
        <v>6.4055826846524555</v>
      </c>
      <c r="K18" s="37"/>
      <c r="L18" s="36"/>
      <c r="M18" s="36"/>
      <c r="N18" s="35"/>
      <c r="O18" s="35"/>
    </row>
    <row r="19" spans="1:15" ht="18.75" customHeight="1">
      <c r="C19" s="93" t="s">
        <v>1898</v>
      </c>
    </row>
    <row r="20" spans="1:15" ht="18.75" customHeight="1">
      <c r="C20" s="34" t="s">
        <v>1913</v>
      </c>
    </row>
    <row r="21" spans="1:15" ht="18.75" customHeight="1">
      <c r="C21" s="32" t="s">
        <v>1912</v>
      </c>
      <c r="L21" s="33"/>
      <c r="M21" s="33"/>
    </row>
    <row r="22" spans="1:15" ht="18.75" customHeight="1">
      <c r="C22" s="34" t="s">
        <v>134</v>
      </c>
    </row>
    <row r="25" spans="1:15" ht="18.75" customHeight="1">
      <c r="A25" s="335" t="s">
        <v>1390</v>
      </c>
      <c r="B25" s="95"/>
      <c r="C25" s="1178"/>
      <c r="D25" s="1179"/>
      <c r="E25" s="1179"/>
      <c r="G25" s="335" t="s">
        <v>1391</v>
      </c>
      <c r="H25" s="1180"/>
      <c r="I25" s="1178"/>
      <c r="J25" s="1179"/>
    </row>
    <row r="26" spans="1:15" ht="18.75" customHeight="1">
      <c r="A26" s="1179"/>
      <c r="B26" s="1180"/>
      <c r="C26" s="1178"/>
      <c r="D26" s="1181" t="s">
        <v>734</v>
      </c>
      <c r="E26" s="1181"/>
      <c r="G26" s="1179"/>
      <c r="H26" s="1180"/>
      <c r="I26" s="1178"/>
      <c r="J26" s="1181" t="s">
        <v>759</v>
      </c>
    </row>
    <row r="27" spans="1:15" ht="18.75" customHeight="1">
      <c r="A27" s="1182"/>
      <c r="B27" s="1183"/>
      <c r="C27" s="1184" t="s">
        <v>1411</v>
      </c>
      <c r="D27" s="1185"/>
      <c r="E27" s="1186"/>
      <c r="G27" s="1182"/>
      <c r="H27" s="1183"/>
      <c r="I27" s="1184" t="s">
        <v>1412</v>
      </c>
      <c r="J27" s="1185"/>
    </row>
    <row r="28" spans="1:15" ht="18.75" customHeight="1">
      <c r="A28" s="1187"/>
      <c r="B28" s="1188" t="s">
        <v>735</v>
      </c>
      <c r="C28" s="1189"/>
      <c r="D28" s="1190" t="s">
        <v>736</v>
      </c>
      <c r="E28" s="1191"/>
      <c r="G28" s="1187"/>
      <c r="H28" s="1188" t="s">
        <v>735</v>
      </c>
      <c r="I28" s="1189"/>
      <c r="J28" s="1190" t="s">
        <v>736</v>
      </c>
    </row>
    <row r="29" spans="1:15" ht="18.75" customHeight="1">
      <c r="A29" s="1192" t="s">
        <v>737</v>
      </c>
      <c r="B29" s="1193">
        <v>70797</v>
      </c>
      <c r="C29" s="1194">
        <v>34949</v>
      </c>
      <c r="D29" s="1195">
        <f>C29/B29*100</f>
        <v>49.365086091218551</v>
      </c>
      <c r="E29" s="1196"/>
      <c r="G29" s="1192" t="s">
        <v>738</v>
      </c>
      <c r="H29" s="1193">
        <v>316851</v>
      </c>
      <c r="I29" s="1194">
        <v>155761</v>
      </c>
      <c r="J29" s="1195">
        <f>I29/H29*100</f>
        <v>49.159068458044949</v>
      </c>
    </row>
    <row r="30" spans="1:15" ht="18.75" customHeight="1">
      <c r="A30" s="1192" t="s">
        <v>738</v>
      </c>
      <c r="B30" s="1193">
        <v>31444</v>
      </c>
      <c r="C30" s="1194">
        <v>15043</v>
      </c>
      <c r="D30" s="1195">
        <f t="shared" ref="D30:D49" si="2">C30/B30*100</f>
        <v>47.84060552092609</v>
      </c>
      <c r="E30" s="1196"/>
      <c r="G30" s="1192" t="s">
        <v>741</v>
      </c>
      <c r="H30" s="1193">
        <v>1491163</v>
      </c>
      <c r="I30" s="1194">
        <v>731221</v>
      </c>
      <c r="J30" s="1195">
        <f t="shared" ref="J30:J49" si="3">I30/H30*100</f>
        <v>49.036959742160988</v>
      </c>
    </row>
    <row r="31" spans="1:15" ht="18.75" customHeight="1">
      <c r="A31" s="1192" t="s">
        <v>739</v>
      </c>
      <c r="B31" s="1193">
        <v>74256</v>
      </c>
      <c r="C31" s="1194">
        <v>35420</v>
      </c>
      <c r="D31" s="1195">
        <f t="shared" si="2"/>
        <v>47.69984917043741</v>
      </c>
      <c r="E31" s="1196"/>
      <c r="G31" s="1192" t="s">
        <v>742</v>
      </c>
      <c r="H31" s="1193">
        <v>858119</v>
      </c>
      <c r="I31" s="1194">
        <v>420470</v>
      </c>
      <c r="J31" s="1195">
        <f t="shared" si="3"/>
        <v>48.999031602842962</v>
      </c>
    </row>
    <row r="32" spans="1:15" ht="18.75" customHeight="1">
      <c r="A32" s="1192" t="s">
        <v>740</v>
      </c>
      <c r="B32" s="1193">
        <v>30059</v>
      </c>
      <c r="C32" s="1194">
        <v>14206</v>
      </c>
      <c r="D32" s="1195">
        <f t="shared" si="2"/>
        <v>47.260387903789216</v>
      </c>
      <c r="E32" s="1196"/>
      <c r="G32" s="1192" t="s">
        <v>739</v>
      </c>
      <c r="H32" s="1193">
        <v>864388</v>
      </c>
      <c r="I32" s="1194">
        <v>414403</v>
      </c>
      <c r="J32" s="1195">
        <f t="shared" si="3"/>
        <v>47.941780774374472</v>
      </c>
    </row>
    <row r="33" spans="1:10" ht="18.75" customHeight="1">
      <c r="A33" s="1192" t="s">
        <v>741</v>
      </c>
      <c r="B33" s="1193">
        <v>119509</v>
      </c>
      <c r="C33" s="1194">
        <v>55884</v>
      </c>
      <c r="D33" s="1195">
        <f t="shared" si="2"/>
        <v>46.761331782543571</v>
      </c>
      <c r="E33" s="1196"/>
      <c r="G33" s="1192" t="s">
        <v>745</v>
      </c>
      <c r="H33" s="1193">
        <v>554757</v>
      </c>
      <c r="I33" s="1194">
        <v>265730</v>
      </c>
      <c r="J33" s="1195">
        <f t="shared" si="3"/>
        <v>47.900251821968901</v>
      </c>
    </row>
    <row r="34" spans="1:10" ht="18.75" customHeight="1">
      <c r="A34" s="1192" t="s">
        <v>742</v>
      </c>
      <c r="B34" s="1193">
        <v>75749</v>
      </c>
      <c r="C34" s="1194">
        <v>35269</v>
      </c>
      <c r="D34" s="1195">
        <f t="shared" si="2"/>
        <v>46.560350631691506</v>
      </c>
      <c r="E34" s="1196"/>
      <c r="G34" s="1192" t="s">
        <v>744</v>
      </c>
      <c r="H34" s="1193">
        <v>505680</v>
      </c>
      <c r="I34" s="1194">
        <v>234820</v>
      </c>
      <c r="J34" s="1195">
        <f t="shared" si="3"/>
        <v>46.436481569371935</v>
      </c>
    </row>
    <row r="35" spans="1:10" ht="18.75" customHeight="1">
      <c r="A35" s="1192" t="s">
        <v>743</v>
      </c>
      <c r="B35" s="1193">
        <v>124636</v>
      </c>
      <c r="C35" s="1194">
        <v>57811</v>
      </c>
      <c r="D35" s="1195">
        <f t="shared" si="2"/>
        <v>46.383869828941876</v>
      </c>
      <c r="E35" s="1196"/>
      <c r="G35" s="1192" t="s">
        <v>740</v>
      </c>
      <c r="H35" s="1193">
        <v>397226</v>
      </c>
      <c r="I35" s="1194">
        <v>182090</v>
      </c>
      <c r="J35" s="1195">
        <f t="shared" si="3"/>
        <v>45.840403196165411</v>
      </c>
    </row>
    <row r="36" spans="1:10" ht="18.75" customHeight="1">
      <c r="A36" s="1192" t="s">
        <v>744</v>
      </c>
      <c r="B36" s="1193">
        <v>42429</v>
      </c>
      <c r="C36" s="1194">
        <v>19536</v>
      </c>
      <c r="D36" s="1195">
        <f t="shared" si="2"/>
        <v>46.0439793537439</v>
      </c>
      <c r="E36" s="1196"/>
      <c r="G36" s="1192" t="s">
        <v>737</v>
      </c>
      <c r="H36" s="1193">
        <v>732116</v>
      </c>
      <c r="I36" s="1194">
        <v>335342</v>
      </c>
      <c r="J36" s="1195">
        <f t="shared" si="3"/>
        <v>45.804489998852645</v>
      </c>
    </row>
    <row r="37" spans="1:10" ht="18.75" customHeight="1">
      <c r="A37" s="1192" t="s">
        <v>745</v>
      </c>
      <c r="B37" s="1193">
        <v>42616</v>
      </c>
      <c r="C37" s="1194">
        <v>19585</v>
      </c>
      <c r="D37" s="1195">
        <f t="shared" si="2"/>
        <v>45.956917589637698</v>
      </c>
      <c r="E37" s="1196"/>
      <c r="G37" s="1192" t="s">
        <v>746</v>
      </c>
      <c r="H37" s="1193">
        <v>561536</v>
      </c>
      <c r="I37" s="1194">
        <v>253504</v>
      </c>
      <c r="J37" s="1195">
        <f t="shared" si="3"/>
        <v>45.144745839981766</v>
      </c>
    </row>
    <row r="38" spans="1:10" ht="18.75" customHeight="1">
      <c r="A38" s="1192" t="s">
        <v>746</v>
      </c>
      <c r="B38" s="1193">
        <v>49555</v>
      </c>
      <c r="C38" s="1194">
        <v>22739</v>
      </c>
      <c r="D38" s="1195">
        <f t="shared" si="2"/>
        <v>45.886388860861672</v>
      </c>
      <c r="E38" s="1196"/>
      <c r="G38" s="1192" t="s">
        <v>753</v>
      </c>
      <c r="H38" s="1193">
        <v>2267364</v>
      </c>
      <c r="I38" s="1194">
        <v>1013485</v>
      </c>
      <c r="J38" s="1195">
        <f t="shared" si="3"/>
        <v>44.698822068269585</v>
      </c>
    </row>
    <row r="39" spans="1:10" ht="18.75" customHeight="1">
      <c r="A39" s="1192" t="s">
        <v>747</v>
      </c>
      <c r="B39" s="1193">
        <v>36591</v>
      </c>
      <c r="C39" s="1194">
        <v>16645</v>
      </c>
      <c r="D39" s="1195">
        <f t="shared" si="2"/>
        <v>45.489327976824903</v>
      </c>
      <c r="E39" s="1196"/>
      <c r="G39" s="1192" t="s">
        <v>743</v>
      </c>
      <c r="H39" s="1193">
        <v>1425480</v>
      </c>
      <c r="I39" s="1194">
        <v>636858</v>
      </c>
      <c r="J39" s="1195">
        <f t="shared" si="3"/>
        <v>44.676740466369225</v>
      </c>
    </row>
    <row r="40" spans="1:10" ht="18.75" customHeight="1">
      <c r="A40" s="1192" t="s">
        <v>748</v>
      </c>
      <c r="B40" s="1193">
        <v>54807</v>
      </c>
      <c r="C40" s="1194">
        <v>24931</v>
      </c>
      <c r="D40" s="1195">
        <f t="shared" si="2"/>
        <v>45.488714945171239</v>
      </c>
      <c r="E40" s="1196"/>
      <c r="G40" s="1197" t="s">
        <v>754</v>
      </c>
      <c r="H40" s="1198">
        <v>746742</v>
      </c>
      <c r="I40" s="1199">
        <v>330118</v>
      </c>
      <c r="J40" s="1200">
        <f t="shared" si="3"/>
        <v>44.207771894442793</v>
      </c>
    </row>
    <row r="41" spans="1:10" ht="18.75" customHeight="1">
      <c r="A41" s="1192" t="s">
        <v>749</v>
      </c>
      <c r="B41" s="1193">
        <v>43439</v>
      </c>
      <c r="C41" s="1194">
        <v>19466</v>
      </c>
      <c r="D41" s="1195">
        <f t="shared" si="2"/>
        <v>44.81226547572458</v>
      </c>
      <c r="E41" s="1196"/>
      <c r="G41" s="1192" t="s">
        <v>749</v>
      </c>
      <c r="H41" s="1193">
        <v>441106</v>
      </c>
      <c r="I41" s="1194">
        <v>194469</v>
      </c>
      <c r="J41" s="1195">
        <f t="shared" si="3"/>
        <v>44.086682112689466</v>
      </c>
    </row>
    <row r="42" spans="1:10" ht="18.75" customHeight="1">
      <c r="A42" s="1192" t="s">
        <v>750</v>
      </c>
      <c r="B42" s="1193">
        <v>32388</v>
      </c>
      <c r="C42" s="1194">
        <v>14400</v>
      </c>
      <c r="D42" s="1195">
        <f t="shared" si="2"/>
        <v>44.460911448684698</v>
      </c>
      <c r="E42" s="1196"/>
      <c r="G42" s="1192" t="s">
        <v>750</v>
      </c>
      <c r="H42" s="1193">
        <v>339548</v>
      </c>
      <c r="I42" s="1194">
        <v>146645</v>
      </c>
      <c r="J42" s="1195">
        <f t="shared" si="3"/>
        <v>43.188297383580526</v>
      </c>
    </row>
    <row r="43" spans="1:10" ht="18.75" customHeight="1">
      <c r="A43" s="1192" t="s">
        <v>751</v>
      </c>
      <c r="B43" s="1193">
        <v>29764</v>
      </c>
      <c r="C43" s="1194">
        <v>13223</v>
      </c>
      <c r="D43" s="1195">
        <f t="shared" si="2"/>
        <v>44.426152398871125</v>
      </c>
      <c r="E43" s="1196"/>
      <c r="G43" s="1192" t="s">
        <v>748</v>
      </c>
      <c r="H43" s="1193">
        <v>579888</v>
      </c>
      <c r="I43" s="1194">
        <v>247421</v>
      </c>
      <c r="J43" s="1195">
        <f t="shared" si="3"/>
        <v>42.667032254504313</v>
      </c>
    </row>
    <row r="44" spans="1:10" ht="18.75" customHeight="1">
      <c r="A44" s="1192" t="s">
        <v>752</v>
      </c>
      <c r="B44" s="1193">
        <v>23526</v>
      </c>
      <c r="C44" s="1194">
        <v>10409</v>
      </c>
      <c r="D44" s="1195">
        <f t="shared" si="2"/>
        <v>44.244665476494092</v>
      </c>
      <c r="E44" s="1196"/>
      <c r="G44" s="1192" t="s">
        <v>747</v>
      </c>
      <c r="H44" s="1193">
        <v>367873</v>
      </c>
      <c r="I44" s="1194">
        <v>154573</v>
      </c>
      <c r="J44" s="1195">
        <f t="shared" si="3"/>
        <v>42.0180333973953</v>
      </c>
    </row>
    <row r="45" spans="1:10" ht="18.75" customHeight="1">
      <c r="A45" s="1192" t="s">
        <v>753</v>
      </c>
      <c r="B45" s="1193">
        <v>190629</v>
      </c>
      <c r="C45" s="1194">
        <v>84108</v>
      </c>
      <c r="D45" s="1195">
        <f t="shared" si="2"/>
        <v>44.121303684119418</v>
      </c>
      <c r="E45" s="1196"/>
      <c r="G45" s="1192" t="s">
        <v>752</v>
      </c>
      <c r="H45" s="1193">
        <v>248495</v>
      </c>
      <c r="I45" s="1194">
        <v>104000</v>
      </c>
      <c r="J45" s="1195">
        <f t="shared" si="3"/>
        <v>41.851948731362803</v>
      </c>
    </row>
    <row r="46" spans="1:10" ht="18.75" customHeight="1">
      <c r="A46" s="1197" t="s">
        <v>754</v>
      </c>
      <c r="B46" s="1198">
        <v>74419</v>
      </c>
      <c r="C46" s="1199">
        <v>32762</v>
      </c>
      <c r="D46" s="1200">
        <f t="shared" si="2"/>
        <v>44.023703624074493</v>
      </c>
      <c r="E46" s="1201"/>
      <c r="G46" s="1192" t="s">
        <v>751</v>
      </c>
      <c r="H46" s="1193">
        <v>317936</v>
      </c>
      <c r="I46" s="1194">
        <v>132233</v>
      </c>
      <c r="J46" s="1195">
        <f t="shared" si="3"/>
        <v>41.591074933319916</v>
      </c>
    </row>
    <row r="47" spans="1:10" ht="18.75" customHeight="1">
      <c r="A47" s="1202" t="s">
        <v>755</v>
      </c>
      <c r="B47" s="1203">
        <v>37073</v>
      </c>
      <c r="C47" s="1204">
        <v>15398</v>
      </c>
      <c r="D47" s="1195">
        <f t="shared" si="2"/>
        <v>41.534270223612872</v>
      </c>
      <c r="E47" s="1196"/>
      <c r="G47" s="1202" t="s">
        <v>756</v>
      </c>
      <c r="H47" s="1203">
        <v>348035</v>
      </c>
      <c r="I47" s="1204">
        <v>137244</v>
      </c>
      <c r="J47" s="1195">
        <f t="shared" si="3"/>
        <v>39.433964974787017</v>
      </c>
    </row>
    <row r="48" spans="1:10" ht="18.75" customHeight="1" thickBot="1">
      <c r="A48" s="1205" t="s">
        <v>756</v>
      </c>
      <c r="B48" s="1206">
        <v>36534</v>
      </c>
      <c r="C48" s="1207">
        <v>15057</v>
      </c>
      <c r="D48" s="1208">
        <f t="shared" si="2"/>
        <v>41.213663984233868</v>
      </c>
      <c r="E48" s="1196"/>
      <c r="G48" s="1205" t="s">
        <v>755</v>
      </c>
      <c r="H48" s="1206">
        <v>374525</v>
      </c>
      <c r="I48" s="1207">
        <v>144057</v>
      </c>
      <c r="J48" s="1208">
        <f t="shared" si="3"/>
        <v>38.463920966557637</v>
      </c>
    </row>
    <row r="49" spans="1:10" ht="18.75" customHeight="1" thickTop="1">
      <c r="A49" s="1209" t="s">
        <v>757</v>
      </c>
      <c r="B49" s="1210">
        <v>5541634</v>
      </c>
      <c r="C49" s="1211">
        <v>2437667</v>
      </c>
      <c r="D49" s="1212">
        <f t="shared" si="2"/>
        <v>43.988235238920502</v>
      </c>
      <c r="E49" s="1196"/>
      <c r="G49" s="1209" t="s">
        <v>757</v>
      </c>
      <c r="H49" s="1210">
        <v>57427704</v>
      </c>
      <c r="I49" s="1211">
        <v>23950459</v>
      </c>
      <c r="J49" s="1212">
        <f t="shared" si="3"/>
        <v>41.705409291654775</v>
      </c>
    </row>
    <row r="50" spans="1:10" ht="18.75" customHeight="1">
      <c r="A50" s="1179" t="s">
        <v>758</v>
      </c>
      <c r="B50" s="1180"/>
      <c r="C50" s="1178"/>
      <c r="D50" s="1179"/>
      <c r="E50" s="1179"/>
      <c r="G50" s="1179" t="s">
        <v>758</v>
      </c>
      <c r="H50" s="1180"/>
      <c r="I50" s="1178"/>
      <c r="J50" s="1179"/>
    </row>
  </sheetData>
  <phoneticPr fontId="9"/>
  <pageMargins left="0.91" right="0.42" top="1" bottom="1" header="0.51200000000000001" footer="0.51200000000000001"/>
  <pageSetup paperSize="9" scale="81"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view="pageBreakPreview" zoomScale="80" zoomScaleNormal="100" zoomScaleSheetLayoutView="80" workbookViewId="0">
      <selection activeCell="A2" sqref="A2"/>
    </sheetView>
  </sheetViews>
  <sheetFormatPr defaultRowHeight="12" outlineLevelRow="1"/>
  <cols>
    <col min="1" max="2" width="2.7109375" style="1179" customWidth="1"/>
    <col min="3" max="3" width="33.140625" style="1179" customWidth="1"/>
    <col min="4" max="6" width="13.7109375" style="1179" customWidth="1"/>
    <col min="7" max="7" width="18.85546875" style="1179" bestFit="1" customWidth="1"/>
    <col min="8" max="11" width="13.7109375" style="1179" customWidth="1"/>
    <col min="12" max="12" width="18.85546875" style="1179" customWidth="1"/>
    <col min="13" max="13" width="13.7109375" style="1213" customWidth="1"/>
    <col min="14" max="14" width="8" style="1213" customWidth="1"/>
    <col min="15" max="16384" width="9.140625" style="1213"/>
  </cols>
  <sheetData>
    <row r="1" spans="1:13" ht="26.25" customHeight="1">
      <c r="A1" s="2150" t="s">
        <v>1403</v>
      </c>
      <c r="B1" s="2150"/>
      <c r="C1" s="2150"/>
      <c r="D1" s="2150"/>
      <c r="E1" s="2150"/>
      <c r="F1" s="2150"/>
      <c r="G1" s="2150"/>
      <c r="H1" s="2150"/>
      <c r="I1" s="2150"/>
      <c r="J1" s="2150"/>
      <c r="K1" s="2150"/>
      <c r="L1" s="2150"/>
      <c r="M1" s="2150"/>
    </row>
    <row r="2" spans="1:13" ht="18.75" customHeight="1">
      <c r="M2" s="1590" t="s">
        <v>760</v>
      </c>
    </row>
    <row r="3" spans="1:13" ht="18.75" customHeight="1">
      <c r="A3" s="2161"/>
      <c r="B3" s="2162"/>
      <c r="C3" s="2163"/>
      <c r="D3" s="2151" t="s">
        <v>761</v>
      </c>
      <c r="E3" s="2152"/>
      <c r="F3" s="2152"/>
      <c r="G3" s="2152"/>
      <c r="H3" s="2153"/>
      <c r="I3" s="2151" t="s">
        <v>762</v>
      </c>
      <c r="J3" s="2152"/>
      <c r="K3" s="2152"/>
      <c r="L3" s="2152"/>
      <c r="M3" s="2153"/>
    </row>
    <row r="4" spans="1:13" ht="18.75" customHeight="1">
      <c r="A4" s="2164"/>
      <c r="B4" s="2165"/>
      <c r="C4" s="2166"/>
      <c r="D4" s="1565" t="s">
        <v>763</v>
      </c>
      <c r="E4" s="1566"/>
      <c r="F4" s="1567"/>
      <c r="G4" s="1565" t="s">
        <v>764</v>
      </c>
      <c r="H4" s="1567"/>
      <c r="I4" s="1565" t="s">
        <v>763</v>
      </c>
      <c r="J4" s="1566"/>
      <c r="K4" s="1567"/>
      <c r="L4" s="1565" t="s">
        <v>764</v>
      </c>
      <c r="M4" s="1568"/>
    </row>
    <row r="5" spans="1:13" ht="18.75" customHeight="1">
      <c r="A5" s="2167"/>
      <c r="B5" s="2168"/>
      <c r="C5" s="2169"/>
      <c r="D5" s="1569"/>
      <c r="E5" s="1570" t="s">
        <v>736</v>
      </c>
      <c r="F5" s="1570" t="s">
        <v>765</v>
      </c>
      <c r="G5" s="1569"/>
      <c r="H5" s="1570" t="s">
        <v>736</v>
      </c>
      <c r="I5" s="1569"/>
      <c r="J5" s="1570" t="s">
        <v>736</v>
      </c>
      <c r="K5" s="1570" t="s">
        <v>765</v>
      </c>
      <c r="L5" s="1569"/>
      <c r="M5" s="1570" t="s">
        <v>736</v>
      </c>
    </row>
    <row r="6" spans="1:13" ht="34.5" customHeight="1">
      <c r="A6" s="2154" t="s">
        <v>766</v>
      </c>
      <c r="B6" s="2155"/>
      <c r="C6" s="2156"/>
      <c r="D6" s="1571">
        <f>D7+D17+D19+D24+D28+D38+D40+D44+D46</f>
        <v>32762</v>
      </c>
      <c r="E6" s="1572">
        <f t="shared" ref="E6:E53" si="0">D6/D$6*100</f>
        <v>100</v>
      </c>
      <c r="F6" s="1573">
        <f>E6/H6</f>
        <v>1</v>
      </c>
      <c r="G6" s="1571">
        <f>G7+G17+G19+G24+G28+G38+G40+G44+G46</f>
        <v>2437667</v>
      </c>
      <c r="H6" s="1572">
        <f>G6/G$6*100</f>
        <v>100</v>
      </c>
      <c r="I6" s="1574">
        <f>I7+I17+I19+I24+I28+I38+I40+I44+I46</f>
        <v>330118</v>
      </c>
      <c r="J6" s="1572">
        <f t="shared" ref="J6:J53" si="1">I6/I$6*100</f>
        <v>100</v>
      </c>
      <c r="K6" s="1573">
        <f>J6/M6</f>
        <v>1</v>
      </c>
      <c r="L6" s="1574">
        <f>L7+L17+L19+L24+L28+L38+L40+L44+L46</f>
        <v>23950459</v>
      </c>
      <c r="M6" s="1572">
        <f t="shared" ref="M6:M53" si="2">L6/L$6*100</f>
        <v>100</v>
      </c>
    </row>
    <row r="7" spans="1:13" ht="34.5" customHeight="1">
      <c r="A7" s="2147" t="s">
        <v>767</v>
      </c>
      <c r="B7" s="2148"/>
      <c r="C7" s="2149"/>
      <c r="D7" s="1575">
        <f>SUM(D8:D11)</f>
        <v>628</v>
      </c>
      <c r="E7" s="1572">
        <f>D7/D$6*100</f>
        <v>1.9168548928636835</v>
      </c>
      <c r="F7" s="1573">
        <f>E7/H7</f>
        <v>0.83081218948869817</v>
      </c>
      <c r="G7" s="1575">
        <f>SUM(G8:G11)</f>
        <v>56242</v>
      </c>
      <c r="H7" s="1572">
        <f>G7/G$6*100</f>
        <v>2.3072060293715264</v>
      </c>
      <c r="I7" s="1576">
        <f>SUM(I8:I11)</f>
        <v>9234</v>
      </c>
      <c r="J7" s="1572">
        <f t="shared" si="1"/>
        <v>2.7971816138471701</v>
      </c>
      <c r="K7" s="1573">
        <f t="shared" ref="K7:K53" si="3">J7/M7</f>
        <v>0.49577283769703606</v>
      </c>
      <c r="L7" s="1576">
        <f>SUM(L8:L11)</f>
        <v>1351300</v>
      </c>
      <c r="M7" s="1572">
        <f t="shared" si="2"/>
        <v>5.6420630602528323</v>
      </c>
    </row>
    <row r="8" spans="1:13" ht="30" customHeight="1">
      <c r="A8" s="1215"/>
      <c r="B8" s="2143" t="s">
        <v>768</v>
      </c>
      <c r="C8" s="2144"/>
      <c r="D8" s="1577">
        <v>13</v>
      </c>
      <c r="E8" s="1578">
        <f t="shared" si="0"/>
        <v>3.9680117208961599E-2</v>
      </c>
      <c r="F8" s="1579">
        <f>E8/H8</f>
        <v>0.4945138664438537</v>
      </c>
      <c r="G8" s="1577">
        <v>1956</v>
      </c>
      <c r="H8" s="1578">
        <f t="shared" ref="H8:H53" si="4">G8/G$6*100</f>
        <v>8.0240656332468713E-2</v>
      </c>
      <c r="I8" s="1580">
        <v>423</v>
      </c>
      <c r="J8" s="1578">
        <f t="shared" si="1"/>
        <v>0.12813599985459745</v>
      </c>
      <c r="K8" s="1579">
        <f>J8/M8</f>
        <v>0.4521623071283507</v>
      </c>
      <c r="L8" s="1580">
        <v>67872</v>
      </c>
      <c r="M8" s="1578">
        <f>L8/L$6*100</f>
        <v>0.2833849656075485</v>
      </c>
    </row>
    <row r="9" spans="1:13" ht="30" customHeight="1">
      <c r="A9" s="1215"/>
      <c r="B9" s="2143" t="s">
        <v>769</v>
      </c>
      <c r="C9" s="2144"/>
      <c r="D9" s="1577">
        <v>381</v>
      </c>
      <c r="E9" s="1578">
        <f t="shared" si="0"/>
        <v>1.1629326658934132</v>
      </c>
      <c r="F9" s="1579">
        <f t="shared" ref="F9:F53" si="5">E9/H9</f>
        <v>0.78704089032743785</v>
      </c>
      <c r="G9" s="1577">
        <v>36019</v>
      </c>
      <c r="H9" s="1578">
        <f t="shared" si="4"/>
        <v>1.4776013294678889</v>
      </c>
      <c r="I9" s="1580">
        <v>7178</v>
      </c>
      <c r="J9" s="1578">
        <f t="shared" si="1"/>
        <v>2.1743740117170223</v>
      </c>
      <c r="K9" s="1579">
        <f t="shared" si="3"/>
        <v>0.48471869493498176</v>
      </c>
      <c r="L9" s="1580">
        <v>1074381</v>
      </c>
      <c r="M9" s="1578">
        <f t="shared" si="2"/>
        <v>4.4858472232202313</v>
      </c>
    </row>
    <row r="10" spans="1:13" ht="30" customHeight="1">
      <c r="A10" s="1215"/>
      <c r="B10" s="2143" t="s">
        <v>770</v>
      </c>
      <c r="C10" s="2144"/>
      <c r="D10" s="1577">
        <v>89</v>
      </c>
      <c r="E10" s="1578">
        <f t="shared" si="0"/>
        <v>0.27165618704596789</v>
      </c>
      <c r="F10" s="1579">
        <f>E10/H10</f>
        <v>1.3157308215930528</v>
      </c>
      <c r="G10" s="1577">
        <v>5033</v>
      </c>
      <c r="H10" s="1578">
        <f t="shared" si="4"/>
        <v>0.20646790558349437</v>
      </c>
      <c r="I10" s="1580">
        <v>695</v>
      </c>
      <c r="J10" s="1578">
        <f t="shared" si="1"/>
        <v>0.2105307799029438</v>
      </c>
      <c r="K10" s="1579">
        <f t="shared" si="3"/>
        <v>0.606827146968274</v>
      </c>
      <c r="L10" s="1580">
        <v>83093</v>
      </c>
      <c r="M10" s="1578">
        <f t="shared" si="2"/>
        <v>0.34693698354591035</v>
      </c>
    </row>
    <row r="11" spans="1:13" ht="30" customHeight="1">
      <c r="A11" s="1216"/>
      <c r="B11" s="2145" t="s">
        <v>1404</v>
      </c>
      <c r="C11" s="2146"/>
      <c r="D11" s="1577">
        <f>SUM(D12:D16)</f>
        <v>145</v>
      </c>
      <c r="E11" s="1578">
        <f t="shared" si="0"/>
        <v>0.44258592271534097</v>
      </c>
      <c r="F11" s="1579">
        <f t="shared" si="5"/>
        <v>0.8152312970135539</v>
      </c>
      <c r="G11" s="1577">
        <v>13234</v>
      </c>
      <c r="H11" s="1578">
        <f>G11/G$6*100</f>
        <v>0.54289613798767422</v>
      </c>
      <c r="I11" s="1580">
        <f>SUM(I12:I16)</f>
        <v>938</v>
      </c>
      <c r="J11" s="1578">
        <f t="shared" si="1"/>
        <v>0.28414082237260618</v>
      </c>
      <c r="K11" s="1579">
        <f t="shared" si="3"/>
        <v>0.54030067456860342</v>
      </c>
      <c r="L11" s="1580">
        <v>125954</v>
      </c>
      <c r="M11" s="1578">
        <f t="shared" si="2"/>
        <v>0.52589388787914249</v>
      </c>
    </row>
    <row r="12" spans="1:13" ht="24.95" hidden="1" customHeight="1" outlineLevel="1">
      <c r="A12" s="1215"/>
      <c r="B12" s="342"/>
      <c r="C12" s="343" t="s">
        <v>1398</v>
      </c>
      <c r="D12" s="1581" t="s">
        <v>89</v>
      </c>
      <c r="E12" s="1582" t="s">
        <v>89</v>
      </c>
      <c r="F12" s="1583" t="s">
        <v>89</v>
      </c>
      <c r="G12" s="1584">
        <v>83</v>
      </c>
      <c r="H12" s="1585">
        <f t="shared" si="4"/>
        <v>3.404894926173263E-3</v>
      </c>
      <c r="I12" s="1586" t="s">
        <v>89</v>
      </c>
      <c r="J12" s="1582" t="s">
        <v>89</v>
      </c>
      <c r="K12" s="1583" t="s">
        <v>89</v>
      </c>
      <c r="L12" s="1587">
        <v>718</v>
      </c>
      <c r="M12" s="1585">
        <f t="shared" si="2"/>
        <v>2.9978548636583544E-3</v>
      </c>
    </row>
    <row r="13" spans="1:13" ht="24.95" hidden="1" customHeight="1" outlineLevel="1">
      <c r="A13" s="1215"/>
      <c r="B13" s="344"/>
      <c r="C13" s="345" t="s">
        <v>1399</v>
      </c>
      <c r="D13" s="1584">
        <v>47</v>
      </c>
      <c r="E13" s="1585">
        <f t="shared" si="0"/>
        <v>0.14345888529393808</v>
      </c>
      <c r="F13" s="1588">
        <f t="shared" si="5"/>
        <v>0.78163833379038483</v>
      </c>
      <c r="G13" s="1584">
        <v>4474</v>
      </c>
      <c r="H13" s="1585">
        <f t="shared" si="4"/>
        <v>0.18353614336986962</v>
      </c>
      <c r="I13" s="1587">
        <v>303</v>
      </c>
      <c r="J13" s="1585">
        <f t="shared" si="1"/>
        <v>9.1785361597974055E-2</v>
      </c>
      <c r="K13" s="1588">
        <f t="shared" si="3"/>
        <v>0.36378254476368171</v>
      </c>
      <c r="L13" s="1587">
        <v>60429</v>
      </c>
      <c r="M13" s="1585">
        <f t="shared" si="2"/>
        <v>0.25230831693037697</v>
      </c>
    </row>
    <row r="14" spans="1:13" ht="24.95" hidden="1" customHeight="1" outlineLevel="1">
      <c r="A14" s="1215"/>
      <c r="B14" s="344"/>
      <c r="C14" s="345" t="s">
        <v>1400</v>
      </c>
      <c r="D14" s="1584">
        <v>5</v>
      </c>
      <c r="E14" s="1585">
        <f t="shared" si="0"/>
        <v>1.5261583541908307E-2</v>
      </c>
      <c r="F14" s="1588">
        <f t="shared" si="5"/>
        <v>0.58586863886382679</v>
      </c>
      <c r="G14" s="1584">
        <v>635</v>
      </c>
      <c r="H14" s="1585">
        <f t="shared" si="4"/>
        <v>2.6049497326747252E-2</v>
      </c>
      <c r="I14" s="1587">
        <v>24</v>
      </c>
      <c r="J14" s="1585">
        <f t="shared" si="1"/>
        <v>7.2701276513246786E-3</v>
      </c>
      <c r="K14" s="1588">
        <f t="shared" si="3"/>
        <v>0.26183893870348574</v>
      </c>
      <c r="L14" s="1587">
        <v>6650</v>
      </c>
      <c r="M14" s="1585">
        <f t="shared" si="2"/>
        <v>2.7765647414105924E-2</v>
      </c>
    </row>
    <row r="15" spans="1:13" ht="24.95" hidden="1" customHeight="1" outlineLevel="1">
      <c r="A15" s="1215"/>
      <c r="B15" s="344"/>
      <c r="C15" s="345" t="s">
        <v>1401</v>
      </c>
      <c r="D15" s="1584">
        <v>51</v>
      </c>
      <c r="E15" s="1585">
        <f t="shared" si="0"/>
        <v>0.15566815212746474</v>
      </c>
      <c r="F15" s="1588">
        <f t="shared" si="5"/>
        <v>1.2284464790938834</v>
      </c>
      <c r="G15" s="1584">
        <v>3089</v>
      </c>
      <c r="H15" s="1585">
        <f t="shared" si="4"/>
        <v>0.12671952321625554</v>
      </c>
      <c r="I15" s="1587">
        <v>336</v>
      </c>
      <c r="J15" s="1585">
        <f t="shared" si="1"/>
        <v>0.10178178711854548</v>
      </c>
      <c r="K15" s="1588">
        <f t="shared" si="3"/>
        <v>0.91830050453154966</v>
      </c>
      <c r="L15" s="1587">
        <v>26546</v>
      </c>
      <c r="M15" s="1585">
        <f t="shared" si="2"/>
        <v>0.1108371242488505</v>
      </c>
    </row>
    <row r="16" spans="1:13" ht="24.95" hidden="1" customHeight="1" outlineLevel="1">
      <c r="A16" s="1217"/>
      <c r="B16" s="346"/>
      <c r="C16" s="343" t="s">
        <v>1402</v>
      </c>
      <c r="D16" s="1584">
        <v>42</v>
      </c>
      <c r="E16" s="1585">
        <f t="shared" si="0"/>
        <v>0.12819730175202979</v>
      </c>
      <c r="F16" s="1588">
        <f t="shared" si="5"/>
        <v>0.63093545723796729</v>
      </c>
      <c r="G16" s="1584">
        <v>4953</v>
      </c>
      <c r="H16" s="1585">
        <f t="shared" si="4"/>
        <v>0.20318607914862857</v>
      </c>
      <c r="I16" s="1587">
        <v>275</v>
      </c>
      <c r="J16" s="1585">
        <f t="shared" si="1"/>
        <v>8.3303546004761933E-2</v>
      </c>
      <c r="K16" s="1588">
        <f t="shared" si="3"/>
        <v>0.63115945814484353</v>
      </c>
      <c r="L16" s="1587">
        <v>31611</v>
      </c>
      <c r="M16" s="1585">
        <f t="shared" si="2"/>
        <v>0.13198494442215072</v>
      </c>
    </row>
    <row r="17" spans="1:13" ht="34.5" customHeight="1" collapsed="1">
      <c r="A17" s="2147" t="s">
        <v>771</v>
      </c>
      <c r="B17" s="2148"/>
      <c r="C17" s="2149"/>
      <c r="D17" s="1575">
        <f>D18</f>
        <v>369</v>
      </c>
      <c r="E17" s="1572">
        <f t="shared" si="0"/>
        <v>1.1263048653928331</v>
      </c>
      <c r="F17" s="1573">
        <f t="shared" si="5"/>
        <v>0.87141149659045658</v>
      </c>
      <c r="G17" s="1575">
        <f>G18</f>
        <v>31507</v>
      </c>
      <c r="H17" s="1572">
        <f>G17/G$6*100</f>
        <v>1.2925063185414578</v>
      </c>
      <c r="I17" s="1576">
        <f>I18</f>
        <v>4235</v>
      </c>
      <c r="J17" s="1572">
        <f t="shared" si="1"/>
        <v>1.2828746084733338</v>
      </c>
      <c r="K17" s="1573">
        <f t="shared" si="3"/>
        <v>0.985642566079031</v>
      </c>
      <c r="L17" s="1576">
        <f>L18</f>
        <v>311730</v>
      </c>
      <c r="M17" s="1572">
        <f t="shared" si="2"/>
        <v>1.3015616944961264</v>
      </c>
    </row>
    <row r="18" spans="1:13" ht="30" customHeight="1">
      <c r="A18" s="1217"/>
      <c r="B18" s="2143" t="s">
        <v>772</v>
      </c>
      <c r="C18" s="2144"/>
      <c r="D18" s="1577">
        <v>369</v>
      </c>
      <c r="E18" s="1578">
        <f t="shared" si="0"/>
        <v>1.1263048653928331</v>
      </c>
      <c r="F18" s="1579">
        <f t="shared" si="5"/>
        <v>0.87141149659045658</v>
      </c>
      <c r="G18" s="1577">
        <v>31507</v>
      </c>
      <c r="H18" s="1578">
        <f t="shared" si="4"/>
        <v>1.2925063185414578</v>
      </c>
      <c r="I18" s="1580">
        <v>4235</v>
      </c>
      <c r="J18" s="1578">
        <f t="shared" si="1"/>
        <v>1.2828746084733338</v>
      </c>
      <c r="K18" s="1579">
        <f t="shared" si="3"/>
        <v>0.985642566079031</v>
      </c>
      <c r="L18" s="1580">
        <v>311730</v>
      </c>
      <c r="M18" s="1578">
        <f t="shared" si="2"/>
        <v>1.3015616944961264</v>
      </c>
    </row>
    <row r="19" spans="1:13" ht="34.5" customHeight="1">
      <c r="A19" s="2147" t="s">
        <v>811</v>
      </c>
      <c r="B19" s="2148"/>
      <c r="C19" s="2149"/>
      <c r="D19" s="1575">
        <f>SUM(D20:D23)</f>
        <v>3147</v>
      </c>
      <c r="E19" s="1572">
        <f t="shared" si="0"/>
        <v>9.6056406812770891</v>
      </c>
      <c r="F19" s="1573">
        <f t="shared" si="5"/>
        <v>1.0251412279884364</v>
      </c>
      <c r="G19" s="1575">
        <f>SUM(G20:G23)</f>
        <v>228411</v>
      </c>
      <c r="H19" s="1572">
        <f t="shared" si="4"/>
        <v>9.3700657226766424</v>
      </c>
      <c r="I19" s="1576">
        <f>SUM(I20:I23)</f>
        <v>20719</v>
      </c>
      <c r="J19" s="1572">
        <f t="shared" si="1"/>
        <v>6.2762406169915002</v>
      </c>
      <c r="K19" s="1573">
        <f t="shared" si="3"/>
        <v>0.84131734772212152</v>
      </c>
      <c r="L19" s="1576">
        <f>SUM(L20:L23)</f>
        <v>1786708</v>
      </c>
      <c r="M19" s="1572">
        <f t="shared" si="2"/>
        <v>7.4600156932274242</v>
      </c>
    </row>
    <row r="20" spans="1:13" ht="30" customHeight="1">
      <c r="A20" s="1215"/>
      <c r="B20" s="2143" t="s">
        <v>773</v>
      </c>
      <c r="C20" s="2144"/>
      <c r="D20" s="1577">
        <v>99</v>
      </c>
      <c r="E20" s="1578">
        <f t="shared" si="0"/>
        <v>0.30217935412978453</v>
      </c>
      <c r="F20" s="1579">
        <f t="shared" si="5"/>
        <v>1.3439384047500265</v>
      </c>
      <c r="G20" s="1577">
        <v>5481</v>
      </c>
      <c r="H20" s="1578">
        <f t="shared" si="4"/>
        <v>0.22484613361874284</v>
      </c>
      <c r="I20" s="1580">
        <v>2400</v>
      </c>
      <c r="J20" s="1578">
        <f t="shared" si="1"/>
        <v>0.72701276513246782</v>
      </c>
      <c r="K20" s="1579">
        <f t="shared" si="3"/>
        <v>0.67084387396195844</v>
      </c>
      <c r="L20" s="1580">
        <v>259558</v>
      </c>
      <c r="M20" s="1578">
        <f t="shared" si="2"/>
        <v>1.0837287084978204</v>
      </c>
    </row>
    <row r="21" spans="1:13" ht="30" customHeight="1">
      <c r="A21" s="1215"/>
      <c r="B21" s="2157" t="s">
        <v>1408</v>
      </c>
      <c r="C21" s="2146"/>
      <c r="D21" s="1577">
        <v>1889</v>
      </c>
      <c r="E21" s="1578">
        <f t="shared" si="0"/>
        <v>5.7658262621329586</v>
      </c>
      <c r="F21" s="1579">
        <f t="shared" si="5"/>
        <v>1.2012139688683561</v>
      </c>
      <c r="G21" s="1577">
        <v>117008</v>
      </c>
      <c r="H21" s="1578">
        <f t="shared" si="4"/>
        <v>4.7999993436347133</v>
      </c>
      <c r="I21" s="1580">
        <v>10194</v>
      </c>
      <c r="J21" s="1578">
        <f t="shared" si="1"/>
        <v>3.0879867199001572</v>
      </c>
      <c r="K21" s="1579">
        <f t="shared" si="3"/>
        <v>1.155223814141169</v>
      </c>
      <c r="L21" s="1580">
        <v>640211</v>
      </c>
      <c r="M21" s="1578">
        <f t="shared" si="2"/>
        <v>2.6730635934785218</v>
      </c>
    </row>
    <row r="22" spans="1:13" ht="30" customHeight="1">
      <c r="A22" s="1215"/>
      <c r="B22" s="2143" t="s">
        <v>774</v>
      </c>
      <c r="C22" s="2144"/>
      <c r="D22" s="1577">
        <v>134</v>
      </c>
      <c r="E22" s="1578">
        <f t="shared" si="0"/>
        <v>0.40901043892314265</v>
      </c>
      <c r="F22" s="1579">
        <f t="shared" si="5"/>
        <v>1.0240666080715493</v>
      </c>
      <c r="G22" s="1577">
        <v>9736</v>
      </c>
      <c r="H22" s="1578">
        <f t="shared" si="4"/>
        <v>0.39939827712316733</v>
      </c>
      <c r="I22" s="1580">
        <v>1180</v>
      </c>
      <c r="J22" s="1578">
        <f t="shared" si="1"/>
        <v>0.35744794285679665</v>
      </c>
      <c r="K22" s="1579">
        <f t="shared" si="3"/>
        <v>0.68639344959118465</v>
      </c>
      <c r="L22" s="1580">
        <v>124725</v>
      </c>
      <c r="M22" s="1578">
        <f t="shared" si="2"/>
        <v>0.52076246221418976</v>
      </c>
    </row>
    <row r="23" spans="1:13" ht="30" customHeight="1">
      <c r="A23" s="1215"/>
      <c r="B23" s="2157" t="s">
        <v>1407</v>
      </c>
      <c r="C23" s="2146"/>
      <c r="D23" s="1577">
        <v>1025</v>
      </c>
      <c r="E23" s="1578">
        <f t="shared" si="0"/>
        <v>3.1286246260912032</v>
      </c>
      <c r="F23" s="1579">
        <f t="shared" si="5"/>
        <v>0.79289553639925403</v>
      </c>
      <c r="G23" s="1577">
        <v>96186</v>
      </c>
      <c r="H23" s="1578">
        <f t="shared" si="4"/>
        <v>3.945821968300018</v>
      </c>
      <c r="I23" s="1580">
        <v>6945</v>
      </c>
      <c r="J23" s="1578">
        <f t="shared" si="1"/>
        <v>2.1037931891020789</v>
      </c>
      <c r="K23" s="1579">
        <f t="shared" si="3"/>
        <v>0.66105860716371756</v>
      </c>
      <c r="L23" s="1580">
        <v>762214</v>
      </c>
      <c r="M23" s="1578">
        <f t="shared" si="2"/>
        <v>3.1824609290368926</v>
      </c>
    </row>
    <row r="24" spans="1:13" ht="34.5" customHeight="1">
      <c r="A24" s="2158" t="s">
        <v>775</v>
      </c>
      <c r="B24" s="2159"/>
      <c r="C24" s="2160"/>
      <c r="D24" s="1575">
        <f>SUM(D25:D27)</f>
        <v>10963</v>
      </c>
      <c r="E24" s="1572">
        <f t="shared" si="0"/>
        <v>33.46254807398816</v>
      </c>
      <c r="F24" s="1573">
        <f t="shared" si="5"/>
        <v>1.1249713714969796</v>
      </c>
      <c r="G24" s="1575">
        <f>SUM(G25:G27)</f>
        <v>725090</v>
      </c>
      <c r="H24" s="1572">
        <f t="shared" si="4"/>
        <v>29.745244120710503</v>
      </c>
      <c r="I24" s="1576">
        <f>SUM(I25:I27)</f>
        <v>96348</v>
      </c>
      <c r="J24" s="1572">
        <f t="shared" si="1"/>
        <v>29.185927456242922</v>
      </c>
      <c r="K24" s="1573">
        <f t="shared" si="3"/>
        <v>1.2733533438545934</v>
      </c>
      <c r="L24" s="1576">
        <f>SUM(L25:L27)</f>
        <v>5489571</v>
      </c>
      <c r="M24" s="1572">
        <f t="shared" si="2"/>
        <v>22.92052523920314</v>
      </c>
    </row>
    <row r="25" spans="1:13" ht="30" customHeight="1">
      <c r="A25" s="1215"/>
      <c r="B25" s="2143" t="s">
        <v>776</v>
      </c>
      <c r="C25" s="2144"/>
      <c r="D25" s="1577">
        <v>614</v>
      </c>
      <c r="E25" s="1578">
        <f t="shared" si="0"/>
        <v>1.8741224589463403</v>
      </c>
      <c r="F25" s="1579">
        <f t="shared" si="5"/>
        <v>0.88179398794270281</v>
      </c>
      <c r="G25" s="1577">
        <v>51809</v>
      </c>
      <c r="H25" s="1578">
        <f t="shared" si="4"/>
        <v>2.1253518220495251</v>
      </c>
      <c r="I25" s="1580">
        <v>15099</v>
      </c>
      <c r="J25" s="1578">
        <f t="shared" si="1"/>
        <v>4.5738190586396383</v>
      </c>
      <c r="K25" s="1579">
        <f t="shared" si="3"/>
        <v>1.5802694129062436</v>
      </c>
      <c r="L25" s="1580">
        <v>693205</v>
      </c>
      <c r="M25" s="1578">
        <f t="shared" si="2"/>
        <v>2.8943286640143304</v>
      </c>
    </row>
    <row r="26" spans="1:13" ht="30" customHeight="1">
      <c r="A26" s="1215"/>
      <c r="B26" s="2143" t="s">
        <v>777</v>
      </c>
      <c r="C26" s="2144"/>
      <c r="D26" s="1577">
        <v>9704</v>
      </c>
      <c r="E26" s="1578">
        <f t="shared" si="0"/>
        <v>29.619681338135646</v>
      </c>
      <c r="F26" s="1579">
        <f t="shared" si="5"/>
        <v>1.1652604985965651</v>
      </c>
      <c r="G26" s="1577">
        <v>619629</v>
      </c>
      <c r="H26" s="1578">
        <f t="shared" si="4"/>
        <v>25.418935400118226</v>
      </c>
      <c r="I26" s="1580">
        <v>74282</v>
      </c>
      <c r="J26" s="1578">
        <f t="shared" si="1"/>
        <v>22.501650924820822</v>
      </c>
      <c r="K26" s="1579">
        <f t="shared" si="3"/>
        <v>1.2737887638702985</v>
      </c>
      <c r="L26" s="1580">
        <v>4230881</v>
      </c>
      <c r="M26" s="1578">
        <f t="shared" si="2"/>
        <v>17.665135352938329</v>
      </c>
    </row>
    <row r="27" spans="1:13" ht="30" customHeight="1">
      <c r="A27" s="1215"/>
      <c r="B27" s="2143" t="s">
        <v>778</v>
      </c>
      <c r="C27" s="2144"/>
      <c r="D27" s="1577">
        <v>645</v>
      </c>
      <c r="E27" s="1578">
        <f t="shared" si="0"/>
        <v>1.9687442769061716</v>
      </c>
      <c r="F27" s="1579">
        <f t="shared" si="5"/>
        <v>0.89449469828767558</v>
      </c>
      <c r="G27" s="1577">
        <v>53652</v>
      </c>
      <c r="H27" s="1578">
        <f t="shared" si="4"/>
        <v>2.2009568985427457</v>
      </c>
      <c r="I27" s="1580">
        <v>6967</v>
      </c>
      <c r="J27" s="1578">
        <f t="shared" si="1"/>
        <v>2.1104574727824597</v>
      </c>
      <c r="K27" s="1579">
        <f t="shared" si="3"/>
        <v>0.89385969872091953</v>
      </c>
      <c r="L27" s="1580">
        <v>565485</v>
      </c>
      <c r="M27" s="1578">
        <f t="shared" si="2"/>
        <v>2.3610612222504797</v>
      </c>
    </row>
    <row r="28" spans="1:13" ht="34.5" customHeight="1">
      <c r="A28" s="2147" t="s">
        <v>779</v>
      </c>
      <c r="B28" s="2148"/>
      <c r="C28" s="2149"/>
      <c r="D28" s="1575">
        <f>D29+D30+D37</f>
        <v>5405</v>
      </c>
      <c r="E28" s="1572">
        <f t="shared" si="0"/>
        <v>16.497771808802881</v>
      </c>
      <c r="F28" s="1573">
        <f t="shared" si="5"/>
        <v>0.84383312026003787</v>
      </c>
      <c r="G28" s="1575">
        <f>G29+G30+G37</f>
        <v>476588</v>
      </c>
      <c r="H28" s="1572">
        <f>G28/G$6*100</f>
        <v>19.550988711747749</v>
      </c>
      <c r="I28" s="1576">
        <f>I29+I30+I37</f>
        <v>28327</v>
      </c>
      <c r="J28" s="1572">
        <f t="shared" si="1"/>
        <v>8.5808710824614227</v>
      </c>
      <c r="K28" s="1573">
        <f t="shared" si="3"/>
        <v>0.85020674794974405</v>
      </c>
      <c r="L28" s="1576">
        <f>L29+L30+L37</f>
        <v>2417245</v>
      </c>
      <c r="M28" s="1572">
        <f t="shared" si="2"/>
        <v>10.092687576467743</v>
      </c>
    </row>
    <row r="29" spans="1:13" ht="30" customHeight="1">
      <c r="A29" s="1215"/>
      <c r="B29" s="2143" t="s">
        <v>780</v>
      </c>
      <c r="C29" s="2144"/>
      <c r="D29" s="1577">
        <v>4266</v>
      </c>
      <c r="E29" s="1578">
        <f>D29/D$6*100</f>
        <v>13.02118307795617</v>
      </c>
      <c r="F29" s="1579">
        <f t="shared" si="5"/>
        <v>0.85537872771275614</v>
      </c>
      <c r="G29" s="1577">
        <v>371079</v>
      </c>
      <c r="H29" s="1578">
        <f t="shared" si="4"/>
        <v>15.222710895294558</v>
      </c>
      <c r="I29" s="1580">
        <v>14535</v>
      </c>
      <c r="J29" s="1578">
        <f t="shared" si="1"/>
        <v>4.4029710588335078</v>
      </c>
      <c r="K29" s="1579">
        <f t="shared" si="3"/>
        <v>0.89163685746397636</v>
      </c>
      <c r="L29" s="1580">
        <v>1182692</v>
      </c>
      <c r="M29" s="1578">
        <f t="shared" si="2"/>
        <v>4.9380765521028218</v>
      </c>
    </row>
    <row r="30" spans="1:13" ht="30" customHeight="1">
      <c r="A30" s="1215"/>
      <c r="B30" s="2157" t="s">
        <v>781</v>
      </c>
      <c r="C30" s="2146"/>
      <c r="D30" s="1577">
        <f>SUM(D31:D36)</f>
        <v>566</v>
      </c>
      <c r="E30" s="1578">
        <f>D30/D$6*100</f>
        <v>1.7276112569440207</v>
      </c>
      <c r="F30" s="1579">
        <f>E30/H30</f>
        <v>0.89249797606937653</v>
      </c>
      <c r="G30" s="1577">
        <f>SUM(G31:G36)</f>
        <v>47186</v>
      </c>
      <c r="H30" s="1578">
        <f>G30/G$6*100</f>
        <v>1.935703276944718</v>
      </c>
      <c r="I30" s="1580">
        <f>SUM(I31:I36)</f>
        <v>4168</v>
      </c>
      <c r="J30" s="1578">
        <f t="shared" si="1"/>
        <v>1.2625788354467191</v>
      </c>
      <c r="K30" s="1579">
        <f t="shared" si="3"/>
        <v>0.894147189544235</v>
      </c>
      <c r="L30" s="1580">
        <f>SUM(L31:L36)</f>
        <v>338192</v>
      </c>
      <c r="M30" s="1578">
        <f t="shared" si="2"/>
        <v>1.4120480947776408</v>
      </c>
    </row>
    <row r="31" spans="1:13" ht="30" hidden="1" customHeight="1" outlineLevel="1">
      <c r="A31" s="1215"/>
      <c r="B31" s="347"/>
      <c r="C31" s="348" t="s">
        <v>1398</v>
      </c>
      <c r="D31" s="1584">
        <v>5</v>
      </c>
      <c r="E31" s="1578">
        <f>D31/D$6*100</f>
        <v>1.5261583541908307E-2</v>
      </c>
      <c r="F31" s="1579">
        <f>E31/H31</f>
        <v>2.1137874186280112</v>
      </c>
      <c r="G31" s="1584">
        <v>176</v>
      </c>
      <c r="H31" s="1578">
        <f t="shared" si="4"/>
        <v>7.2200181567047507E-3</v>
      </c>
      <c r="I31" s="1587">
        <v>162</v>
      </c>
      <c r="J31" s="1578">
        <f t="shared" si="1"/>
        <v>4.9073361646441577E-2</v>
      </c>
      <c r="K31" s="1579">
        <f t="shared" si="3"/>
        <v>4.3210644709752621</v>
      </c>
      <c r="L31" s="1587">
        <v>2720</v>
      </c>
      <c r="M31" s="1578">
        <f t="shared" si="2"/>
        <v>1.1356776085168139E-2</v>
      </c>
    </row>
    <row r="32" spans="1:13" ht="30" hidden="1" customHeight="1" outlineLevel="1">
      <c r="A32" s="1215"/>
      <c r="B32" s="349"/>
      <c r="C32" s="350" t="s">
        <v>1393</v>
      </c>
      <c r="D32" s="1584">
        <v>100</v>
      </c>
      <c r="E32" s="1578">
        <f t="shared" ref="E32:E36" si="6">D32/D$6*100</f>
        <v>0.30523167083816616</v>
      </c>
      <c r="F32" s="1579">
        <f t="shared" ref="F32:F35" si="7">E32/H32</f>
        <v>1.041362031290497</v>
      </c>
      <c r="G32" s="1584">
        <v>7145</v>
      </c>
      <c r="H32" s="1578">
        <f t="shared" si="4"/>
        <v>0.29310812346395138</v>
      </c>
      <c r="I32" s="1587">
        <v>553</v>
      </c>
      <c r="J32" s="1578">
        <f t="shared" si="1"/>
        <v>0.16751585796593943</v>
      </c>
      <c r="K32" s="1579">
        <f t="shared" si="3"/>
        <v>1.6251140991830264</v>
      </c>
      <c r="L32" s="1587">
        <v>24688</v>
      </c>
      <c r="M32" s="1578">
        <f t="shared" si="2"/>
        <v>0.10307944411420257</v>
      </c>
    </row>
    <row r="33" spans="1:13" ht="30" hidden="1" customHeight="1" outlineLevel="1">
      <c r="A33" s="1215"/>
      <c r="B33" s="349"/>
      <c r="C33" s="350" t="s">
        <v>1394</v>
      </c>
      <c r="D33" s="1584">
        <v>28</v>
      </c>
      <c r="E33" s="1578">
        <f t="shared" si="6"/>
        <v>8.5464867834686528E-2</v>
      </c>
      <c r="F33" s="1579">
        <f t="shared" si="7"/>
        <v>0.684186824236377</v>
      </c>
      <c r="G33" s="1584">
        <v>3045</v>
      </c>
      <c r="H33" s="1578">
        <f t="shared" si="4"/>
        <v>0.12491451867707937</v>
      </c>
      <c r="I33" s="1587">
        <v>130</v>
      </c>
      <c r="J33" s="1578">
        <f t="shared" si="1"/>
        <v>3.9379858111342002E-2</v>
      </c>
      <c r="K33" s="1579">
        <f t="shared" si="3"/>
        <v>0.55392357850561702</v>
      </c>
      <c r="L33" s="1587">
        <v>17027</v>
      </c>
      <c r="M33" s="1578">
        <f t="shared" si="2"/>
        <v>7.1092583236087456E-2</v>
      </c>
    </row>
    <row r="34" spans="1:13" ht="30" hidden="1" customHeight="1" outlineLevel="1">
      <c r="A34" s="1215"/>
      <c r="B34" s="349"/>
      <c r="C34" s="350" t="s">
        <v>1395</v>
      </c>
      <c r="D34" s="1584">
        <v>11</v>
      </c>
      <c r="E34" s="1578">
        <f t="shared" si="6"/>
        <v>3.3575483792198275E-2</v>
      </c>
      <c r="F34" s="1579">
        <f t="shared" si="7"/>
        <v>0.68375813575001332</v>
      </c>
      <c r="G34" s="1584">
        <v>1197</v>
      </c>
      <c r="H34" s="1578">
        <f t="shared" si="4"/>
        <v>4.9104328031679467E-2</v>
      </c>
      <c r="I34" s="1587">
        <v>82</v>
      </c>
      <c r="J34" s="1578">
        <f t="shared" si="1"/>
        <v>2.483960280869265E-2</v>
      </c>
      <c r="K34" s="1579">
        <f t="shared" si="3"/>
        <v>0.85587669205276673</v>
      </c>
      <c r="L34" s="1587">
        <v>6951</v>
      </c>
      <c r="M34" s="1578">
        <f t="shared" si="2"/>
        <v>2.9022408297060195E-2</v>
      </c>
    </row>
    <row r="35" spans="1:13" ht="30" hidden="1" customHeight="1" outlineLevel="1">
      <c r="A35" s="1215"/>
      <c r="B35" s="349"/>
      <c r="C35" s="350" t="s">
        <v>1396</v>
      </c>
      <c r="D35" s="1584">
        <v>116</v>
      </c>
      <c r="E35" s="1578">
        <f t="shared" si="6"/>
        <v>0.35406873817227275</v>
      </c>
      <c r="F35" s="1579">
        <f t="shared" si="7"/>
        <v>0.73984371573306151</v>
      </c>
      <c r="G35" s="1584">
        <v>11666</v>
      </c>
      <c r="H35" s="1578">
        <f t="shared" si="4"/>
        <v>0.4785723398643047</v>
      </c>
      <c r="I35" s="1587">
        <v>1812</v>
      </c>
      <c r="J35" s="1578">
        <f t="shared" si="1"/>
        <v>0.54889463767501312</v>
      </c>
      <c r="K35" s="1579">
        <f t="shared" si="3"/>
        <v>0.83116968975350303</v>
      </c>
      <c r="L35" s="1587">
        <v>158166</v>
      </c>
      <c r="M35" s="1578">
        <f t="shared" si="2"/>
        <v>0.66038817878187639</v>
      </c>
    </row>
    <row r="36" spans="1:13" ht="30" hidden="1" customHeight="1" outlineLevel="1">
      <c r="A36" s="1215"/>
      <c r="B36" s="347"/>
      <c r="C36" s="351" t="s">
        <v>1397</v>
      </c>
      <c r="D36" s="1584">
        <v>306</v>
      </c>
      <c r="E36" s="1578">
        <f t="shared" si="6"/>
        <v>0.93400891276478848</v>
      </c>
      <c r="F36" s="1579"/>
      <c r="G36" s="1584">
        <v>23957</v>
      </c>
      <c r="H36" s="1578">
        <f t="shared" si="4"/>
        <v>0.98278394875099839</v>
      </c>
      <c r="I36" s="1587">
        <v>1429</v>
      </c>
      <c r="J36" s="1578">
        <f t="shared" si="1"/>
        <v>0.43287551723929019</v>
      </c>
      <c r="K36" s="1579">
        <f t="shared" si="3"/>
        <v>0.80593651490542695</v>
      </c>
      <c r="L36" s="1587">
        <v>128640</v>
      </c>
      <c r="M36" s="1578">
        <f t="shared" si="2"/>
        <v>0.53710870426324608</v>
      </c>
    </row>
    <row r="37" spans="1:13" ht="30" customHeight="1" collapsed="1">
      <c r="A37" s="1218"/>
      <c r="B37" s="2143" t="s">
        <v>1392</v>
      </c>
      <c r="C37" s="2144"/>
      <c r="D37" s="1577">
        <v>573</v>
      </c>
      <c r="E37" s="1578">
        <f t="shared" si="0"/>
        <v>1.7489774739026922</v>
      </c>
      <c r="F37" s="1579">
        <f t="shared" si="5"/>
        <v>0.73100229272773243</v>
      </c>
      <c r="G37" s="1577">
        <v>58323</v>
      </c>
      <c r="H37" s="1578">
        <f t="shared" si="4"/>
        <v>2.3925745395084728</v>
      </c>
      <c r="I37" s="1580">
        <v>9624</v>
      </c>
      <c r="J37" s="1578">
        <f t="shared" si="1"/>
        <v>2.915321188181196</v>
      </c>
      <c r="K37" s="1579">
        <f t="shared" si="3"/>
        <v>0.77896383922733159</v>
      </c>
      <c r="L37" s="1580">
        <v>896361</v>
      </c>
      <c r="M37" s="1578">
        <f t="shared" si="2"/>
        <v>3.7425629295872787</v>
      </c>
    </row>
    <row r="38" spans="1:13" ht="34.5" customHeight="1">
      <c r="A38" s="2147" t="s">
        <v>783</v>
      </c>
      <c r="B38" s="2148"/>
      <c r="C38" s="2149"/>
      <c r="D38" s="1575">
        <f>D39</f>
        <v>1858</v>
      </c>
      <c r="E38" s="1572">
        <f t="shared" si="0"/>
        <v>5.6712044441731271</v>
      </c>
      <c r="F38" s="1573">
        <f t="shared" si="5"/>
        <v>0.90984230531078392</v>
      </c>
      <c r="G38" s="1575">
        <f>G39</f>
        <v>151944</v>
      </c>
      <c r="H38" s="1572">
        <f>G38/G$6*100</f>
        <v>6.2331729477406057</v>
      </c>
      <c r="I38" s="1576">
        <f>I39</f>
        <v>13877</v>
      </c>
      <c r="J38" s="1572">
        <f t="shared" si="1"/>
        <v>4.2036483923930232</v>
      </c>
      <c r="K38" s="1573">
        <f t="shared" si="3"/>
        <v>1.2250565013424246</v>
      </c>
      <c r="L38" s="1576">
        <f>L39</f>
        <v>821834</v>
      </c>
      <c r="M38" s="1572">
        <f t="shared" si="2"/>
        <v>3.4313914401389969</v>
      </c>
    </row>
    <row r="39" spans="1:13" ht="30" customHeight="1">
      <c r="A39" s="1218"/>
      <c r="B39" s="2143" t="s">
        <v>784</v>
      </c>
      <c r="C39" s="2144"/>
      <c r="D39" s="1577">
        <v>1858</v>
      </c>
      <c r="E39" s="1578">
        <f t="shared" si="0"/>
        <v>5.6712044441731271</v>
      </c>
      <c r="F39" s="1579">
        <f t="shared" si="5"/>
        <v>0.90984230531078392</v>
      </c>
      <c r="G39" s="1577">
        <v>151944</v>
      </c>
      <c r="H39" s="1578">
        <f t="shared" si="4"/>
        <v>6.2331729477406057</v>
      </c>
      <c r="I39" s="1580">
        <v>13877</v>
      </c>
      <c r="J39" s="1578">
        <f t="shared" si="1"/>
        <v>4.2036483923930232</v>
      </c>
      <c r="K39" s="1579">
        <f t="shared" si="3"/>
        <v>1.2250565013424246</v>
      </c>
      <c r="L39" s="1580">
        <v>821834</v>
      </c>
      <c r="M39" s="1578">
        <f t="shared" si="2"/>
        <v>3.4313914401389969</v>
      </c>
    </row>
    <row r="40" spans="1:13" ht="34.5" customHeight="1">
      <c r="A40" s="2158" t="s">
        <v>785</v>
      </c>
      <c r="B40" s="2159"/>
      <c r="C40" s="2160"/>
      <c r="D40" s="1575">
        <f>SUM(D41:D43)</f>
        <v>5301</v>
      </c>
      <c r="E40" s="1572">
        <f t="shared" si="0"/>
        <v>16.180330871131186</v>
      </c>
      <c r="F40" s="1573">
        <f t="shared" si="5"/>
        <v>0.94215217403109464</v>
      </c>
      <c r="G40" s="1575">
        <f>SUM(G41:G43)</f>
        <v>418640</v>
      </c>
      <c r="H40" s="1572">
        <f t="shared" si="4"/>
        <v>17.173797733652709</v>
      </c>
      <c r="I40" s="1576">
        <f>SUM(I41:I43)</f>
        <v>98538</v>
      </c>
      <c r="J40" s="1572">
        <f t="shared" si="1"/>
        <v>29.849326604426295</v>
      </c>
      <c r="K40" s="1573">
        <f t="shared" si="3"/>
        <v>0.99413213536359912</v>
      </c>
      <c r="L40" s="1576">
        <f>SUM(L41:L43)</f>
        <v>7191248</v>
      </c>
      <c r="M40" s="1572">
        <f t="shared" si="2"/>
        <v>30.025512245923974</v>
      </c>
    </row>
    <row r="41" spans="1:13" ht="30" customHeight="1">
      <c r="A41" s="1215"/>
      <c r="B41" s="2143" t="s">
        <v>786</v>
      </c>
      <c r="C41" s="2144"/>
      <c r="D41" s="1577">
        <v>3760</v>
      </c>
      <c r="E41" s="1578">
        <f t="shared" si="0"/>
        <v>11.476710823515047</v>
      </c>
      <c r="F41" s="1579">
        <f t="shared" si="5"/>
        <v>1.0902642708562464</v>
      </c>
      <c r="G41" s="1577">
        <v>256602</v>
      </c>
      <c r="H41" s="1578">
        <f t="shared" si="4"/>
        <v>10.526540335492912</v>
      </c>
      <c r="I41" s="1580">
        <v>62256</v>
      </c>
      <c r="J41" s="1578">
        <f t="shared" si="1"/>
        <v>18.858711127536214</v>
      </c>
      <c r="K41" s="1579">
        <f t="shared" si="3"/>
        <v>1.2007776317304255</v>
      </c>
      <c r="L41" s="1580">
        <v>3761519</v>
      </c>
      <c r="M41" s="1578">
        <f t="shared" si="2"/>
        <v>15.705415082024107</v>
      </c>
    </row>
    <row r="42" spans="1:13" ht="30" customHeight="1">
      <c r="A42" s="1215"/>
      <c r="B42" s="2143" t="s">
        <v>1902</v>
      </c>
      <c r="C42" s="2144"/>
      <c r="D42" s="1577">
        <v>39</v>
      </c>
      <c r="E42" s="1578">
        <f t="shared" si="0"/>
        <v>0.1190403516268848</v>
      </c>
      <c r="F42" s="1579">
        <f t="shared" si="5"/>
        <v>1.1370718527792061</v>
      </c>
      <c r="G42" s="1577">
        <v>2552</v>
      </c>
      <c r="H42" s="1578">
        <f t="shared" si="4"/>
        <v>0.10469026327221888</v>
      </c>
      <c r="I42" s="1580">
        <v>1220</v>
      </c>
      <c r="J42" s="1578">
        <f t="shared" si="1"/>
        <v>0.36956482227567111</v>
      </c>
      <c r="K42" s="1579">
        <f t="shared" si="3"/>
        <v>1.2907396461911407</v>
      </c>
      <c r="L42" s="1580">
        <v>68575</v>
      </c>
      <c r="M42" s="1578">
        <f t="shared" si="2"/>
        <v>0.2863201911913254</v>
      </c>
    </row>
    <row r="43" spans="1:13" ht="30" customHeight="1">
      <c r="A43" s="1215"/>
      <c r="B43" s="2143" t="s">
        <v>788</v>
      </c>
      <c r="C43" s="2144"/>
      <c r="D43" s="1577">
        <v>1502</v>
      </c>
      <c r="E43" s="1578">
        <f t="shared" si="0"/>
        <v>4.5845796959892553</v>
      </c>
      <c r="F43" s="1579">
        <f t="shared" si="5"/>
        <v>0.70073101299067253</v>
      </c>
      <c r="G43" s="1577">
        <v>159486</v>
      </c>
      <c r="H43" s="1578">
        <f t="shared" si="4"/>
        <v>6.5425671348875793</v>
      </c>
      <c r="I43" s="1580">
        <v>35062</v>
      </c>
      <c r="J43" s="1578">
        <f t="shared" si="1"/>
        <v>10.621050654614411</v>
      </c>
      <c r="K43" s="1579">
        <f t="shared" si="3"/>
        <v>0.75682053913705116</v>
      </c>
      <c r="L43" s="1580">
        <v>3361154</v>
      </c>
      <c r="M43" s="1578">
        <f t="shared" si="2"/>
        <v>14.033776972708539</v>
      </c>
    </row>
    <row r="44" spans="1:13" ht="34.5" customHeight="1">
      <c r="A44" s="2147" t="s">
        <v>789</v>
      </c>
      <c r="B44" s="2148"/>
      <c r="C44" s="2149"/>
      <c r="D44" s="1575">
        <f>D45</f>
        <v>56</v>
      </c>
      <c r="E44" s="1572">
        <f t="shared" si="0"/>
        <v>0.17092973566937306</v>
      </c>
      <c r="F44" s="1573">
        <f t="shared" si="5"/>
        <v>0.37493905872397515</v>
      </c>
      <c r="G44" s="1575">
        <f>G45</f>
        <v>11113</v>
      </c>
      <c r="H44" s="1572">
        <f t="shared" si="4"/>
        <v>0.45588671463329489</v>
      </c>
      <c r="I44" s="1576">
        <f>I45</f>
        <v>478</v>
      </c>
      <c r="J44" s="1572">
        <f t="shared" si="1"/>
        <v>0.14479670905554984</v>
      </c>
      <c r="K44" s="1573">
        <f t="shared" si="3"/>
        <v>0.18738066424800084</v>
      </c>
      <c r="L44" s="1576">
        <f>L45</f>
        <v>185075</v>
      </c>
      <c r="M44" s="1572">
        <f t="shared" si="2"/>
        <v>0.77274093160385771</v>
      </c>
    </row>
    <row r="45" spans="1:13" ht="30" customHeight="1">
      <c r="A45" s="1218"/>
      <c r="B45" s="2157" t="s">
        <v>1405</v>
      </c>
      <c r="C45" s="2146"/>
      <c r="D45" s="1577">
        <v>56</v>
      </c>
      <c r="E45" s="1578">
        <f t="shared" si="0"/>
        <v>0.17092973566937306</v>
      </c>
      <c r="F45" s="1579">
        <f t="shared" si="5"/>
        <v>0.37493905872397515</v>
      </c>
      <c r="G45" s="1577">
        <v>11113</v>
      </c>
      <c r="H45" s="1578">
        <f t="shared" si="4"/>
        <v>0.45588671463329489</v>
      </c>
      <c r="I45" s="1580">
        <v>478</v>
      </c>
      <c r="J45" s="1578">
        <f t="shared" si="1"/>
        <v>0.14479670905554984</v>
      </c>
      <c r="K45" s="1579">
        <f t="shared" si="3"/>
        <v>0.18738066424800084</v>
      </c>
      <c r="L45" s="1580">
        <v>185075</v>
      </c>
      <c r="M45" s="1578">
        <f t="shared" si="2"/>
        <v>0.77274093160385771</v>
      </c>
    </row>
    <row r="46" spans="1:13" ht="34.5" customHeight="1">
      <c r="A46" s="2147" t="s">
        <v>790</v>
      </c>
      <c r="B46" s="2148"/>
      <c r="C46" s="2149"/>
      <c r="D46" s="1575">
        <f>SUM(D47:D53)</f>
        <v>5035</v>
      </c>
      <c r="E46" s="1572">
        <f t="shared" si="0"/>
        <v>15.368414626701664</v>
      </c>
      <c r="F46" s="1573">
        <f t="shared" si="5"/>
        <v>1.1079423768773133</v>
      </c>
      <c r="G46" s="1575">
        <f>SUM(G47:G53)</f>
        <v>338132</v>
      </c>
      <c r="H46" s="1572">
        <f t="shared" si="4"/>
        <v>13.871131700925515</v>
      </c>
      <c r="I46" s="1576">
        <f>SUM(I47:I53)</f>
        <v>58362</v>
      </c>
      <c r="J46" s="1572">
        <f t="shared" si="1"/>
        <v>17.679132916108784</v>
      </c>
      <c r="K46" s="1573">
        <f t="shared" si="3"/>
        <v>0.9632566472482359</v>
      </c>
      <c r="L46" s="1576">
        <f>SUM(L47:L53)</f>
        <v>4395748</v>
      </c>
      <c r="M46" s="1572">
        <f>L46/L$6*100</f>
        <v>18.35350211868591</v>
      </c>
    </row>
    <row r="47" spans="1:13" ht="30" customHeight="1">
      <c r="A47" s="1215"/>
      <c r="B47" s="2143" t="s">
        <v>791</v>
      </c>
      <c r="C47" s="2144"/>
      <c r="D47" s="1577">
        <v>371</v>
      </c>
      <c r="E47" s="1578">
        <f t="shared" si="0"/>
        <v>1.1324094988095965</v>
      </c>
      <c r="F47" s="1579">
        <f t="shared" si="5"/>
        <v>0.47393549072618985</v>
      </c>
      <c r="G47" s="1577">
        <v>58245</v>
      </c>
      <c r="H47" s="1578">
        <f t="shared" si="4"/>
        <v>2.3893747587344785</v>
      </c>
      <c r="I47" s="1580">
        <v>2092</v>
      </c>
      <c r="J47" s="1578">
        <f t="shared" si="1"/>
        <v>0.63371279360713439</v>
      </c>
      <c r="K47" s="1579">
        <f t="shared" si="3"/>
        <v>0.57506146587238893</v>
      </c>
      <c r="L47" s="1580">
        <v>263932</v>
      </c>
      <c r="M47" s="1578">
        <f t="shared" si="2"/>
        <v>1.1019914065112488</v>
      </c>
    </row>
    <row r="48" spans="1:13" ht="30" customHeight="1">
      <c r="A48" s="1215"/>
      <c r="B48" s="2143" t="s">
        <v>1406</v>
      </c>
      <c r="C48" s="2144"/>
      <c r="D48" s="1577">
        <v>325</v>
      </c>
      <c r="E48" s="1578">
        <f t="shared" si="0"/>
        <v>0.99200293022403996</v>
      </c>
      <c r="F48" s="1579">
        <f t="shared" si="5"/>
        <v>0.80821283653423959</v>
      </c>
      <c r="G48" s="1577">
        <v>29920</v>
      </c>
      <c r="H48" s="1578">
        <f t="shared" si="4"/>
        <v>1.2274030866398076</v>
      </c>
      <c r="I48" s="1580">
        <v>2691</v>
      </c>
      <c r="J48" s="1578">
        <f t="shared" si="1"/>
        <v>0.81516306290477947</v>
      </c>
      <c r="K48" s="1579">
        <f t="shared" si="3"/>
        <v>0.82448382016728849</v>
      </c>
      <c r="L48" s="1580">
        <v>236797</v>
      </c>
      <c r="M48" s="1578">
        <f t="shared" si="2"/>
        <v>0.98869503920572044</v>
      </c>
    </row>
    <row r="49" spans="1:13" ht="30" customHeight="1">
      <c r="A49" s="1215"/>
      <c r="B49" s="2143" t="s">
        <v>792</v>
      </c>
      <c r="C49" s="2144"/>
      <c r="D49" s="1577">
        <v>191</v>
      </c>
      <c r="E49" s="1578">
        <f t="shared" si="0"/>
        <v>0.58299249130089748</v>
      </c>
      <c r="F49" s="1579">
        <f t="shared" si="5"/>
        <v>0.77194000939271312</v>
      </c>
      <c r="G49" s="1577">
        <v>18410</v>
      </c>
      <c r="H49" s="1578">
        <f t="shared" si="4"/>
        <v>0.75523030832349125</v>
      </c>
      <c r="I49" s="1580">
        <v>8557</v>
      </c>
      <c r="J49" s="1578">
        <f t="shared" si="1"/>
        <v>2.5921034296827195</v>
      </c>
      <c r="K49" s="1579">
        <f t="shared" si="3"/>
        <v>0.6551132260970286</v>
      </c>
      <c r="L49" s="1580">
        <v>947654</v>
      </c>
      <c r="M49" s="1578">
        <f t="shared" si="2"/>
        <v>3.9567258397845322</v>
      </c>
    </row>
    <row r="50" spans="1:13" ht="30" customHeight="1">
      <c r="A50" s="1215"/>
      <c r="B50" s="2143" t="s">
        <v>793</v>
      </c>
      <c r="C50" s="2144"/>
      <c r="D50" s="1577">
        <v>1109</v>
      </c>
      <c r="E50" s="1578">
        <f t="shared" si="0"/>
        <v>3.3850192295952626</v>
      </c>
      <c r="F50" s="1579">
        <f t="shared" si="5"/>
        <v>0.97667657012401998</v>
      </c>
      <c r="G50" s="1577">
        <v>84486</v>
      </c>
      <c r="H50" s="1578">
        <f t="shared" si="4"/>
        <v>3.4658548522008954</v>
      </c>
      <c r="I50" s="1580">
        <v>30356</v>
      </c>
      <c r="J50" s="1578">
        <f t="shared" si="1"/>
        <v>9.1954997909838294</v>
      </c>
      <c r="K50" s="1579">
        <f t="shared" si="3"/>
        <v>0.92835108259552501</v>
      </c>
      <c r="L50" s="1580">
        <v>2372340</v>
      </c>
      <c r="M50" s="1578">
        <f t="shared" si="2"/>
        <v>9.9051963889293315</v>
      </c>
    </row>
    <row r="51" spans="1:13" ht="30" customHeight="1">
      <c r="A51" s="1215"/>
      <c r="B51" s="2143" t="s">
        <v>794</v>
      </c>
      <c r="C51" s="2144"/>
      <c r="D51" s="1577">
        <v>832</v>
      </c>
      <c r="E51" s="1578">
        <f t="shared" si="0"/>
        <v>2.5395275013735423</v>
      </c>
      <c r="F51" s="1579">
        <f t="shared" si="5"/>
        <v>1.2381540032982796</v>
      </c>
      <c r="G51" s="1577">
        <v>49998</v>
      </c>
      <c r="H51" s="1578">
        <f t="shared" si="4"/>
        <v>2.0510594761302507</v>
      </c>
      <c r="I51" s="1580">
        <v>4949</v>
      </c>
      <c r="J51" s="1578">
        <f t="shared" si="1"/>
        <v>1.4991609061002431</v>
      </c>
      <c r="K51" s="1579">
        <f t="shared" si="3"/>
        <v>1.3017620653809407</v>
      </c>
      <c r="L51" s="1580">
        <v>275823</v>
      </c>
      <c r="M51" s="1578">
        <f t="shared" si="2"/>
        <v>1.1516397243159306</v>
      </c>
    </row>
    <row r="52" spans="1:13" ht="30" customHeight="1">
      <c r="A52" s="1215"/>
      <c r="B52" s="2143" t="s">
        <v>795</v>
      </c>
      <c r="C52" s="2144"/>
      <c r="D52" s="1577">
        <v>2171</v>
      </c>
      <c r="E52" s="1578">
        <f t="shared" si="0"/>
        <v>6.6265795738965876</v>
      </c>
      <c r="F52" s="1579">
        <f t="shared" si="5"/>
        <v>1.7348348601857733</v>
      </c>
      <c r="G52" s="1577">
        <v>93112</v>
      </c>
      <c r="H52" s="1578">
        <f t="shared" si="4"/>
        <v>3.8197177875402999</v>
      </c>
      <c r="I52" s="1580">
        <v>9424</v>
      </c>
      <c r="J52" s="1578">
        <f t="shared" si="1"/>
        <v>2.8547367910868235</v>
      </c>
      <c r="K52" s="1579">
        <f t="shared" si="3"/>
        <v>2.5806499713415212</v>
      </c>
      <c r="L52" s="1580">
        <v>264942</v>
      </c>
      <c r="M52" s="1578">
        <f t="shared" si="2"/>
        <v>1.1062084446899327</v>
      </c>
    </row>
    <row r="53" spans="1:13" ht="30" customHeight="1">
      <c r="A53" s="1218"/>
      <c r="B53" s="2143" t="s">
        <v>796</v>
      </c>
      <c r="C53" s="2144"/>
      <c r="D53" s="1577">
        <v>36</v>
      </c>
      <c r="E53" s="1578">
        <f t="shared" si="0"/>
        <v>0.10988340150173982</v>
      </c>
      <c r="F53" s="1579">
        <f t="shared" si="5"/>
        <v>0.67624120597965554</v>
      </c>
      <c r="G53" s="1577">
        <v>3961</v>
      </c>
      <c r="H53" s="1578">
        <f t="shared" si="4"/>
        <v>0.16249143135629274</v>
      </c>
      <c r="I53" s="1580">
        <v>293</v>
      </c>
      <c r="J53" s="1578">
        <f t="shared" si="1"/>
        <v>8.875614174325544E-2</v>
      </c>
      <c r="K53" s="1579">
        <f t="shared" si="3"/>
        <v>0.620475870934042</v>
      </c>
      <c r="L53" s="1580">
        <v>34260</v>
      </c>
      <c r="M53" s="1578">
        <f t="shared" si="2"/>
        <v>0.1430452752492134</v>
      </c>
    </row>
    <row r="54" spans="1:13" ht="18.75" customHeight="1">
      <c r="A54" s="1589" t="s">
        <v>758</v>
      </c>
      <c r="L54" s="1220"/>
    </row>
    <row r="58" spans="1:13">
      <c r="D58" s="1178"/>
      <c r="E58" s="1178"/>
      <c r="F58" s="1178"/>
      <c r="H58" s="1221"/>
    </row>
    <row r="59" spans="1:13">
      <c r="D59" s="1178"/>
      <c r="E59" s="1222"/>
      <c r="F59" s="1178"/>
      <c r="G59" s="1222"/>
      <c r="H59" s="1221"/>
    </row>
    <row r="60" spans="1:13">
      <c r="D60" s="1178"/>
      <c r="E60" s="1222"/>
      <c r="F60" s="1178"/>
      <c r="G60" s="1222"/>
      <c r="H60" s="1221"/>
    </row>
    <row r="61" spans="1:13">
      <c r="D61" s="1178"/>
      <c r="E61" s="1222"/>
      <c r="F61" s="1178"/>
      <c r="G61" s="1222"/>
      <c r="H61" s="1221"/>
    </row>
    <row r="62" spans="1:13">
      <c r="D62" s="1178"/>
      <c r="E62" s="1222"/>
      <c r="F62" s="1178"/>
      <c r="G62" s="1222"/>
    </row>
  </sheetData>
  <mergeCells count="41">
    <mergeCell ref="B50:C50"/>
    <mergeCell ref="B51:C51"/>
    <mergeCell ref="B52:C52"/>
    <mergeCell ref="B53:C53"/>
    <mergeCell ref="A3:C5"/>
    <mergeCell ref="B45:C45"/>
    <mergeCell ref="A46:C46"/>
    <mergeCell ref="B47:C47"/>
    <mergeCell ref="B48:C48"/>
    <mergeCell ref="B49:C49"/>
    <mergeCell ref="A40:C40"/>
    <mergeCell ref="B41:C41"/>
    <mergeCell ref="B42:C42"/>
    <mergeCell ref="B43:C43"/>
    <mergeCell ref="A44:C44"/>
    <mergeCell ref="B29:C29"/>
    <mergeCell ref="B30:C30"/>
    <mergeCell ref="B37:C37"/>
    <mergeCell ref="A38:C38"/>
    <mergeCell ref="B39:C39"/>
    <mergeCell ref="A24:C24"/>
    <mergeCell ref="B25:C25"/>
    <mergeCell ref="B26:C26"/>
    <mergeCell ref="B27:C27"/>
    <mergeCell ref="A28:C28"/>
    <mergeCell ref="A19:C19"/>
    <mergeCell ref="B20:C20"/>
    <mergeCell ref="B21:C21"/>
    <mergeCell ref="B22:C22"/>
    <mergeCell ref="B23:C23"/>
    <mergeCell ref="A1:M1"/>
    <mergeCell ref="D3:H3"/>
    <mergeCell ref="I3:M3"/>
    <mergeCell ref="A6:C6"/>
    <mergeCell ref="A7:C7"/>
    <mergeCell ref="B18:C18"/>
    <mergeCell ref="B8:C8"/>
    <mergeCell ref="B9:C9"/>
    <mergeCell ref="B10:C10"/>
    <mergeCell ref="B11:C11"/>
    <mergeCell ref="A17:C17"/>
  </mergeCells>
  <phoneticPr fontId="9"/>
  <pageMargins left="0.74803149606299213" right="0.74803149606299213" top="0.98425196850393704" bottom="0.98425196850393704" header="0.51181102362204722" footer="0.51181102362204722"/>
  <pageSetup paperSize="9" scale="49" orientation="portrait" r:id="rId1"/>
  <ignoredErrors>
    <ignoredError sqref="H6:H7 I6:I7 H11:I11 H17:I17 H19:I19 H24:I24 H28:I28 H30 H38:I38 H40:I40 H44:I44 H46:I46" formula="1"/>
    <ignoredError sqref="D30 G30 L30 G7 L7" formulaRange="1"/>
    <ignoredError sqref="I30" formula="1" formulaRange="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view="pageBreakPreview" zoomScale="80" zoomScaleNormal="100" zoomScaleSheetLayoutView="80" workbookViewId="0">
      <selection activeCell="A2" sqref="A2"/>
    </sheetView>
  </sheetViews>
  <sheetFormatPr defaultRowHeight="12"/>
  <cols>
    <col min="1" max="1" width="4.28515625" style="1179" customWidth="1"/>
    <col min="2" max="2" width="42.28515625" style="1179" customWidth="1"/>
    <col min="3" max="13" width="11.42578125" style="1213" customWidth="1"/>
    <col min="14" max="14" width="11.42578125" style="1179" customWidth="1"/>
    <col min="15" max="22" width="11.42578125" style="1213" customWidth="1"/>
    <col min="23" max="24" width="10.7109375" style="1213" customWidth="1"/>
    <col min="25" max="16384" width="9.140625" style="1213"/>
  </cols>
  <sheetData>
    <row r="1" spans="1:24" ht="18.75" customHeight="1">
      <c r="A1" s="2172" t="s">
        <v>1024</v>
      </c>
      <c r="B1" s="2172"/>
      <c r="C1" s="2172"/>
      <c r="D1" s="2172"/>
      <c r="E1" s="2172"/>
      <c r="F1" s="2172"/>
      <c r="G1" s="2172"/>
      <c r="H1" s="2172"/>
      <c r="I1" s="2172"/>
      <c r="J1" s="2172"/>
      <c r="K1" s="2172"/>
      <c r="L1" s="2172"/>
      <c r="M1" s="2172"/>
      <c r="N1" s="2172"/>
      <c r="O1" s="2172"/>
      <c r="P1" s="2172"/>
      <c r="Q1" s="2172"/>
      <c r="R1" s="2172"/>
      <c r="S1" s="2172"/>
      <c r="T1" s="2172"/>
      <c r="U1" s="2172"/>
      <c r="V1" s="2172"/>
      <c r="W1" s="1181"/>
    </row>
    <row r="2" spans="1:24" ht="18.75" customHeight="1" thickBot="1">
      <c r="A2" s="94"/>
      <c r="V2" s="1214" t="s">
        <v>797</v>
      </c>
      <c r="W2" s="1181"/>
    </row>
    <row r="3" spans="1:24" s="1229" customFormat="1" ht="86.25" customHeight="1" thickTop="1">
      <c r="A3" s="1223"/>
      <c r="B3" s="1224"/>
      <c r="C3" s="1225" t="s">
        <v>94</v>
      </c>
      <c r="D3" s="1225" t="s">
        <v>95</v>
      </c>
      <c r="E3" s="1225" t="s">
        <v>98</v>
      </c>
      <c r="F3" s="1225" t="s">
        <v>798</v>
      </c>
      <c r="G3" s="1225" t="s">
        <v>100</v>
      </c>
      <c r="H3" s="1225" t="s">
        <v>99</v>
      </c>
      <c r="I3" s="1225" t="s">
        <v>799</v>
      </c>
      <c r="J3" s="1225" t="s">
        <v>800</v>
      </c>
      <c r="K3" s="1225" t="s">
        <v>801</v>
      </c>
      <c r="L3" s="1225" t="s">
        <v>802</v>
      </c>
      <c r="M3" s="1226" t="s">
        <v>101</v>
      </c>
      <c r="N3" s="1227" t="s">
        <v>763</v>
      </c>
      <c r="O3" s="1228" t="s">
        <v>803</v>
      </c>
      <c r="P3" s="1225" t="s">
        <v>804</v>
      </c>
      <c r="Q3" s="1225" t="s">
        <v>103</v>
      </c>
      <c r="R3" s="1225" t="s">
        <v>805</v>
      </c>
      <c r="S3" s="1225" t="s">
        <v>806</v>
      </c>
      <c r="T3" s="1225" t="s">
        <v>106</v>
      </c>
      <c r="U3" s="1225" t="s">
        <v>107</v>
      </c>
      <c r="V3" s="1225" t="s">
        <v>807</v>
      </c>
    </row>
    <row r="4" spans="1:24" ht="24.95" customHeight="1">
      <c r="A4" s="1223" t="s">
        <v>808</v>
      </c>
      <c r="B4" s="1224"/>
      <c r="C4" s="1230">
        <v>24867</v>
      </c>
      <c r="D4" s="1230">
        <v>14445</v>
      </c>
      <c r="E4" s="1230">
        <v>7651</v>
      </c>
      <c r="F4" s="1230">
        <v>9920</v>
      </c>
      <c r="G4" s="1230">
        <v>57162</v>
      </c>
      <c r="H4" s="1230">
        <v>40776</v>
      </c>
      <c r="I4" s="1230">
        <v>2208</v>
      </c>
      <c r="J4" s="1230">
        <v>7009</v>
      </c>
      <c r="K4" s="1230">
        <v>6370</v>
      </c>
      <c r="L4" s="1230">
        <v>4312</v>
      </c>
      <c r="M4" s="1231">
        <v>45948</v>
      </c>
      <c r="N4" s="1232">
        <v>9234</v>
      </c>
      <c r="O4" s="1233">
        <v>103982</v>
      </c>
      <c r="P4" s="1230">
        <v>1121</v>
      </c>
      <c r="Q4" s="1230">
        <v>11635</v>
      </c>
      <c r="R4" s="1230">
        <v>7067</v>
      </c>
      <c r="S4" s="1230">
        <v>11715</v>
      </c>
      <c r="T4" s="1230">
        <v>4808</v>
      </c>
      <c r="U4" s="1230">
        <v>35294</v>
      </c>
      <c r="V4" s="1230">
        <v>4356</v>
      </c>
    </row>
    <row r="5" spans="1:24" ht="24.95" customHeight="1">
      <c r="A5" s="1234"/>
      <c r="B5" s="1235" t="s">
        <v>1908</v>
      </c>
      <c r="C5" s="1230">
        <v>1452</v>
      </c>
      <c r="D5" s="1230">
        <v>1121</v>
      </c>
      <c r="E5" s="1230">
        <v>457</v>
      </c>
      <c r="F5" s="1230">
        <v>314</v>
      </c>
      <c r="G5" s="1230">
        <v>776</v>
      </c>
      <c r="H5" s="1230">
        <v>330</v>
      </c>
      <c r="I5" s="1230">
        <v>121</v>
      </c>
      <c r="J5" s="1230">
        <v>826</v>
      </c>
      <c r="K5" s="1230">
        <v>967</v>
      </c>
      <c r="L5" s="1230">
        <v>152</v>
      </c>
      <c r="M5" s="1231">
        <v>2583</v>
      </c>
      <c r="N5" s="1232">
        <v>423</v>
      </c>
      <c r="O5" s="1233">
        <v>4371</v>
      </c>
      <c r="P5" s="1230">
        <v>20</v>
      </c>
      <c r="Q5" s="1230">
        <v>393</v>
      </c>
      <c r="R5" s="1230">
        <v>631</v>
      </c>
      <c r="S5" s="1230">
        <v>1159</v>
      </c>
      <c r="T5" s="1230">
        <v>195</v>
      </c>
      <c r="U5" s="1230">
        <v>1645</v>
      </c>
      <c r="V5" s="1230">
        <v>640</v>
      </c>
    </row>
    <row r="6" spans="1:24" ht="24.95" customHeight="1">
      <c r="A6" s="1234"/>
      <c r="B6" s="1235" t="s">
        <v>769</v>
      </c>
      <c r="C6" s="1230">
        <v>19878</v>
      </c>
      <c r="D6" s="1230">
        <v>11480</v>
      </c>
      <c r="E6" s="1230">
        <v>6358</v>
      </c>
      <c r="F6" s="1230">
        <v>9137</v>
      </c>
      <c r="G6" s="1230">
        <v>53430</v>
      </c>
      <c r="H6" s="1230">
        <v>39381</v>
      </c>
      <c r="I6" s="1230">
        <v>1951</v>
      </c>
      <c r="J6" s="1230">
        <v>5218</v>
      </c>
      <c r="K6" s="1230">
        <v>4536</v>
      </c>
      <c r="L6" s="1230">
        <v>3545</v>
      </c>
      <c r="M6" s="1231">
        <v>37611</v>
      </c>
      <c r="N6" s="1232">
        <v>7178</v>
      </c>
      <c r="O6" s="1233">
        <v>85831</v>
      </c>
      <c r="P6" s="1230">
        <v>913</v>
      </c>
      <c r="Q6" s="1230">
        <v>10261</v>
      </c>
      <c r="R6" s="1230">
        <v>5675</v>
      </c>
      <c r="S6" s="1230">
        <v>9256</v>
      </c>
      <c r="T6" s="1230">
        <v>4154</v>
      </c>
      <c r="U6" s="1230">
        <v>27840</v>
      </c>
      <c r="V6" s="1230">
        <v>3198</v>
      </c>
    </row>
    <row r="7" spans="1:24" ht="24.95" customHeight="1">
      <c r="A7" s="1234"/>
      <c r="B7" s="1235" t="s">
        <v>770</v>
      </c>
      <c r="C7" s="1230">
        <v>1485</v>
      </c>
      <c r="D7" s="1230">
        <v>757</v>
      </c>
      <c r="E7" s="1230">
        <v>346</v>
      </c>
      <c r="F7" s="1230">
        <v>172</v>
      </c>
      <c r="G7" s="1230">
        <v>1183</v>
      </c>
      <c r="H7" s="1230">
        <v>419</v>
      </c>
      <c r="I7" s="1230">
        <v>46</v>
      </c>
      <c r="J7" s="1230">
        <v>402</v>
      </c>
      <c r="K7" s="1230">
        <v>177</v>
      </c>
      <c r="L7" s="1230">
        <v>244</v>
      </c>
      <c r="M7" s="1231">
        <v>1642</v>
      </c>
      <c r="N7" s="1232">
        <v>695</v>
      </c>
      <c r="O7" s="1233">
        <v>4298</v>
      </c>
      <c r="P7" s="1230">
        <v>35</v>
      </c>
      <c r="Q7" s="1230">
        <v>434</v>
      </c>
      <c r="R7" s="1230">
        <v>265</v>
      </c>
      <c r="S7" s="1230">
        <v>374</v>
      </c>
      <c r="T7" s="1230">
        <v>254</v>
      </c>
      <c r="U7" s="1230">
        <v>3021</v>
      </c>
      <c r="V7" s="1230">
        <v>134</v>
      </c>
    </row>
    <row r="8" spans="1:24" ht="24.95" customHeight="1">
      <c r="A8" s="1236"/>
      <c r="B8" s="1235" t="s">
        <v>809</v>
      </c>
      <c r="C8" s="1230">
        <v>2052</v>
      </c>
      <c r="D8" s="1230">
        <v>1087</v>
      </c>
      <c r="E8" s="1230">
        <v>490</v>
      </c>
      <c r="F8" s="1230">
        <v>297</v>
      </c>
      <c r="G8" s="1230">
        <v>1773</v>
      </c>
      <c r="H8" s="1230">
        <v>646</v>
      </c>
      <c r="I8" s="1230">
        <v>90</v>
      </c>
      <c r="J8" s="1230">
        <v>563</v>
      </c>
      <c r="K8" s="1230">
        <v>690</v>
      </c>
      <c r="L8" s="1230">
        <v>371</v>
      </c>
      <c r="M8" s="1231">
        <v>4112</v>
      </c>
      <c r="N8" s="1232">
        <v>938</v>
      </c>
      <c r="O8" s="1233">
        <v>9482</v>
      </c>
      <c r="P8" s="1230">
        <v>153</v>
      </c>
      <c r="Q8" s="1230">
        <v>547</v>
      </c>
      <c r="R8" s="1230">
        <v>496</v>
      </c>
      <c r="S8" s="1230">
        <v>926</v>
      </c>
      <c r="T8" s="1230">
        <v>205</v>
      </c>
      <c r="U8" s="1230">
        <v>2788</v>
      </c>
      <c r="V8" s="1230">
        <v>384</v>
      </c>
      <c r="X8" s="1237"/>
    </row>
    <row r="9" spans="1:24" ht="24.95" customHeight="1">
      <c r="A9" s="1223" t="s">
        <v>810</v>
      </c>
      <c r="B9" s="1238"/>
      <c r="C9" s="1230">
        <v>6472</v>
      </c>
      <c r="D9" s="1230">
        <v>4443</v>
      </c>
      <c r="E9" s="1230">
        <v>3370</v>
      </c>
      <c r="F9" s="1230">
        <v>2934</v>
      </c>
      <c r="G9" s="1230">
        <v>7859</v>
      </c>
      <c r="H9" s="1230">
        <v>2903</v>
      </c>
      <c r="I9" s="1230">
        <v>1295</v>
      </c>
      <c r="J9" s="1230">
        <v>2547</v>
      </c>
      <c r="K9" s="1230">
        <v>1994</v>
      </c>
      <c r="L9" s="1230">
        <v>1745</v>
      </c>
      <c r="M9" s="1231">
        <v>8743</v>
      </c>
      <c r="N9" s="1232">
        <v>4235</v>
      </c>
      <c r="O9" s="1233">
        <v>13737</v>
      </c>
      <c r="P9" s="1230">
        <v>1754</v>
      </c>
      <c r="Q9" s="1230">
        <v>3865</v>
      </c>
      <c r="R9" s="1230">
        <v>2043</v>
      </c>
      <c r="S9" s="1230">
        <v>3843</v>
      </c>
      <c r="T9" s="1230">
        <v>2382</v>
      </c>
      <c r="U9" s="1230">
        <v>6729</v>
      </c>
      <c r="V9" s="1230">
        <v>2287</v>
      </c>
    </row>
    <row r="10" spans="1:24" ht="24.95" customHeight="1">
      <c r="A10" s="1236"/>
      <c r="B10" s="1235" t="s">
        <v>772</v>
      </c>
      <c r="C10" s="1230">
        <v>6472</v>
      </c>
      <c r="D10" s="1230">
        <v>4443</v>
      </c>
      <c r="E10" s="1230">
        <v>3370</v>
      </c>
      <c r="F10" s="1230">
        <v>2934</v>
      </c>
      <c r="G10" s="1230">
        <v>7859</v>
      </c>
      <c r="H10" s="1230">
        <v>2903</v>
      </c>
      <c r="I10" s="1230">
        <v>1295</v>
      </c>
      <c r="J10" s="1230">
        <v>2547</v>
      </c>
      <c r="K10" s="1230">
        <v>1994</v>
      </c>
      <c r="L10" s="1230">
        <v>1745</v>
      </c>
      <c r="M10" s="1231">
        <v>8743</v>
      </c>
      <c r="N10" s="1232">
        <v>4235</v>
      </c>
      <c r="O10" s="1233">
        <v>13737</v>
      </c>
      <c r="P10" s="1230">
        <v>1754</v>
      </c>
      <c r="Q10" s="1230">
        <v>3865</v>
      </c>
      <c r="R10" s="1230">
        <v>2043</v>
      </c>
      <c r="S10" s="1230">
        <v>3843</v>
      </c>
      <c r="T10" s="1230">
        <v>2382</v>
      </c>
      <c r="U10" s="1230">
        <v>6729</v>
      </c>
      <c r="V10" s="1230">
        <v>2287</v>
      </c>
    </row>
    <row r="11" spans="1:24" ht="24.95" customHeight="1">
      <c r="A11" s="1223" t="s">
        <v>811</v>
      </c>
      <c r="B11" s="1238"/>
      <c r="C11" s="1230">
        <v>29371</v>
      </c>
      <c r="D11" s="1230">
        <v>23940</v>
      </c>
      <c r="E11" s="1230">
        <v>15121</v>
      </c>
      <c r="F11" s="1230">
        <v>13553</v>
      </c>
      <c r="G11" s="1230">
        <v>67599</v>
      </c>
      <c r="H11" s="1230">
        <v>29375</v>
      </c>
      <c r="I11" s="1230">
        <v>7009</v>
      </c>
      <c r="J11" s="1230">
        <v>9944</v>
      </c>
      <c r="K11" s="1230">
        <v>9303</v>
      </c>
      <c r="L11" s="1230">
        <v>9374</v>
      </c>
      <c r="M11" s="1231">
        <v>56999</v>
      </c>
      <c r="N11" s="1232">
        <v>20719</v>
      </c>
      <c r="O11" s="1233">
        <v>100766</v>
      </c>
      <c r="P11" s="1230">
        <v>5856</v>
      </c>
      <c r="Q11" s="1230">
        <v>24476</v>
      </c>
      <c r="R11" s="1230">
        <v>9397</v>
      </c>
      <c r="S11" s="1230">
        <v>20528</v>
      </c>
      <c r="T11" s="1230">
        <v>12088</v>
      </c>
      <c r="U11" s="1230">
        <v>34992</v>
      </c>
      <c r="V11" s="1230">
        <v>9843</v>
      </c>
    </row>
    <row r="12" spans="1:24" ht="24.95" customHeight="1">
      <c r="A12" s="1234"/>
      <c r="B12" s="1235" t="s">
        <v>773</v>
      </c>
      <c r="C12" s="1230">
        <v>2237</v>
      </c>
      <c r="D12" s="1230">
        <v>3222</v>
      </c>
      <c r="E12" s="1230">
        <v>2034</v>
      </c>
      <c r="F12" s="1230">
        <v>2134</v>
      </c>
      <c r="G12" s="1230">
        <v>17267</v>
      </c>
      <c r="H12" s="1230">
        <v>9107</v>
      </c>
      <c r="I12" s="1230">
        <v>1158</v>
      </c>
      <c r="J12" s="1230">
        <v>801</v>
      </c>
      <c r="K12" s="1230">
        <v>574</v>
      </c>
      <c r="L12" s="1230">
        <v>1079</v>
      </c>
      <c r="M12" s="1231">
        <v>2558</v>
      </c>
      <c r="N12" s="1232">
        <v>2400</v>
      </c>
      <c r="O12" s="1233">
        <v>4073</v>
      </c>
      <c r="P12" s="1230">
        <v>199</v>
      </c>
      <c r="Q12" s="1230">
        <v>4531</v>
      </c>
      <c r="R12" s="1230">
        <v>213</v>
      </c>
      <c r="S12" s="1230">
        <v>854</v>
      </c>
      <c r="T12" s="1230">
        <v>607</v>
      </c>
      <c r="U12" s="1230">
        <v>1387</v>
      </c>
      <c r="V12" s="1230">
        <v>293</v>
      </c>
    </row>
    <row r="13" spans="1:24" ht="24.95" customHeight="1">
      <c r="A13" s="1234"/>
      <c r="B13" s="1235" t="s">
        <v>812</v>
      </c>
      <c r="C13" s="1230">
        <v>9458</v>
      </c>
      <c r="D13" s="1230">
        <v>6082</v>
      </c>
      <c r="E13" s="1230">
        <v>5011</v>
      </c>
      <c r="F13" s="1230">
        <v>4489</v>
      </c>
      <c r="G13" s="1230">
        <v>18606</v>
      </c>
      <c r="H13" s="1230">
        <v>4753</v>
      </c>
      <c r="I13" s="1230">
        <v>1500</v>
      </c>
      <c r="J13" s="1230">
        <v>3207</v>
      </c>
      <c r="K13" s="1230">
        <v>3740</v>
      </c>
      <c r="L13" s="1230">
        <v>3666</v>
      </c>
      <c r="M13" s="1231">
        <v>24072</v>
      </c>
      <c r="N13" s="1232">
        <v>10194</v>
      </c>
      <c r="O13" s="1233">
        <v>47180</v>
      </c>
      <c r="P13" s="1230">
        <v>2218</v>
      </c>
      <c r="Q13" s="1230">
        <v>7517</v>
      </c>
      <c r="R13" s="1230">
        <v>3997</v>
      </c>
      <c r="S13" s="1230">
        <v>6839</v>
      </c>
      <c r="T13" s="1230">
        <v>3630</v>
      </c>
      <c r="U13" s="1230">
        <v>12309</v>
      </c>
      <c r="V13" s="1230">
        <v>4370</v>
      </c>
    </row>
    <row r="14" spans="1:24" ht="24.95" customHeight="1">
      <c r="A14" s="1234"/>
      <c r="B14" s="1235" t="s">
        <v>774</v>
      </c>
      <c r="C14" s="1230">
        <v>2057</v>
      </c>
      <c r="D14" s="1230">
        <v>1718</v>
      </c>
      <c r="E14" s="1230">
        <v>638</v>
      </c>
      <c r="F14" s="1230">
        <v>507</v>
      </c>
      <c r="G14" s="1230">
        <v>1949</v>
      </c>
      <c r="H14" s="1230">
        <v>205</v>
      </c>
      <c r="I14" s="1230">
        <v>241</v>
      </c>
      <c r="J14" s="1230">
        <v>581</v>
      </c>
      <c r="K14" s="1230">
        <v>911</v>
      </c>
      <c r="L14" s="1230">
        <v>410</v>
      </c>
      <c r="M14" s="1231">
        <v>6161</v>
      </c>
      <c r="N14" s="1232">
        <v>1180</v>
      </c>
      <c r="O14" s="1233">
        <v>11805</v>
      </c>
      <c r="P14" s="1230">
        <v>206</v>
      </c>
      <c r="Q14" s="1230">
        <v>700</v>
      </c>
      <c r="R14" s="1230">
        <v>738</v>
      </c>
      <c r="S14" s="1230">
        <v>1671</v>
      </c>
      <c r="T14" s="1230">
        <v>783</v>
      </c>
      <c r="U14" s="1230">
        <v>4479</v>
      </c>
      <c r="V14" s="1230">
        <v>739</v>
      </c>
    </row>
    <row r="15" spans="1:24" ht="24.95" customHeight="1">
      <c r="A15" s="1234"/>
      <c r="B15" s="1235" t="s">
        <v>813</v>
      </c>
      <c r="C15" s="1230">
        <v>15619</v>
      </c>
      <c r="D15" s="1230">
        <v>12918</v>
      </c>
      <c r="E15" s="1230">
        <v>7438</v>
      </c>
      <c r="F15" s="1230">
        <v>6423</v>
      </c>
      <c r="G15" s="1230">
        <v>29777</v>
      </c>
      <c r="H15" s="1230">
        <v>15310</v>
      </c>
      <c r="I15" s="1230">
        <v>4110</v>
      </c>
      <c r="J15" s="1230">
        <v>5355</v>
      </c>
      <c r="K15" s="1230">
        <v>4078</v>
      </c>
      <c r="L15" s="1230">
        <v>4219</v>
      </c>
      <c r="M15" s="1231">
        <v>24208</v>
      </c>
      <c r="N15" s="1232">
        <v>6945</v>
      </c>
      <c r="O15" s="1233">
        <v>37708</v>
      </c>
      <c r="P15" s="1230">
        <v>3233</v>
      </c>
      <c r="Q15" s="1230">
        <v>11728</v>
      </c>
      <c r="R15" s="1230">
        <v>4449</v>
      </c>
      <c r="S15" s="1230">
        <v>11164</v>
      </c>
      <c r="T15" s="1230">
        <v>7068</v>
      </c>
      <c r="U15" s="1230">
        <v>16817</v>
      </c>
      <c r="V15" s="1230">
        <v>4441</v>
      </c>
    </row>
    <row r="16" spans="1:24" ht="24.95" customHeight="1">
      <c r="A16" s="1223" t="s">
        <v>775</v>
      </c>
      <c r="B16" s="1238"/>
      <c r="C16" s="1230">
        <v>87304</v>
      </c>
      <c r="D16" s="1230">
        <v>55221</v>
      </c>
      <c r="E16" s="1230">
        <v>49133</v>
      </c>
      <c r="F16" s="1230">
        <v>39635</v>
      </c>
      <c r="G16" s="1230">
        <v>152869</v>
      </c>
      <c r="H16" s="1230">
        <v>54426</v>
      </c>
      <c r="I16" s="1230">
        <v>24412</v>
      </c>
      <c r="J16" s="1230">
        <v>32805</v>
      </c>
      <c r="K16" s="1230">
        <v>29421</v>
      </c>
      <c r="L16" s="1230">
        <v>35011</v>
      </c>
      <c r="M16" s="1231">
        <v>152292</v>
      </c>
      <c r="N16" s="1232">
        <v>96348</v>
      </c>
      <c r="O16" s="1233">
        <v>224300</v>
      </c>
      <c r="P16" s="1230">
        <v>30253</v>
      </c>
      <c r="Q16" s="1230">
        <v>86090</v>
      </c>
      <c r="R16" s="1230">
        <v>32503</v>
      </c>
      <c r="S16" s="1230">
        <v>55475</v>
      </c>
      <c r="T16" s="1230">
        <v>39164</v>
      </c>
      <c r="U16" s="1230">
        <v>94924</v>
      </c>
      <c r="V16" s="1230">
        <v>34394</v>
      </c>
    </row>
    <row r="17" spans="1:24" ht="24.95" customHeight="1">
      <c r="A17" s="1234"/>
      <c r="B17" s="1235" t="s">
        <v>776</v>
      </c>
      <c r="C17" s="1230">
        <v>10672</v>
      </c>
      <c r="D17" s="1230">
        <v>6706</v>
      </c>
      <c r="E17" s="1230">
        <v>1843</v>
      </c>
      <c r="F17" s="1230">
        <v>2505</v>
      </c>
      <c r="G17" s="1230">
        <v>12322</v>
      </c>
      <c r="H17" s="1230">
        <v>2105</v>
      </c>
      <c r="I17" s="1230">
        <v>1842</v>
      </c>
      <c r="J17" s="1230">
        <v>2880</v>
      </c>
      <c r="K17" s="1230">
        <v>2340</v>
      </c>
      <c r="L17" s="1230">
        <v>5152</v>
      </c>
      <c r="M17" s="1231">
        <v>10093</v>
      </c>
      <c r="N17" s="1232">
        <v>15099</v>
      </c>
      <c r="O17" s="1233">
        <v>20556</v>
      </c>
      <c r="P17" s="1230">
        <v>1445</v>
      </c>
      <c r="Q17" s="1230">
        <v>8353</v>
      </c>
      <c r="R17" s="1230">
        <v>2719</v>
      </c>
      <c r="S17" s="1230">
        <v>4869</v>
      </c>
      <c r="T17" s="1230">
        <v>3250</v>
      </c>
      <c r="U17" s="1230">
        <v>10280</v>
      </c>
      <c r="V17" s="1230">
        <v>4058</v>
      </c>
    </row>
    <row r="18" spans="1:24" ht="24.95" customHeight="1">
      <c r="A18" s="1234"/>
      <c r="B18" s="1235" t="s">
        <v>777</v>
      </c>
      <c r="C18" s="1230">
        <v>66874</v>
      </c>
      <c r="D18" s="1230">
        <v>43083</v>
      </c>
      <c r="E18" s="1230">
        <v>40557</v>
      </c>
      <c r="F18" s="1230">
        <v>31893</v>
      </c>
      <c r="G18" s="1230">
        <v>125016</v>
      </c>
      <c r="H18" s="1230">
        <v>45638</v>
      </c>
      <c r="I18" s="1230">
        <v>19742</v>
      </c>
      <c r="J18" s="1230">
        <v>26202</v>
      </c>
      <c r="K18" s="1230">
        <v>23235</v>
      </c>
      <c r="L18" s="1230">
        <v>26027</v>
      </c>
      <c r="M18" s="1231">
        <v>130192</v>
      </c>
      <c r="N18" s="1232">
        <v>74282</v>
      </c>
      <c r="O18" s="1233">
        <v>185354</v>
      </c>
      <c r="P18" s="1230">
        <v>25480</v>
      </c>
      <c r="Q18" s="1230">
        <v>71502</v>
      </c>
      <c r="R18" s="1230">
        <v>26450</v>
      </c>
      <c r="S18" s="1230">
        <v>44803</v>
      </c>
      <c r="T18" s="1230">
        <v>31083</v>
      </c>
      <c r="U18" s="1230">
        <v>75625</v>
      </c>
      <c r="V18" s="1230">
        <v>26375</v>
      </c>
    </row>
    <row r="19" spans="1:24" ht="24.95" customHeight="1">
      <c r="A19" s="1234"/>
      <c r="B19" s="1235" t="s">
        <v>778</v>
      </c>
      <c r="C19" s="1230">
        <v>9758</v>
      </c>
      <c r="D19" s="1230">
        <v>5432</v>
      </c>
      <c r="E19" s="1230">
        <v>6733</v>
      </c>
      <c r="F19" s="1230">
        <v>5237</v>
      </c>
      <c r="G19" s="1230">
        <v>15531</v>
      </c>
      <c r="H19" s="1230">
        <v>6683</v>
      </c>
      <c r="I19" s="1230">
        <v>2828</v>
      </c>
      <c r="J19" s="1230">
        <v>3723</v>
      </c>
      <c r="K19" s="1230">
        <v>3846</v>
      </c>
      <c r="L19" s="1230">
        <v>3832</v>
      </c>
      <c r="M19" s="1231">
        <v>12007</v>
      </c>
      <c r="N19" s="1232">
        <v>6967</v>
      </c>
      <c r="O19" s="1233">
        <v>18390</v>
      </c>
      <c r="P19" s="1230">
        <v>3328</v>
      </c>
      <c r="Q19" s="1230">
        <v>6235</v>
      </c>
      <c r="R19" s="1230">
        <v>3334</v>
      </c>
      <c r="S19" s="1230">
        <v>5803</v>
      </c>
      <c r="T19" s="1230">
        <v>4831</v>
      </c>
      <c r="U19" s="1230">
        <v>9019</v>
      </c>
      <c r="V19" s="1230">
        <v>3961</v>
      </c>
    </row>
    <row r="20" spans="1:24" ht="24.95" customHeight="1">
      <c r="A20" s="2173" t="s">
        <v>814</v>
      </c>
      <c r="B20" s="2174"/>
      <c r="C20" s="1230">
        <v>40075</v>
      </c>
      <c r="D20" s="1230">
        <v>21682</v>
      </c>
      <c r="E20" s="1230">
        <v>23048</v>
      </c>
      <c r="F20" s="1230">
        <v>16889</v>
      </c>
      <c r="G20" s="1230">
        <v>60993</v>
      </c>
      <c r="H20" s="1230">
        <v>20387</v>
      </c>
      <c r="I20" s="1230">
        <v>11787</v>
      </c>
      <c r="J20" s="1230">
        <v>16878</v>
      </c>
      <c r="K20" s="1230">
        <v>13412</v>
      </c>
      <c r="L20" s="1230">
        <v>15735</v>
      </c>
      <c r="M20" s="1231">
        <v>57511</v>
      </c>
      <c r="N20" s="1232">
        <v>28327</v>
      </c>
      <c r="O20" s="1233">
        <v>76015</v>
      </c>
      <c r="P20" s="1230">
        <v>12889</v>
      </c>
      <c r="Q20" s="1230">
        <v>30598</v>
      </c>
      <c r="R20" s="1230">
        <v>12308</v>
      </c>
      <c r="S20" s="1230">
        <v>22501</v>
      </c>
      <c r="T20" s="1230">
        <v>19366</v>
      </c>
      <c r="U20" s="1230">
        <v>32997</v>
      </c>
      <c r="V20" s="1230">
        <v>14630</v>
      </c>
    </row>
    <row r="21" spans="1:24" ht="24.95" customHeight="1">
      <c r="A21" s="1234"/>
      <c r="B21" s="1235" t="s">
        <v>780</v>
      </c>
      <c r="C21" s="1230">
        <v>20636</v>
      </c>
      <c r="D21" s="1230">
        <v>11070</v>
      </c>
      <c r="E21" s="1230">
        <v>10942</v>
      </c>
      <c r="F21" s="1230">
        <v>8343</v>
      </c>
      <c r="G21" s="1230">
        <v>31448</v>
      </c>
      <c r="H21" s="1230">
        <v>10519</v>
      </c>
      <c r="I21" s="1230">
        <v>5973</v>
      </c>
      <c r="J21" s="1230">
        <v>8914</v>
      </c>
      <c r="K21" s="1230">
        <v>7149</v>
      </c>
      <c r="L21" s="1230">
        <v>8025</v>
      </c>
      <c r="M21" s="1231">
        <v>26898</v>
      </c>
      <c r="N21" s="1232">
        <v>14535</v>
      </c>
      <c r="O21" s="1233">
        <v>34162</v>
      </c>
      <c r="P21" s="1230">
        <v>6207</v>
      </c>
      <c r="Q21" s="1230">
        <v>16716</v>
      </c>
      <c r="R21" s="1230">
        <v>6459</v>
      </c>
      <c r="S21" s="1230">
        <v>12082</v>
      </c>
      <c r="T21" s="1230">
        <v>9383</v>
      </c>
      <c r="U21" s="1230">
        <v>17931</v>
      </c>
      <c r="V21" s="1230">
        <v>7875</v>
      </c>
    </row>
    <row r="22" spans="1:24" ht="24.95" customHeight="1">
      <c r="A22" s="1234"/>
      <c r="B22" s="1235" t="s">
        <v>815</v>
      </c>
      <c r="C22" s="1230">
        <v>4538</v>
      </c>
      <c r="D22" s="1230">
        <v>3304</v>
      </c>
      <c r="E22" s="1230">
        <v>4178</v>
      </c>
      <c r="F22" s="1230">
        <v>1930</v>
      </c>
      <c r="G22" s="1230">
        <v>8551</v>
      </c>
      <c r="H22" s="1230">
        <v>2263</v>
      </c>
      <c r="I22" s="1230">
        <v>1366</v>
      </c>
      <c r="J22" s="1230">
        <v>3324</v>
      </c>
      <c r="K22" s="1230">
        <v>2247</v>
      </c>
      <c r="L22" s="1230">
        <v>2407</v>
      </c>
      <c r="M22" s="1231">
        <v>9914</v>
      </c>
      <c r="N22" s="1232">
        <v>4168</v>
      </c>
      <c r="O22" s="1233">
        <v>13177</v>
      </c>
      <c r="P22" s="1230">
        <v>1857</v>
      </c>
      <c r="Q22" s="1230">
        <v>4208</v>
      </c>
      <c r="R22" s="1230">
        <v>1789</v>
      </c>
      <c r="S22" s="1230">
        <v>3054</v>
      </c>
      <c r="T22" s="1230">
        <v>3284</v>
      </c>
      <c r="U22" s="1230">
        <v>5017</v>
      </c>
      <c r="V22" s="1230">
        <v>2197</v>
      </c>
    </row>
    <row r="23" spans="1:24" ht="24.95" customHeight="1">
      <c r="A23" s="1236"/>
      <c r="B23" s="1235" t="s">
        <v>782</v>
      </c>
      <c r="C23" s="1230">
        <v>14901</v>
      </c>
      <c r="D23" s="1230">
        <v>7308</v>
      </c>
      <c r="E23" s="1230">
        <v>7928</v>
      </c>
      <c r="F23" s="1230">
        <v>6616</v>
      </c>
      <c r="G23" s="1230">
        <v>20994</v>
      </c>
      <c r="H23" s="1230">
        <v>7605</v>
      </c>
      <c r="I23" s="1230">
        <v>4448</v>
      </c>
      <c r="J23" s="1230">
        <v>4640</v>
      </c>
      <c r="K23" s="1230">
        <v>4016</v>
      </c>
      <c r="L23" s="1230">
        <v>5303</v>
      </c>
      <c r="M23" s="1231">
        <v>20699</v>
      </c>
      <c r="N23" s="1232">
        <v>9624</v>
      </c>
      <c r="O23" s="1233">
        <v>28676</v>
      </c>
      <c r="P23" s="1230">
        <v>4825</v>
      </c>
      <c r="Q23" s="1230">
        <v>9674</v>
      </c>
      <c r="R23" s="1230">
        <v>4060</v>
      </c>
      <c r="S23" s="1230">
        <v>7365</v>
      </c>
      <c r="T23" s="1230">
        <v>6699</v>
      </c>
      <c r="U23" s="1230">
        <v>10049</v>
      </c>
      <c r="V23" s="1230">
        <v>4558</v>
      </c>
      <c r="X23" s="1237"/>
    </row>
    <row r="24" spans="1:24" ht="24.95" customHeight="1">
      <c r="A24" s="1223" t="s">
        <v>816</v>
      </c>
      <c r="B24" s="1238"/>
      <c r="C24" s="1230">
        <v>11543</v>
      </c>
      <c r="D24" s="1230">
        <v>8129</v>
      </c>
      <c r="E24" s="1230">
        <v>11656</v>
      </c>
      <c r="F24" s="1230">
        <v>7262</v>
      </c>
      <c r="G24" s="1230">
        <v>33135</v>
      </c>
      <c r="H24" s="1230">
        <v>11568</v>
      </c>
      <c r="I24" s="1230">
        <v>4570</v>
      </c>
      <c r="J24" s="1230">
        <v>5118</v>
      </c>
      <c r="K24" s="1230">
        <v>4172</v>
      </c>
      <c r="L24" s="1230">
        <v>4797</v>
      </c>
      <c r="M24" s="1231">
        <v>23663</v>
      </c>
      <c r="N24" s="1232">
        <v>13877</v>
      </c>
      <c r="O24" s="1233">
        <v>25025</v>
      </c>
      <c r="P24" s="1230">
        <v>4491</v>
      </c>
      <c r="Q24" s="1230">
        <v>12556</v>
      </c>
      <c r="R24" s="1230">
        <v>5240</v>
      </c>
      <c r="S24" s="1230">
        <v>8566</v>
      </c>
      <c r="T24" s="1230">
        <v>6440</v>
      </c>
      <c r="U24" s="1230">
        <v>12989</v>
      </c>
      <c r="V24" s="1230">
        <v>4989</v>
      </c>
    </row>
    <row r="25" spans="1:24" ht="24.95" customHeight="1">
      <c r="A25" s="1236"/>
      <c r="B25" s="1235" t="s">
        <v>784</v>
      </c>
      <c r="C25" s="1230">
        <v>11543</v>
      </c>
      <c r="D25" s="1230">
        <v>8129</v>
      </c>
      <c r="E25" s="1230">
        <v>11656</v>
      </c>
      <c r="F25" s="1230">
        <v>7262</v>
      </c>
      <c r="G25" s="1230">
        <v>33135</v>
      </c>
      <c r="H25" s="1230">
        <v>11568</v>
      </c>
      <c r="I25" s="1230">
        <v>4570</v>
      </c>
      <c r="J25" s="1230">
        <v>5118</v>
      </c>
      <c r="K25" s="1230">
        <v>4172</v>
      </c>
      <c r="L25" s="1230">
        <v>4797</v>
      </c>
      <c r="M25" s="1231">
        <v>23663</v>
      </c>
      <c r="N25" s="1232">
        <v>13877</v>
      </c>
      <c r="O25" s="1233">
        <v>25025</v>
      </c>
      <c r="P25" s="1230">
        <v>4491</v>
      </c>
      <c r="Q25" s="1230">
        <v>12556</v>
      </c>
      <c r="R25" s="1230">
        <v>5240</v>
      </c>
      <c r="S25" s="1230">
        <v>8566</v>
      </c>
      <c r="T25" s="1230">
        <v>6440</v>
      </c>
      <c r="U25" s="1230">
        <v>12989</v>
      </c>
      <c r="V25" s="1230">
        <v>4989</v>
      </c>
    </row>
    <row r="26" spans="1:24" ht="24.95" customHeight="1">
      <c r="A26" s="1223" t="s">
        <v>785</v>
      </c>
      <c r="B26" s="1238"/>
      <c r="C26" s="1230">
        <v>123152</v>
      </c>
      <c r="D26" s="1230">
        <v>63569</v>
      </c>
      <c r="E26" s="1230">
        <v>60650</v>
      </c>
      <c r="F26" s="1230">
        <v>48000</v>
      </c>
      <c r="G26" s="1230">
        <v>213176</v>
      </c>
      <c r="H26" s="1230">
        <v>67807</v>
      </c>
      <c r="I26" s="1230">
        <v>37706</v>
      </c>
      <c r="J26" s="1230">
        <v>49398</v>
      </c>
      <c r="K26" s="1230">
        <v>37868</v>
      </c>
      <c r="L26" s="1230">
        <v>44290</v>
      </c>
      <c r="M26" s="1231">
        <v>138466</v>
      </c>
      <c r="N26" s="1232">
        <v>98538</v>
      </c>
      <c r="O26" s="1233">
        <v>202918</v>
      </c>
      <c r="P26" s="1230">
        <v>55723</v>
      </c>
      <c r="Q26" s="1230">
        <v>101940</v>
      </c>
      <c r="R26" s="1230">
        <v>49387</v>
      </c>
      <c r="S26" s="1230">
        <v>71915</v>
      </c>
      <c r="T26" s="1230">
        <v>71775</v>
      </c>
      <c r="U26" s="1230">
        <v>96180</v>
      </c>
      <c r="V26" s="1230">
        <v>56493</v>
      </c>
    </row>
    <row r="27" spans="1:24" ht="24.95" customHeight="1">
      <c r="A27" s="1234"/>
      <c r="B27" s="1235" t="s">
        <v>786</v>
      </c>
      <c r="C27" s="1230">
        <v>74089</v>
      </c>
      <c r="D27" s="1230">
        <v>33572</v>
      </c>
      <c r="E27" s="1230">
        <v>31037</v>
      </c>
      <c r="F27" s="1230">
        <v>24998</v>
      </c>
      <c r="G27" s="1230">
        <v>101415</v>
      </c>
      <c r="H27" s="1230">
        <v>34074</v>
      </c>
      <c r="I27" s="1230">
        <v>20779</v>
      </c>
      <c r="J27" s="1230">
        <v>25009</v>
      </c>
      <c r="K27" s="1230">
        <v>18575</v>
      </c>
      <c r="L27" s="1230">
        <v>24517</v>
      </c>
      <c r="M27" s="1231">
        <v>77851</v>
      </c>
      <c r="N27" s="1232">
        <v>62256</v>
      </c>
      <c r="O27" s="1233">
        <v>116664</v>
      </c>
      <c r="P27" s="1230">
        <v>31369</v>
      </c>
      <c r="Q27" s="1230">
        <v>51897</v>
      </c>
      <c r="R27" s="1230">
        <v>28604</v>
      </c>
      <c r="S27" s="1230">
        <v>40987</v>
      </c>
      <c r="T27" s="1230">
        <v>41986</v>
      </c>
      <c r="U27" s="1230">
        <v>59975</v>
      </c>
      <c r="V27" s="1230">
        <v>36546</v>
      </c>
    </row>
    <row r="28" spans="1:24" ht="24.95" customHeight="1">
      <c r="A28" s="1234"/>
      <c r="B28" s="1235" t="s">
        <v>787</v>
      </c>
      <c r="C28" s="1230">
        <v>1346</v>
      </c>
      <c r="D28" s="1230">
        <v>1999</v>
      </c>
      <c r="E28" s="1230">
        <v>292</v>
      </c>
      <c r="F28" s="1230">
        <v>1290</v>
      </c>
      <c r="G28" s="1230">
        <v>1406</v>
      </c>
      <c r="H28" s="1230">
        <v>432</v>
      </c>
      <c r="I28" s="1230">
        <v>194</v>
      </c>
      <c r="J28" s="1230">
        <v>540</v>
      </c>
      <c r="K28" s="1230">
        <v>325</v>
      </c>
      <c r="L28" s="1230">
        <v>210</v>
      </c>
      <c r="M28" s="1231">
        <v>1421</v>
      </c>
      <c r="N28" s="1232">
        <v>1220</v>
      </c>
      <c r="O28" s="1233">
        <v>3694</v>
      </c>
      <c r="P28" s="1230">
        <v>216</v>
      </c>
      <c r="Q28" s="1230">
        <v>1899</v>
      </c>
      <c r="R28" s="1230">
        <v>645</v>
      </c>
      <c r="S28" s="1230">
        <v>1326</v>
      </c>
      <c r="T28" s="1230">
        <v>585</v>
      </c>
      <c r="U28" s="1230">
        <v>1688</v>
      </c>
      <c r="V28" s="1230">
        <v>1009</v>
      </c>
    </row>
    <row r="29" spans="1:24" ht="24.95" customHeight="1">
      <c r="A29" s="1234"/>
      <c r="B29" s="1235" t="s">
        <v>788</v>
      </c>
      <c r="C29" s="1230">
        <v>47717</v>
      </c>
      <c r="D29" s="1230">
        <v>27998</v>
      </c>
      <c r="E29" s="1230">
        <v>29321</v>
      </c>
      <c r="F29" s="1230">
        <v>21712</v>
      </c>
      <c r="G29" s="1230">
        <v>110355</v>
      </c>
      <c r="H29" s="1230">
        <v>33301</v>
      </c>
      <c r="I29" s="1230">
        <v>16733</v>
      </c>
      <c r="J29" s="1230">
        <v>23849</v>
      </c>
      <c r="K29" s="1230">
        <v>18968</v>
      </c>
      <c r="L29" s="1230">
        <v>19563</v>
      </c>
      <c r="M29" s="1231">
        <v>59194</v>
      </c>
      <c r="N29" s="1232">
        <v>35062</v>
      </c>
      <c r="O29" s="1233">
        <v>82560</v>
      </c>
      <c r="P29" s="1230">
        <v>24138</v>
      </c>
      <c r="Q29" s="1230">
        <v>48144</v>
      </c>
      <c r="R29" s="1230">
        <v>20138</v>
      </c>
      <c r="S29" s="1230">
        <v>29602</v>
      </c>
      <c r="T29" s="1230">
        <v>29204</v>
      </c>
      <c r="U29" s="1230">
        <v>34517</v>
      </c>
      <c r="V29" s="1230">
        <v>18938</v>
      </c>
    </row>
    <row r="30" spans="1:24" ht="24.95" customHeight="1">
      <c r="A30" s="1223" t="s">
        <v>817</v>
      </c>
      <c r="B30" s="1238"/>
      <c r="C30" s="1230">
        <v>786</v>
      </c>
      <c r="D30" s="1230">
        <v>947</v>
      </c>
      <c r="E30" s="1230">
        <v>404</v>
      </c>
      <c r="F30" s="1230">
        <v>231</v>
      </c>
      <c r="G30" s="1230">
        <v>1664</v>
      </c>
      <c r="H30" s="1230">
        <v>1229</v>
      </c>
      <c r="I30" s="1230">
        <v>574</v>
      </c>
      <c r="J30" s="1230">
        <v>1120</v>
      </c>
      <c r="K30" s="1230">
        <v>1149</v>
      </c>
      <c r="L30" s="1230">
        <v>1657</v>
      </c>
      <c r="M30" s="1231">
        <v>1049</v>
      </c>
      <c r="N30" s="1232">
        <v>478</v>
      </c>
      <c r="O30" s="1233">
        <v>572</v>
      </c>
      <c r="P30" s="1230">
        <v>447</v>
      </c>
      <c r="Q30" s="1230">
        <v>752</v>
      </c>
      <c r="R30" s="1230">
        <v>1037</v>
      </c>
      <c r="S30" s="1230">
        <v>941</v>
      </c>
      <c r="T30" s="1230">
        <v>306</v>
      </c>
      <c r="U30" s="1230">
        <v>826</v>
      </c>
      <c r="V30" s="1230">
        <v>706</v>
      </c>
    </row>
    <row r="31" spans="1:24" ht="24.95" customHeight="1">
      <c r="A31" s="1236"/>
      <c r="B31" s="1235" t="s">
        <v>818</v>
      </c>
      <c r="C31" s="1230">
        <v>786</v>
      </c>
      <c r="D31" s="1230">
        <v>947</v>
      </c>
      <c r="E31" s="1230">
        <v>404</v>
      </c>
      <c r="F31" s="1230">
        <v>231</v>
      </c>
      <c r="G31" s="1230">
        <v>1664</v>
      </c>
      <c r="H31" s="1230">
        <v>1229</v>
      </c>
      <c r="I31" s="1230">
        <v>574</v>
      </c>
      <c r="J31" s="1230">
        <v>1120</v>
      </c>
      <c r="K31" s="1230">
        <v>1149</v>
      </c>
      <c r="L31" s="1230">
        <v>1657</v>
      </c>
      <c r="M31" s="1231">
        <v>1049</v>
      </c>
      <c r="N31" s="1232">
        <v>478</v>
      </c>
      <c r="O31" s="1233">
        <v>572</v>
      </c>
      <c r="P31" s="1230">
        <v>447</v>
      </c>
      <c r="Q31" s="1230">
        <v>752</v>
      </c>
      <c r="R31" s="1230">
        <v>1037</v>
      </c>
      <c r="S31" s="1230">
        <v>941</v>
      </c>
      <c r="T31" s="1230">
        <v>306</v>
      </c>
      <c r="U31" s="1230">
        <v>826</v>
      </c>
      <c r="V31" s="1230">
        <v>706</v>
      </c>
    </row>
    <row r="32" spans="1:24" ht="24.95" customHeight="1">
      <c r="A32" s="2170" t="s">
        <v>819</v>
      </c>
      <c r="B32" s="2171"/>
      <c r="C32" s="1230">
        <v>96900</v>
      </c>
      <c r="D32" s="1230">
        <v>61128</v>
      </c>
      <c r="E32" s="1230">
        <v>63787</v>
      </c>
      <c r="F32" s="1230">
        <v>43666</v>
      </c>
      <c r="G32" s="1230">
        <v>136764</v>
      </c>
      <c r="H32" s="1230">
        <v>37259</v>
      </c>
      <c r="I32" s="1230">
        <v>14439</v>
      </c>
      <c r="J32" s="1230">
        <v>29754</v>
      </c>
      <c r="K32" s="1230">
        <v>33555</v>
      </c>
      <c r="L32" s="1230">
        <v>27136</v>
      </c>
      <c r="M32" s="1231">
        <v>152187</v>
      </c>
      <c r="N32" s="1232">
        <v>58362</v>
      </c>
      <c r="O32" s="1233">
        <v>266170</v>
      </c>
      <c r="P32" s="1230">
        <v>19699</v>
      </c>
      <c r="Q32" s="1230">
        <v>63430</v>
      </c>
      <c r="R32" s="1230">
        <v>27663</v>
      </c>
      <c r="S32" s="1230">
        <v>51937</v>
      </c>
      <c r="T32" s="1230">
        <v>38140</v>
      </c>
      <c r="U32" s="1230">
        <v>99472</v>
      </c>
      <c r="V32" s="1230">
        <v>28063</v>
      </c>
    </row>
    <row r="33" spans="1:22" ht="24.95" customHeight="1">
      <c r="A33" s="1234"/>
      <c r="B33" s="1235" t="s">
        <v>820</v>
      </c>
      <c r="C33" s="1230">
        <v>3544</v>
      </c>
      <c r="D33" s="1230">
        <v>2394</v>
      </c>
      <c r="E33" s="1230">
        <v>2227</v>
      </c>
      <c r="F33" s="1230">
        <v>1952</v>
      </c>
      <c r="G33" s="1230">
        <v>4587</v>
      </c>
      <c r="H33" s="1230">
        <v>1154</v>
      </c>
      <c r="I33" s="1230">
        <v>969</v>
      </c>
      <c r="J33" s="1230">
        <v>2190</v>
      </c>
      <c r="K33" s="1230">
        <v>1729</v>
      </c>
      <c r="L33" s="1230">
        <v>1634</v>
      </c>
      <c r="M33" s="1231">
        <v>5024</v>
      </c>
      <c r="N33" s="1232">
        <v>2092</v>
      </c>
      <c r="O33" s="1233">
        <v>3950</v>
      </c>
      <c r="P33" s="1230">
        <v>1432</v>
      </c>
      <c r="Q33" s="1230">
        <v>2421</v>
      </c>
      <c r="R33" s="1230">
        <v>1966</v>
      </c>
      <c r="S33" s="1230">
        <v>1984</v>
      </c>
      <c r="T33" s="1230">
        <v>2154</v>
      </c>
      <c r="U33" s="1230">
        <v>2357</v>
      </c>
      <c r="V33" s="1230">
        <v>1558</v>
      </c>
    </row>
    <row r="34" spans="1:22" ht="24.95" customHeight="1">
      <c r="A34" s="1234"/>
      <c r="B34" s="1235" t="s">
        <v>821</v>
      </c>
      <c r="C34" s="1230">
        <v>3566</v>
      </c>
      <c r="D34" s="1230">
        <v>3885</v>
      </c>
      <c r="E34" s="1230">
        <v>3099</v>
      </c>
      <c r="F34" s="1230">
        <v>2485</v>
      </c>
      <c r="G34" s="1230">
        <v>8589</v>
      </c>
      <c r="H34" s="1230">
        <v>3286</v>
      </c>
      <c r="I34" s="1230">
        <v>980</v>
      </c>
      <c r="J34" s="1230">
        <v>1206</v>
      </c>
      <c r="K34" s="1230">
        <v>1276</v>
      </c>
      <c r="L34" s="1230">
        <v>1023</v>
      </c>
      <c r="M34" s="1231">
        <v>8511</v>
      </c>
      <c r="N34" s="1232">
        <v>2691</v>
      </c>
      <c r="O34" s="1233">
        <v>11876</v>
      </c>
      <c r="P34" s="1230">
        <v>2007</v>
      </c>
      <c r="Q34" s="1230">
        <v>2600</v>
      </c>
      <c r="R34" s="1230">
        <v>1360</v>
      </c>
      <c r="S34" s="1230">
        <v>2660</v>
      </c>
      <c r="T34" s="1230">
        <v>2695</v>
      </c>
      <c r="U34" s="1230">
        <v>5037</v>
      </c>
      <c r="V34" s="1230">
        <v>1306</v>
      </c>
    </row>
    <row r="35" spans="1:22" ht="24.95" customHeight="1">
      <c r="A35" s="1234"/>
      <c r="B35" s="1235" t="s">
        <v>822</v>
      </c>
      <c r="C35" s="1230">
        <v>14719</v>
      </c>
      <c r="D35" s="1230">
        <v>13882</v>
      </c>
      <c r="E35" s="1230">
        <v>10467</v>
      </c>
      <c r="F35" s="1230">
        <v>7605</v>
      </c>
      <c r="G35" s="1230">
        <v>32410</v>
      </c>
      <c r="H35" s="1230">
        <v>6226</v>
      </c>
      <c r="I35" s="1230">
        <v>2302</v>
      </c>
      <c r="J35" s="1230">
        <v>4546</v>
      </c>
      <c r="K35" s="1230">
        <v>8404</v>
      </c>
      <c r="L35" s="1230">
        <v>9347</v>
      </c>
      <c r="M35" s="1231">
        <v>49555</v>
      </c>
      <c r="N35" s="1232">
        <v>8557</v>
      </c>
      <c r="O35" s="1233">
        <v>76206</v>
      </c>
      <c r="P35" s="1230">
        <v>2409</v>
      </c>
      <c r="Q35" s="1230">
        <v>14013</v>
      </c>
      <c r="R35" s="1230">
        <v>5384</v>
      </c>
      <c r="S35" s="1230">
        <v>14151</v>
      </c>
      <c r="T35" s="1230">
        <v>7141</v>
      </c>
      <c r="U35" s="1230">
        <v>24624</v>
      </c>
      <c r="V35" s="1230">
        <v>5094</v>
      </c>
    </row>
    <row r="36" spans="1:22" ht="24.95" customHeight="1">
      <c r="A36" s="1234"/>
      <c r="B36" s="1235" t="s">
        <v>823</v>
      </c>
      <c r="C36" s="1230">
        <v>65410</v>
      </c>
      <c r="D36" s="1230">
        <v>36026</v>
      </c>
      <c r="E36" s="1230">
        <v>42792</v>
      </c>
      <c r="F36" s="1230">
        <v>27873</v>
      </c>
      <c r="G36" s="1230">
        <v>79848</v>
      </c>
      <c r="H36" s="1230">
        <v>22497</v>
      </c>
      <c r="I36" s="1230">
        <v>8272</v>
      </c>
      <c r="J36" s="1230">
        <v>17517</v>
      </c>
      <c r="K36" s="1230">
        <v>17345</v>
      </c>
      <c r="L36" s="1230">
        <v>12498</v>
      </c>
      <c r="M36" s="1231">
        <v>77976</v>
      </c>
      <c r="N36" s="1232">
        <v>30356</v>
      </c>
      <c r="O36" s="1233">
        <v>157160</v>
      </c>
      <c r="P36" s="1230">
        <v>10394</v>
      </c>
      <c r="Q36" s="1230">
        <v>36270</v>
      </c>
      <c r="R36" s="1230">
        <v>15438</v>
      </c>
      <c r="S36" s="1230">
        <v>27460</v>
      </c>
      <c r="T36" s="1230">
        <v>22271</v>
      </c>
      <c r="U36" s="1230">
        <v>59909</v>
      </c>
      <c r="V36" s="1230">
        <v>16358</v>
      </c>
    </row>
    <row r="37" spans="1:22" ht="24.95" customHeight="1">
      <c r="A37" s="1234"/>
      <c r="B37" s="1235" t="s">
        <v>824</v>
      </c>
      <c r="C37" s="1230">
        <v>6088</v>
      </c>
      <c r="D37" s="1230">
        <v>3124</v>
      </c>
      <c r="E37" s="1230">
        <v>3305</v>
      </c>
      <c r="F37" s="1230">
        <v>2698</v>
      </c>
      <c r="G37" s="1230">
        <v>5689</v>
      </c>
      <c r="H37" s="1230">
        <v>2655</v>
      </c>
      <c r="I37" s="1230">
        <v>1258</v>
      </c>
      <c r="J37" s="1230">
        <v>2521</v>
      </c>
      <c r="K37" s="1230">
        <v>3235</v>
      </c>
      <c r="L37" s="1230">
        <v>933</v>
      </c>
      <c r="M37" s="1231">
        <v>5749</v>
      </c>
      <c r="N37" s="1232">
        <v>4949</v>
      </c>
      <c r="O37" s="1233">
        <v>9093</v>
      </c>
      <c r="P37" s="1230">
        <v>2089</v>
      </c>
      <c r="Q37" s="1230">
        <v>4394</v>
      </c>
      <c r="R37" s="1230">
        <v>1998</v>
      </c>
      <c r="S37" s="1230">
        <v>3688</v>
      </c>
      <c r="T37" s="1230">
        <v>1912</v>
      </c>
      <c r="U37" s="1230">
        <v>5325</v>
      </c>
      <c r="V37" s="1230">
        <v>2009</v>
      </c>
    </row>
    <row r="38" spans="1:22" ht="24.95" customHeight="1">
      <c r="A38" s="1234"/>
      <c r="B38" s="1235" t="s">
        <v>825</v>
      </c>
      <c r="C38" s="1230">
        <v>2212</v>
      </c>
      <c r="D38" s="1230">
        <v>1463</v>
      </c>
      <c r="E38" s="1230">
        <v>1283</v>
      </c>
      <c r="F38" s="1230">
        <v>824</v>
      </c>
      <c r="G38" s="1230">
        <v>3940</v>
      </c>
      <c r="H38" s="1230">
        <v>1253</v>
      </c>
      <c r="I38" s="1230">
        <v>472</v>
      </c>
      <c r="J38" s="1230">
        <v>1427</v>
      </c>
      <c r="K38" s="1230">
        <v>1394</v>
      </c>
      <c r="L38" s="1230">
        <v>1390</v>
      </c>
      <c r="M38" s="1231">
        <v>4915</v>
      </c>
      <c r="N38" s="1232">
        <v>9424</v>
      </c>
      <c r="O38" s="1233">
        <v>6741</v>
      </c>
      <c r="P38" s="1230">
        <v>1260</v>
      </c>
      <c r="Q38" s="1230">
        <v>3042</v>
      </c>
      <c r="R38" s="1230">
        <v>1351</v>
      </c>
      <c r="S38" s="1230">
        <v>1702</v>
      </c>
      <c r="T38" s="1230">
        <v>1876</v>
      </c>
      <c r="U38" s="1230">
        <v>1930</v>
      </c>
      <c r="V38" s="1230">
        <v>1230</v>
      </c>
    </row>
    <row r="39" spans="1:22" ht="24.95" customHeight="1">
      <c r="A39" s="1236"/>
      <c r="B39" s="1235" t="s">
        <v>826</v>
      </c>
      <c r="C39" s="1230">
        <v>1361</v>
      </c>
      <c r="D39" s="1230">
        <v>354</v>
      </c>
      <c r="E39" s="1230">
        <v>614</v>
      </c>
      <c r="F39" s="1230">
        <v>229</v>
      </c>
      <c r="G39" s="1230">
        <v>1701</v>
      </c>
      <c r="H39" s="1230">
        <v>188</v>
      </c>
      <c r="I39" s="1230">
        <v>186</v>
      </c>
      <c r="J39" s="1230">
        <v>347</v>
      </c>
      <c r="K39" s="1230">
        <v>172</v>
      </c>
      <c r="L39" s="1230">
        <v>311</v>
      </c>
      <c r="M39" s="1231">
        <v>457</v>
      </c>
      <c r="N39" s="1232">
        <v>293</v>
      </c>
      <c r="O39" s="1233">
        <v>1144</v>
      </c>
      <c r="P39" s="1230">
        <v>108</v>
      </c>
      <c r="Q39" s="1230">
        <v>690</v>
      </c>
      <c r="R39" s="1230">
        <v>166</v>
      </c>
      <c r="S39" s="1230">
        <v>292</v>
      </c>
      <c r="T39" s="1230">
        <v>91</v>
      </c>
      <c r="U39" s="1230">
        <v>290</v>
      </c>
      <c r="V39" s="1230">
        <v>508</v>
      </c>
    </row>
    <row r="40" spans="1:22" ht="24.95" customHeight="1" thickBot="1">
      <c r="A40" s="1239" t="s">
        <v>766</v>
      </c>
      <c r="B40" s="1240"/>
      <c r="C40" s="1241">
        <v>420470</v>
      </c>
      <c r="D40" s="1241">
        <v>253504</v>
      </c>
      <c r="E40" s="1241">
        <v>234820</v>
      </c>
      <c r="F40" s="1241">
        <v>182090</v>
      </c>
      <c r="G40" s="1241">
        <v>731221</v>
      </c>
      <c r="H40" s="1241">
        <v>265730</v>
      </c>
      <c r="I40" s="1241">
        <v>104000</v>
      </c>
      <c r="J40" s="1241">
        <v>154573</v>
      </c>
      <c r="K40" s="1241">
        <v>137244</v>
      </c>
      <c r="L40" s="1241">
        <v>144057</v>
      </c>
      <c r="M40" s="1242">
        <v>636858</v>
      </c>
      <c r="N40" s="1243">
        <v>330118</v>
      </c>
      <c r="O40" s="1244">
        <v>1013485</v>
      </c>
      <c r="P40" s="1241">
        <v>132233</v>
      </c>
      <c r="Q40" s="1241">
        <v>335342</v>
      </c>
      <c r="R40" s="1241">
        <v>146645</v>
      </c>
      <c r="S40" s="1241">
        <v>247421</v>
      </c>
      <c r="T40" s="1241">
        <v>194469</v>
      </c>
      <c r="U40" s="1241">
        <v>414403</v>
      </c>
      <c r="V40" s="1241">
        <v>155761</v>
      </c>
    </row>
    <row r="41" spans="1:22" ht="18.75" customHeight="1" thickTop="1">
      <c r="A41" s="1219" t="s">
        <v>827</v>
      </c>
      <c r="B41" s="1219"/>
      <c r="C41" s="1179"/>
      <c r="D41" s="1179"/>
      <c r="E41" s="1179"/>
      <c r="F41" s="1179"/>
      <c r="G41" s="1179"/>
      <c r="H41" s="1179"/>
      <c r="I41" s="1179"/>
      <c r="J41" s="1179"/>
      <c r="K41" s="1179"/>
      <c r="L41" s="1179"/>
      <c r="M41" s="1179"/>
      <c r="O41" s="1179"/>
      <c r="P41" s="1179"/>
      <c r="Q41" s="1179"/>
      <c r="R41" s="1179"/>
      <c r="S41" s="1179"/>
      <c r="T41" s="1179"/>
      <c r="U41" s="1179"/>
      <c r="V41" s="1179"/>
    </row>
  </sheetData>
  <mergeCells count="3">
    <mergeCell ref="A32:B32"/>
    <mergeCell ref="A1:V1"/>
    <mergeCell ref="A20:B20"/>
  </mergeCells>
  <phoneticPr fontId="9"/>
  <pageMargins left="0.98425196850393704" right="0.98425196850393704" top="0.74803149606299213" bottom="0.74803149606299213" header="0.51181102362204722" footer="0.51181102362204722"/>
  <pageSetup paperSize="9" scale="4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7"/>
  <sheetViews>
    <sheetView view="pageBreakPreview" zoomScaleNormal="100" zoomScaleSheetLayoutView="100" workbookViewId="0">
      <selection activeCell="A2" sqref="A2"/>
    </sheetView>
  </sheetViews>
  <sheetFormatPr defaultRowHeight="12" outlineLevelCol="1"/>
  <cols>
    <col min="1" max="1" width="14.7109375" style="1179" customWidth="1"/>
    <col min="2" max="2" width="12.7109375" style="1180" hidden="1" customWidth="1" outlineLevel="1"/>
    <col min="3" max="3" width="12.7109375" style="1178" customWidth="1" collapsed="1"/>
    <col min="4" max="6" width="12.7109375" style="1179" customWidth="1"/>
    <col min="7" max="7" width="14.7109375" style="1179" customWidth="1"/>
    <col min="8" max="8" width="12.7109375" style="1180" hidden="1" customWidth="1" outlineLevel="1"/>
    <col min="9" max="9" width="12.7109375" style="1178" customWidth="1" collapsed="1"/>
    <col min="10" max="11" width="12.7109375" style="1179" customWidth="1"/>
    <col min="12" max="12" width="13.28515625" style="1179" customWidth="1"/>
    <col min="13" max="18" width="9.140625" style="1179"/>
    <col min="19" max="19" width="11.85546875" style="1179" bestFit="1" customWidth="1"/>
    <col min="20" max="20" width="11.7109375" style="1179" bestFit="1" customWidth="1"/>
    <col min="21" max="16384" width="9.140625" style="1179"/>
  </cols>
  <sheetData>
    <row r="1" spans="1:20" ht="18.75" customHeight="1">
      <c r="A1" s="1592" t="s">
        <v>1863</v>
      </c>
    </row>
    <row r="2" spans="1:20" ht="18.75" customHeight="1"/>
    <row r="3" spans="1:20" ht="18.75" customHeight="1">
      <c r="A3" s="1591" t="s">
        <v>1409</v>
      </c>
      <c r="B3" s="95"/>
      <c r="F3" s="1246"/>
      <c r="G3" s="1591" t="s">
        <v>1410</v>
      </c>
    </row>
    <row r="4" spans="1:20" ht="18.75" customHeight="1">
      <c r="A4" s="1255"/>
      <c r="B4" s="1254"/>
      <c r="C4" s="1256"/>
      <c r="D4" s="1593" t="s">
        <v>734</v>
      </c>
      <c r="E4" s="1593"/>
      <c r="F4" s="1255"/>
      <c r="G4" s="1255"/>
      <c r="H4" s="1254"/>
      <c r="I4" s="1256"/>
      <c r="J4" s="1593" t="s">
        <v>759</v>
      </c>
      <c r="K4" s="1255"/>
    </row>
    <row r="5" spans="1:20" ht="18.75" customHeight="1">
      <c r="A5" s="1594"/>
      <c r="B5" s="1595"/>
      <c r="C5" s="1596" t="s">
        <v>1411</v>
      </c>
      <c r="D5" s="1597"/>
      <c r="E5" s="1598"/>
      <c r="F5" s="1255"/>
      <c r="G5" s="1594"/>
      <c r="H5" s="1595"/>
      <c r="I5" s="1596" t="s">
        <v>1412</v>
      </c>
      <c r="J5" s="1597"/>
      <c r="K5" s="1255"/>
    </row>
    <row r="6" spans="1:20" ht="18.75" customHeight="1">
      <c r="A6" s="1599"/>
      <c r="B6" s="1600" t="s">
        <v>735</v>
      </c>
      <c r="C6" s="1601"/>
      <c r="D6" s="1602" t="s">
        <v>736</v>
      </c>
      <c r="E6" s="1603"/>
      <c r="F6" s="1255"/>
      <c r="G6" s="1599"/>
      <c r="H6" s="1600" t="s">
        <v>735</v>
      </c>
      <c r="I6" s="1601"/>
      <c r="J6" s="1602" t="s">
        <v>736</v>
      </c>
      <c r="K6" s="1255"/>
      <c r="S6" s="1247"/>
      <c r="T6" s="1247"/>
    </row>
    <row r="7" spans="1:20" ht="18.75" customHeight="1">
      <c r="A7" s="1604" t="s">
        <v>828</v>
      </c>
      <c r="B7" s="1605">
        <v>74256</v>
      </c>
      <c r="C7" s="1164">
        <v>1711</v>
      </c>
      <c r="D7" s="1606">
        <f t="shared" ref="D7:D27" si="0">C7/B7*100</f>
        <v>2.3041909071320839</v>
      </c>
      <c r="E7" s="1607"/>
      <c r="F7" s="1255"/>
      <c r="G7" s="1604" t="s">
        <v>829</v>
      </c>
      <c r="H7" s="1605">
        <v>554757</v>
      </c>
      <c r="I7" s="1608">
        <v>40776</v>
      </c>
      <c r="J7" s="1606">
        <f>I7/H7*100</f>
        <v>7.3502452425115852</v>
      </c>
      <c r="K7" s="1255"/>
      <c r="S7" s="1178"/>
      <c r="T7" s="1178"/>
    </row>
    <row r="8" spans="1:20" ht="18.75" customHeight="1">
      <c r="A8" s="1604" t="s">
        <v>1909</v>
      </c>
      <c r="B8" s="1605">
        <v>190629</v>
      </c>
      <c r="C8" s="1164">
        <v>4314</v>
      </c>
      <c r="D8" s="1606">
        <f t="shared" si="0"/>
        <v>2.2630344805879483</v>
      </c>
      <c r="E8" s="1607"/>
      <c r="F8" s="1255"/>
      <c r="G8" s="1604" t="s">
        <v>830</v>
      </c>
      <c r="H8" s="1605">
        <v>2267364</v>
      </c>
      <c r="I8" s="1608">
        <v>103982</v>
      </c>
      <c r="J8" s="1606">
        <f t="shared" ref="J8:J27" si="1">I8/H8*100</f>
        <v>4.5860302977378131</v>
      </c>
      <c r="K8" s="1255"/>
      <c r="S8" s="1178"/>
      <c r="T8" s="1178"/>
    </row>
    <row r="9" spans="1:20" ht="18.75" customHeight="1">
      <c r="A9" s="1604" t="s">
        <v>831</v>
      </c>
      <c r="B9" s="1605">
        <v>124636</v>
      </c>
      <c r="C9" s="1164">
        <v>2114</v>
      </c>
      <c r="D9" s="1606">
        <f t="shared" si="0"/>
        <v>1.6961391572258417</v>
      </c>
      <c r="E9" s="1607"/>
      <c r="F9" s="1255"/>
      <c r="G9" s="1604" t="s">
        <v>828</v>
      </c>
      <c r="H9" s="1605">
        <v>864388</v>
      </c>
      <c r="I9" s="1608">
        <v>35294</v>
      </c>
      <c r="J9" s="1606">
        <f t="shared" si="1"/>
        <v>4.0831200803342949</v>
      </c>
      <c r="K9" s="1255"/>
      <c r="S9" s="1178"/>
      <c r="T9" s="1178"/>
    </row>
    <row r="10" spans="1:20" ht="18.75" customHeight="1">
      <c r="A10" s="1604" t="s">
        <v>832</v>
      </c>
      <c r="B10" s="1605">
        <v>75749</v>
      </c>
      <c r="C10" s="1164">
        <v>1258</v>
      </c>
      <c r="D10" s="1606">
        <f t="shared" si="0"/>
        <v>1.6607479966732235</v>
      </c>
      <c r="E10" s="1607"/>
      <c r="F10" s="1255"/>
      <c r="G10" s="1604" t="s">
        <v>833</v>
      </c>
      <c r="H10" s="1605">
        <v>1491163</v>
      </c>
      <c r="I10" s="1608">
        <v>57162</v>
      </c>
      <c r="J10" s="1606">
        <f t="shared" si="1"/>
        <v>3.8333837414152576</v>
      </c>
      <c r="K10" s="1255"/>
      <c r="S10" s="1178"/>
      <c r="T10" s="1178"/>
    </row>
    <row r="11" spans="1:20" ht="18.75" customHeight="1">
      <c r="A11" s="1604" t="s">
        <v>833</v>
      </c>
      <c r="B11" s="1605">
        <v>119509</v>
      </c>
      <c r="C11" s="1164">
        <v>1931</v>
      </c>
      <c r="D11" s="1606">
        <f t="shared" si="0"/>
        <v>1.6157778912048466</v>
      </c>
      <c r="E11" s="1607"/>
      <c r="F11" s="1255"/>
      <c r="G11" s="1604" t="s">
        <v>831</v>
      </c>
      <c r="H11" s="1605">
        <v>1425480</v>
      </c>
      <c r="I11" s="1608">
        <v>45948</v>
      </c>
      <c r="J11" s="1606">
        <f t="shared" si="1"/>
        <v>3.2233352975839713</v>
      </c>
      <c r="K11" s="1255"/>
      <c r="S11" s="1178"/>
      <c r="T11" s="1178"/>
    </row>
    <row r="12" spans="1:20" ht="18.75" customHeight="1">
      <c r="A12" s="1604" t="s">
        <v>834</v>
      </c>
      <c r="B12" s="1605">
        <v>49555</v>
      </c>
      <c r="C12" s="1164">
        <v>783</v>
      </c>
      <c r="D12" s="1606">
        <f t="shared" si="0"/>
        <v>1.5800625567551205</v>
      </c>
      <c r="E12" s="1607"/>
      <c r="F12" s="1255"/>
      <c r="G12" s="1604" t="s">
        <v>832</v>
      </c>
      <c r="H12" s="1605">
        <v>858119</v>
      </c>
      <c r="I12" s="1608">
        <v>24867</v>
      </c>
      <c r="J12" s="1606">
        <f t="shared" si="1"/>
        <v>2.8978498320163055</v>
      </c>
      <c r="K12" s="1255"/>
      <c r="S12" s="1178"/>
      <c r="T12" s="1178"/>
    </row>
    <row r="13" spans="1:20" ht="18.75" customHeight="1">
      <c r="A13" s="1604" t="s">
        <v>829</v>
      </c>
      <c r="B13" s="1605">
        <v>42616</v>
      </c>
      <c r="C13" s="1164">
        <v>670</v>
      </c>
      <c r="D13" s="1606">
        <f t="shared" si="0"/>
        <v>1.5721794631124459</v>
      </c>
      <c r="E13" s="1607"/>
      <c r="F13" s="1255"/>
      <c r="G13" s="1604" t="s">
        <v>834</v>
      </c>
      <c r="H13" s="1605">
        <v>561536</v>
      </c>
      <c r="I13" s="1608">
        <v>14445</v>
      </c>
      <c r="J13" s="1606">
        <f t="shared" si="1"/>
        <v>2.5724085365853657</v>
      </c>
      <c r="K13" s="1255"/>
      <c r="S13" s="1178"/>
      <c r="T13" s="1178"/>
    </row>
    <row r="14" spans="1:20" ht="18.75" customHeight="1">
      <c r="A14" s="1604" t="s">
        <v>835</v>
      </c>
      <c r="B14" s="1605">
        <v>54807</v>
      </c>
      <c r="C14" s="1164">
        <v>722</v>
      </c>
      <c r="D14" s="1606">
        <f t="shared" si="0"/>
        <v>1.3173499735435255</v>
      </c>
      <c r="E14" s="1607"/>
      <c r="F14" s="1255"/>
      <c r="G14" s="1604" t="s">
        <v>836</v>
      </c>
      <c r="H14" s="1605">
        <v>397226</v>
      </c>
      <c r="I14" s="1608">
        <v>9920</v>
      </c>
      <c r="J14" s="1606">
        <f t="shared" si="1"/>
        <v>2.4973189066173918</v>
      </c>
      <c r="K14" s="1255"/>
      <c r="S14" s="1178"/>
      <c r="T14" s="1178"/>
    </row>
    <row r="15" spans="1:20" ht="18.75" customHeight="1">
      <c r="A15" s="1604" t="s">
        <v>837</v>
      </c>
      <c r="B15" s="1605">
        <v>32388</v>
      </c>
      <c r="C15" s="1164">
        <v>363</v>
      </c>
      <c r="D15" s="1606">
        <f t="shared" si="0"/>
        <v>1.12078547610226</v>
      </c>
      <c r="E15" s="1607"/>
      <c r="F15" s="1255"/>
      <c r="G15" s="1604" t="s">
        <v>837</v>
      </c>
      <c r="H15" s="1605">
        <v>339548</v>
      </c>
      <c r="I15" s="1608">
        <v>7067</v>
      </c>
      <c r="J15" s="1606">
        <f t="shared" si="1"/>
        <v>2.0812963115671419</v>
      </c>
      <c r="K15" s="1255"/>
      <c r="S15" s="1178"/>
      <c r="T15" s="1178"/>
    </row>
    <row r="16" spans="1:20" ht="18.75" customHeight="1">
      <c r="A16" s="1604" t="s">
        <v>836</v>
      </c>
      <c r="B16" s="1605">
        <v>30059</v>
      </c>
      <c r="C16" s="1164">
        <v>327</v>
      </c>
      <c r="D16" s="1606">
        <f t="shared" si="0"/>
        <v>1.087860540936159</v>
      </c>
      <c r="E16" s="1607"/>
      <c r="F16" s="1255"/>
      <c r="G16" s="1604" t="s">
        <v>835</v>
      </c>
      <c r="H16" s="1605">
        <v>579888</v>
      </c>
      <c r="I16" s="1608">
        <v>11715</v>
      </c>
      <c r="J16" s="1606">
        <f t="shared" si="1"/>
        <v>2.0202176972104957</v>
      </c>
      <c r="K16" s="1255"/>
      <c r="S16" s="1178"/>
      <c r="T16" s="1178"/>
    </row>
    <row r="17" spans="1:20" ht="18.75" customHeight="1">
      <c r="A17" s="1604" t="s">
        <v>838</v>
      </c>
      <c r="B17" s="1605">
        <v>42429</v>
      </c>
      <c r="C17" s="1164">
        <v>452</v>
      </c>
      <c r="D17" s="1606">
        <f t="shared" si="0"/>
        <v>1.0653091046218388</v>
      </c>
      <c r="E17" s="1607"/>
      <c r="F17" s="1255"/>
      <c r="G17" s="1604" t="s">
        <v>839</v>
      </c>
      <c r="H17" s="1605">
        <v>367873</v>
      </c>
      <c r="I17" s="1608">
        <v>7009</v>
      </c>
      <c r="J17" s="1606">
        <f t="shared" si="1"/>
        <v>1.9052770929097813</v>
      </c>
      <c r="K17" s="1255"/>
      <c r="S17" s="1178"/>
      <c r="T17" s="1178"/>
    </row>
    <row r="18" spans="1:20" ht="18.75" customHeight="1">
      <c r="A18" s="1604" t="s">
        <v>839</v>
      </c>
      <c r="B18" s="1605">
        <v>36591</v>
      </c>
      <c r="C18" s="1164">
        <v>372</v>
      </c>
      <c r="D18" s="1606">
        <f t="shared" si="0"/>
        <v>1.0166434369107158</v>
      </c>
      <c r="E18" s="1607"/>
      <c r="F18" s="1255"/>
      <c r="G18" s="1604" t="s">
        <v>840</v>
      </c>
      <c r="H18" s="1605">
        <v>348035</v>
      </c>
      <c r="I18" s="1608">
        <v>6370</v>
      </c>
      <c r="J18" s="1606">
        <f t="shared" si="1"/>
        <v>1.8302756906632953</v>
      </c>
      <c r="K18" s="1255"/>
      <c r="S18" s="1178"/>
      <c r="T18" s="1178"/>
    </row>
    <row r="19" spans="1:20" ht="18.75" customHeight="1">
      <c r="A19" s="1604" t="s">
        <v>841</v>
      </c>
      <c r="B19" s="1605">
        <v>70797</v>
      </c>
      <c r="C19" s="1164">
        <v>695</v>
      </c>
      <c r="D19" s="1606">
        <f t="shared" si="0"/>
        <v>0.98168001468988808</v>
      </c>
      <c r="E19" s="1607"/>
      <c r="F19" s="1255"/>
      <c r="G19" s="1604" t="s">
        <v>841</v>
      </c>
      <c r="H19" s="1605">
        <v>732116</v>
      </c>
      <c r="I19" s="1608">
        <v>11635</v>
      </c>
      <c r="J19" s="1606">
        <f t="shared" si="1"/>
        <v>1.5892290292795133</v>
      </c>
      <c r="K19" s="1255"/>
      <c r="S19" s="1178"/>
      <c r="T19" s="1178"/>
    </row>
    <row r="20" spans="1:20" ht="18.75" customHeight="1">
      <c r="A20" s="1604" t="s">
        <v>842</v>
      </c>
      <c r="B20" s="1605">
        <v>37073</v>
      </c>
      <c r="C20" s="1164">
        <v>355</v>
      </c>
      <c r="D20" s="1606">
        <f t="shared" si="0"/>
        <v>0.95757019933644438</v>
      </c>
      <c r="E20" s="1607"/>
      <c r="F20" s="1255"/>
      <c r="G20" s="1604" t="s">
        <v>838</v>
      </c>
      <c r="H20" s="1605">
        <v>505680</v>
      </c>
      <c r="I20" s="1608">
        <v>7651</v>
      </c>
      <c r="J20" s="1606">
        <f t="shared" si="1"/>
        <v>1.5130121816168327</v>
      </c>
      <c r="K20" s="1255"/>
      <c r="S20" s="1178"/>
      <c r="T20" s="1178"/>
    </row>
    <row r="21" spans="1:20" ht="18.75" customHeight="1">
      <c r="A21" s="1604" t="s">
        <v>843</v>
      </c>
      <c r="B21" s="1605">
        <v>31444</v>
      </c>
      <c r="C21" s="1164">
        <v>295</v>
      </c>
      <c r="D21" s="1606">
        <f t="shared" si="0"/>
        <v>0.93817580460501204</v>
      </c>
      <c r="E21" s="1607"/>
      <c r="F21" s="1255"/>
      <c r="G21" s="1604" t="s">
        <v>843</v>
      </c>
      <c r="H21" s="1605">
        <v>316851</v>
      </c>
      <c r="I21" s="1608">
        <v>4356</v>
      </c>
      <c r="J21" s="1606">
        <f t="shared" si="1"/>
        <v>1.3747786814622647</v>
      </c>
      <c r="K21" s="1255"/>
      <c r="S21" s="1178"/>
      <c r="T21" s="1178"/>
    </row>
    <row r="22" spans="1:20" ht="18.75" customHeight="1">
      <c r="A22" s="1604" t="s">
        <v>844</v>
      </c>
      <c r="B22" s="1605">
        <v>23526</v>
      </c>
      <c r="C22" s="1164">
        <v>203</v>
      </c>
      <c r="D22" s="1606">
        <f t="shared" si="0"/>
        <v>0.86287511689194929</v>
      </c>
      <c r="E22" s="1607"/>
      <c r="F22" s="1255"/>
      <c r="G22" s="1609" t="s">
        <v>845</v>
      </c>
      <c r="H22" s="1610">
        <v>746742</v>
      </c>
      <c r="I22" s="1611">
        <v>9234</v>
      </c>
      <c r="J22" s="1612">
        <f t="shared" si="1"/>
        <v>1.2365716673228504</v>
      </c>
      <c r="K22" s="1255"/>
      <c r="S22" s="1178"/>
      <c r="T22" s="1178"/>
    </row>
    <row r="23" spans="1:20" ht="18.75" customHeight="1">
      <c r="A23" s="1609" t="s">
        <v>845</v>
      </c>
      <c r="B23" s="1610">
        <v>74419</v>
      </c>
      <c r="C23" s="1167">
        <v>628</v>
      </c>
      <c r="D23" s="1612">
        <f t="shared" si="0"/>
        <v>0.84387051693787885</v>
      </c>
      <c r="E23" s="1613"/>
      <c r="F23" s="1255"/>
      <c r="G23" s="1604" t="s">
        <v>842</v>
      </c>
      <c r="H23" s="1605">
        <v>374525</v>
      </c>
      <c r="I23" s="1608">
        <v>4312</v>
      </c>
      <c r="J23" s="1606">
        <f t="shared" si="1"/>
        <v>1.1513250116814633</v>
      </c>
      <c r="K23" s="1255"/>
      <c r="S23" s="1178"/>
      <c r="T23" s="1178"/>
    </row>
    <row r="24" spans="1:20" ht="18.75" customHeight="1">
      <c r="A24" s="1604" t="s">
        <v>840</v>
      </c>
      <c r="B24" s="1605">
        <v>36534</v>
      </c>
      <c r="C24" s="1166">
        <v>296</v>
      </c>
      <c r="D24" s="1614">
        <f t="shared" si="0"/>
        <v>0.81020419335413596</v>
      </c>
      <c r="E24" s="1613"/>
      <c r="F24" s="1255"/>
      <c r="G24" s="1604" t="s">
        <v>846</v>
      </c>
      <c r="H24" s="1605">
        <v>441106</v>
      </c>
      <c r="I24" s="1615">
        <v>4808</v>
      </c>
      <c r="J24" s="1614">
        <f t="shared" si="1"/>
        <v>1.0899874406605214</v>
      </c>
      <c r="K24" s="1255"/>
      <c r="S24" s="1178"/>
      <c r="T24" s="1178"/>
    </row>
    <row r="25" spans="1:20" ht="18.75" customHeight="1">
      <c r="A25" s="1616" t="s">
        <v>846</v>
      </c>
      <c r="B25" s="1617">
        <v>43439</v>
      </c>
      <c r="C25" s="1618">
        <v>284</v>
      </c>
      <c r="D25" s="1606">
        <f t="shared" si="0"/>
        <v>0.65379037270655405</v>
      </c>
      <c r="E25" s="1607"/>
      <c r="F25" s="1255"/>
      <c r="G25" s="1616" t="s">
        <v>844</v>
      </c>
      <c r="H25" s="1617">
        <v>248495</v>
      </c>
      <c r="I25" s="1619">
        <v>2208</v>
      </c>
      <c r="J25" s="1606">
        <f t="shared" si="1"/>
        <v>0.88854906537354872</v>
      </c>
      <c r="K25" s="1255"/>
      <c r="S25" s="1178"/>
      <c r="T25" s="1178"/>
    </row>
    <row r="26" spans="1:20" ht="18.75" customHeight="1" thickBot="1">
      <c r="A26" s="1620" t="s">
        <v>847</v>
      </c>
      <c r="B26" s="1621">
        <v>29764</v>
      </c>
      <c r="C26" s="1168">
        <v>134</v>
      </c>
      <c r="D26" s="1622">
        <f t="shared" si="0"/>
        <v>0.45020830533530437</v>
      </c>
      <c r="E26" s="1607"/>
      <c r="F26" s="1255"/>
      <c r="G26" s="1620" t="s">
        <v>847</v>
      </c>
      <c r="H26" s="1621">
        <v>317936</v>
      </c>
      <c r="I26" s="1623">
        <v>1121</v>
      </c>
      <c r="J26" s="1622">
        <f t="shared" si="1"/>
        <v>0.35258668411252581</v>
      </c>
      <c r="K26" s="1255"/>
      <c r="S26" s="1178"/>
      <c r="T26" s="1178"/>
    </row>
    <row r="27" spans="1:20" ht="18.75" customHeight="1" thickTop="1">
      <c r="A27" s="1624" t="s">
        <v>848</v>
      </c>
      <c r="B27" s="1625">
        <v>5541634</v>
      </c>
      <c r="C27" s="1626">
        <v>56242</v>
      </c>
      <c r="D27" s="1627">
        <f t="shared" si="0"/>
        <v>1.0148992156465042</v>
      </c>
      <c r="E27" s="1607"/>
      <c r="F27" s="1255"/>
      <c r="G27" s="1624" t="s">
        <v>848</v>
      </c>
      <c r="H27" s="1625">
        <v>57427704</v>
      </c>
      <c r="I27" s="1628">
        <v>1351300</v>
      </c>
      <c r="J27" s="1627">
        <f t="shared" si="1"/>
        <v>2.3530454917717063</v>
      </c>
      <c r="K27" s="1255"/>
      <c r="R27" s="1248"/>
      <c r="S27" s="1178"/>
      <c r="T27" s="1178"/>
    </row>
    <row r="28" spans="1:20" ht="18.75" customHeight="1">
      <c r="A28" s="1255" t="s">
        <v>758</v>
      </c>
      <c r="B28" s="1254"/>
      <c r="C28" s="1256"/>
      <c r="D28" s="1255"/>
      <c r="E28" s="1255"/>
      <c r="F28" s="1255"/>
      <c r="G28" s="1255" t="s">
        <v>758</v>
      </c>
      <c r="H28" s="1254"/>
      <c r="I28" s="1256"/>
      <c r="J28" s="1255"/>
      <c r="K28" s="1255"/>
    </row>
    <row r="29" spans="1:20" ht="18.75" customHeight="1"/>
    <row r="30" spans="1:20" ht="18.75" customHeight="1"/>
    <row r="31" spans="1:20" ht="18.75" customHeight="1"/>
    <row r="32" spans="1:20" ht="18.75" customHeight="1">
      <c r="A32" s="1245" t="s">
        <v>1864</v>
      </c>
      <c r="R32" s="1248"/>
    </row>
    <row r="33" spans="1:20" ht="18.75" customHeight="1">
      <c r="A33" s="1249"/>
      <c r="R33" s="1248"/>
    </row>
    <row r="34" spans="1:20" ht="18.75" customHeight="1">
      <c r="A34" s="1591" t="s">
        <v>1566</v>
      </c>
      <c r="B34" s="95"/>
      <c r="G34" s="1591" t="s">
        <v>1567</v>
      </c>
    </row>
    <row r="35" spans="1:20" ht="18.75" customHeight="1">
      <c r="A35" s="1255"/>
      <c r="B35" s="1254"/>
      <c r="C35" s="1256"/>
      <c r="D35" s="1593" t="s">
        <v>734</v>
      </c>
      <c r="E35" s="1593"/>
      <c r="F35" s="1255"/>
      <c r="G35" s="1255"/>
      <c r="H35" s="1254"/>
      <c r="I35" s="1256"/>
      <c r="J35" s="1593" t="s">
        <v>759</v>
      </c>
      <c r="K35" s="1255"/>
      <c r="R35" s="1250"/>
      <c r="S35" s="1178"/>
    </row>
    <row r="36" spans="1:20" ht="18.75" customHeight="1">
      <c r="A36" s="1594"/>
      <c r="B36" s="1595"/>
      <c r="C36" s="1596" t="s">
        <v>1411</v>
      </c>
      <c r="D36" s="1597"/>
      <c r="E36" s="1598"/>
      <c r="F36" s="1255"/>
      <c r="G36" s="1594"/>
      <c r="H36" s="1595"/>
      <c r="I36" s="1596" t="s">
        <v>1412</v>
      </c>
      <c r="J36" s="1597"/>
      <c r="K36" s="1255"/>
    </row>
    <row r="37" spans="1:20" ht="18.75" customHeight="1">
      <c r="A37" s="1599"/>
      <c r="B37" s="1600" t="s">
        <v>735</v>
      </c>
      <c r="C37" s="1601"/>
      <c r="D37" s="1602" t="s">
        <v>736</v>
      </c>
      <c r="E37" s="1603"/>
      <c r="F37" s="1255"/>
      <c r="G37" s="1599"/>
      <c r="H37" s="1600" t="s">
        <v>735</v>
      </c>
      <c r="I37" s="1601"/>
      <c r="J37" s="1602" t="s">
        <v>736</v>
      </c>
      <c r="K37" s="1255"/>
      <c r="S37" s="1247"/>
      <c r="T37" s="1247"/>
    </row>
    <row r="38" spans="1:20" ht="18.75" customHeight="1">
      <c r="A38" s="1604" t="s">
        <v>834</v>
      </c>
      <c r="B38" s="1605">
        <v>49555</v>
      </c>
      <c r="C38" s="1608">
        <v>420</v>
      </c>
      <c r="D38" s="1629">
        <f t="shared" ref="D38:D58" si="2">C38/B38*100</f>
        <v>0.84754313389163549</v>
      </c>
      <c r="E38" s="1607"/>
      <c r="F38" s="1255"/>
      <c r="G38" s="1604" t="s">
        <v>834</v>
      </c>
      <c r="H38" s="1605">
        <v>561536</v>
      </c>
      <c r="I38" s="1608">
        <v>4443</v>
      </c>
      <c r="J38" s="1606">
        <f t="shared" ref="J38:J58" si="3">I38/H38*100</f>
        <v>0.7912226464554365</v>
      </c>
      <c r="K38" s="1255"/>
      <c r="S38" s="1178"/>
      <c r="T38" s="1178"/>
    </row>
    <row r="39" spans="1:20" ht="18.75" customHeight="1">
      <c r="A39" s="1604" t="s">
        <v>836</v>
      </c>
      <c r="B39" s="1605">
        <v>30059</v>
      </c>
      <c r="C39" s="1608">
        <v>251</v>
      </c>
      <c r="D39" s="1629">
        <f t="shared" si="2"/>
        <v>0.83502445191124131</v>
      </c>
      <c r="E39" s="1607"/>
      <c r="F39" s="1255"/>
      <c r="G39" s="1604" t="s">
        <v>828</v>
      </c>
      <c r="H39" s="1605">
        <v>864388</v>
      </c>
      <c r="I39" s="1608">
        <v>6729</v>
      </c>
      <c r="J39" s="1606">
        <f t="shared" si="3"/>
        <v>0.77846985381564759</v>
      </c>
      <c r="K39" s="1255"/>
      <c r="S39" s="1178"/>
      <c r="T39" s="1178"/>
    </row>
    <row r="40" spans="1:20" ht="18.75" customHeight="1">
      <c r="A40" s="1604" t="s">
        <v>839</v>
      </c>
      <c r="B40" s="1605">
        <v>36591</v>
      </c>
      <c r="C40" s="1608">
        <v>291</v>
      </c>
      <c r="D40" s="1629">
        <f t="shared" si="2"/>
        <v>0.79527752726080181</v>
      </c>
      <c r="E40" s="1607"/>
      <c r="F40" s="1255"/>
      <c r="G40" s="1604" t="s">
        <v>832</v>
      </c>
      <c r="H40" s="1605">
        <v>858119</v>
      </c>
      <c r="I40" s="1608">
        <v>6472</v>
      </c>
      <c r="J40" s="1606">
        <f t="shared" si="3"/>
        <v>0.75420774974100324</v>
      </c>
      <c r="K40" s="1255"/>
      <c r="S40" s="1178"/>
      <c r="T40" s="1178"/>
    </row>
    <row r="41" spans="1:20" ht="18.75" customHeight="1">
      <c r="A41" s="1604" t="s">
        <v>843</v>
      </c>
      <c r="B41" s="1605">
        <v>31444</v>
      </c>
      <c r="C41" s="1608">
        <v>247</v>
      </c>
      <c r="D41" s="1629">
        <f t="shared" si="2"/>
        <v>0.78552347029639991</v>
      </c>
      <c r="E41" s="1607"/>
      <c r="F41" s="1255"/>
      <c r="G41" s="1604" t="s">
        <v>836</v>
      </c>
      <c r="H41" s="1605">
        <v>397226</v>
      </c>
      <c r="I41" s="1608">
        <v>2934</v>
      </c>
      <c r="J41" s="1606">
        <f t="shared" si="3"/>
        <v>0.7386223459692971</v>
      </c>
      <c r="K41" s="1255"/>
      <c r="S41" s="1178"/>
      <c r="T41" s="1178"/>
    </row>
    <row r="42" spans="1:20" ht="18.75" customHeight="1">
      <c r="A42" s="1604" t="s">
        <v>828</v>
      </c>
      <c r="B42" s="1605">
        <v>74256</v>
      </c>
      <c r="C42" s="1608">
        <v>583</v>
      </c>
      <c r="D42" s="1629">
        <f t="shared" si="2"/>
        <v>0.78512174100409393</v>
      </c>
      <c r="E42" s="1607"/>
      <c r="F42" s="1255"/>
      <c r="G42" s="1604" t="s">
        <v>843</v>
      </c>
      <c r="H42" s="1605">
        <v>316851</v>
      </c>
      <c r="I42" s="1608">
        <v>2287</v>
      </c>
      <c r="J42" s="1606">
        <f t="shared" si="3"/>
        <v>0.72179036834348009</v>
      </c>
      <c r="K42" s="1255"/>
      <c r="S42" s="1178"/>
      <c r="T42" s="1178"/>
    </row>
    <row r="43" spans="1:20" ht="18.75" customHeight="1">
      <c r="A43" s="1604" t="s">
        <v>837</v>
      </c>
      <c r="B43" s="1605">
        <v>32388</v>
      </c>
      <c r="C43" s="1608">
        <v>241</v>
      </c>
      <c r="D43" s="1629">
        <f t="shared" si="2"/>
        <v>0.74410275410645921</v>
      </c>
      <c r="E43" s="1607"/>
      <c r="F43" s="1255"/>
      <c r="G43" s="1604" t="s">
        <v>839</v>
      </c>
      <c r="H43" s="1605">
        <v>367873</v>
      </c>
      <c r="I43" s="1608">
        <v>2547</v>
      </c>
      <c r="J43" s="1606">
        <f t="shared" si="3"/>
        <v>0.69235850415768485</v>
      </c>
      <c r="K43" s="1255"/>
      <c r="S43" s="1178"/>
      <c r="T43" s="1178"/>
    </row>
    <row r="44" spans="1:20" ht="18.75" customHeight="1">
      <c r="A44" s="1604" t="s">
        <v>832</v>
      </c>
      <c r="B44" s="1605">
        <v>75749</v>
      </c>
      <c r="C44" s="1608">
        <v>552</v>
      </c>
      <c r="D44" s="1629">
        <f t="shared" si="2"/>
        <v>0.72872249138602485</v>
      </c>
      <c r="E44" s="1607"/>
      <c r="F44" s="1255"/>
      <c r="G44" s="1604" t="s">
        <v>838</v>
      </c>
      <c r="H44" s="1605">
        <v>505680</v>
      </c>
      <c r="I44" s="1608">
        <v>3370</v>
      </c>
      <c r="J44" s="1606">
        <f t="shared" si="3"/>
        <v>0.6664293624426515</v>
      </c>
      <c r="K44" s="1255"/>
      <c r="S44" s="1178"/>
      <c r="T44" s="1178"/>
    </row>
    <row r="45" spans="1:20" ht="18.75" customHeight="1">
      <c r="A45" s="1604" t="s">
        <v>838</v>
      </c>
      <c r="B45" s="1605">
        <v>42429</v>
      </c>
      <c r="C45" s="1608">
        <v>296</v>
      </c>
      <c r="D45" s="1629">
        <f t="shared" si="2"/>
        <v>0.69763605081430158</v>
      </c>
      <c r="E45" s="1607"/>
      <c r="F45" s="1255"/>
      <c r="G45" s="1604" t="s">
        <v>835</v>
      </c>
      <c r="H45" s="1605">
        <v>579888</v>
      </c>
      <c r="I45" s="1608">
        <v>3843</v>
      </c>
      <c r="J45" s="1606">
        <f t="shared" si="3"/>
        <v>0.66271417928979393</v>
      </c>
      <c r="K45" s="1255"/>
      <c r="S45" s="1178"/>
      <c r="T45" s="1178"/>
    </row>
    <row r="46" spans="1:20" ht="18.75" customHeight="1">
      <c r="A46" s="1604" t="s">
        <v>835</v>
      </c>
      <c r="B46" s="1605">
        <v>54807</v>
      </c>
      <c r="C46" s="1608">
        <v>359</v>
      </c>
      <c r="D46" s="1629">
        <f t="shared" si="2"/>
        <v>0.65502581786998015</v>
      </c>
      <c r="E46" s="1607"/>
      <c r="F46" s="1255"/>
      <c r="G46" s="1604" t="s">
        <v>831</v>
      </c>
      <c r="H46" s="1605">
        <v>1425480</v>
      </c>
      <c r="I46" s="1608">
        <v>8743</v>
      </c>
      <c r="J46" s="1606">
        <f t="shared" si="3"/>
        <v>0.61333726183461001</v>
      </c>
      <c r="K46" s="1255"/>
      <c r="S46" s="1178"/>
      <c r="T46" s="1178"/>
    </row>
    <row r="47" spans="1:20" ht="18.75" customHeight="1">
      <c r="A47" s="1604" t="s">
        <v>846</v>
      </c>
      <c r="B47" s="1605">
        <v>43439</v>
      </c>
      <c r="C47" s="1608">
        <v>283</v>
      </c>
      <c r="D47" s="1629">
        <f t="shared" si="2"/>
        <v>0.65148829392941832</v>
      </c>
      <c r="E47" s="1607"/>
      <c r="F47" s="1255"/>
      <c r="G47" s="1604" t="s">
        <v>830</v>
      </c>
      <c r="H47" s="1605">
        <v>2267364</v>
      </c>
      <c r="I47" s="1608">
        <v>13737</v>
      </c>
      <c r="J47" s="1606">
        <f t="shared" si="3"/>
        <v>0.60585772729918974</v>
      </c>
      <c r="K47" s="1255"/>
      <c r="S47" s="1178"/>
      <c r="T47" s="1178"/>
    </row>
    <row r="48" spans="1:20" ht="18.75" customHeight="1">
      <c r="A48" s="1604" t="s">
        <v>840</v>
      </c>
      <c r="B48" s="1605">
        <v>36534</v>
      </c>
      <c r="C48" s="1608">
        <v>221</v>
      </c>
      <c r="D48" s="1629">
        <f t="shared" si="2"/>
        <v>0.60491596868670283</v>
      </c>
      <c r="E48" s="1607"/>
      <c r="F48" s="1255"/>
      <c r="G48" s="1604" t="s">
        <v>837</v>
      </c>
      <c r="H48" s="1605">
        <v>339548</v>
      </c>
      <c r="I48" s="1608">
        <v>2043</v>
      </c>
      <c r="J48" s="1606">
        <f t="shared" si="3"/>
        <v>0.60168223638484108</v>
      </c>
      <c r="K48" s="1255"/>
      <c r="S48" s="1178"/>
      <c r="T48" s="1178"/>
    </row>
    <row r="49" spans="1:20" ht="18.75" customHeight="1">
      <c r="A49" s="1604" t="s">
        <v>847</v>
      </c>
      <c r="B49" s="1605">
        <v>29764</v>
      </c>
      <c r="C49" s="1608">
        <v>179</v>
      </c>
      <c r="D49" s="1629">
        <f t="shared" si="2"/>
        <v>0.60139766160462305</v>
      </c>
      <c r="E49" s="1607"/>
      <c r="F49" s="1255"/>
      <c r="G49" s="1604" t="s">
        <v>840</v>
      </c>
      <c r="H49" s="1605">
        <v>348035</v>
      </c>
      <c r="I49" s="1608">
        <v>1994</v>
      </c>
      <c r="J49" s="1606">
        <f t="shared" si="3"/>
        <v>0.572930883388165</v>
      </c>
      <c r="K49" s="1255"/>
      <c r="S49" s="1178"/>
      <c r="T49" s="1178"/>
    </row>
    <row r="50" spans="1:20" ht="18.75" customHeight="1">
      <c r="A50" s="1604" t="s">
        <v>831</v>
      </c>
      <c r="B50" s="1605">
        <v>124636</v>
      </c>
      <c r="C50" s="1608">
        <v>745</v>
      </c>
      <c r="D50" s="1629">
        <f t="shared" si="2"/>
        <v>0.59774062068744183</v>
      </c>
      <c r="E50" s="1607"/>
      <c r="F50" s="1255"/>
      <c r="G50" s="1609" t="s">
        <v>845</v>
      </c>
      <c r="H50" s="1610">
        <v>746742</v>
      </c>
      <c r="I50" s="1611">
        <v>4235</v>
      </c>
      <c r="J50" s="1612">
        <f t="shared" si="3"/>
        <v>0.56713028060561743</v>
      </c>
      <c r="K50" s="1255"/>
      <c r="S50" s="1178"/>
      <c r="T50" s="1178"/>
    </row>
    <row r="51" spans="1:20" ht="18.75" customHeight="1">
      <c r="A51" s="1604" t="s">
        <v>841</v>
      </c>
      <c r="B51" s="1605">
        <v>70797</v>
      </c>
      <c r="C51" s="1608">
        <v>391</v>
      </c>
      <c r="D51" s="1629">
        <f t="shared" si="2"/>
        <v>0.55228328883992261</v>
      </c>
      <c r="E51" s="1607"/>
      <c r="F51" s="1255"/>
      <c r="G51" s="1604" t="s">
        <v>847</v>
      </c>
      <c r="H51" s="1605">
        <v>317936</v>
      </c>
      <c r="I51" s="1608">
        <v>1754</v>
      </c>
      <c r="J51" s="1606">
        <f t="shared" si="3"/>
        <v>0.55168335765688692</v>
      </c>
      <c r="K51" s="1255"/>
      <c r="S51" s="1178"/>
      <c r="T51" s="1178"/>
    </row>
    <row r="52" spans="1:20" ht="18.75" customHeight="1">
      <c r="A52" s="1604" t="s">
        <v>833</v>
      </c>
      <c r="B52" s="1605">
        <v>119509</v>
      </c>
      <c r="C52" s="1608">
        <v>637</v>
      </c>
      <c r="D52" s="1629">
        <f t="shared" si="2"/>
        <v>0.53301424997280533</v>
      </c>
      <c r="E52" s="1607"/>
      <c r="F52" s="1255"/>
      <c r="G52" s="1604" t="s">
        <v>846</v>
      </c>
      <c r="H52" s="1605">
        <v>441106</v>
      </c>
      <c r="I52" s="1608">
        <v>2382</v>
      </c>
      <c r="J52" s="1606">
        <f t="shared" si="3"/>
        <v>0.54000625699945137</v>
      </c>
      <c r="K52" s="1255"/>
      <c r="S52" s="1178"/>
      <c r="T52" s="1178"/>
    </row>
    <row r="53" spans="1:20" ht="18.75" customHeight="1">
      <c r="A53" s="1604" t="s">
        <v>842</v>
      </c>
      <c r="B53" s="1605">
        <v>37073</v>
      </c>
      <c r="C53" s="1608">
        <v>196</v>
      </c>
      <c r="D53" s="1629">
        <f t="shared" si="2"/>
        <v>0.52868664526744524</v>
      </c>
      <c r="E53" s="1607"/>
      <c r="F53" s="1255"/>
      <c r="G53" s="1604" t="s">
        <v>841</v>
      </c>
      <c r="H53" s="1605">
        <v>732116</v>
      </c>
      <c r="I53" s="1608">
        <v>3865</v>
      </c>
      <c r="J53" s="1606">
        <f t="shared" si="3"/>
        <v>0.52792180474132522</v>
      </c>
      <c r="K53" s="1255"/>
      <c r="S53" s="1178"/>
      <c r="T53" s="1178"/>
    </row>
    <row r="54" spans="1:20" ht="18.75" customHeight="1">
      <c r="A54" s="1604" t="s">
        <v>829</v>
      </c>
      <c r="B54" s="1605">
        <v>42616</v>
      </c>
      <c r="C54" s="1608">
        <v>217</v>
      </c>
      <c r="D54" s="1629">
        <f t="shared" si="2"/>
        <v>0.50919842312746377</v>
      </c>
      <c r="E54" s="1607"/>
      <c r="F54" s="1255"/>
      <c r="G54" s="1604" t="s">
        <v>833</v>
      </c>
      <c r="H54" s="1605">
        <v>1491163</v>
      </c>
      <c r="I54" s="1608">
        <v>7859</v>
      </c>
      <c r="J54" s="1606">
        <f t="shared" si="3"/>
        <v>0.52703829158851179</v>
      </c>
      <c r="K54" s="1255"/>
      <c r="S54" s="1178"/>
      <c r="T54" s="1178"/>
    </row>
    <row r="55" spans="1:20" ht="18.75" customHeight="1">
      <c r="A55" s="1609" t="s">
        <v>845</v>
      </c>
      <c r="B55" s="1610">
        <v>74419</v>
      </c>
      <c r="C55" s="1611">
        <v>369</v>
      </c>
      <c r="D55" s="1630">
        <f t="shared" si="2"/>
        <v>0.49584111584407209</v>
      </c>
      <c r="E55" s="1613"/>
      <c r="F55" s="1255"/>
      <c r="G55" s="1604" t="s">
        <v>829</v>
      </c>
      <c r="H55" s="1605">
        <v>554757</v>
      </c>
      <c r="I55" s="1615">
        <v>2903</v>
      </c>
      <c r="J55" s="1614">
        <f t="shared" si="3"/>
        <v>0.52329218017979051</v>
      </c>
      <c r="K55" s="1255"/>
      <c r="S55" s="1178"/>
      <c r="T55" s="1178"/>
    </row>
    <row r="56" spans="1:20" ht="18.75" customHeight="1">
      <c r="A56" s="1616" t="s">
        <v>844</v>
      </c>
      <c r="B56" s="1617">
        <v>23526</v>
      </c>
      <c r="C56" s="1631">
        <v>116</v>
      </c>
      <c r="D56" s="1632">
        <f t="shared" si="2"/>
        <v>0.49307149536682815</v>
      </c>
      <c r="E56" s="1613"/>
      <c r="F56" s="1255"/>
      <c r="G56" s="1616" t="s">
        <v>844</v>
      </c>
      <c r="H56" s="1617">
        <v>248495</v>
      </c>
      <c r="I56" s="1631">
        <v>1295</v>
      </c>
      <c r="J56" s="1614">
        <f t="shared" si="3"/>
        <v>0.52113724622225799</v>
      </c>
      <c r="K56" s="1255"/>
      <c r="S56" s="1178"/>
      <c r="T56" s="1178"/>
    </row>
    <row r="57" spans="1:20" ht="18.75" customHeight="1" thickBot="1">
      <c r="A57" s="1620" t="s">
        <v>830</v>
      </c>
      <c r="B57" s="1621">
        <v>190629</v>
      </c>
      <c r="C57" s="1623">
        <v>932</v>
      </c>
      <c r="D57" s="1633">
        <f t="shared" si="2"/>
        <v>0.48890777373851829</v>
      </c>
      <c r="E57" s="1607"/>
      <c r="F57" s="1255"/>
      <c r="G57" s="1620" t="s">
        <v>842</v>
      </c>
      <c r="H57" s="1621">
        <v>374525</v>
      </c>
      <c r="I57" s="1623">
        <v>1745</v>
      </c>
      <c r="J57" s="1622">
        <f t="shared" si="3"/>
        <v>0.46592350310393166</v>
      </c>
      <c r="K57" s="1255"/>
      <c r="S57" s="1178"/>
      <c r="T57" s="1178"/>
    </row>
    <row r="58" spans="1:20" ht="18.75" customHeight="1" thickTop="1">
      <c r="A58" s="1624" t="s">
        <v>848</v>
      </c>
      <c r="B58" s="1625">
        <v>5541634</v>
      </c>
      <c r="C58" s="1628">
        <v>31507</v>
      </c>
      <c r="D58" s="1634">
        <f t="shared" si="2"/>
        <v>0.56855071987792771</v>
      </c>
      <c r="E58" s="1607"/>
      <c r="F58" s="1255"/>
      <c r="G58" s="1624" t="s">
        <v>848</v>
      </c>
      <c r="H58" s="1625">
        <v>57427704</v>
      </c>
      <c r="I58" s="1628">
        <v>311730</v>
      </c>
      <c r="J58" s="1627">
        <f t="shared" si="3"/>
        <v>0.5428216318730068</v>
      </c>
      <c r="K58" s="1255"/>
      <c r="R58" s="1248"/>
      <c r="S58" s="1178"/>
      <c r="T58" s="1178"/>
    </row>
    <row r="59" spans="1:20" ht="18.75" customHeight="1">
      <c r="A59" s="1255" t="s">
        <v>758</v>
      </c>
      <c r="B59" s="1254"/>
      <c r="C59" s="1256"/>
      <c r="D59" s="1255"/>
      <c r="E59" s="1255"/>
      <c r="F59" s="1255"/>
      <c r="G59" s="1255" t="s">
        <v>758</v>
      </c>
      <c r="H59" s="1254"/>
      <c r="I59" s="1256"/>
      <c r="J59" s="1255"/>
      <c r="K59" s="1255"/>
    </row>
    <row r="60" spans="1:20" ht="18.75" customHeight="1"/>
    <row r="61" spans="1:20" ht="18.75" customHeight="1"/>
    <row r="62" spans="1:20" ht="18.75" customHeight="1">
      <c r="R62" s="1248"/>
    </row>
    <row r="63" spans="1:20" ht="18.75" customHeight="1">
      <c r="R63" s="1248"/>
    </row>
    <row r="64" spans="1:20" ht="18.75" customHeight="1"/>
    <row r="65" spans="2:20" ht="18.75" customHeight="1"/>
    <row r="66" spans="2:20" ht="18.75" customHeight="1">
      <c r="B66" s="1179"/>
      <c r="C66" s="1179"/>
      <c r="H66" s="1179"/>
      <c r="I66" s="1179"/>
    </row>
    <row r="67" spans="2:20" ht="18.75" customHeight="1">
      <c r="B67" s="1179"/>
      <c r="C67" s="1179"/>
      <c r="H67" s="1179"/>
      <c r="I67" s="1179"/>
      <c r="S67" s="1247"/>
      <c r="T67" s="1247"/>
    </row>
    <row r="68" spans="2:20" ht="18.75" customHeight="1">
      <c r="B68" s="1179"/>
      <c r="C68" s="1179"/>
      <c r="H68" s="1179"/>
      <c r="I68" s="1179"/>
      <c r="S68" s="1178"/>
      <c r="T68" s="1178"/>
    </row>
    <row r="69" spans="2:20" ht="18.75" customHeight="1">
      <c r="B69" s="1179"/>
      <c r="C69" s="1179"/>
      <c r="H69" s="1179"/>
      <c r="I69" s="1179"/>
      <c r="S69" s="1178"/>
      <c r="T69" s="1178"/>
    </row>
    <row r="70" spans="2:20" ht="18.75" customHeight="1">
      <c r="B70" s="1179"/>
      <c r="C70" s="1179"/>
      <c r="H70" s="1179"/>
      <c r="I70" s="1179"/>
      <c r="S70" s="1178"/>
      <c r="T70" s="1178"/>
    </row>
    <row r="71" spans="2:20" ht="18.75" customHeight="1">
      <c r="B71" s="1179"/>
      <c r="C71" s="1179"/>
      <c r="H71" s="1179"/>
      <c r="I71" s="1179"/>
      <c r="S71" s="1178"/>
      <c r="T71" s="1178"/>
    </row>
    <row r="72" spans="2:20" ht="18.75" customHeight="1">
      <c r="B72" s="1179"/>
      <c r="C72" s="1179"/>
      <c r="H72" s="1179"/>
      <c r="I72" s="1179"/>
      <c r="S72" s="1178"/>
      <c r="T72" s="1178"/>
    </row>
    <row r="73" spans="2:20" ht="18.75" customHeight="1">
      <c r="B73" s="1179"/>
      <c r="C73" s="1179"/>
      <c r="H73" s="1179"/>
      <c r="I73" s="1179"/>
      <c r="S73" s="1178"/>
      <c r="T73" s="1178"/>
    </row>
    <row r="74" spans="2:20" ht="18.75" customHeight="1">
      <c r="B74" s="1179"/>
      <c r="C74" s="1179"/>
      <c r="H74" s="1179"/>
      <c r="I74" s="1179"/>
      <c r="S74" s="1178"/>
      <c r="T74" s="1178"/>
    </row>
    <row r="75" spans="2:20" ht="18.75" customHeight="1">
      <c r="B75" s="1179"/>
      <c r="C75" s="1179"/>
      <c r="H75" s="1179"/>
      <c r="I75" s="1179"/>
      <c r="S75" s="1178"/>
      <c r="T75" s="1178"/>
    </row>
    <row r="76" spans="2:20" ht="18.75" customHeight="1">
      <c r="B76" s="1179"/>
      <c r="C76" s="1179"/>
      <c r="H76" s="1179"/>
      <c r="I76" s="1179"/>
      <c r="S76" s="1178"/>
      <c r="T76" s="1178"/>
    </row>
    <row r="77" spans="2:20" ht="18.75" customHeight="1">
      <c r="B77" s="1179"/>
      <c r="C77" s="1179"/>
      <c r="H77" s="1179"/>
      <c r="I77" s="1179"/>
      <c r="S77" s="1178"/>
      <c r="T77" s="1178"/>
    </row>
    <row r="78" spans="2:20" ht="18.75" customHeight="1">
      <c r="B78" s="1179"/>
      <c r="C78" s="1179"/>
      <c r="H78" s="1179"/>
      <c r="I78" s="1179"/>
      <c r="S78" s="1178"/>
      <c r="T78" s="1178"/>
    </row>
    <row r="79" spans="2:20" ht="18.75" customHeight="1">
      <c r="B79" s="1179"/>
      <c r="C79" s="1179"/>
      <c r="H79" s="1179"/>
      <c r="I79" s="1179"/>
      <c r="S79" s="1178"/>
      <c r="T79" s="1178"/>
    </row>
    <row r="80" spans="2:20" ht="18.75" customHeight="1">
      <c r="B80" s="1179"/>
      <c r="C80" s="1179"/>
      <c r="H80" s="1179"/>
      <c r="I80" s="1179"/>
      <c r="S80" s="1178"/>
      <c r="T80" s="1178"/>
    </row>
    <row r="81" spans="2:20" ht="18.75" customHeight="1">
      <c r="B81" s="1179"/>
      <c r="C81" s="1179"/>
      <c r="H81" s="1179"/>
      <c r="I81" s="1179"/>
      <c r="S81" s="1178"/>
      <c r="T81" s="1178"/>
    </row>
    <row r="82" spans="2:20" ht="18.75" customHeight="1">
      <c r="B82" s="1179"/>
      <c r="C82" s="1179"/>
      <c r="H82" s="1179"/>
      <c r="I82" s="1179"/>
      <c r="S82" s="1178"/>
      <c r="T82" s="1178"/>
    </row>
    <row r="83" spans="2:20" ht="18.75" customHeight="1">
      <c r="B83" s="1179"/>
      <c r="C83" s="1179"/>
      <c r="H83" s="1179"/>
      <c r="I83" s="1179"/>
      <c r="S83" s="1178"/>
      <c r="T83" s="1178"/>
    </row>
    <row r="84" spans="2:20" ht="18.75" customHeight="1">
      <c r="B84" s="1179"/>
      <c r="C84" s="1179"/>
      <c r="H84" s="1179"/>
      <c r="I84" s="1179"/>
      <c r="S84" s="1178"/>
      <c r="T84" s="1178"/>
    </row>
    <row r="85" spans="2:20" ht="18.75" customHeight="1">
      <c r="B85" s="1179"/>
      <c r="C85" s="1179"/>
      <c r="H85" s="1179"/>
      <c r="I85" s="1179"/>
      <c r="S85" s="1178"/>
      <c r="T85" s="1178"/>
    </row>
    <row r="86" spans="2:20" ht="18.75" customHeight="1">
      <c r="B86" s="1179"/>
      <c r="C86" s="1179"/>
      <c r="H86" s="1179"/>
      <c r="I86" s="1179"/>
      <c r="S86" s="1178"/>
      <c r="T86" s="1178"/>
    </row>
    <row r="87" spans="2:20" ht="18.75" customHeight="1">
      <c r="B87" s="1179"/>
      <c r="C87" s="1179"/>
      <c r="H87" s="1179"/>
      <c r="I87" s="1179"/>
      <c r="S87" s="1178"/>
      <c r="T87" s="1178"/>
    </row>
    <row r="88" spans="2:20" ht="18.75" customHeight="1">
      <c r="B88" s="1179"/>
      <c r="C88" s="1179"/>
      <c r="H88" s="1179"/>
      <c r="I88" s="1179"/>
      <c r="R88" s="1248"/>
      <c r="S88" s="1178"/>
      <c r="T88" s="1178"/>
    </row>
    <row r="89" spans="2:20" ht="18.75" customHeight="1">
      <c r="B89" s="1179"/>
      <c r="C89" s="1179"/>
      <c r="H89" s="1179"/>
      <c r="I89" s="1179"/>
    </row>
    <row r="90" spans="2:20" ht="18.75" customHeight="1">
      <c r="B90" s="1179"/>
      <c r="C90" s="1179"/>
      <c r="H90" s="1179"/>
      <c r="I90" s="1179"/>
      <c r="R90" s="1248"/>
    </row>
    <row r="91" spans="2:20" ht="18.75" customHeight="1">
      <c r="B91" s="1179"/>
      <c r="C91" s="1179"/>
      <c r="H91" s="1179"/>
      <c r="I91" s="1179"/>
    </row>
    <row r="92" spans="2:20" ht="18.75" customHeight="1">
      <c r="B92" s="1179"/>
      <c r="C92" s="1179"/>
      <c r="H92" s="1179"/>
      <c r="I92" s="1179"/>
    </row>
    <row r="93" spans="2:20" ht="18.75" customHeight="1">
      <c r="B93" s="1179"/>
      <c r="C93" s="1179"/>
      <c r="H93" s="1179"/>
      <c r="I93" s="1179"/>
    </row>
    <row r="94" spans="2:20" ht="18.75" customHeight="1">
      <c r="B94" s="1179"/>
      <c r="C94" s="1179"/>
      <c r="H94" s="1179"/>
      <c r="I94" s="1179"/>
      <c r="S94" s="1247"/>
      <c r="T94" s="1247"/>
    </row>
    <row r="95" spans="2:20" ht="18.75" customHeight="1">
      <c r="S95" s="1178"/>
      <c r="T95" s="1178"/>
    </row>
    <row r="96" spans="2:20" ht="18.75" customHeight="1">
      <c r="S96" s="1178"/>
      <c r="T96" s="1178"/>
    </row>
    <row r="97" spans="19:20" ht="18.75" customHeight="1">
      <c r="S97" s="1178"/>
      <c r="T97" s="1178"/>
    </row>
    <row r="98" spans="19:20" ht="18.75" customHeight="1">
      <c r="S98" s="1178"/>
      <c r="T98" s="1178"/>
    </row>
    <row r="99" spans="19:20" ht="18.75" customHeight="1">
      <c r="S99" s="1178"/>
      <c r="T99" s="1178"/>
    </row>
    <row r="100" spans="19:20" ht="18.75" customHeight="1">
      <c r="S100" s="1178"/>
      <c r="T100" s="1178"/>
    </row>
    <row r="101" spans="19:20" ht="18.75" customHeight="1">
      <c r="S101" s="1178"/>
      <c r="T101" s="1178"/>
    </row>
    <row r="102" spans="19:20" ht="18.75" customHeight="1">
      <c r="S102" s="1178"/>
      <c r="T102" s="1178"/>
    </row>
    <row r="103" spans="19:20" ht="18.75" customHeight="1">
      <c r="S103" s="1178"/>
      <c r="T103" s="1178"/>
    </row>
    <row r="104" spans="19:20" ht="18.75" customHeight="1">
      <c r="S104" s="1178"/>
      <c r="T104" s="1178"/>
    </row>
    <row r="105" spans="19:20" ht="18.75" customHeight="1">
      <c r="S105" s="1178"/>
      <c r="T105" s="1178"/>
    </row>
    <row r="106" spans="19:20" ht="18.75" customHeight="1">
      <c r="S106" s="1178"/>
      <c r="T106" s="1178"/>
    </row>
    <row r="107" spans="19:20" ht="18.75" customHeight="1">
      <c r="S107" s="1178"/>
      <c r="T107" s="1178"/>
    </row>
    <row r="108" spans="19:20" ht="18.75" customHeight="1">
      <c r="S108" s="1178"/>
      <c r="T108" s="1178"/>
    </row>
    <row r="109" spans="19:20" ht="18.75" customHeight="1">
      <c r="S109" s="1178"/>
      <c r="T109" s="1178"/>
    </row>
    <row r="110" spans="19:20" ht="18.75" customHeight="1">
      <c r="S110" s="1178"/>
      <c r="T110" s="1178"/>
    </row>
    <row r="111" spans="19:20" ht="18.75" customHeight="1">
      <c r="S111" s="1178"/>
      <c r="T111" s="1178"/>
    </row>
    <row r="112" spans="19:20" ht="18.75" customHeight="1">
      <c r="S112" s="1178"/>
      <c r="T112" s="1178"/>
    </row>
    <row r="113" spans="15:20" ht="18.75" customHeight="1">
      <c r="S113" s="1178"/>
      <c r="T113" s="1178"/>
    </row>
    <row r="114" spans="15:20" ht="18.75" customHeight="1">
      <c r="S114" s="1178"/>
      <c r="T114" s="1178"/>
    </row>
    <row r="115" spans="15:20" ht="18.75" customHeight="1">
      <c r="R115" s="1248"/>
      <c r="S115" s="1178"/>
      <c r="T115" s="1178"/>
    </row>
    <row r="116" spans="15:20" ht="18.75" customHeight="1"/>
    <row r="117" spans="15:20" ht="18.75" customHeight="1">
      <c r="R117" s="1248"/>
    </row>
    <row r="118" spans="15:20" ht="18.75" customHeight="1"/>
    <row r="119" spans="15:20" ht="18.75" customHeight="1"/>
    <row r="120" spans="15:20" ht="18.75" customHeight="1"/>
    <row r="121" spans="15:20" ht="18.75" customHeight="1">
      <c r="S121" s="1247"/>
      <c r="T121" s="1247"/>
    </row>
    <row r="122" spans="15:20" ht="18.75" customHeight="1">
      <c r="O122" s="1221"/>
      <c r="Q122" s="1221"/>
      <c r="S122" s="1178"/>
      <c r="T122" s="1178"/>
    </row>
    <row r="123" spans="15:20" ht="18.75" customHeight="1">
      <c r="O123" s="1221"/>
      <c r="Q123" s="1221"/>
      <c r="S123" s="1178"/>
      <c r="T123" s="1178"/>
    </row>
    <row r="124" spans="15:20" ht="18.75" customHeight="1">
      <c r="O124" s="1221"/>
      <c r="Q124" s="1221"/>
      <c r="S124" s="1178"/>
      <c r="T124" s="1178"/>
    </row>
    <row r="125" spans="15:20" ht="18.75" customHeight="1">
      <c r="O125" s="1221"/>
      <c r="Q125" s="1221"/>
      <c r="S125" s="1178"/>
      <c r="T125" s="1178"/>
    </row>
    <row r="126" spans="15:20" ht="18.75" customHeight="1">
      <c r="O126" s="1221"/>
      <c r="Q126" s="1221"/>
      <c r="S126" s="1178"/>
      <c r="T126" s="1178"/>
    </row>
    <row r="127" spans="15:20" ht="18.75" customHeight="1">
      <c r="O127" s="1221"/>
      <c r="Q127" s="1221"/>
      <c r="S127" s="1178"/>
      <c r="T127" s="1178"/>
    </row>
    <row r="128" spans="15:20" ht="18.75" customHeight="1">
      <c r="O128" s="1221"/>
      <c r="Q128" s="1221"/>
      <c r="S128" s="1178"/>
      <c r="T128" s="1178"/>
    </row>
    <row r="129" spans="15:20" ht="18.75" customHeight="1">
      <c r="O129" s="1221"/>
      <c r="Q129" s="1221"/>
      <c r="S129" s="1178"/>
      <c r="T129" s="1178"/>
    </row>
    <row r="130" spans="15:20" ht="18.75" customHeight="1">
      <c r="O130" s="1221"/>
      <c r="Q130" s="1221"/>
      <c r="S130" s="1178"/>
      <c r="T130" s="1178"/>
    </row>
    <row r="131" spans="15:20" ht="18.75" customHeight="1">
      <c r="O131" s="1221"/>
      <c r="Q131" s="1221"/>
      <c r="S131" s="1178"/>
      <c r="T131" s="1178"/>
    </row>
    <row r="132" spans="15:20" ht="18.75" customHeight="1">
      <c r="O132" s="1221"/>
      <c r="Q132" s="1221"/>
      <c r="S132" s="1178"/>
      <c r="T132" s="1178"/>
    </row>
    <row r="133" spans="15:20" ht="18.75" customHeight="1">
      <c r="O133" s="1221"/>
      <c r="Q133" s="1221"/>
      <c r="S133" s="1178"/>
      <c r="T133" s="1178"/>
    </row>
    <row r="134" spans="15:20" ht="18.75" customHeight="1">
      <c r="O134" s="1221"/>
      <c r="Q134" s="1221"/>
      <c r="S134" s="1178"/>
      <c r="T134" s="1178"/>
    </row>
    <row r="135" spans="15:20" ht="18.75" customHeight="1">
      <c r="O135" s="1221"/>
      <c r="Q135" s="1221"/>
      <c r="S135" s="1178"/>
      <c r="T135" s="1178"/>
    </row>
    <row r="136" spans="15:20" ht="18.75" customHeight="1">
      <c r="O136" s="1221"/>
      <c r="Q136" s="1221"/>
      <c r="S136" s="1178"/>
      <c r="T136" s="1178"/>
    </row>
    <row r="137" spans="15:20" ht="18.75" customHeight="1">
      <c r="O137" s="1221"/>
      <c r="Q137" s="1221"/>
      <c r="S137" s="1178"/>
      <c r="T137" s="1178"/>
    </row>
    <row r="138" spans="15:20" ht="18.75" customHeight="1">
      <c r="O138" s="1221"/>
      <c r="Q138" s="1221"/>
      <c r="S138" s="1178"/>
      <c r="T138" s="1178"/>
    </row>
    <row r="139" spans="15:20" ht="18.75" customHeight="1">
      <c r="O139" s="1221"/>
      <c r="Q139" s="1221"/>
      <c r="S139" s="1178"/>
      <c r="T139" s="1178"/>
    </row>
    <row r="140" spans="15:20" ht="18.75" customHeight="1">
      <c r="O140" s="1221"/>
      <c r="Q140" s="1221"/>
      <c r="S140" s="1178"/>
      <c r="T140" s="1178"/>
    </row>
    <row r="141" spans="15:20" ht="18.75" customHeight="1">
      <c r="O141" s="1221"/>
      <c r="Q141" s="1221"/>
      <c r="S141" s="1178"/>
      <c r="T141" s="1178"/>
    </row>
    <row r="142" spans="15:20" ht="18.75" customHeight="1">
      <c r="O142" s="1221"/>
      <c r="Q142" s="1221"/>
      <c r="R142" s="1248"/>
      <c r="S142" s="1178"/>
      <c r="T142" s="1178"/>
    </row>
    <row r="143" spans="15:20" ht="18.75" customHeight="1"/>
    <row r="144" spans="15:20" ht="18.75" customHeight="1">
      <c r="R144" s="1248"/>
    </row>
    <row r="145" spans="19:20" ht="18.75" customHeight="1"/>
    <row r="146" spans="19:20" ht="18.75" customHeight="1"/>
    <row r="147" spans="19:20" ht="18.75" customHeight="1"/>
    <row r="148" spans="19:20" ht="18.75" customHeight="1">
      <c r="S148" s="1247"/>
      <c r="T148" s="1247"/>
    </row>
    <row r="149" spans="19:20" ht="18.75" customHeight="1">
      <c r="S149" s="1178"/>
      <c r="T149" s="1178"/>
    </row>
    <row r="150" spans="19:20" ht="18.75" customHeight="1">
      <c r="S150" s="1178"/>
      <c r="T150" s="1178"/>
    </row>
    <row r="151" spans="19:20" ht="18.75" customHeight="1">
      <c r="S151" s="1178"/>
      <c r="T151" s="1178"/>
    </row>
    <row r="152" spans="19:20" ht="18.75" customHeight="1">
      <c r="S152" s="1178"/>
      <c r="T152" s="1178"/>
    </row>
    <row r="153" spans="19:20" ht="18.75" customHeight="1">
      <c r="S153" s="1178"/>
      <c r="T153" s="1178"/>
    </row>
    <row r="154" spans="19:20" ht="18.75" customHeight="1">
      <c r="S154" s="1178"/>
      <c r="T154" s="1178"/>
    </row>
    <row r="155" spans="19:20" ht="18.75" customHeight="1">
      <c r="S155" s="1178"/>
      <c r="T155" s="1178"/>
    </row>
    <row r="156" spans="19:20" ht="18.75" customHeight="1">
      <c r="S156" s="1178"/>
      <c r="T156" s="1178"/>
    </row>
    <row r="157" spans="19:20" ht="18.75" customHeight="1">
      <c r="S157" s="1178"/>
      <c r="T157" s="1178"/>
    </row>
    <row r="158" spans="19:20" ht="18.75" customHeight="1">
      <c r="S158" s="1178"/>
      <c r="T158" s="1178"/>
    </row>
    <row r="159" spans="19:20" ht="18.75" customHeight="1">
      <c r="S159" s="1178"/>
      <c r="T159" s="1178"/>
    </row>
    <row r="160" spans="19:20" ht="18.75" customHeight="1">
      <c r="S160" s="1178"/>
      <c r="T160" s="1178"/>
    </row>
    <row r="161" spans="18:20" ht="18.75" customHeight="1">
      <c r="S161" s="1178"/>
      <c r="T161" s="1178"/>
    </row>
    <row r="162" spans="18:20" ht="18.75" customHeight="1">
      <c r="S162" s="1178"/>
      <c r="T162" s="1178"/>
    </row>
    <row r="163" spans="18:20" ht="18.75" customHeight="1">
      <c r="S163" s="1178"/>
      <c r="T163" s="1178"/>
    </row>
    <row r="164" spans="18:20" ht="18.75" customHeight="1">
      <c r="S164" s="1178"/>
      <c r="T164" s="1178"/>
    </row>
    <row r="165" spans="18:20" ht="18.75" customHeight="1">
      <c r="S165" s="1178"/>
      <c r="T165" s="1178"/>
    </row>
    <row r="166" spans="18:20" ht="18.75" customHeight="1">
      <c r="S166" s="1178"/>
      <c r="T166" s="1178"/>
    </row>
    <row r="167" spans="18:20" ht="18.75" customHeight="1">
      <c r="S167" s="1178"/>
      <c r="T167" s="1178"/>
    </row>
    <row r="168" spans="18:20" ht="18.75" customHeight="1">
      <c r="S168" s="1178"/>
      <c r="T168" s="1178"/>
    </row>
    <row r="169" spans="18:20" ht="18.75" customHeight="1">
      <c r="R169" s="1248"/>
      <c r="S169" s="1178"/>
      <c r="T169" s="1178"/>
    </row>
    <row r="170" spans="18:20" ht="18.75" customHeight="1"/>
    <row r="171" spans="18:20" ht="18.75" customHeight="1">
      <c r="R171" s="1248"/>
    </row>
    <row r="172" spans="18:20" ht="18.75" customHeight="1"/>
    <row r="173" spans="18:20" ht="18.75" customHeight="1"/>
    <row r="174" spans="18:20" ht="18.75" customHeight="1"/>
    <row r="175" spans="18:20" ht="18.75" customHeight="1">
      <c r="S175" s="1247"/>
      <c r="T175" s="1247"/>
    </row>
    <row r="176" spans="18:20" ht="18.75" customHeight="1">
      <c r="S176" s="1178"/>
      <c r="T176" s="1178"/>
    </row>
    <row r="177" spans="12:20" ht="18.75" customHeight="1">
      <c r="S177" s="1178"/>
      <c r="T177" s="1178"/>
    </row>
    <row r="178" spans="12:20" ht="18.75" customHeight="1">
      <c r="S178" s="1178"/>
      <c r="T178" s="1178"/>
    </row>
    <row r="179" spans="12:20" ht="18.75" customHeight="1">
      <c r="S179" s="1178"/>
      <c r="T179" s="1178"/>
    </row>
    <row r="180" spans="12:20" ht="18.75" customHeight="1">
      <c r="S180" s="1178"/>
      <c r="T180" s="1178"/>
    </row>
    <row r="181" spans="12:20" ht="18.75" customHeight="1">
      <c r="S181" s="1178"/>
      <c r="T181" s="1178"/>
    </row>
    <row r="182" spans="12:20" ht="18.75" customHeight="1">
      <c r="S182" s="1178"/>
      <c r="T182" s="1178"/>
    </row>
    <row r="183" spans="12:20" ht="18.75" customHeight="1">
      <c r="S183" s="1178"/>
      <c r="T183" s="1178"/>
    </row>
    <row r="184" spans="12:20" ht="18.75" customHeight="1">
      <c r="S184" s="1178"/>
      <c r="T184" s="1178"/>
    </row>
    <row r="185" spans="12:20" ht="18.75" customHeight="1">
      <c r="S185" s="1178"/>
      <c r="T185" s="1178"/>
    </row>
    <row r="186" spans="12:20" ht="18.75" customHeight="1">
      <c r="S186" s="1178"/>
      <c r="T186" s="1178"/>
    </row>
    <row r="187" spans="12:20" ht="18.75" customHeight="1">
      <c r="S187" s="1178"/>
      <c r="T187" s="1178"/>
    </row>
    <row r="188" spans="12:20" ht="18.75" customHeight="1">
      <c r="S188" s="1178"/>
      <c r="T188" s="1178"/>
    </row>
    <row r="189" spans="12:20" ht="18.75" customHeight="1">
      <c r="S189" s="1178"/>
      <c r="T189" s="1178"/>
    </row>
    <row r="190" spans="12:20" ht="18.75" customHeight="1">
      <c r="S190" s="1178"/>
      <c r="T190" s="1178"/>
    </row>
    <row r="191" spans="12:20" ht="18.75" customHeight="1">
      <c r="S191" s="1178"/>
      <c r="T191" s="1178"/>
    </row>
    <row r="192" spans="12:20" ht="18.75" customHeight="1">
      <c r="L192" s="1251"/>
      <c r="S192" s="1178"/>
      <c r="T192" s="1178"/>
    </row>
    <row r="193" spans="18:20" ht="18.75" customHeight="1">
      <c r="S193" s="1178"/>
      <c r="T193" s="1178"/>
    </row>
    <row r="194" spans="18:20" ht="18.75" customHeight="1">
      <c r="S194" s="1178"/>
      <c r="T194" s="1178"/>
    </row>
    <row r="195" spans="18:20" ht="18.75" customHeight="1">
      <c r="S195" s="1178"/>
      <c r="T195" s="1178"/>
    </row>
    <row r="196" spans="18:20" ht="18.75" customHeight="1">
      <c r="R196" s="1248"/>
      <c r="S196" s="1178"/>
      <c r="T196" s="1178"/>
    </row>
    <row r="197" spans="18:20" ht="18.75" customHeight="1"/>
  </sheetData>
  <phoneticPr fontId="9"/>
  <pageMargins left="1.4" right="0.74803149606299213" top="0.98425196850393704" bottom="0.98425196850393704" header="0.31496062992125984" footer="0.31496062992125984"/>
  <pageSetup paperSize="9" scale="68"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zoomScaleNormal="100" zoomScaleSheetLayoutView="100" workbookViewId="0">
      <selection activeCell="A2" sqref="A2"/>
    </sheetView>
  </sheetViews>
  <sheetFormatPr defaultRowHeight="12.75" outlineLevelCol="1"/>
  <cols>
    <col min="1" max="1" width="14.7109375" style="469" customWidth="1"/>
    <col min="2" max="2" width="12.7109375" style="469" hidden="1" customWidth="1" outlineLevel="1"/>
    <col min="3" max="3" width="12.7109375" style="469" customWidth="1" collapsed="1"/>
    <col min="4" max="4" width="12.7109375" style="469" customWidth="1"/>
    <col min="5" max="6" width="12.7109375" style="1252" customWidth="1"/>
    <col min="7" max="7" width="14.7109375" style="469" customWidth="1"/>
    <col min="8" max="8" width="12.7109375" style="469" hidden="1" customWidth="1" outlineLevel="1"/>
    <col min="9" max="9" width="12.7109375" style="469" customWidth="1" collapsed="1"/>
    <col min="10" max="11" width="12.7109375" style="469" customWidth="1"/>
    <col min="12" max="12" width="9.140625" style="469" customWidth="1"/>
    <col min="13" max="16384" width="9.140625" style="469"/>
  </cols>
  <sheetData>
    <row r="1" spans="1:11" ht="18.75" customHeight="1">
      <c r="A1" s="1635" t="s">
        <v>1865</v>
      </c>
    </row>
    <row r="2" spans="1:11" ht="18.75" customHeight="1"/>
    <row r="3" spans="1:11" s="1639" customFormat="1" ht="18.75" customHeight="1">
      <c r="A3" s="1591" t="s">
        <v>1413</v>
      </c>
      <c r="B3" s="1591"/>
      <c r="C3" s="1591"/>
      <c r="D3" s="1591"/>
      <c r="E3" s="1591"/>
      <c r="F3" s="1636"/>
      <c r="G3" s="1591" t="s">
        <v>1414</v>
      </c>
      <c r="H3" s="1637"/>
      <c r="I3" s="1638"/>
      <c r="J3" s="1219"/>
    </row>
    <row r="4" spans="1:11" s="1639" customFormat="1" ht="18.75" customHeight="1">
      <c r="A4" s="1591" t="s">
        <v>1417</v>
      </c>
      <c r="B4" s="1591"/>
      <c r="C4" s="1591"/>
      <c r="D4" s="1591"/>
      <c r="E4" s="1591"/>
      <c r="F4" s="1636"/>
      <c r="G4" s="1640" t="s">
        <v>1418</v>
      </c>
      <c r="H4" s="1637"/>
      <c r="I4" s="1640"/>
      <c r="J4" s="1219"/>
    </row>
    <row r="5" spans="1:11" ht="18.75" customHeight="1">
      <c r="A5" s="1255"/>
      <c r="B5" s="1254"/>
      <c r="C5" s="1256"/>
      <c r="D5" s="1593" t="s">
        <v>734</v>
      </c>
      <c r="E5" s="1641"/>
      <c r="F5" s="1253"/>
      <c r="G5" s="1255"/>
      <c r="H5" s="1254"/>
      <c r="I5" s="1256"/>
      <c r="J5" s="1593" t="s">
        <v>759</v>
      </c>
      <c r="K5" s="336"/>
    </row>
    <row r="6" spans="1:11" ht="18.75" customHeight="1">
      <c r="A6" s="1594"/>
      <c r="B6" s="1595"/>
      <c r="C6" s="1596" t="s">
        <v>1411</v>
      </c>
      <c r="D6" s="1597"/>
      <c r="E6" s="1598"/>
      <c r="F6" s="1253"/>
      <c r="G6" s="1594"/>
      <c r="H6" s="1595"/>
      <c r="I6" s="1596" t="s">
        <v>1412</v>
      </c>
      <c r="J6" s="1597"/>
      <c r="K6" s="336"/>
    </row>
    <row r="7" spans="1:11" ht="18.75" customHeight="1">
      <c r="A7" s="1599"/>
      <c r="B7" s="1600" t="s">
        <v>735</v>
      </c>
      <c r="C7" s="1601"/>
      <c r="D7" s="1602" t="s">
        <v>736</v>
      </c>
      <c r="E7" s="1603"/>
      <c r="F7" s="1253"/>
      <c r="G7" s="1599"/>
      <c r="H7" s="1600" t="s">
        <v>735</v>
      </c>
      <c r="I7" s="1601"/>
      <c r="J7" s="1602" t="s">
        <v>736</v>
      </c>
      <c r="K7" s="336"/>
    </row>
    <row r="8" spans="1:11" ht="18.75" customHeight="1">
      <c r="A8" s="1604" t="s">
        <v>1909</v>
      </c>
      <c r="B8" s="1605">
        <v>190629</v>
      </c>
      <c r="C8" s="1608">
        <v>12547</v>
      </c>
      <c r="D8" s="1642">
        <f>C8/B8*100</f>
        <v>6.5818946749969838</v>
      </c>
      <c r="E8" s="1613"/>
      <c r="F8" s="1253"/>
      <c r="G8" s="1604" t="s">
        <v>225</v>
      </c>
      <c r="H8" s="1605">
        <v>554757</v>
      </c>
      <c r="I8" s="1608">
        <v>29375</v>
      </c>
      <c r="J8" s="1606">
        <f t="shared" ref="J8:J28" si="0">I8/H8*100</f>
        <v>5.2951111928285721</v>
      </c>
      <c r="K8" s="336"/>
    </row>
    <row r="9" spans="1:11" ht="18.75" customHeight="1">
      <c r="A9" s="1604" t="s">
        <v>226</v>
      </c>
      <c r="B9" s="1605">
        <v>74256</v>
      </c>
      <c r="C9" s="1608">
        <v>4679</v>
      </c>
      <c r="D9" s="1642">
        <f t="shared" ref="D9:D28" si="1">C9/B9*100</f>
        <v>6.3011743158801981</v>
      </c>
      <c r="E9" s="1613"/>
      <c r="F9" s="1253"/>
      <c r="G9" s="1604" t="s">
        <v>229</v>
      </c>
      <c r="H9" s="1605">
        <v>1491163</v>
      </c>
      <c r="I9" s="1608">
        <v>67599</v>
      </c>
      <c r="J9" s="1606">
        <f t="shared" si="0"/>
        <v>4.5333072239587491</v>
      </c>
      <c r="K9" s="336"/>
    </row>
    <row r="10" spans="1:11" ht="18.75" customHeight="1">
      <c r="A10" s="1604" t="s">
        <v>231</v>
      </c>
      <c r="B10" s="1605">
        <v>31444</v>
      </c>
      <c r="C10" s="1608">
        <v>1812</v>
      </c>
      <c r="D10" s="1642">
        <f t="shared" si="1"/>
        <v>5.762625620150108</v>
      </c>
      <c r="E10" s="1613"/>
      <c r="F10" s="1253"/>
      <c r="G10" s="1604" t="s">
        <v>224</v>
      </c>
      <c r="H10" s="1605">
        <v>2267364</v>
      </c>
      <c r="I10" s="1608">
        <v>100766</v>
      </c>
      <c r="J10" s="1606">
        <f t="shared" si="0"/>
        <v>4.4441915810606503</v>
      </c>
      <c r="K10" s="336"/>
    </row>
    <row r="11" spans="1:11" ht="18.75" customHeight="1">
      <c r="A11" s="1604" t="s">
        <v>235</v>
      </c>
      <c r="B11" s="1605">
        <v>49555</v>
      </c>
      <c r="C11" s="1608">
        <v>2848</v>
      </c>
      <c r="D11" s="1642">
        <f t="shared" si="1"/>
        <v>5.747149631722329</v>
      </c>
      <c r="E11" s="1613"/>
      <c r="F11" s="1253"/>
      <c r="G11" s="1604" t="s">
        <v>235</v>
      </c>
      <c r="H11" s="1605">
        <v>561536</v>
      </c>
      <c r="I11" s="1608">
        <v>23940</v>
      </c>
      <c r="J11" s="1606">
        <f t="shared" si="0"/>
        <v>4.2633063596991105</v>
      </c>
      <c r="K11" s="336"/>
    </row>
    <row r="12" spans="1:11" ht="18.75" customHeight="1">
      <c r="A12" s="1604" t="s">
        <v>228</v>
      </c>
      <c r="B12" s="1605">
        <v>124636</v>
      </c>
      <c r="C12" s="1608">
        <v>7130</v>
      </c>
      <c r="D12" s="1642">
        <f t="shared" si="1"/>
        <v>5.720658557720081</v>
      </c>
      <c r="E12" s="1613"/>
      <c r="F12" s="1253"/>
      <c r="G12" s="1604" t="s">
        <v>226</v>
      </c>
      <c r="H12" s="1605">
        <v>864388</v>
      </c>
      <c r="I12" s="1608">
        <v>34992</v>
      </c>
      <c r="J12" s="1606">
        <f t="shared" si="0"/>
        <v>4.048182066386854</v>
      </c>
      <c r="K12" s="336"/>
    </row>
    <row r="13" spans="1:11" ht="18.75" customHeight="1">
      <c r="A13" s="1604" t="s">
        <v>234</v>
      </c>
      <c r="B13" s="1605">
        <v>75749</v>
      </c>
      <c r="C13" s="1608">
        <v>4114</v>
      </c>
      <c r="D13" s="1642">
        <f t="shared" si="1"/>
        <v>5.4310947999313521</v>
      </c>
      <c r="E13" s="1613"/>
      <c r="F13" s="1253"/>
      <c r="G13" s="1604" t="s">
        <v>228</v>
      </c>
      <c r="H13" s="1605">
        <v>1425480</v>
      </c>
      <c r="I13" s="1608">
        <v>56999</v>
      </c>
      <c r="J13" s="1606">
        <f t="shared" si="0"/>
        <v>3.998582933468025</v>
      </c>
      <c r="K13" s="336"/>
    </row>
    <row r="14" spans="1:11" ht="18.75" customHeight="1">
      <c r="A14" s="1604" t="s">
        <v>232</v>
      </c>
      <c r="B14" s="1605">
        <v>54807</v>
      </c>
      <c r="C14" s="1608">
        <v>2868</v>
      </c>
      <c r="D14" s="1642">
        <f t="shared" si="1"/>
        <v>5.2329082051562761</v>
      </c>
      <c r="E14" s="1613"/>
      <c r="F14" s="1253"/>
      <c r="G14" s="1604" t="s">
        <v>232</v>
      </c>
      <c r="H14" s="1605">
        <v>579888</v>
      </c>
      <c r="I14" s="1608">
        <v>20528</v>
      </c>
      <c r="J14" s="1606">
        <f t="shared" si="0"/>
        <v>3.5399939298623182</v>
      </c>
      <c r="K14" s="336"/>
    </row>
    <row r="15" spans="1:11" ht="18.75" customHeight="1">
      <c r="A15" s="1604" t="s">
        <v>229</v>
      </c>
      <c r="B15" s="1605">
        <v>119509</v>
      </c>
      <c r="C15" s="1608">
        <v>6245</v>
      </c>
      <c r="D15" s="1642">
        <f t="shared" si="1"/>
        <v>5.2255478666878643</v>
      </c>
      <c r="E15" s="1613"/>
      <c r="F15" s="1253"/>
      <c r="G15" s="1604" t="s">
        <v>234</v>
      </c>
      <c r="H15" s="1605">
        <v>858119</v>
      </c>
      <c r="I15" s="1608">
        <v>29371</v>
      </c>
      <c r="J15" s="1606">
        <f t="shared" si="0"/>
        <v>3.4227187604516387</v>
      </c>
      <c r="K15" s="336"/>
    </row>
    <row r="16" spans="1:11" ht="18.75" customHeight="1">
      <c r="A16" s="1604" t="s">
        <v>240</v>
      </c>
      <c r="B16" s="1605">
        <v>30059</v>
      </c>
      <c r="C16" s="1608">
        <v>1515</v>
      </c>
      <c r="D16" s="1642">
        <f t="shared" si="1"/>
        <v>5.0400878272730303</v>
      </c>
      <c r="E16" s="1613"/>
      <c r="F16" s="1253"/>
      <c r="G16" s="1604" t="s">
        <v>240</v>
      </c>
      <c r="H16" s="1605">
        <v>397226</v>
      </c>
      <c r="I16" s="1608">
        <v>13553</v>
      </c>
      <c r="J16" s="1606">
        <f t="shared" si="0"/>
        <v>3.411911606994507</v>
      </c>
      <c r="K16" s="336"/>
    </row>
    <row r="17" spans="1:11" ht="18.75" customHeight="1">
      <c r="A17" s="1604" t="s">
        <v>238</v>
      </c>
      <c r="B17" s="1605">
        <v>42429</v>
      </c>
      <c r="C17" s="1608">
        <v>2079</v>
      </c>
      <c r="D17" s="1642">
        <f t="shared" si="1"/>
        <v>4.8999505055504491</v>
      </c>
      <c r="E17" s="1613"/>
      <c r="F17" s="1253"/>
      <c r="G17" s="1604" t="s">
        <v>223</v>
      </c>
      <c r="H17" s="1605">
        <v>732116</v>
      </c>
      <c r="I17" s="1608">
        <v>24476</v>
      </c>
      <c r="J17" s="1606">
        <f t="shared" si="0"/>
        <v>3.3431860524834862</v>
      </c>
      <c r="K17" s="336"/>
    </row>
    <row r="18" spans="1:11" ht="18.75" customHeight="1">
      <c r="A18" s="1604" t="s">
        <v>233</v>
      </c>
      <c r="B18" s="1605">
        <v>32388</v>
      </c>
      <c r="C18" s="1608">
        <v>1581</v>
      </c>
      <c r="D18" s="1642">
        <f t="shared" si="1"/>
        <v>4.8814375694701742</v>
      </c>
      <c r="E18" s="1613"/>
      <c r="F18" s="1253"/>
      <c r="G18" s="1604" t="s">
        <v>231</v>
      </c>
      <c r="H18" s="1605">
        <v>316851</v>
      </c>
      <c r="I18" s="1608">
        <v>9843</v>
      </c>
      <c r="J18" s="1606">
        <f t="shared" si="0"/>
        <v>3.1065074751223762</v>
      </c>
      <c r="K18" s="336"/>
    </row>
    <row r="19" spans="1:11" ht="18.75" customHeight="1">
      <c r="A19" s="1604" t="s">
        <v>223</v>
      </c>
      <c r="B19" s="1605">
        <v>70797</v>
      </c>
      <c r="C19" s="1608">
        <v>3328</v>
      </c>
      <c r="D19" s="1642">
        <f t="shared" si="1"/>
        <v>4.7007641566733049</v>
      </c>
      <c r="E19" s="1613"/>
      <c r="F19" s="1253"/>
      <c r="G19" s="1604" t="s">
        <v>238</v>
      </c>
      <c r="H19" s="1605">
        <v>505680</v>
      </c>
      <c r="I19" s="1615">
        <v>15121</v>
      </c>
      <c r="J19" s="1614">
        <f t="shared" si="0"/>
        <v>2.9902309761113748</v>
      </c>
      <c r="K19" s="336"/>
    </row>
    <row r="20" spans="1:11" ht="18.75" customHeight="1">
      <c r="A20" s="1604" t="s">
        <v>230</v>
      </c>
      <c r="B20" s="1605">
        <v>37073</v>
      </c>
      <c r="C20" s="1608">
        <v>1655</v>
      </c>
      <c r="D20" s="1642">
        <f t="shared" si="1"/>
        <v>4.4641652954980717</v>
      </c>
      <c r="E20" s="1613"/>
      <c r="F20" s="1253"/>
      <c r="G20" s="1604" t="s">
        <v>236</v>
      </c>
      <c r="H20" s="1605">
        <v>248495</v>
      </c>
      <c r="I20" s="1608">
        <v>7009</v>
      </c>
      <c r="J20" s="1606">
        <f t="shared" si="0"/>
        <v>2.8205798909434798</v>
      </c>
      <c r="K20" s="336"/>
    </row>
    <row r="21" spans="1:11" ht="18.75" customHeight="1">
      <c r="A21" s="1604" t="s">
        <v>236</v>
      </c>
      <c r="B21" s="1605">
        <v>23526</v>
      </c>
      <c r="C21" s="1608">
        <v>1034</v>
      </c>
      <c r="D21" s="1642">
        <f t="shared" si="1"/>
        <v>4.3951372949077614</v>
      </c>
      <c r="E21" s="1613"/>
      <c r="F21" s="1253"/>
      <c r="G21" s="1609" t="s">
        <v>175</v>
      </c>
      <c r="H21" s="1610">
        <v>746742</v>
      </c>
      <c r="I21" s="1611">
        <v>20719</v>
      </c>
      <c r="J21" s="1612">
        <f t="shared" si="0"/>
        <v>2.7745861355059716</v>
      </c>
      <c r="K21" s="336"/>
    </row>
    <row r="22" spans="1:11" ht="18.75" customHeight="1">
      <c r="A22" s="1604" t="s">
        <v>239</v>
      </c>
      <c r="B22" s="1605">
        <v>36534</v>
      </c>
      <c r="C22" s="1608">
        <v>1579</v>
      </c>
      <c r="D22" s="1642">
        <f t="shared" si="1"/>
        <v>4.3220014233316908</v>
      </c>
      <c r="E22" s="1613"/>
      <c r="F22" s="1253"/>
      <c r="G22" s="1604" t="s">
        <v>233</v>
      </c>
      <c r="H22" s="1605">
        <v>339548</v>
      </c>
      <c r="I22" s="1608">
        <v>9397</v>
      </c>
      <c r="J22" s="1606">
        <f t="shared" si="0"/>
        <v>2.7675026800334561</v>
      </c>
      <c r="K22" s="336"/>
    </row>
    <row r="23" spans="1:11" ht="18.75" customHeight="1">
      <c r="A23" s="1609" t="s">
        <v>175</v>
      </c>
      <c r="B23" s="1610">
        <v>74419</v>
      </c>
      <c r="C23" s="1611">
        <v>3147</v>
      </c>
      <c r="D23" s="1643">
        <f t="shared" si="1"/>
        <v>4.2287587847189565</v>
      </c>
      <c r="E23" s="1613"/>
      <c r="F23" s="1253"/>
      <c r="G23" s="1604" t="s">
        <v>237</v>
      </c>
      <c r="H23" s="1605">
        <v>441106</v>
      </c>
      <c r="I23" s="1615">
        <v>12088</v>
      </c>
      <c r="J23" s="1614">
        <f t="shared" si="0"/>
        <v>2.7403843974010784</v>
      </c>
      <c r="K23" s="336"/>
    </row>
    <row r="24" spans="1:11" ht="18.75" customHeight="1">
      <c r="A24" s="1604" t="s">
        <v>225</v>
      </c>
      <c r="B24" s="1605">
        <v>42616</v>
      </c>
      <c r="C24" s="1608">
        <v>1762</v>
      </c>
      <c r="D24" s="1642">
        <f t="shared" si="1"/>
        <v>4.1345973343345221</v>
      </c>
      <c r="E24" s="1613"/>
      <c r="F24" s="1253"/>
      <c r="G24" s="1604" t="s">
        <v>241</v>
      </c>
      <c r="H24" s="1605">
        <v>367873</v>
      </c>
      <c r="I24" s="1608">
        <v>9944</v>
      </c>
      <c r="J24" s="1606">
        <f t="shared" si="0"/>
        <v>2.7031067786980834</v>
      </c>
      <c r="K24" s="336"/>
    </row>
    <row r="25" spans="1:11" ht="18.75" customHeight="1">
      <c r="A25" s="1604" t="s">
        <v>241</v>
      </c>
      <c r="B25" s="1605">
        <v>36591</v>
      </c>
      <c r="C25" s="1615">
        <v>1489</v>
      </c>
      <c r="D25" s="1644">
        <f t="shared" si="1"/>
        <v>4.0693066601076762</v>
      </c>
      <c r="E25" s="1613"/>
      <c r="F25" s="1253"/>
      <c r="G25" s="1604" t="s">
        <v>239</v>
      </c>
      <c r="H25" s="1605">
        <v>348035</v>
      </c>
      <c r="I25" s="1615">
        <v>9303</v>
      </c>
      <c r="J25" s="1614">
        <f t="shared" si="0"/>
        <v>2.673007025155516</v>
      </c>
      <c r="K25" s="336"/>
    </row>
    <row r="26" spans="1:11" ht="18.75" customHeight="1">
      <c r="A26" s="1616" t="s">
        <v>237</v>
      </c>
      <c r="B26" s="1617">
        <v>43439</v>
      </c>
      <c r="C26" s="1631">
        <v>1637</v>
      </c>
      <c r="D26" s="1644">
        <f t="shared" si="1"/>
        <v>3.7685029581712284</v>
      </c>
      <c r="E26" s="1613"/>
      <c r="F26" s="1253"/>
      <c r="G26" s="1616" t="s">
        <v>230</v>
      </c>
      <c r="H26" s="1617">
        <v>374525</v>
      </c>
      <c r="I26" s="1631">
        <v>9374</v>
      </c>
      <c r="J26" s="1614">
        <f>I26/H26*100</f>
        <v>2.5029036779921232</v>
      </c>
      <c r="K26" s="336"/>
    </row>
    <row r="27" spans="1:11" ht="18.75" customHeight="1" thickBot="1">
      <c r="A27" s="1620" t="s">
        <v>227</v>
      </c>
      <c r="B27" s="1621">
        <v>29764</v>
      </c>
      <c r="C27" s="1623">
        <v>959</v>
      </c>
      <c r="D27" s="1645">
        <f t="shared" si="1"/>
        <v>3.2220131702728123</v>
      </c>
      <c r="E27" s="1613"/>
      <c r="F27" s="1253"/>
      <c r="G27" s="1620" t="s">
        <v>227</v>
      </c>
      <c r="H27" s="1621">
        <v>317936</v>
      </c>
      <c r="I27" s="1623">
        <v>5856</v>
      </c>
      <c r="J27" s="1622">
        <f t="shared" si="0"/>
        <v>1.8418801268179759</v>
      </c>
      <c r="K27" s="336"/>
    </row>
    <row r="28" spans="1:11" ht="18.75" customHeight="1" thickTop="1">
      <c r="A28" s="1624" t="s">
        <v>764</v>
      </c>
      <c r="B28" s="1625">
        <v>5541634</v>
      </c>
      <c r="C28" s="1628">
        <v>228411</v>
      </c>
      <c r="D28" s="1646">
        <f t="shared" si="1"/>
        <v>4.1217265521324578</v>
      </c>
      <c r="E28" s="1613"/>
      <c r="F28" s="1253"/>
      <c r="G28" s="1624" t="s">
        <v>764</v>
      </c>
      <c r="H28" s="1625">
        <v>57427704</v>
      </c>
      <c r="I28" s="1628">
        <v>1786708</v>
      </c>
      <c r="J28" s="1627">
        <f t="shared" si="0"/>
        <v>3.1112300780821744</v>
      </c>
      <c r="K28" s="336"/>
    </row>
    <row r="29" spans="1:11" ht="18.75" customHeight="1">
      <c r="A29" s="1255" t="s">
        <v>758</v>
      </c>
      <c r="B29" s="1254"/>
      <c r="C29" s="1256"/>
      <c r="D29" s="1255"/>
      <c r="E29" s="1253"/>
      <c r="F29" s="1253"/>
      <c r="G29" s="1255" t="s">
        <v>758</v>
      </c>
      <c r="H29" s="1254"/>
      <c r="I29" s="1256"/>
      <c r="J29" s="1255"/>
      <c r="K29" s="336"/>
    </row>
    <row r="30" spans="1:11" ht="18.75" customHeight="1">
      <c r="A30" s="1179"/>
      <c r="B30" s="1180"/>
      <c r="C30" s="1178"/>
      <c r="D30" s="1179"/>
      <c r="E30" s="1248"/>
      <c r="F30" s="1248"/>
      <c r="G30" s="1179"/>
      <c r="H30" s="1180"/>
      <c r="I30" s="1178"/>
      <c r="J30" s="1179"/>
    </row>
    <row r="31" spans="1:11" ht="18.75" customHeight="1">
      <c r="A31" s="1179"/>
      <c r="B31" s="1180"/>
      <c r="C31" s="1178"/>
      <c r="D31" s="1179"/>
      <c r="E31" s="1248"/>
      <c r="F31" s="1248"/>
      <c r="G31" s="1179"/>
      <c r="H31" s="1180"/>
      <c r="I31" s="1178"/>
      <c r="J31" s="1179"/>
    </row>
    <row r="32" spans="1:11" ht="18.75" customHeight="1">
      <c r="A32" s="1179"/>
      <c r="B32" s="1180"/>
      <c r="C32" s="1178"/>
      <c r="D32" s="1179"/>
      <c r="E32" s="1248"/>
      <c r="F32" s="1248"/>
      <c r="G32" s="1179"/>
      <c r="H32" s="1180"/>
      <c r="I32" s="1178"/>
      <c r="J32" s="1179"/>
    </row>
    <row r="33" spans="1:11" ht="18.75" customHeight="1">
      <c r="A33" s="1592" t="s">
        <v>1866</v>
      </c>
      <c r="B33" s="1180"/>
      <c r="C33" s="1178"/>
      <c r="D33" s="1179"/>
      <c r="E33" s="1248"/>
      <c r="F33" s="1248"/>
      <c r="G33" s="1179"/>
      <c r="H33" s="1180"/>
      <c r="I33" s="1178"/>
      <c r="J33" s="1179"/>
    </row>
    <row r="34" spans="1:11" ht="18.75" customHeight="1">
      <c r="A34" s="1249"/>
      <c r="B34" s="1180"/>
      <c r="C34" s="1178"/>
      <c r="D34" s="1179"/>
      <c r="E34" s="1248"/>
      <c r="F34" s="1248"/>
      <c r="G34" s="1179"/>
      <c r="H34" s="1180"/>
      <c r="I34" s="1178"/>
      <c r="J34" s="1179"/>
    </row>
    <row r="35" spans="1:11" s="1639" customFormat="1" ht="18.75" customHeight="1">
      <c r="A35" s="1591" t="s">
        <v>1415</v>
      </c>
      <c r="B35" s="1647"/>
      <c r="C35" s="1638"/>
      <c r="D35" s="1219"/>
      <c r="E35" s="1636"/>
      <c r="F35" s="1636"/>
      <c r="G35" s="1591" t="s">
        <v>1416</v>
      </c>
      <c r="H35" s="1637"/>
      <c r="I35" s="1638"/>
      <c r="J35" s="1219"/>
    </row>
    <row r="36" spans="1:11" s="1639" customFormat="1" ht="18.75" customHeight="1">
      <c r="A36" s="1591" t="s">
        <v>1417</v>
      </c>
      <c r="B36" s="1591"/>
      <c r="C36" s="1591"/>
      <c r="D36" s="1591"/>
      <c r="E36" s="1591"/>
      <c r="F36" s="1636"/>
      <c r="G36" s="1640" t="s">
        <v>1418</v>
      </c>
      <c r="H36" s="1637"/>
      <c r="I36" s="1640"/>
      <c r="J36" s="1219"/>
    </row>
    <row r="37" spans="1:11" ht="18.75" customHeight="1">
      <c r="A37" s="1255"/>
      <c r="B37" s="1254"/>
      <c r="C37" s="1256"/>
      <c r="D37" s="1593" t="s">
        <v>734</v>
      </c>
      <c r="E37" s="1641"/>
      <c r="F37" s="1253"/>
      <c r="G37" s="1255"/>
      <c r="H37" s="1254"/>
      <c r="I37" s="1256"/>
      <c r="J37" s="1593" t="s">
        <v>759</v>
      </c>
      <c r="K37" s="336"/>
    </row>
    <row r="38" spans="1:11" ht="18.75" customHeight="1">
      <c r="A38" s="1594"/>
      <c r="B38" s="1595"/>
      <c r="C38" s="1596" t="s">
        <v>1411</v>
      </c>
      <c r="D38" s="1597"/>
      <c r="E38" s="1598"/>
      <c r="F38" s="1253"/>
      <c r="G38" s="1594"/>
      <c r="H38" s="1595"/>
      <c r="I38" s="1596" t="s">
        <v>1412</v>
      </c>
      <c r="J38" s="1597"/>
      <c r="K38" s="336"/>
    </row>
    <row r="39" spans="1:11" ht="18.75" customHeight="1">
      <c r="A39" s="1599"/>
      <c r="B39" s="1600" t="s">
        <v>735</v>
      </c>
      <c r="C39" s="1601"/>
      <c r="D39" s="1602" t="s">
        <v>736</v>
      </c>
      <c r="E39" s="1603"/>
      <c r="F39" s="1253"/>
      <c r="G39" s="1599"/>
      <c r="H39" s="1600" t="s">
        <v>735</v>
      </c>
      <c r="I39" s="1601"/>
      <c r="J39" s="1602" t="s">
        <v>736</v>
      </c>
      <c r="K39" s="336"/>
    </row>
    <row r="40" spans="1:11" ht="18.75" customHeight="1">
      <c r="A40" s="1604" t="s">
        <v>223</v>
      </c>
      <c r="B40" s="1605">
        <v>70797</v>
      </c>
      <c r="C40" s="1608">
        <v>12289</v>
      </c>
      <c r="D40" s="1606">
        <f t="shared" ref="D40:D60" si="2">C40/B40*100</f>
        <v>17.358080144638897</v>
      </c>
      <c r="E40" s="1613"/>
      <c r="F40" s="1253"/>
      <c r="G40" s="1609" t="s">
        <v>175</v>
      </c>
      <c r="H40" s="1610">
        <v>746742</v>
      </c>
      <c r="I40" s="1611">
        <v>96348</v>
      </c>
      <c r="J40" s="1612">
        <f t="shared" ref="J40:J60" si="3">I40/H40*100</f>
        <v>12.90244823513342</v>
      </c>
      <c r="K40" s="336"/>
    </row>
    <row r="41" spans="1:11" ht="18.75" customHeight="1">
      <c r="A41" s="1604" t="s">
        <v>224</v>
      </c>
      <c r="B41" s="1605">
        <v>190629</v>
      </c>
      <c r="C41" s="1608">
        <v>28422</v>
      </c>
      <c r="D41" s="1606">
        <f t="shared" si="2"/>
        <v>14.909588782399318</v>
      </c>
      <c r="E41" s="1613"/>
      <c r="F41" s="1253"/>
      <c r="G41" s="1604" t="s">
        <v>223</v>
      </c>
      <c r="H41" s="1605">
        <v>732116</v>
      </c>
      <c r="I41" s="1608">
        <v>86090</v>
      </c>
      <c r="J41" s="1606">
        <f t="shared" si="3"/>
        <v>11.759065503280901</v>
      </c>
      <c r="K41" s="336"/>
    </row>
    <row r="42" spans="1:11" ht="18.75" customHeight="1">
      <c r="A42" s="1604" t="s">
        <v>226</v>
      </c>
      <c r="B42" s="1605">
        <v>74256</v>
      </c>
      <c r="C42" s="1608">
        <v>10952</v>
      </c>
      <c r="D42" s="1606">
        <f t="shared" si="2"/>
        <v>14.748976513682397</v>
      </c>
      <c r="E42" s="1613"/>
      <c r="F42" s="1253"/>
      <c r="G42" s="1604" t="s">
        <v>226</v>
      </c>
      <c r="H42" s="1605">
        <v>864388</v>
      </c>
      <c r="I42" s="1608">
        <v>94924</v>
      </c>
      <c r="J42" s="1606">
        <f t="shared" si="3"/>
        <v>10.981642503135166</v>
      </c>
      <c r="K42" s="336"/>
    </row>
    <row r="43" spans="1:11" ht="18.75" customHeight="1">
      <c r="A43" s="1609" t="s">
        <v>175</v>
      </c>
      <c r="B43" s="1610">
        <v>74419</v>
      </c>
      <c r="C43" s="1611">
        <v>10963</v>
      </c>
      <c r="D43" s="1612">
        <f t="shared" si="2"/>
        <v>14.731452989155997</v>
      </c>
      <c r="E43" s="1613"/>
      <c r="F43" s="1253"/>
      <c r="G43" s="1604" t="s">
        <v>231</v>
      </c>
      <c r="H43" s="1605">
        <v>316851</v>
      </c>
      <c r="I43" s="1615">
        <v>34394</v>
      </c>
      <c r="J43" s="1614">
        <f t="shared" si="3"/>
        <v>10.854944437606321</v>
      </c>
      <c r="K43" s="336"/>
    </row>
    <row r="44" spans="1:11" ht="18.75" customHeight="1">
      <c r="A44" s="1604" t="s">
        <v>228</v>
      </c>
      <c r="B44" s="1605">
        <v>124636</v>
      </c>
      <c r="C44" s="1608">
        <v>18360</v>
      </c>
      <c r="D44" s="1606">
        <f t="shared" si="2"/>
        <v>14.730896370230109</v>
      </c>
      <c r="E44" s="1613"/>
      <c r="F44" s="1253"/>
      <c r="G44" s="1604" t="s">
        <v>228</v>
      </c>
      <c r="H44" s="1605">
        <v>1425480</v>
      </c>
      <c r="I44" s="1608">
        <v>152292</v>
      </c>
      <c r="J44" s="1606">
        <f t="shared" si="3"/>
        <v>10.683559222156747</v>
      </c>
      <c r="K44" s="336"/>
    </row>
    <row r="45" spans="1:11" ht="18.75" customHeight="1">
      <c r="A45" s="1604" t="s">
        <v>225</v>
      </c>
      <c r="B45" s="1605">
        <v>42616</v>
      </c>
      <c r="C45" s="1608">
        <v>6057</v>
      </c>
      <c r="D45" s="1606">
        <f t="shared" si="2"/>
        <v>14.212971653838935</v>
      </c>
      <c r="E45" s="1613"/>
      <c r="F45" s="1253"/>
      <c r="G45" s="1604" t="s">
        <v>229</v>
      </c>
      <c r="H45" s="1605">
        <v>1491163</v>
      </c>
      <c r="I45" s="1608">
        <v>152869</v>
      </c>
      <c r="J45" s="1606">
        <f t="shared" si="3"/>
        <v>10.251662628431633</v>
      </c>
      <c r="K45" s="336"/>
    </row>
    <row r="46" spans="1:11" ht="18.75" customHeight="1">
      <c r="A46" s="1604" t="s">
        <v>232</v>
      </c>
      <c r="B46" s="1605">
        <v>54807</v>
      </c>
      <c r="C46" s="1608">
        <v>7483</v>
      </c>
      <c r="D46" s="1606">
        <f t="shared" si="2"/>
        <v>13.653365446019668</v>
      </c>
      <c r="E46" s="1613"/>
      <c r="F46" s="1253"/>
      <c r="G46" s="1604" t="s">
        <v>234</v>
      </c>
      <c r="H46" s="1605">
        <v>858119</v>
      </c>
      <c r="I46" s="1608">
        <v>87304</v>
      </c>
      <c r="J46" s="1606">
        <f t="shared" si="3"/>
        <v>10.173880312637291</v>
      </c>
      <c r="K46" s="336"/>
    </row>
    <row r="47" spans="1:11" ht="18.75" customHeight="1">
      <c r="A47" s="1604" t="s">
        <v>237</v>
      </c>
      <c r="B47" s="1605">
        <v>43439</v>
      </c>
      <c r="C47" s="1608">
        <v>5911</v>
      </c>
      <c r="D47" s="1606">
        <f t="shared" si="2"/>
        <v>13.607587651649439</v>
      </c>
      <c r="E47" s="1613"/>
      <c r="F47" s="1253"/>
      <c r="G47" s="1604" t="s">
        <v>240</v>
      </c>
      <c r="H47" s="1605">
        <v>397226</v>
      </c>
      <c r="I47" s="1608">
        <v>39635</v>
      </c>
      <c r="J47" s="1606">
        <f t="shared" si="3"/>
        <v>9.9779470628810802</v>
      </c>
      <c r="K47" s="336"/>
    </row>
    <row r="48" spans="1:11" ht="18.75" customHeight="1">
      <c r="A48" s="1604" t="s">
        <v>234</v>
      </c>
      <c r="B48" s="1605">
        <v>75749</v>
      </c>
      <c r="C48" s="1608">
        <v>10168</v>
      </c>
      <c r="D48" s="1606">
        <f t="shared" si="2"/>
        <v>13.423279515241127</v>
      </c>
      <c r="E48" s="1613"/>
      <c r="F48" s="1253"/>
      <c r="G48" s="1604" t="s">
        <v>224</v>
      </c>
      <c r="H48" s="1605">
        <v>2267364</v>
      </c>
      <c r="I48" s="1608">
        <v>224300</v>
      </c>
      <c r="J48" s="1606">
        <f t="shared" si="3"/>
        <v>9.892544822975049</v>
      </c>
      <c r="K48" s="336"/>
    </row>
    <row r="49" spans="1:11" ht="18.75" customHeight="1">
      <c r="A49" s="1604" t="s">
        <v>231</v>
      </c>
      <c r="B49" s="1605">
        <v>31444</v>
      </c>
      <c r="C49" s="1608">
        <v>4135</v>
      </c>
      <c r="D49" s="1606">
        <f t="shared" si="2"/>
        <v>13.150362549293984</v>
      </c>
      <c r="E49" s="1613"/>
      <c r="F49" s="1253"/>
      <c r="G49" s="1604" t="s">
        <v>235</v>
      </c>
      <c r="H49" s="1605">
        <v>561536</v>
      </c>
      <c r="I49" s="1608">
        <v>55221</v>
      </c>
      <c r="J49" s="1606">
        <f t="shared" si="3"/>
        <v>9.8339198199224995</v>
      </c>
      <c r="K49" s="336"/>
    </row>
    <row r="50" spans="1:11" ht="18.75" customHeight="1">
      <c r="A50" s="1604" t="s">
        <v>227</v>
      </c>
      <c r="B50" s="1605">
        <v>29764</v>
      </c>
      <c r="C50" s="1608">
        <v>3893</v>
      </c>
      <c r="D50" s="1606">
        <f t="shared" si="2"/>
        <v>13.07955919903239</v>
      </c>
      <c r="E50" s="1613"/>
      <c r="F50" s="1253"/>
      <c r="G50" s="1604" t="s">
        <v>236</v>
      </c>
      <c r="H50" s="1605">
        <v>248495</v>
      </c>
      <c r="I50" s="1608">
        <v>24412</v>
      </c>
      <c r="J50" s="1606">
        <f t="shared" si="3"/>
        <v>9.8239401195195075</v>
      </c>
      <c r="K50" s="336"/>
    </row>
    <row r="51" spans="1:11" ht="18.75" customHeight="1">
      <c r="A51" s="1604" t="s">
        <v>229</v>
      </c>
      <c r="B51" s="1605">
        <v>119509</v>
      </c>
      <c r="C51" s="1608">
        <v>14953</v>
      </c>
      <c r="D51" s="1606">
        <f t="shared" si="2"/>
        <v>12.512028382799622</v>
      </c>
      <c r="E51" s="1613"/>
      <c r="F51" s="1253"/>
      <c r="G51" s="1604" t="s">
        <v>225</v>
      </c>
      <c r="H51" s="1605">
        <v>554757</v>
      </c>
      <c r="I51" s="1608">
        <v>54426</v>
      </c>
      <c r="J51" s="1606">
        <f t="shared" si="3"/>
        <v>9.8107820180727785</v>
      </c>
      <c r="K51" s="336"/>
    </row>
    <row r="52" spans="1:11" ht="18.75" customHeight="1">
      <c r="A52" s="1604" t="s">
        <v>235</v>
      </c>
      <c r="B52" s="1605">
        <v>49555</v>
      </c>
      <c r="C52" s="1608">
        <v>6180</v>
      </c>
      <c r="D52" s="1606">
        <f t="shared" si="2"/>
        <v>12.470991827262637</v>
      </c>
      <c r="E52" s="1613"/>
      <c r="F52" s="1253"/>
      <c r="G52" s="1604" t="s">
        <v>238</v>
      </c>
      <c r="H52" s="1605">
        <v>505680</v>
      </c>
      <c r="I52" s="1608">
        <v>49133</v>
      </c>
      <c r="J52" s="1606">
        <f t="shared" si="3"/>
        <v>9.7162236987818389</v>
      </c>
      <c r="K52" s="336"/>
    </row>
    <row r="53" spans="1:11" ht="18.75" customHeight="1">
      <c r="A53" s="1604" t="s">
        <v>240</v>
      </c>
      <c r="B53" s="1605">
        <v>30059</v>
      </c>
      <c r="C53" s="1608">
        <v>3678</v>
      </c>
      <c r="D53" s="1606">
        <f t="shared" si="2"/>
        <v>12.235935992547988</v>
      </c>
      <c r="E53" s="1613"/>
      <c r="F53" s="1253"/>
      <c r="G53" s="1604" t="s">
        <v>233</v>
      </c>
      <c r="H53" s="1605">
        <v>339548</v>
      </c>
      <c r="I53" s="1608">
        <v>32503</v>
      </c>
      <c r="J53" s="1606">
        <f t="shared" si="3"/>
        <v>9.5724315855195723</v>
      </c>
      <c r="K53" s="336"/>
    </row>
    <row r="54" spans="1:11" ht="18.75" customHeight="1">
      <c r="A54" s="1604" t="s">
        <v>241</v>
      </c>
      <c r="B54" s="1605">
        <v>36591</v>
      </c>
      <c r="C54" s="1608">
        <v>4447</v>
      </c>
      <c r="D54" s="1606">
        <f t="shared" si="2"/>
        <v>12.153261731026756</v>
      </c>
      <c r="E54" s="1613"/>
      <c r="F54" s="1253"/>
      <c r="G54" s="1604" t="s">
        <v>232</v>
      </c>
      <c r="H54" s="1605">
        <v>579888</v>
      </c>
      <c r="I54" s="1608">
        <v>55475</v>
      </c>
      <c r="J54" s="1606">
        <f t="shared" si="3"/>
        <v>9.5665024970339108</v>
      </c>
      <c r="K54" s="336"/>
    </row>
    <row r="55" spans="1:11" ht="18.75" customHeight="1">
      <c r="A55" s="1604" t="s">
        <v>233</v>
      </c>
      <c r="B55" s="1605">
        <v>32388</v>
      </c>
      <c r="C55" s="1615">
        <v>3900</v>
      </c>
      <c r="D55" s="1614">
        <f t="shared" si="2"/>
        <v>12.041496850685439</v>
      </c>
      <c r="E55" s="1613"/>
      <c r="F55" s="1253"/>
      <c r="G55" s="1604" t="s">
        <v>227</v>
      </c>
      <c r="H55" s="1605">
        <v>317936</v>
      </c>
      <c r="I55" s="1615">
        <v>30253</v>
      </c>
      <c r="J55" s="1614">
        <f t="shared" si="3"/>
        <v>9.5154370690956664</v>
      </c>
      <c r="K55" s="336"/>
    </row>
    <row r="56" spans="1:11" ht="18.75" customHeight="1">
      <c r="A56" s="1604" t="s">
        <v>239</v>
      </c>
      <c r="B56" s="1605">
        <v>36534</v>
      </c>
      <c r="C56" s="1608">
        <v>4304</v>
      </c>
      <c r="D56" s="1606">
        <f t="shared" si="2"/>
        <v>11.78080691958176</v>
      </c>
      <c r="E56" s="1613"/>
      <c r="F56" s="1253"/>
      <c r="G56" s="1604" t="s">
        <v>230</v>
      </c>
      <c r="H56" s="1605">
        <v>374525</v>
      </c>
      <c r="I56" s="1608">
        <v>35011</v>
      </c>
      <c r="J56" s="1606">
        <f t="shared" si="3"/>
        <v>9.3481076029637542</v>
      </c>
      <c r="K56" s="336"/>
    </row>
    <row r="57" spans="1:11" ht="18.75" customHeight="1">
      <c r="A57" s="1604" t="s">
        <v>236</v>
      </c>
      <c r="B57" s="1605">
        <v>23526</v>
      </c>
      <c r="C57" s="1615">
        <v>2762</v>
      </c>
      <c r="D57" s="1614">
        <f t="shared" si="2"/>
        <v>11.740202329337754</v>
      </c>
      <c r="E57" s="1613"/>
      <c r="F57" s="1253"/>
      <c r="G57" s="1604" t="s">
        <v>241</v>
      </c>
      <c r="H57" s="1605">
        <v>367873</v>
      </c>
      <c r="I57" s="1615">
        <v>32805</v>
      </c>
      <c r="J57" s="1614">
        <f t="shared" si="3"/>
        <v>8.9174796736917354</v>
      </c>
      <c r="K57" s="336"/>
    </row>
    <row r="58" spans="1:11" ht="18.75" customHeight="1">
      <c r="A58" s="1616" t="s">
        <v>238</v>
      </c>
      <c r="B58" s="1617">
        <v>42429</v>
      </c>
      <c r="C58" s="1631">
        <v>4968</v>
      </c>
      <c r="D58" s="1614">
        <f t="shared" si="2"/>
        <v>11.708972636640034</v>
      </c>
      <c r="E58" s="1613"/>
      <c r="F58" s="1253"/>
      <c r="G58" s="1616" t="s">
        <v>237</v>
      </c>
      <c r="H58" s="1617">
        <v>441106</v>
      </c>
      <c r="I58" s="1631">
        <v>39164</v>
      </c>
      <c r="J58" s="1614">
        <f t="shared" si="3"/>
        <v>8.8785915403553801</v>
      </c>
      <c r="K58" s="336"/>
    </row>
    <row r="59" spans="1:11" ht="18.75" customHeight="1" thickBot="1">
      <c r="A59" s="1620" t="s">
        <v>230</v>
      </c>
      <c r="B59" s="1621">
        <v>37073</v>
      </c>
      <c r="C59" s="1623">
        <v>4213</v>
      </c>
      <c r="D59" s="1622">
        <f t="shared" si="2"/>
        <v>11.364065492406873</v>
      </c>
      <c r="E59" s="1613"/>
      <c r="F59" s="1253"/>
      <c r="G59" s="1620" t="s">
        <v>239</v>
      </c>
      <c r="H59" s="1621">
        <v>348035</v>
      </c>
      <c r="I59" s="1623">
        <v>29421</v>
      </c>
      <c r="J59" s="1622">
        <f t="shared" si="3"/>
        <v>8.4534601405031111</v>
      </c>
      <c r="K59" s="336"/>
    </row>
    <row r="60" spans="1:11" ht="18.75" customHeight="1" thickTop="1">
      <c r="A60" s="1624" t="s">
        <v>764</v>
      </c>
      <c r="B60" s="1625">
        <v>5541634</v>
      </c>
      <c r="C60" s="1628">
        <v>725090</v>
      </c>
      <c r="D60" s="1627">
        <f t="shared" si="2"/>
        <v>13.084407956209306</v>
      </c>
      <c r="E60" s="1613"/>
      <c r="F60" s="1253"/>
      <c r="G60" s="1624" t="s">
        <v>764</v>
      </c>
      <c r="H60" s="1625">
        <v>57427704</v>
      </c>
      <c r="I60" s="1628">
        <v>5489571</v>
      </c>
      <c r="J60" s="1627">
        <f t="shared" si="3"/>
        <v>9.5590988628067048</v>
      </c>
      <c r="K60" s="336"/>
    </row>
    <row r="61" spans="1:11" ht="18.75" customHeight="1">
      <c r="A61" s="1255" t="s">
        <v>758</v>
      </c>
      <c r="B61" s="1254"/>
      <c r="C61" s="1256"/>
      <c r="D61" s="1255"/>
      <c r="E61" s="1253"/>
      <c r="F61" s="1253"/>
      <c r="G61" s="1255" t="s">
        <v>758</v>
      </c>
      <c r="H61" s="1254"/>
      <c r="I61" s="1256"/>
      <c r="J61" s="1255"/>
      <c r="K61" s="336"/>
    </row>
  </sheetData>
  <phoneticPr fontId="9"/>
  <pageMargins left="1.44" right="0.74803149606299213" top="0.98425196850393704" bottom="0.98425196850393704" header="0.51181102362204722" footer="0.51181102362204722"/>
  <pageSetup paperSize="9" scale="64"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view="pageBreakPreview" zoomScaleNormal="100" zoomScaleSheetLayoutView="100" workbookViewId="0">
      <selection activeCell="A2" sqref="A2"/>
    </sheetView>
  </sheetViews>
  <sheetFormatPr defaultRowHeight="12.75" outlineLevelCol="1"/>
  <cols>
    <col min="1" max="1" width="14.7109375" style="469" customWidth="1"/>
    <col min="2" max="2" width="12.7109375" style="469" hidden="1" customWidth="1" outlineLevel="1"/>
    <col min="3" max="3" width="12.7109375" style="469" customWidth="1" collapsed="1"/>
    <col min="4" max="4" width="12.7109375" style="469" customWidth="1"/>
    <col min="5" max="5" width="12.7109375" style="1252" customWidth="1"/>
    <col min="6" max="6" width="12.7109375" style="469" customWidth="1"/>
    <col min="7" max="7" width="14.7109375" style="469" customWidth="1"/>
    <col min="8" max="8" width="12.7109375" style="469" hidden="1" customWidth="1" outlineLevel="1"/>
    <col min="9" max="9" width="12.7109375" style="469" customWidth="1" collapsed="1"/>
    <col min="10" max="11" width="12.7109375" style="469" customWidth="1"/>
    <col min="12" max="12" width="5" style="469" customWidth="1"/>
    <col min="13" max="16384" width="9.140625" style="469"/>
  </cols>
  <sheetData>
    <row r="1" spans="1:11" ht="18.75" customHeight="1">
      <c r="A1" s="1635" t="s">
        <v>1867</v>
      </c>
    </row>
    <row r="2" spans="1:11" ht="18.75" customHeight="1"/>
    <row r="3" spans="1:11" s="1639" customFormat="1" ht="18.75" customHeight="1">
      <c r="A3" s="1591" t="s">
        <v>1419</v>
      </c>
      <c r="B3" s="1647"/>
      <c r="C3" s="1638"/>
      <c r="D3" s="1219"/>
      <c r="E3" s="1636"/>
      <c r="F3" s="1219"/>
      <c r="G3" s="1591" t="s">
        <v>1420</v>
      </c>
      <c r="H3" s="1637"/>
      <c r="I3" s="1638"/>
      <c r="J3" s="1219"/>
    </row>
    <row r="4" spans="1:11" s="1639" customFormat="1" ht="18.75" customHeight="1">
      <c r="A4" s="1591" t="s">
        <v>1417</v>
      </c>
      <c r="B4" s="1591"/>
      <c r="C4" s="1591"/>
      <c r="D4" s="1591"/>
      <c r="E4" s="1591"/>
      <c r="F4" s="1636"/>
      <c r="G4" s="1640" t="s">
        <v>1418</v>
      </c>
      <c r="H4" s="1637"/>
      <c r="I4" s="1640"/>
      <c r="J4" s="1219"/>
    </row>
    <row r="5" spans="1:11" ht="18.75" customHeight="1">
      <c r="A5" s="1255"/>
      <c r="B5" s="1254"/>
      <c r="C5" s="1256"/>
      <c r="D5" s="1593" t="s">
        <v>734</v>
      </c>
      <c r="E5" s="1641"/>
      <c r="F5" s="1255"/>
      <c r="G5" s="1255"/>
      <c r="H5" s="1254"/>
      <c r="I5" s="1256"/>
      <c r="J5" s="1593" t="s">
        <v>759</v>
      </c>
      <c r="K5" s="336"/>
    </row>
    <row r="6" spans="1:11" ht="18.75" customHeight="1">
      <c r="A6" s="1594"/>
      <c r="B6" s="1595"/>
      <c r="C6" s="1596" t="s">
        <v>1411</v>
      </c>
      <c r="D6" s="1597"/>
      <c r="E6" s="1598"/>
      <c r="F6" s="1255"/>
      <c r="G6" s="1594"/>
      <c r="H6" s="1595"/>
      <c r="I6" s="1596" t="s">
        <v>1412</v>
      </c>
      <c r="J6" s="1597"/>
      <c r="K6" s="336"/>
    </row>
    <row r="7" spans="1:11" ht="18.75" customHeight="1">
      <c r="A7" s="1599"/>
      <c r="B7" s="1600" t="s">
        <v>735</v>
      </c>
      <c r="C7" s="1601"/>
      <c r="D7" s="1602" t="s">
        <v>736</v>
      </c>
      <c r="E7" s="1603"/>
      <c r="F7" s="1255"/>
      <c r="G7" s="1599"/>
      <c r="H7" s="1600" t="s">
        <v>735</v>
      </c>
      <c r="I7" s="1601"/>
      <c r="J7" s="1602" t="s">
        <v>736</v>
      </c>
      <c r="K7" s="336"/>
    </row>
    <row r="8" spans="1:11" ht="18.75" customHeight="1">
      <c r="A8" s="1604" t="s">
        <v>1914</v>
      </c>
      <c r="B8" s="1605">
        <v>36591</v>
      </c>
      <c r="C8" s="1608">
        <v>3589</v>
      </c>
      <c r="D8" s="1606">
        <f t="shared" ref="D8:D28" si="0">C8/B8*100</f>
        <v>9.8084228362165558</v>
      </c>
      <c r="E8" s="1613"/>
      <c r="F8" s="1255"/>
      <c r="G8" s="1604" t="s">
        <v>844</v>
      </c>
      <c r="H8" s="1617">
        <v>248495</v>
      </c>
      <c r="I8" s="1615">
        <v>11787</v>
      </c>
      <c r="J8" s="1614">
        <f>I8/H8*100</f>
        <v>4.7433549970824362</v>
      </c>
      <c r="K8" s="336"/>
    </row>
    <row r="9" spans="1:11" ht="18.75" customHeight="1">
      <c r="A9" s="1604" t="s">
        <v>843</v>
      </c>
      <c r="B9" s="1605">
        <v>31444</v>
      </c>
      <c r="C9" s="1608">
        <v>2939</v>
      </c>
      <c r="D9" s="1606">
        <f t="shared" si="0"/>
        <v>9.3467752194377312</v>
      </c>
      <c r="E9" s="1613"/>
      <c r="F9" s="1255"/>
      <c r="G9" s="1604" t="s">
        <v>832</v>
      </c>
      <c r="H9" s="1605">
        <v>858119</v>
      </c>
      <c r="I9" s="1608">
        <v>40075</v>
      </c>
      <c r="J9" s="1606">
        <f t="shared" ref="J9:J28" si="1">I9/H9*100</f>
        <v>4.670098203162965</v>
      </c>
      <c r="K9" s="336"/>
    </row>
    <row r="10" spans="1:11" ht="18.75" customHeight="1">
      <c r="A10" s="1604" t="s">
        <v>836</v>
      </c>
      <c r="B10" s="1605">
        <v>30059</v>
      </c>
      <c r="C10" s="1608">
        <v>2771</v>
      </c>
      <c r="D10" s="1606">
        <f t="shared" si="0"/>
        <v>9.2185368774743015</v>
      </c>
      <c r="E10" s="1613"/>
      <c r="F10" s="1255"/>
      <c r="G10" s="1604" t="s">
        <v>843</v>
      </c>
      <c r="H10" s="1605">
        <v>316851</v>
      </c>
      <c r="I10" s="1608">
        <v>14630</v>
      </c>
      <c r="J10" s="1606">
        <f t="shared" si="1"/>
        <v>4.6173122382444749</v>
      </c>
      <c r="K10" s="336"/>
    </row>
    <row r="11" spans="1:11" ht="18.75" customHeight="1">
      <c r="A11" s="1604" t="s">
        <v>846</v>
      </c>
      <c r="B11" s="1605">
        <v>43439</v>
      </c>
      <c r="C11" s="1615">
        <v>3955</v>
      </c>
      <c r="D11" s="1614">
        <f t="shared" si="0"/>
        <v>9.1047215635719052</v>
      </c>
      <c r="E11" s="1613"/>
      <c r="F11" s="1255"/>
      <c r="G11" s="1604" t="s">
        <v>839</v>
      </c>
      <c r="H11" s="1605">
        <v>367873</v>
      </c>
      <c r="I11" s="1615">
        <v>16878</v>
      </c>
      <c r="J11" s="1614">
        <f t="shared" si="1"/>
        <v>4.5879964009318428</v>
      </c>
      <c r="K11" s="336"/>
    </row>
    <row r="12" spans="1:11" ht="18.75" customHeight="1">
      <c r="A12" s="1604" t="s">
        <v>844</v>
      </c>
      <c r="B12" s="1605">
        <v>23526</v>
      </c>
      <c r="C12" s="1608">
        <v>2139</v>
      </c>
      <c r="D12" s="1606">
        <f t="shared" si="0"/>
        <v>9.0920683499107362</v>
      </c>
      <c r="E12" s="1613"/>
      <c r="F12" s="1255"/>
      <c r="G12" s="1604" t="s">
        <v>838</v>
      </c>
      <c r="H12" s="1605">
        <v>505680</v>
      </c>
      <c r="I12" s="1608">
        <v>23048</v>
      </c>
      <c r="J12" s="1606">
        <f t="shared" si="1"/>
        <v>4.5578231292517009</v>
      </c>
      <c r="K12" s="336"/>
    </row>
    <row r="13" spans="1:11" ht="18.75" customHeight="1">
      <c r="A13" s="1604" t="s">
        <v>838</v>
      </c>
      <c r="B13" s="1605">
        <v>42429</v>
      </c>
      <c r="C13" s="1608">
        <v>3828</v>
      </c>
      <c r="D13" s="1606">
        <f t="shared" si="0"/>
        <v>9.0221310895849527</v>
      </c>
      <c r="E13" s="1613"/>
      <c r="F13" s="1255"/>
      <c r="G13" s="1604" t="s">
        <v>846</v>
      </c>
      <c r="H13" s="1605">
        <v>441106</v>
      </c>
      <c r="I13" s="1608">
        <v>19366</v>
      </c>
      <c r="J13" s="1606">
        <f t="shared" si="1"/>
        <v>4.3903279483842885</v>
      </c>
      <c r="K13" s="336"/>
    </row>
    <row r="14" spans="1:11" ht="18.75" customHeight="1">
      <c r="A14" s="1604" t="s">
        <v>842</v>
      </c>
      <c r="B14" s="1605">
        <v>37073</v>
      </c>
      <c r="C14" s="1608">
        <v>3237</v>
      </c>
      <c r="D14" s="1606">
        <f t="shared" si="0"/>
        <v>8.731421789442452</v>
      </c>
      <c r="E14" s="1613"/>
      <c r="F14" s="1255"/>
      <c r="G14" s="1604" t="s">
        <v>836</v>
      </c>
      <c r="H14" s="1605">
        <v>397226</v>
      </c>
      <c r="I14" s="1608">
        <v>16889</v>
      </c>
      <c r="J14" s="1606">
        <f t="shared" si="1"/>
        <v>4.251735787687613</v>
      </c>
      <c r="K14" s="336"/>
    </row>
    <row r="15" spans="1:11" ht="18.75" customHeight="1">
      <c r="A15" s="1604" t="s">
        <v>847</v>
      </c>
      <c r="B15" s="1605">
        <v>29764</v>
      </c>
      <c r="C15" s="1608">
        <v>2495</v>
      </c>
      <c r="D15" s="1606">
        <f t="shared" si="0"/>
        <v>8.3826098642655555</v>
      </c>
      <c r="E15" s="1613"/>
      <c r="F15" s="1255"/>
      <c r="G15" s="1604" t="s">
        <v>842</v>
      </c>
      <c r="H15" s="1605">
        <v>374525</v>
      </c>
      <c r="I15" s="1608">
        <v>15735</v>
      </c>
      <c r="J15" s="1606">
        <f t="shared" si="1"/>
        <v>4.2013216741205524</v>
      </c>
      <c r="K15" s="336"/>
    </row>
    <row r="16" spans="1:11" ht="18.75" customHeight="1">
      <c r="A16" s="1604" t="s">
        <v>840</v>
      </c>
      <c r="B16" s="1605">
        <v>36534</v>
      </c>
      <c r="C16" s="1608">
        <v>3038</v>
      </c>
      <c r="D16" s="1606">
        <f t="shared" si="0"/>
        <v>8.3155416871954895</v>
      </c>
      <c r="E16" s="1613"/>
      <c r="F16" s="1255"/>
      <c r="G16" s="1604" t="s">
        <v>841</v>
      </c>
      <c r="H16" s="1605">
        <v>732116</v>
      </c>
      <c r="I16" s="1608">
        <v>30598</v>
      </c>
      <c r="J16" s="1606">
        <f t="shared" si="1"/>
        <v>4.1793923367335228</v>
      </c>
      <c r="K16" s="336"/>
    </row>
    <row r="17" spans="1:11" ht="18.75" customHeight="1">
      <c r="A17" s="1604" t="s">
        <v>829</v>
      </c>
      <c r="B17" s="1605">
        <v>42616</v>
      </c>
      <c r="C17" s="1608">
        <v>3539</v>
      </c>
      <c r="D17" s="1606">
        <f t="shared" si="0"/>
        <v>8.3043927163506677</v>
      </c>
      <c r="E17" s="1613"/>
      <c r="F17" s="1255"/>
      <c r="G17" s="1604" t="s">
        <v>833</v>
      </c>
      <c r="H17" s="1605">
        <v>1491163</v>
      </c>
      <c r="I17" s="1608">
        <v>60993</v>
      </c>
      <c r="J17" s="1606">
        <f t="shared" si="1"/>
        <v>4.0902973048553379</v>
      </c>
      <c r="K17" s="336"/>
    </row>
    <row r="18" spans="1:11" ht="18.75" customHeight="1">
      <c r="A18" s="1604" t="s">
        <v>837</v>
      </c>
      <c r="B18" s="1605">
        <v>32388</v>
      </c>
      <c r="C18" s="1608">
        <v>2674</v>
      </c>
      <c r="D18" s="1606">
        <f t="shared" si="0"/>
        <v>8.2561442509571439</v>
      </c>
      <c r="E18" s="1613"/>
      <c r="F18" s="1255"/>
      <c r="G18" s="1604" t="s">
        <v>847</v>
      </c>
      <c r="H18" s="1605">
        <v>317936</v>
      </c>
      <c r="I18" s="1608">
        <v>12889</v>
      </c>
      <c r="J18" s="1606">
        <f t="shared" si="1"/>
        <v>4.0539605455185947</v>
      </c>
      <c r="K18" s="336"/>
    </row>
    <row r="19" spans="1:11" ht="18.75" customHeight="1">
      <c r="A19" s="1604" t="s">
        <v>832</v>
      </c>
      <c r="B19" s="1605">
        <v>75749</v>
      </c>
      <c r="C19" s="1608">
        <v>6244</v>
      </c>
      <c r="D19" s="1606">
        <f t="shared" si="0"/>
        <v>8.2430131090839485</v>
      </c>
      <c r="E19" s="1613"/>
      <c r="F19" s="1255"/>
      <c r="G19" s="1604" t="s">
        <v>831</v>
      </c>
      <c r="H19" s="1605">
        <v>1425480</v>
      </c>
      <c r="I19" s="1608">
        <v>57511</v>
      </c>
      <c r="J19" s="1606">
        <f t="shared" si="1"/>
        <v>4.0345006594269996</v>
      </c>
      <c r="K19" s="336"/>
    </row>
    <row r="20" spans="1:11" ht="18.75" customHeight="1">
      <c r="A20" s="1604" t="s">
        <v>833</v>
      </c>
      <c r="B20" s="1605">
        <v>119509</v>
      </c>
      <c r="C20" s="1608">
        <v>9532</v>
      </c>
      <c r="D20" s="1606">
        <f t="shared" si="0"/>
        <v>7.9759683371126862</v>
      </c>
      <c r="E20" s="1613"/>
      <c r="F20" s="1255"/>
      <c r="G20" s="1604" t="s">
        <v>835</v>
      </c>
      <c r="H20" s="1605">
        <v>579888</v>
      </c>
      <c r="I20" s="1608">
        <v>22501</v>
      </c>
      <c r="J20" s="1606">
        <f t="shared" si="1"/>
        <v>3.8802320448086527</v>
      </c>
      <c r="K20" s="336"/>
    </row>
    <row r="21" spans="1:11" ht="18.75" customHeight="1">
      <c r="A21" s="1604" t="s">
        <v>835</v>
      </c>
      <c r="B21" s="1605">
        <v>54807</v>
      </c>
      <c r="C21" s="1608">
        <v>4366</v>
      </c>
      <c r="D21" s="1606">
        <f t="shared" si="0"/>
        <v>7.9661357125914574</v>
      </c>
      <c r="E21" s="1613"/>
      <c r="F21" s="1255"/>
      <c r="G21" s="1604" t="s">
        <v>834</v>
      </c>
      <c r="H21" s="1605">
        <v>561536</v>
      </c>
      <c r="I21" s="1615">
        <v>21682</v>
      </c>
      <c r="J21" s="1614">
        <f t="shared" si="1"/>
        <v>3.8611950079781172</v>
      </c>
      <c r="K21" s="336"/>
    </row>
    <row r="22" spans="1:11" ht="18.75" customHeight="1">
      <c r="A22" s="1604" t="s">
        <v>828</v>
      </c>
      <c r="B22" s="1605">
        <v>74256</v>
      </c>
      <c r="C22" s="1615">
        <v>5776</v>
      </c>
      <c r="D22" s="1614">
        <f t="shared" si="0"/>
        <v>7.7784960137901313</v>
      </c>
      <c r="E22" s="1613"/>
      <c r="F22" s="1255"/>
      <c r="G22" s="1604" t="s">
        <v>840</v>
      </c>
      <c r="H22" s="1605">
        <v>348035</v>
      </c>
      <c r="I22" s="1608">
        <v>13412</v>
      </c>
      <c r="J22" s="1606">
        <f t="shared" si="1"/>
        <v>3.8536354102317296</v>
      </c>
      <c r="K22" s="336"/>
    </row>
    <row r="23" spans="1:11" ht="18.75" customHeight="1">
      <c r="A23" s="1604" t="s">
        <v>834</v>
      </c>
      <c r="B23" s="1605">
        <v>49555</v>
      </c>
      <c r="C23" s="1615">
        <v>3844</v>
      </c>
      <c r="D23" s="1614">
        <f t="shared" si="0"/>
        <v>7.7570376349510637</v>
      </c>
      <c r="E23" s="1613"/>
      <c r="F23" s="1255"/>
      <c r="G23" s="1604" t="s">
        <v>828</v>
      </c>
      <c r="H23" s="1605">
        <v>864388</v>
      </c>
      <c r="I23" s="1615">
        <v>32997</v>
      </c>
      <c r="J23" s="1614">
        <f t="shared" si="1"/>
        <v>3.8173829345155181</v>
      </c>
      <c r="K23" s="336"/>
    </row>
    <row r="24" spans="1:11" ht="18.75" customHeight="1">
      <c r="A24" s="1604" t="s">
        <v>841</v>
      </c>
      <c r="B24" s="1605">
        <v>70797</v>
      </c>
      <c r="C24" s="1608">
        <v>5474</v>
      </c>
      <c r="D24" s="1606">
        <f t="shared" si="0"/>
        <v>7.7319660437589155</v>
      </c>
      <c r="E24" s="1613"/>
      <c r="F24" s="1255"/>
      <c r="G24" s="1609" t="s">
        <v>845</v>
      </c>
      <c r="H24" s="1610">
        <v>746742</v>
      </c>
      <c r="I24" s="1611">
        <v>28327</v>
      </c>
      <c r="J24" s="1612">
        <f t="shared" si="1"/>
        <v>3.7934119146907501</v>
      </c>
      <c r="K24" s="336"/>
    </row>
    <row r="25" spans="1:11" ht="18.75" customHeight="1">
      <c r="A25" s="1604" t="s">
        <v>831</v>
      </c>
      <c r="B25" s="1605">
        <v>124636</v>
      </c>
      <c r="C25" s="1615">
        <v>9502</v>
      </c>
      <c r="D25" s="1614">
        <f t="shared" si="0"/>
        <v>7.6238005070766075</v>
      </c>
      <c r="E25" s="1613"/>
      <c r="F25" s="1255"/>
      <c r="G25" s="1604" t="s">
        <v>829</v>
      </c>
      <c r="H25" s="1605">
        <v>554757</v>
      </c>
      <c r="I25" s="1615">
        <v>20387</v>
      </c>
      <c r="J25" s="1614">
        <f t="shared" si="1"/>
        <v>3.6749423621513566</v>
      </c>
      <c r="K25" s="336"/>
    </row>
    <row r="26" spans="1:11" ht="18.75" customHeight="1">
      <c r="A26" s="1648" t="s">
        <v>845</v>
      </c>
      <c r="B26" s="1649">
        <v>74419</v>
      </c>
      <c r="C26" s="1650">
        <v>5405</v>
      </c>
      <c r="D26" s="1612">
        <f t="shared" si="0"/>
        <v>7.2629301656834953</v>
      </c>
      <c r="E26" s="1613"/>
      <c r="F26" s="1255"/>
      <c r="G26" s="1616" t="s">
        <v>837</v>
      </c>
      <c r="H26" s="1617">
        <v>339548</v>
      </c>
      <c r="I26" s="1631">
        <v>12308</v>
      </c>
      <c r="J26" s="1614">
        <f t="shared" si="1"/>
        <v>3.6248188768598255</v>
      </c>
      <c r="K26" s="336"/>
    </row>
    <row r="27" spans="1:11" ht="18.75" customHeight="1" thickBot="1">
      <c r="A27" s="1620" t="s">
        <v>830</v>
      </c>
      <c r="B27" s="1621">
        <v>190629</v>
      </c>
      <c r="C27" s="1623">
        <v>11116</v>
      </c>
      <c r="D27" s="1622">
        <f t="shared" si="0"/>
        <v>5.8312219022289371</v>
      </c>
      <c r="E27" s="1613"/>
      <c r="F27" s="1255"/>
      <c r="G27" s="1620" t="s">
        <v>830</v>
      </c>
      <c r="H27" s="1621">
        <v>2267364</v>
      </c>
      <c r="I27" s="1623">
        <v>76015</v>
      </c>
      <c r="J27" s="1622">
        <f t="shared" si="1"/>
        <v>3.3525715324050305</v>
      </c>
      <c r="K27" s="336"/>
    </row>
    <row r="28" spans="1:11" ht="18.75" customHeight="1" thickTop="1">
      <c r="A28" s="1624" t="s">
        <v>848</v>
      </c>
      <c r="B28" s="1625">
        <v>5541634</v>
      </c>
      <c r="C28" s="1628">
        <v>476588</v>
      </c>
      <c r="D28" s="1627">
        <f t="shared" si="0"/>
        <v>8.6001349060583934</v>
      </c>
      <c r="E28" s="1613"/>
      <c r="F28" s="1255"/>
      <c r="G28" s="1624" t="s">
        <v>848</v>
      </c>
      <c r="H28" s="1625">
        <v>57427704</v>
      </c>
      <c r="I28" s="1628">
        <v>2417245</v>
      </c>
      <c r="J28" s="1627">
        <f t="shared" si="1"/>
        <v>4.2091966622938637</v>
      </c>
      <c r="K28" s="336"/>
    </row>
    <row r="29" spans="1:11" ht="18.75" customHeight="1">
      <c r="A29" s="1255" t="s">
        <v>758</v>
      </c>
      <c r="B29" s="1254"/>
      <c r="C29" s="1256"/>
      <c r="D29" s="1255"/>
      <c r="E29" s="1253"/>
      <c r="F29" s="1255"/>
      <c r="G29" s="1255" t="s">
        <v>758</v>
      </c>
      <c r="H29" s="1254"/>
      <c r="I29" s="1256"/>
      <c r="J29" s="1255"/>
      <c r="K29" s="336"/>
    </row>
    <row r="30" spans="1:11" ht="18.75" customHeight="1">
      <c r="A30" s="1179"/>
      <c r="B30" s="1180"/>
      <c r="C30" s="1178"/>
      <c r="D30" s="1179"/>
      <c r="E30" s="1248"/>
      <c r="F30" s="1179"/>
      <c r="G30" s="1179"/>
      <c r="H30" s="1180"/>
      <c r="I30" s="1178"/>
      <c r="J30" s="1179"/>
    </row>
    <row r="31" spans="1:11" ht="18.75" customHeight="1">
      <c r="A31" s="1179"/>
      <c r="B31" s="1180"/>
      <c r="C31" s="1178"/>
      <c r="D31" s="1179"/>
      <c r="E31" s="1248"/>
      <c r="F31" s="1179"/>
      <c r="G31" s="1179"/>
      <c r="H31" s="1180"/>
      <c r="I31" s="1178"/>
      <c r="J31" s="1179"/>
    </row>
    <row r="32" spans="1:11" ht="18.75" customHeight="1">
      <c r="A32" s="1592" t="s">
        <v>1868</v>
      </c>
      <c r="B32" s="1180"/>
      <c r="C32" s="1178"/>
      <c r="D32" s="1179"/>
      <c r="E32" s="1248"/>
      <c r="F32" s="1179"/>
      <c r="G32" s="1179"/>
      <c r="H32" s="1180"/>
      <c r="I32" s="1178"/>
      <c r="J32" s="1179"/>
    </row>
    <row r="33" spans="1:11" ht="18.75" customHeight="1">
      <c r="A33" s="1179"/>
      <c r="B33" s="1180"/>
      <c r="C33" s="1178"/>
      <c r="D33" s="1179"/>
      <c r="E33" s="1248"/>
      <c r="F33" s="1179"/>
      <c r="G33" s="1179"/>
      <c r="H33" s="1180"/>
      <c r="I33" s="1178"/>
      <c r="J33" s="1179"/>
    </row>
    <row r="34" spans="1:11" s="1639" customFormat="1" ht="18.75" customHeight="1">
      <c r="A34" s="1591" t="s">
        <v>1869</v>
      </c>
      <c r="B34" s="1647"/>
      <c r="C34" s="1638"/>
      <c r="D34" s="1219"/>
      <c r="E34" s="1636"/>
      <c r="F34" s="1219"/>
      <c r="G34" s="1591" t="s">
        <v>1870</v>
      </c>
      <c r="H34" s="1637"/>
      <c r="I34" s="1638"/>
      <c r="J34" s="1219"/>
    </row>
    <row r="35" spans="1:11" s="1639" customFormat="1" ht="18.75" customHeight="1">
      <c r="A35" s="1591" t="s">
        <v>1417</v>
      </c>
      <c r="B35" s="1591"/>
      <c r="C35" s="1591"/>
      <c r="D35" s="1591"/>
      <c r="E35" s="1591"/>
      <c r="F35" s="1636"/>
      <c r="G35" s="1640" t="s">
        <v>1418</v>
      </c>
      <c r="H35" s="1637"/>
      <c r="I35" s="1640"/>
      <c r="J35" s="1219"/>
    </row>
    <row r="36" spans="1:11" ht="18.75" customHeight="1">
      <c r="A36" s="1255"/>
      <c r="B36" s="1254"/>
      <c r="C36" s="1256"/>
      <c r="D36" s="1593" t="s">
        <v>734</v>
      </c>
      <c r="E36" s="1641"/>
      <c r="F36" s="1255"/>
      <c r="G36" s="1255"/>
      <c r="H36" s="1254"/>
      <c r="I36" s="1256"/>
      <c r="J36" s="1593" t="s">
        <v>759</v>
      </c>
      <c r="K36" s="336"/>
    </row>
    <row r="37" spans="1:11" ht="18.75" customHeight="1">
      <c r="A37" s="1594"/>
      <c r="B37" s="1595"/>
      <c r="C37" s="1596" t="s">
        <v>1411</v>
      </c>
      <c r="D37" s="1597"/>
      <c r="E37" s="1598"/>
      <c r="F37" s="1255"/>
      <c r="G37" s="1594"/>
      <c r="H37" s="1595"/>
      <c r="I37" s="1596" t="s">
        <v>1412</v>
      </c>
      <c r="J37" s="1597"/>
      <c r="K37" s="336"/>
    </row>
    <row r="38" spans="1:11" ht="18.75" customHeight="1">
      <c r="A38" s="1599"/>
      <c r="B38" s="1600" t="s">
        <v>735</v>
      </c>
      <c r="C38" s="1601"/>
      <c r="D38" s="1602" t="s">
        <v>736</v>
      </c>
      <c r="E38" s="1603"/>
      <c r="F38" s="1255"/>
      <c r="G38" s="1599"/>
      <c r="H38" s="1600" t="s">
        <v>735</v>
      </c>
      <c r="I38" s="1601"/>
      <c r="J38" s="1602" t="s">
        <v>736</v>
      </c>
      <c r="K38" s="336"/>
    </row>
    <row r="39" spans="1:11" ht="18.75" customHeight="1">
      <c r="A39" s="1604" t="s">
        <v>844</v>
      </c>
      <c r="B39" s="1605">
        <v>23526</v>
      </c>
      <c r="C39" s="1608">
        <v>966</v>
      </c>
      <c r="D39" s="1614">
        <f t="shared" ref="D39:D59" si="2">C39/B39*100</f>
        <v>4.1060953838306551</v>
      </c>
      <c r="E39" s="1613"/>
      <c r="F39" s="1255"/>
      <c r="G39" s="1604" t="s">
        <v>838</v>
      </c>
      <c r="H39" s="1605">
        <v>505680</v>
      </c>
      <c r="I39" s="1615">
        <v>11656</v>
      </c>
      <c r="J39" s="1606">
        <f t="shared" ref="J39:J59" si="3">I39/H39*100</f>
        <v>2.3050150292675209</v>
      </c>
      <c r="K39" s="336"/>
    </row>
    <row r="40" spans="1:11" ht="18.75" customHeight="1">
      <c r="A40" s="1604" t="s">
        <v>838</v>
      </c>
      <c r="B40" s="1605">
        <v>42429</v>
      </c>
      <c r="C40" s="1608">
        <v>1646</v>
      </c>
      <c r="D40" s="1606">
        <f t="shared" si="2"/>
        <v>3.879422093379528</v>
      </c>
      <c r="E40" s="1613"/>
      <c r="F40" s="1255"/>
      <c r="G40" s="1604" t="s">
        <v>833</v>
      </c>
      <c r="H40" s="1605">
        <v>1491163</v>
      </c>
      <c r="I40" s="1608">
        <v>33135</v>
      </c>
      <c r="J40" s="1606">
        <f t="shared" si="3"/>
        <v>2.222091079244858</v>
      </c>
      <c r="K40" s="336"/>
    </row>
    <row r="41" spans="1:11" ht="18.75" customHeight="1">
      <c r="A41" s="1604" t="s">
        <v>833</v>
      </c>
      <c r="B41" s="1605">
        <v>119509</v>
      </c>
      <c r="C41" s="1608">
        <v>4049</v>
      </c>
      <c r="D41" s="1606">
        <f t="shared" si="2"/>
        <v>3.3880293534378167</v>
      </c>
      <c r="E41" s="1613"/>
      <c r="F41" s="1255"/>
      <c r="G41" s="1604" t="s">
        <v>829</v>
      </c>
      <c r="H41" s="1605">
        <v>554757</v>
      </c>
      <c r="I41" s="1608">
        <v>11568</v>
      </c>
      <c r="J41" s="1606">
        <f t="shared" si="3"/>
        <v>2.0852373201239462</v>
      </c>
      <c r="K41" s="336"/>
    </row>
    <row r="42" spans="1:11" ht="18.75" customHeight="1">
      <c r="A42" s="1604" t="s">
        <v>839</v>
      </c>
      <c r="B42" s="1605">
        <v>36591</v>
      </c>
      <c r="C42" s="1615">
        <v>1151</v>
      </c>
      <c r="D42" s="1614">
        <f t="shared" si="2"/>
        <v>3.1455822470006285</v>
      </c>
      <c r="E42" s="1613"/>
      <c r="F42" s="1255"/>
      <c r="G42" s="1609" t="s">
        <v>845</v>
      </c>
      <c r="H42" s="1610">
        <v>746742</v>
      </c>
      <c r="I42" s="1611">
        <v>13877</v>
      </c>
      <c r="J42" s="1612">
        <f t="shared" si="3"/>
        <v>1.8583392925535192</v>
      </c>
      <c r="K42" s="336"/>
    </row>
    <row r="43" spans="1:11" ht="18.75" customHeight="1">
      <c r="A43" s="1604" t="s">
        <v>841</v>
      </c>
      <c r="B43" s="1605">
        <v>70797</v>
      </c>
      <c r="C43" s="1608">
        <v>2207</v>
      </c>
      <c r="D43" s="1606">
        <f t="shared" si="2"/>
        <v>3.117363730101558</v>
      </c>
      <c r="E43" s="1613"/>
      <c r="F43" s="1255"/>
      <c r="G43" s="1604" t="s">
        <v>844</v>
      </c>
      <c r="H43" s="1605">
        <v>248495</v>
      </c>
      <c r="I43" s="1608">
        <v>4570</v>
      </c>
      <c r="J43" s="1606">
        <f t="shared" si="3"/>
        <v>1.8390712086762309</v>
      </c>
      <c r="K43" s="336"/>
    </row>
    <row r="44" spans="1:11" ht="18.75" customHeight="1">
      <c r="A44" s="1604" t="s">
        <v>836</v>
      </c>
      <c r="B44" s="1605">
        <v>30059</v>
      </c>
      <c r="C44" s="1608">
        <v>923</v>
      </c>
      <c r="D44" s="1606">
        <f t="shared" si="2"/>
        <v>3.0706277653947236</v>
      </c>
      <c r="E44" s="1613"/>
      <c r="F44" s="1255"/>
      <c r="G44" s="1604" t="s">
        <v>836</v>
      </c>
      <c r="H44" s="1605">
        <v>397226</v>
      </c>
      <c r="I44" s="1608">
        <v>7262</v>
      </c>
      <c r="J44" s="1606">
        <f t="shared" si="3"/>
        <v>1.8281784173241431</v>
      </c>
      <c r="K44" s="336"/>
    </row>
    <row r="45" spans="1:11" ht="18.75" customHeight="1">
      <c r="A45" s="1604" t="s">
        <v>842</v>
      </c>
      <c r="B45" s="1605">
        <v>37073</v>
      </c>
      <c r="C45" s="1608">
        <v>1126</v>
      </c>
      <c r="D45" s="1606">
        <f t="shared" si="2"/>
        <v>3.0372508294446092</v>
      </c>
      <c r="E45" s="1613"/>
      <c r="F45" s="1255"/>
      <c r="G45" s="1604" t="s">
        <v>841</v>
      </c>
      <c r="H45" s="1605">
        <v>732116</v>
      </c>
      <c r="I45" s="1608">
        <v>12556</v>
      </c>
      <c r="J45" s="1606">
        <f t="shared" si="3"/>
        <v>1.7150287659332675</v>
      </c>
      <c r="K45" s="336"/>
    </row>
    <row r="46" spans="1:11" ht="18.75" customHeight="1">
      <c r="A46" s="1604" t="s">
        <v>829</v>
      </c>
      <c r="B46" s="1605">
        <v>42616</v>
      </c>
      <c r="C46" s="1608">
        <v>1284</v>
      </c>
      <c r="D46" s="1606">
        <f t="shared" si="2"/>
        <v>3.0129528815468367</v>
      </c>
      <c r="E46" s="1613"/>
      <c r="F46" s="1255"/>
      <c r="G46" s="1604" t="s">
        <v>831</v>
      </c>
      <c r="H46" s="1605">
        <v>1425480</v>
      </c>
      <c r="I46" s="1608">
        <v>23663</v>
      </c>
      <c r="J46" s="1606">
        <f t="shared" si="3"/>
        <v>1.6600022448578726</v>
      </c>
      <c r="K46" s="336"/>
    </row>
    <row r="47" spans="1:11" ht="18.75" customHeight="1">
      <c r="A47" s="1604" t="s">
        <v>835</v>
      </c>
      <c r="B47" s="1605">
        <v>54807</v>
      </c>
      <c r="C47" s="1608">
        <v>1637</v>
      </c>
      <c r="D47" s="1606">
        <f t="shared" si="2"/>
        <v>2.9868447461090737</v>
      </c>
      <c r="E47" s="1613"/>
      <c r="F47" s="1255"/>
      <c r="G47" s="1604" t="s">
        <v>843</v>
      </c>
      <c r="H47" s="1605">
        <v>316851</v>
      </c>
      <c r="I47" s="1608">
        <v>4989</v>
      </c>
      <c r="J47" s="1606">
        <f t="shared" si="3"/>
        <v>1.5745571262202107</v>
      </c>
      <c r="K47" s="336"/>
    </row>
    <row r="48" spans="1:11" ht="18.75" customHeight="1">
      <c r="A48" s="1604" t="s">
        <v>831</v>
      </c>
      <c r="B48" s="1605">
        <v>124636</v>
      </c>
      <c r="C48" s="1608">
        <v>3651</v>
      </c>
      <c r="D48" s="1606">
        <f t="shared" si="2"/>
        <v>2.9293302095702685</v>
      </c>
      <c r="E48" s="1613"/>
      <c r="F48" s="1255"/>
      <c r="G48" s="1604" t="s">
        <v>837</v>
      </c>
      <c r="H48" s="1605">
        <v>339548</v>
      </c>
      <c r="I48" s="1608">
        <v>5240</v>
      </c>
      <c r="J48" s="1606">
        <f t="shared" si="3"/>
        <v>1.5432280561216678</v>
      </c>
      <c r="K48" s="336"/>
    </row>
    <row r="49" spans="1:11" ht="18.75" customHeight="1">
      <c r="A49" s="1604" t="s">
        <v>834</v>
      </c>
      <c r="B49" s="1605">
        <v>49555</v>
      </c>
      <c r="C49" s="1608">
        <v>1439</v>
      </c>
      <c r="D49" s="1606">
        <f t="shared" si="2"/>
        <v>2.9038442135001516</v>
      </c>
      <c r="E49" s="1613"/>
      <c r="F49" s="1255"/>
      <c r="G49" s="1604" t="s">
        <v>828</v>
      </c>
      <c r="H49" s="1605">
        <v>864388</v>
      </c>
      <c r="I49" s="1608">
        <v>12989</v>
      </c>
      <c r="J49" s="1606">
        <f t="shared" si="3"/>
        <v>1.502681666103648</v>
      </c>
      <c r="K49" s="336"/>
    </row>
    <row r="50" spans="1:11" ht="18.75" customHeight="1">
      <c r="A50" s="1604" t="s">
        <v>847</v>
      </c>
      <c r="B50" s="1605">
        <v>29764</v>
      </c>
      <c r="C50" s="1608">
        <v>860</v>
      </c>
      <c r="D50" s="1606">
        <f t="shared" si="2"/>
        <v>2.8893965864803119</v>
      </c>
      <c r="E50" s="1613"/>
      <c r="F50" s="1255"/>
      <c r="G50" s="1604" t="s">
        <v>835</v>
      </c>
      <c r="H50" s="1605">
        <v>579888</v>
      </c>
      <c r="I50" s="1608">
        <v>8566</v>
      </c>
      <c r="J50" s="1606">
        <f t="shared" si="3"/>
        <v>1.4771818006235686</v>
      </c>
      <c r="K50" s="336"/>
    </row>
    <row r="51" spans="1:11" ht="18.75" customHeight="1">
      <c r="A51" s="1604" t="s">
        <v>843</v>
      </c>
      <c r="B51" s="1605">
        <v>31444</v>
      </c>
      <c r="C51" s="1608">
        <v>905</v>
      </c>
      <c r="D51" s="1606">
        <f t="shared" si="2"/>
        <v>2.8781325531102913</v>
      </c>
      <c r="E51" s="1613"/>
      <c r="F51" s="1255"/>
      <c r="G51" s="1604" t="s">
        <v>846</v>
      </c>
      <c r="H51" s="1605">
        <v>441106</v>
      </c>
      <c r="I51" s="1608">
        <v>6440</v>
      </c>
      <c r="J51" s="1606">
        <f t="shared" si="3"/>
        <v>1.4599665386551079</v>
      </c>
      <c r="K51" s="336"/>
    </row>
    <row r="52" spans="1:11" ht="18.75" customHeight="1">
      <c r="A52" s="1604" t="s">
        <v>837</v>
      </c>
      <c r="B52" s="1605">
        <v>32388</v>
      </c>
      <c r="C52" s="1608">
        <v>856</v>
      </c>
      <c r="D52" s="1606">
        <f t="shared" si="2"/>
        <v>2.6429541805607015</v>
      </c>
      <c r="E52" s="1613"/>
      <c r="F52" s="1255"/>
      <c r="G52" s="1604" t="s">
        <v>834</v>
      </c>
      <c r="H52" s="1605">
        <v>561536</v>
      </c>
      <c r="I52" s="1615">
        <v>8129</v>
      </c>
      <c r="J52" s="1614">
        <f t="shared" si="3"/>
        <v>1.4476364827900614</v>
      </c>
      <c r="K52" s="336"/>
    </row>
    <row r="53" spans="1:11" ht="18.75" customHeight="1">
      <c r="A53" s="1604" t="s">
        <v>840</v>
      </c>
      <c r="B53" s="1605">
        <v>36534</v>
      </c>
      <c r="C53" s="1608">
        <v>931</v>
      </c>
      <c r="D53" s="1606">
        <f t="shared" si="2"/>
        <v>2.5483111622050689</v>
      </c>
      <c r="E53" s="1613"/>
      <c r="F53" s="1255"/>
      <c r="G53" s="1604" t="s">
        <v>847</v>
      </c>
      <c r="H53" s="1605">
        <v>317936</v>
      </c>
      <c r="I53" s="1608">
        <v>4491</v>
      </c>
      <c r="J53" s="1606">
        <f t="shared" si="3"/>
        <v>1.4125484374213677</v>
      </c>
      <c r="K53" s="336"/>
    </row>
    <row r="54" spans="1:11" ht="18.75" customHeight="1">
      <c r="A54" s="1609" t="s">
        <v>845</v>
      </c>
      <c r="B54" s="1610">
        <v>74419</v>
      </c>
      <c r="C54" s="1611">
        <v>1858</v>
      </c>
      <c r="D54" s="1612">
        <f t="shared" si="2"/>
        <v>2.4966742364181189</v>
      </c>
      <c r="E54" s="1613"/>
      <c r="F54" s="1255"/>
      <c r="G54" s="1604" t="s">
        <v>839</v>
      </c>
      <c r="H54" s="1605">
        <v>367873</v>
      </c>
      <c r="I54" s="1615">
        <v>5118</v>
      </c>
      <c r="J54" s="1614">
        <f t="shared" si="3"/>
        <v>1.3912409989316965</v>
      </c>
      <c r="K54" s="336"/>
    </row>
    <row r="55" spans="1:11" ht="18.75" customHeight="1">
      <c r="A55" s="1604" t="s">
        <v>828</v>
      </c>
      <c r="B55" s="1605">
        <v>74256</v>
      </c>
      <c r="C55" s="1615">
        <v>1828</v>
      </c>
      <c r="D55" s="1614">
        <f t="shared" si="2"/>
        <v>2.4617539323421678</v>
      </c>
      <c r="E55" s="1613"/>
      <c r="F55" s="1255"/>
      <c r="G55" s="1604" t="s">
        <v>832</v>
      </c>
      <c r="H55" s="1605">
        <v>858119</v>
      </c>
      <c r="I55" s="1608">
        <v>11543</v>
      </c>
      <c r="J55" s="1606">
        <f t="shared" si="3"/>
        <v>1.3451514300464156</v>
      </c>
      <c r="K55" s="336"/>
    </row>
    <row r="56" spans="1:11" ht="18.75" customHeight="1">
      <c r="A56" s="1604" t="s">
        <v>832</v>
      </c>
      <c r="B56" s="1605">
        <v>75749</v>
      </c>
      <c r="C56" s="1615">
        <v>1799</v>
      </c>
      <c r="D56" s="1614">
        <f t="shared" si="2"/>
        <v>2.3749488442091642</v>
      </c>
      <c r="E56" s="1613"/>
      <c r="F56" s="1255"/>
      <c r="G56" s="1604" t="s">
        <v>842</v>
      </c>
      <c r="H56" s="1605">
        <v>374525</v>
      </c>
      <c r="I56" s="1615">
        <v>4797</v>
      </c>
      <c r="J56" s="1614">
        <f t="shared" si="3"/>
        <v>1.2808223750083438</v>
      </c>
      <c r="K56" s="336"/>
    </row>
    <row r="57" spans="1:11" ht="18.75" customHeight="1">
      <c r="A57" s="1616" t="s">
        <v>846</v>
      </c>
      <c r="B57" s="1605">
        <v>43439</v>
      </c>
      <c r="C57" s="1631">
        <v>1015</v>
      </c>
      <c r="D57" s="1614">
        <f t="shared" si="2"/>
        <v>2.3366099587927898</v>
      </c>
      <c r="E57" s="1613"/>
      <c r="F57" s="1255"/>
      <c r="G57" s="1616" t="s">
        <v>840</v>
      </c>
      <c r="H57" s="1617">
        <v>348035</v>
      </c>
      <c r="I57" s="1631">
        <v>4172</v>
      </c>
      <c r="J57" s="1614">
        <f t="shared" si="3"/>
        <v>1.1987300127860705</v>
      </c>
      <c r="K57" s="336"/>
    </row>
    <row r="58" spans="1:11" ht="18.75" customHeight="1" thickBot="1">
      <c r="A58" s="1620" t="s">
        <v>830</v>
      </c>
      <c r="B58" s="1605">
        <v>190629</v>
      </c>
      <c r="C58" s="1623">
        <v>3244</v>
      </c>
      <c r="D58" s="1622">
        <f t="shared" si="2"/>
        <v>1.7017347832701215</v>
      </c>
      <c r="E58" s="1613"/>
      <c r="F58" s="1255"/>
      <c r="G58" s="1620" t="s">
        <v>830</v>
      </c>
      <c r="H58" s="1621">
        <v>2267364</v>
      </c>
      <c r="I58" s="1623">
        <v>25025</v>
      </c>
      <c r="J58" s="1622">
        <f t="shared" si="3"/>
        <v>1.1037045661834624</v>
      </c>
      <c r="K58" s="336"/>
    </row>
    <row r="59" spans="1:11" ht="18.75" customHeight="1" thickTop="1">
      <c r="A59" s="1624" t="s">
        <v>848</v>
      </c>
      <c r="B59" s="1625">
        <v>5541634</v>
      </c>
      <c r="C59" s="1628">
        <v>151944</v>
      </c>
      <c r="D59" s="1627">
        <f t="shared" si="2"/>
        <v>2.7418627791008934</v>
      </c>
      <c r="E59" s="1613"/>
      <c r="F59" s="1255"/>
      <c r="G59" s="1624" t="s">
        <v>848</v>
      </c>
      <c r="H59" s="1625">
        <v>57427704</v>
      </c>
      <c r="I59" s="1628">
        <v>821834</v>
      </c>
      <c r="J59" s="1627">
        <f t="shared" si="3"/>
        <v>1.4310758445087759</v>
      </c>
      <c r="K59" s="336"/>
    </row>
    <row r="60" spans="1:11" ht="18.75" customHeight="1">
      <c r="A60" s="1255" t="s">
        <v>758</v>
      </c>
      <c r="B60" s="1254"/>
      <c r="C60" s="1256"/>
      <c r="D60" s="1255"/>
      <c r="E60" s="1253"/>
      <c r="F60" s="1255"/>
      <c r="G60" s="1255" t="s">
        <v>758</v>
      </c>
      <c r="H60" s="1254"/>
      <c r="I60" s="1256"/>
      <c r="J60" s="1255"/>
      <c r="K60" s="336"/>
    </row>
    <row r="61" spans="1:11" ht="18.75" customHeight="1"/>
    <row r="62" spans="1:11" ht="18.75" customHeight="1"/>
    <row r="63" spans="1:11" ht="18.75" customHeight="1"/>
    <row r="64" spans="1:1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phoneticPr fontId="9"/>
  <pageMargins left="1.22" right="0.74803149606299213" top="0.98425196850393704" bottom="0.98425196850393704" header="0.31496062992125984" footer="0.31496062992125984"/>
  <pageSetup paperSize="9"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zoomScaleNormal="100" zoomScaleSheetLayoutView="100" workbookViewId="0">
      <selection activeCell="A2" sqref="A2"/>
    </sheetView>
  </sheetViews>
  <sheetFormatPr defaultRowHeight="12.75" outlineLevelCol="1"/>
  <cols>
    <col min="1" max="1" width="14.7109375" style="469" customWidth="1"/>
    <col min="2" max="2" width="12.7109375" style="469" hidden="1" customWidth="1" outlineLevel="1"/>
    <col min="3" max="3" width="12.7109375" style="469" customWidth="1" collapsed="1"/>
    <col min="4" max="4" width="12.7109375" style="469" customWidth="1"/>
    <col min="5" max="5" width="12.7109375" style="1252" customWidth="1"/>
    <col min="6" max="6" width="12.7109375" style="469" customWidth="1"/>
    <col min="7" max="7" width="14.7109375" style="469" customWidth="1"/>
    <col min="8" max="8" width="12.7109375" style="469" hidden="1" customWidth="1" outlineLevel="1"/>
    <col min="9" max="9" width="12.7109375" style="469" customWidth="1" collapsed="1"/>
    <col min="10" max="12" width="12.7109375" style="469" customWidth="1"/>
    <col min="13" max="16384" width="9.140625" style="469"/>
  </cols>
  <sheetData>
    <row r="1" spans="1:11" ht="18.75" customHeight="1">
      <c r="A1" s="1635" t="s">
        <v>1871</v>
      </c>
    </row>
    <row r="2" spans="1:11" ht="18.75" customHeight="1"/>
    <row r="3" spans="1:11" s="1639" customFormat="1" ht="18.75" customHeight="1">
      <c r="A3" s="1591" t="s">
        <v>1568</v>
      </c>
      <c r="B3" s="1647"/>
      <c r="C3" s="1638"/>
      <c r="D3" s="1219"/>
      <c r="E3" s="1636"/>
      <c r="F3" s="1219"/>
      <c r="G3" s="1591" t="s">
        <v>1584</v>
      </c>
      <c r="H3" s="1637"/>
      <c r="I3" s="1638"/>
      <c r="J3" s="1219"/>
    </row>
    <row r="4" spans="1:11" ht="18.75" customHeight="1">
      <c r="A4" s="1255"/>
      <c r="B4" s="1254"/>
      <c r="C4" s="1256"/>
      <c r="D4" s="1593" t="s">
        <v>734</v>
      </c>
      <c r="E4" s="1641"/>
      <c r="F4" s="1255"/>
      <c r="G4" s="1255"/>
      <c r="H4" s="1254"/>
      <c r="I4" s="1256"/>
      <c r="J4" s="1593" t="s">
        <v>759</v>
      </c>
      <c r="K4" s="336"/>
    </row>
    <row r="5" spans="1:11" ht="18.75" customHeight="1">
      <c r="A5" s="1594"/>
      <c r="B5" s="1595"/>
      <c r="C5" s="1596" t="s">
        <v>1411</v>
      </c>
      <c r="D5" s="1597"/>
      <c r="E5" s="1598"/>
      <c r="F5" s="1255"/>
      <c r="G5" s="1594"/>
      <c r="H5" s="1595"/>
      <c r="I5" s="1596" t="s">
        <v>1412</v>
      </c>
      <c r="J5" s="1597"/>
      <c r="K5" s="336"/>
    </row>
    <row r="6" spans="1:11" ht="18.75" customHeight="1">
      <c r="A6" s="1599"/>
      <c r="B6" s="1600" t="s">
        <v>735</v>
      </c>
      <c r="C6" s="1601"/>
      <c r="D6" s="1602" t="s">
        <v>736</v>
      </c>
      <c r="E6" s="1603"/>
      <c r="F6" s="1255"/>
      <c r="G6" s="1599"/>
      <c r="H6" s="1600" t="s">
        <v>735</v>
      </c>
      <c r="I6" s="1601"/>
      <c r="J6" s="1602" t="s">
        <v>736</v>
      </c>
      <c r="K6" s="336"/>
    </row>
    <row r="7" spans="1:11" ht="18.75" customHeight="1">
      <c r="A7" s="1604" t="s">
        <v>227</v>
      </c>
      <c r="B7" s="1605">
        <v>29764</v>
      </c>
      <c r="C7" s="1651">
        <v>3047</v>
      </c>
      <c r="D7" s="1629">
        <f t="shared" ref="D7:D27" si="0">C7/B7*100</f>
        <v>10.237199301169198</v>
      </c>
      <c r="E7" s="1613"/>
      <c r="F7" s="1255"/>
      <c r="G7" s="1652" t="s">
        <v>231</v>
      </c>
      <c r="H7" s="1605">
        <v>316851</v>
      </c>
      <c r="I7" s="1615">
        <v>56493</v>
      </c>
      <c r="J7" s="1614">
        <f t="shared" ref="J7:J27" si="1">I7/H7*100</f>
        <v>17.829516081691395</v>
      </c>
      <c r="K7" s="336"/>
    </row>
    <row r="8" spans="1:11" ht="18.75" customHeight="1">
      <c r="A8" s="1604" t="s">
        <v>1915</v>
      </c>
      <c r="B8" s="1605">
        <v>119509</v>
      </c>
      <c r="C8" s="1651">
        <v>11799</v>
      </c>
      <c r="D8" s="1629">
        <f t="shared" si="0"/>
        <v>9.872896601929563</v>
      </c>
      <c r="E8" s="1613"/>
      <c r="F8" s="1255"/>
      <c r="G8" s="1652" t="s">
        <v>227</v>
      </c>
      <c r="H8" s="1605">
        <v>317936</v>
      </c>
      <c r="I8" s="1608">
        <v>55723</v>
      </c>
      <c r="J8" s="1606">
        <f t="shared" si="1"/>
        <v>17.526483317397211</v>
      </c>
      <c r="K8" s="336"/>
    </row>
    <row r="9" spans="1:11" ht="18.75" customHeight="1">
      <c r="A9" s="1604" t="s">
        <v>225</v>
      </c>
      <c r="B9" s="1605">
        <v>42616</v>
      </c>
      <c r="C9" s="1651">
        <v>3943</v>
      </c>
      <c r="D9" s="1629">
        <f t="shared" si="0"/>
        <v>9.2523934672423511</v>
      </c>
      <c r="E9" s="1613"/>
      <c r="F9" s="1255"/>
      <c r="G9" s="1652" t="s">
        <v>237</v>
      </c>
      <c r="H9" s="1605">
        <v>441106</v>
      </c>
      <c r="I9" s="1608">
        <v>71775</v>
      </c>
      <c r="J9" s="1606">
        <f t="shared" si="1"/>
        <v>16.271599116765582</v>
      </c>
      <c r="K9" s="336"/>
    </row>
    <row r="10" spans="1:11" ht="18.75" customHeight="1">
      <c r="A10" s="1604" t="s">
        <v>240</v>
      </c>
      <c r="B10" s="1605">
        <v>30059</v>
      </c>
      <c r="C10" s="1653">
        <v>2738</v>
      </c>
      <c r="D10" s="1632">
        <f t="shared" si="0"/>
        <v>9.108752786187166</v>
      </c>
      <c r="E10" s="1613"/>
      <c r="F10" s="1255"/>
      <c r="G10" s="1652" t="s">
        <v>236</v>
      </c>
      <c r="H10" s="1605">
        <v>248495</v>
      </c>
      <c r="I10" s="1615">
        <v>37706</v>
      </c>
      <c r="J10" s="1614">
        <f t="shared" si="1"/>
        <v>15.173745950622749</v>
      </c>
      <c r="K10" s="336"/>
    </row>
    <row r="11" spans="1:11" ht="18.75" customHeight="1">
      <c r="A11" s="1604" t="s">
        <v>238</v>
      </c>
      <c r="B11" s="1605">
        <v>42429</v>
      </c>
      <c r="C11" s="1651">
        <v>3772</v>
      </c>
      <c r="D11" s="1629">
        <f t="shared" si="0"/>
        <v>8.8901458907822484</v>
      </c>
      <c r="E11" s="1613"/>
      <c r="F11" s="1255"/>
      <c r="G11" s="1652" t="s">
        <v>233</v>
      </c>
      <c r="H11" s="1605">
        <v>339548</v>
      </c>
      <c r="I11" s="1608">
        <v>49387</v>
      </c>
      <c r="J11" s="1606">
        <f t="shared" si="1"/>
        <v>14.544924428946718</v>
      </c>
      <c r="K11" s="336"/>
    </row>
    <row r="12" spans="1:11" ht="18.75" customHeight="1">
      <c r="A12" s="1604" t="s">
        <v>236</v>
      </c>
      <c r="B12" s="1605">
        <v>23526</v>
      </c>
      <c r="C12" s="1651">
        <v>2060</v>
      </c>
      <c r="D12" s="1629">
        <f t="shared" si="0"/>
        <v>8.7562696591005693</v>
      </c>
      <c r="E12" s="1613"/>
      <c r="F12" s="1255"/>
      <c r="G12" s="1652" t="s">
        <v>234</v>
      </c>
      <c r="H12" s="1605">
        <v>858119</v>
      </c>
      <c r="I12" s="1608">
        <v>123152</v>
      </c>
      <c r="J12" s="1606">
        <f t="shared" si="1"/>
        <v>14.351389492599512</v>
      </c>
      <c r="K12" s="336"/>
    </row>
    <row r="13" spans="1:11" ht="18.75" customHeight="1">
      <c r="A13" s="1604" t="s">
        <v>237</v>
      </c>
      <c r="B13" s="1605">
        <v>43439</v>
      </c>
      <c r="C13" s="1651">
        <v>3746</v>
      </c>
      <c r="D13" s="1629">
        <f t="shared" si="0"/>
        <v>8.6235870991505337</v>
      </c>
      <c r="E13" s="1613"/>
      <c r="F13" s="1255"/>
      <c r="G13" s="1652" t="s">
        <v>229</v>
      </c>
      <c r="H13" s="1605">
        <v>1491163</v>
      </c>
      <c r="I13" s="1608">
        <v>213176</v>
      </c>
      <c r="J13" s="1606">
        <f t="shared" si="1"/>
        <v>14.295955572932002</v>
      </c>
      <c r="K13" s="336"/>
    </row>
    <row r="14" spans="1:11" ht="18.75" customHeight="1">
      <c r="A14" s="1604" t="s">
        <v>223</v>
      </c>
      <c r="B14" s="1605">
        <v>70797</v>
      </c>
      <c r="C14" s="1651">
        <v>6104</v>
      </c>
      <c r="D14" s="1629">
        <f t="shared" si="0"/>
        <v>8.621834258513779</v>
      </c>
      <c r="E14" s="1613"/>
      <c r="F14" s="1255"/>
      <c r="G14" s="1652" t="s">
        <v>223</v>
      </c>
      <c r="H14" s="1605">
        <v>732116</v>
      </c>
      <c r="I14" s="1608">
        <v>101940</v>
      </c>
      <c r="J14" s="1606">
        <f t="shared" si="1"/>
        <v>13.924022969037694</v>
      </c>
      <c r="K14" s="336"/>
    </row>
    <row r="15" spans="1:11" ht="18.75" customHeight="1">
      <c r="A15" s="1604" t="s">
        <v>234</v>
      </c>
      <c r="B15" s="1605">
        <v>75749</v>
      </c>
      <c r="C15" s="1651">
        <v>6456</v>
      </c>
      <c r="D15" s="1629">
        <f t="shared" si="0"/>
        <v>8.5228847905582903</v>
      </c>
      <c r="E15" s="1613"/>
      <c r="F15" s="1255"/>
      <c r="G15" s="1652" t="s">
        <v>241</v>
      </c>
      <c r="H15" s="1605">
        <v>367873</v>
      </c>
      <c r="I15" s="1608">
        <v>49398</v>
      </c>
      <c r="J15" s="1606">
        <f t="shared" si="1"/>
        <v>13.428003686054698</v>
      </c>
      <c r="K15" s="336"/>
    </row>
    <row r="16" spans="1:11" ht="18.75" customHeight="1">
      <c r="A16" s="1604" t="s">
        <v>231</v>
      </c>
      <c r="B16" s="1605">
        <v>31444</v>
      </c>
      <c r="C16" s="1651">
        <v>2553</v>
      </c>
      <c r="D16" s="1629">
        <f t="shared" si="0"/>
        <v>8.1191960310393085</v>
      </c>
      <c r="E16" s="1613"/>
      <c r="F16" s="1255"/>
      <c r="G16" s="1654" t="s">
        <v>175</v>
      </c>
      <c r="H16" s="1610">
        <v>746742</v>
      </c>
      <c r="I16" s="1611">
        <v>98538</v>
      </c>
      <c r="J16" s="1612">
        <f t="shared" si="1"/>
        <v>13.195722217312003</v>
      </c>
      <c r="K16" s="336"/>
    </row>
    <row r="17" spans="1:11" ht="18.75" customHeight="1">
      <c r="A17" s="1604" t="s">
        <v>235</v>
      </c>
      <c r="B17" s="1605">
        <v>49555</v>
      </c>
      <c r="C17" s="1651">
        <v>3932</v>
      </c>
      <c r="D17" s="1629">
        <f t="shared" si="0"/>
        <v>7.9346181010997885</v>
      </c>
      <c r="E17" s="1613"/>
      <c r="F17" s="1255"/>
      <c r="G17" s="1652" t="s">
        <v>232</v>
      </c>
      <c r="H17" s="1605">
        <v>579888</v>
      </c>
      <c r="I17" s="1608">
        <v>71915</v>
      </c>
      <c r="J17" s="1606">
        <f t="shared" si="1"/>
        <v>12.401532709764645</v>
      </c>
      <c r="K17" s="336"/>
    </row>
    <row r="18" spans="1:11" ht="18.75" customHeight="1">
      <c r="A18" s="1604" t="s">
        <v>241</v>
      </c>
      <c r="B18" s="1605">
        <v>36591</v>
      </c>
      <c r="C18" s="1651">
        <v>2855</v>
      </c>
      <c r="D18" s="1629">
        <f t="shared" si="0"/>
        <v>7.8024650870432612</v>
      </c>
      <c r="E18" s="1613"/>
      <c r="F18" s="1255"/>
      <c r="G18" s="1652" t="s">
        <v>225</v>
      </c>
      <c r="H18" s="1605">
        <v>554757</v>
      </c>
      <c r="I18" s="1608">
        <v>67807</v>
      </c>
      <c r="J18" s="1606">
        <f t="shared" si="1"/>
        <v>12.222829094540492</v>
      </c>
      <c r="K18" s="336"/>
    </row>
    <row r="19" spans="1:11" ht="18.75" customHeight="1">
      <c r="A19" s="1604" t="s">
        <v>233</v>
      </c>
      <c r="B19" s="1605">
        <v>32388</v>
      </c>
      <c r="C19" s="1651">
        <v>2527</v>
      </c>
      <c r="D19" s="1629">
        <f t="shared" si="0"/>
        <v>7.802272446585155</v>
      </c>
      <c r="E19" s="1613"/>
      <c r="F19" s="1255"/>
      <c r="G19" s="1652" t="s">
        <v>240</v>
      </c>
      <c r="H19" s="1605">
        <v>397226</v>
      </c>
      <c r="I19" s="1608">
        <v>48000</v>
      </c>
      <c r="J19" s="1606">
        <f t="shared" si="1"/>
        <v>12.083801161051895</v>
      </c>
      <c r="K19" s="336"/>
    </row>
    <row r="20" spans="1:11" ht="18.75" customHeight="1">
      <c r="A20" s="1604" t="s">
        <v>232</v>
      </c>
      <c r="B20" s="1605">
        <v>54807</v>
      </c>
      <c r="C20" s="1651">
        <v>4207</v>
      </c>
      <c r="D20" s="1629">
        <f t="shared" si="0"/>
        <v>7.6760267848997392</v>
      </c>
      <c r="E20" s="1613"/>
      <c r="F20" s="1255"/>
      <c r="G20" s="1652" t="s">
        <v>238</v>
      </c>
      <c r="H20" s="1605">
        <v>505680</v>
      </c>
      <c r="I20" s="1615">
        <v>60650</v>
      </c>
      <c r="J20" s="1614">
        <f t="shared" si="1"/>
        <v>11.9937509887676</v>
      </c>
      <c r="K20" s="336"/>
    </row>
    <row r="21" spans="1:11" ht="18.75" customHeight="1">
      <c r="A21" s="1604" t="s">
        <v>226</v>
      </c>
      <c r="B21" s="1605">
        <v>74256</v>
      </c>
      <c r="C21" s="1651">
        <v>5390</v>
      </c>
      <c r="D21" s="1629">
        <f t="shared" si="0"/>
        <v>7.2586726998491713</v>
      </c>
      <c r="E21" s="1613"/>
      <c r="F21" s="1255"/>
      <c r="G21" s="1652" t="s">
        <v>230</v>
      </c>
      <c r="H21" s="1605">
        <v>374525</v>
      </c>
      <c r="I21" s="1608">
        <v>44290</v>
      </c>
      <c r="J21" s="1606">
        <f t="shared" si="1"/>
        <v>11.825645818036179</v>
      </c>
      <c r="K21" s="336"/>
    </row>
    <row r="22" spans="1:11" ht="18.75" customHeight="1">
      <c r="A22" s="1609" t="s">
        <v>175</v>
      </c>
      <c r="B22" s="1610">
        <v>74419</v>
      </c>
      <c r="C22" s="1655">
        <v>5301</v>
      </c>
      <c r="D22" s="1630">
        <f t="shared" si="0"/>
        <v>7.1231809081014257</v>
      </c>
      <c r="E22" s="1613"/>
      <c r="F22" s="1255"/>
      <c r="G22" s="1652" t="s">
        <v>235</v>
      </c>
      <c r="H22" s="1605">
        <v>561536</v>
      </c>
      <c r="I22" s="1615">
        <v>63569</v>
      </c>
      <c r="J22" s="1614">
        <f t="shared" si="1"/>
        <v>11.320556473672214</v>
      </c>
      <c r="K22" s="336"/>
    </row>
    <row r="23" spans="1:11" ht="18.75" customHeight="1">
      <c r="A23" s="1604" t="s">
        <v>228</v>
      </c>
      <c r="B23" s="1605">
        <v>124636</v>
      </c>
      <c r="C23" s="1653">
        <v>8826</v>
      </c>
      <c r="D23" s="1632">
        <f t="shared" si="0"/>
        <v>7.081421098238069</v>
      </c>
      <c r="E23" s="1613"/>
      <c r="F23" s="1255"/>
      <c r="G23" s="1652" t="s">
        <v>226</v>
      </c>
      <c r="H23" s="1605">
        <v>864388</v>
      </c>
      <c r="I23" s="1608">
        <v>96180</v>
      </c>
      <c r="J23" s="1606">
        <f t="shared" si="1"/>
        <v>11.126947620744387</v>
      </c>
      <c r="K23" s="336"/>
    </row>
    <row r="24" spans="1:11" ht="18.75" customHeight="1">
      <c r="A24" s="1604" t="s">
        <v>230</v>
      </c>
      <c r="B24" s="1605">
        <v>37073</v>
      </c>
      <c r="C24" s="1653">
        <v>2486</v>
      </c>
      <c r="D24" s="1632">
        <f t="shared" si="0"/>
        <v>6.7056887761983113</v>
      </c>
      <c r="E24" s="1613"/>
      <c r="F24" s="1255"/>
      <c r="G24" s="1652" t="s">
        <v>239</v>
      </c>
      <c r="H24" s="1605">
        <v>348035</v>
      </c>
      <c r="I24" s="1615">
        <v>37868</v>
      </c>
      <c r="J24" s="1614">
        <f t="shared" si="1"/>
        <v>10.880514890743747</v>
      </c>
      <c r="K24" s="336"/>
    </row>
    <row r="25" spans="1:11" ht="18.75" customHeight="1">
      <c r="A25" s="1616" t="s">
        <v>224</v>
      </c>
      <c r="B25" s="1617">
        <v>190629</v>
      </c>
      <c r="C25" s="1656">
        <v>12752</v>
      </c>
      <c r="D25" s="1632">
        <f t="shared" si="0"/>
        <v>6.6894334020532034</v>
      </c>
      <c r="E25" s="1613"/>
      <c r="F25" s="1255"/>
      <c r="G25" s="1657" t="s">
        <v>228</v>
      </c>
      <c r="H25" s="1617">
        <v>1425480</v>
      </c>
      <c r="I25" s="1631">
        <v>138466</v>
      </c>
      <c r="J25" s="1614">
        <f t="shared" si="1"/>
        <v>9.7136403176473891</v>
      </c>
      <c r="K25" s="336"/>
    </row>
    <row r="26" spans="1:11" ht="18.75" customHeight="1" thickBot="1">
      <c r="A26" s="1620" t="s">
        <v>239</v>
      </c>
      <c r="B26" s="1621">
        <v>36534</v>
      </c>
      <c r="C26" s="1658">
        <v>2314</v>
      </c>
      <c r="D26" s="1633">
        <f t="shared" si="0"/>
        <v>6.3338260250725353</v>
      </c>
      <c r="E26" s="1613"/>
      <c r="F26" s="1255"/>
      <c r="G26" s="1659" t="s">
        <v>224</v>
      </c>
      <c r="H26" s="1621">
        <v>2267364</v>
      </c>
      <c r="I26" s="1623">
        <v>202918</v>
      </c>
      <c r="J26" s="1622">
        <f t="shared" si="1"/>
        <v>8.9495114150176143</v>
      </c>
      <c r="K26" s="336"/>
    </row>
    <row r="27" spans="1:11" ht="18.75" customHeight="1" thickTop="1">
      <c r="A27" s="1624" t="s">
        <v>764</v>
      </c>
      <c r="B27" s="1625">
        <v>5541634</v>
      </c>
      <c r="C27" s="1660">
        <v>418640</v>
      </c>
      <c r="D27" s="1634">
        <f t="shared" si="0"/>
        <v>7.5544505465355529</v>
      </c>
      <c r="E27" s="1613"/>
      <c r="F27" s="1255"/>
      <c r="G27" s="1661" t="s">
        <v>764</v>
      </c>
      <c r="H27" s="1625">
        <v>57427704</v>
      </c>
      <c r="I27" s="1628">
        <v>7191248</v>
      </c>
      <c r="J27" s="1627">
        <f t="shared" si="1"/>
        <v>12.522262774078518</v>
      </c>
      <c r="K27" s="336"/>
    </row>
    <row r="28" spans="1:11" ht="18.75" customHeight="1">
      <c r="A28" s="1255" t="s">
        <v>758</v>
      </c>
      <c r="B28" s="1254"/>
      <c r="C28" s="1256"/>
      <c r="D28" s="1255"/>
      <c r="E28" s="1253"/>
      <c r="F28" s="1255"/>
      <c r="G28" s="1255" t="s">
        <v>758</v>
      </c>
      <c r="H28" s="1254"/>
      <c r="I28" s="1256"/>
      <c r="J28" s="1255"/>
      <c r="K28" s="336"/>
    </row>
    <row r="29" spans="1:11" ht="18.75" customHeight="1">
      <c r="A29" s="1179"/>
      <c r="B29" s="1180"/>
      <c r="C29" s="1178"/>
      <c r="D29" s="1179"/>
      <c r="E29" s="1248"/>
      <c r="F29" s="1179"/>
      <c r="G29" s="1179"/>
      <c r="H29" s="1180"/>
      <c r="I29" s="1178"/>
      <c r="J29" s="1179"/>
    </row>
    <row r="30" spans="1:11" ht="18.75" customHeight="1">
      <c r="A30" s="1179"/>
      <c r="B30" s="1180"/>
      <c r="C30" s="1178"/>
      <c r="D30" s="1179"/>
      <c r="E30" s="1248"/>
      <c r="F30" s="1179"/>
      <c r="G30" s="1179"/>
      <c r="H30" s="1180"/>
      <c r="I30" s="1178"/>
      <c r="J30" s="1179"/>
    </row>
    <row r="31" spans="1:11" ht="18.75" customHeight="1">
      <c r="A31" s="1179"/>
      <c r="B31" s="1180"/>
      <c r="C31" s="1178"/>
      <c r="D31" s="1179"/>
      <c r="E31" s="1248"/>
      <c r="F31" s="1179"/>
      <c r="G31" s="1179"/>
      <c r="H31" s="1180"/>
      <c r="I31" s="1178"/>
      <c r="J31" s="1179"/>
    </row>
    <row r="32" spans="1:11" ht="18.75" customHeight="1">
      <c r="A32" s="1592" t="s">
        <v>1872</v>
      </c>
      <c r="B32" s="1180"/>
      <c r="C32" s="1178"/>
      <c r="D32" s="1179"/>
      <c r="E32" s="1248"/>
      <c r="F32" s="1179"/>
      <c r="G32" s="1179"/>
      <c r="H32" s="1180"/>
      <c r="I32" s="1178"/>
      <c r="J32" s="1179"/>
    </row>
    <row r="33" spans="1:11" ht="18.75" customHeight="1">
      <c r="A33" s="1179"/>
      <c r="B33" s="1180"/>
      <c r="C33" s="1178"/>
      <c r="D33" s="1179"/>
      <c r="E33" s="1248"/>
      <c r="F33" s="1179"/>
      <c r="G33" s="1179"/>
      <c r="H33" s="1180"/>
      <c r="I33" s="1178"/>
      <c r="J33" s="1179"/>
    </row>
    <row r="34" spans="1:11" s="1639" customFormat="1" ht="18.75" customHeight="1">
      <c r="A34" s="1591" t="s">
        <v>1873</v>
      </c>
      <c r="B34" s="1647"/>
      <c r="C34" s="1638"/>
      <c r="D34" s="1219"/>
      <c r="E34" s="1636"/>
      <c r="F34" s="1219"/>
      <c r="G34" s="1591" t="s">
        <v>1874</v>
      </c>
      <c r="H34" s="1637"/>
      <c r="I34" s="1638"/>
      <c r="J34" s="1219"/>
    </row>
    <row r="35" spans="1:11" s="1639" customFormat="1" ht="18.75" customHeight="1">
      <c r="A35" s="1591" t="s">
        <v>1417</v>
      </c>
      <c r="B35" s="1591"/>
      <c r="C35" s="1591"/>
      <c r="D35" s="1591"/>
      <c r="E35" s="1591"/>
      <c r="F35" s="1636"/>
      <c r="G35" s="1640" t="s">
        <v>1418</v>
      </c>
      <c r="H35" s="1637"/>
      <c r="I35" s="1640"/>
      <c r="J35" s="1219"/>
    </row>
    <row r="36" spans="1:11" ht="18.75" customHeight="1">
      <c r="A36" s="1255"/>
      <c r="B36" s="1254"/>
      <c r="C36" s="1256"/>
      <c r="D36" s="1593" t="s">
        <v>734</v>
      </c>
      <c r="E36" s="1641"/>
      <c r="F36" s="1255"/>
      <c r="G36" s="1255"/>
      <c r="H36" s="1254"/>
      <c r="I36" s="1256"/>
      <c r="J36" s="1593" t="s">
        <v>759</v>
      </c>
      <c r="K36" s="336"/>
    </row>
    <row r="37" spans="1:11" ht="18.75" customHeight="1">
      <c r="A37" s="1594"/>
      <c r="B37" s="1595"/>
      <c r="C37" s="1596" t="s">
        <v>1411</v>
      </c>
      <c r="D37" s="1597"/>
      <c r="E37" s="1598"/>
      <c r="F37" s="1255"/>
      <c r="G37" s="1594"/>
      <c r="H37" s="1595"/>
      <c r="I37" s="1596" t="s">
        <v>1412</v>
      </c>
      <c r="J37" s="1597"/>
      <c r="K37" s="336"/>
    </row>
    <row r="38" spans="1:11" ht="18.75" customHeight="1">
      <c r="A38" s="1599"/>
      <c r="B38" s="1600" t="s">
        <v>735</v>
      </c>
      <c r="C38" s="1601"/>
      <c r="D38" s="1602" t="s">
        <v>736</v>
      </c>
      <c r="E38" s="1603"/>
      <c r="F38" s="1255"/>
      <c r="G38" s="1599"/>
      <c r="H38" s="1600" t="s">
        <v>735</v>
      </c>
      <c r="I38" s="1601"/>
      <c r="J38" s="1602" t="s">
        <v>736</v>
      </c>
      <c r="K38" s="336"/>
    </row>
    <row r="39" spans="1:11" ht="18.75" customHeight="1">
      <c r="A39" s="1604" t="s">
        <v>842</v>
      </c>
      <c r="B39" s="1605">
        <v>37073</v>
      </c>
      <c r="C39" s="1608">
        <v>100</v>
      </c>
      <c r="D39" s="1606">
        <f t="shared" ref="D39:D59" si="2">C39/B39*100</f>
        <v>0.26973808432012514</v>
      </c>
      <c r="E39" s="1613"/>
      <c r="F39" s="1255"/>
      <c r="G39" s="1604" t="s">
        <v>842</v>
      </c>
      <c r="H39" s="1605">
        <v>374525</v>
      </c>
      <c r="I39" s="1615">
        <v>1657</v>
      </c>
      <c r="J39" s="1614">
        <f t="shared" ref="J39:J59" si="3">I39/H39*100</f>
        <v>0.44242707429410588</v>
      </c>
      <c r="K39" s="336"/>
    </row>
    <row r="40" spans="1:11" ht="18.75" customHeight="1">
      <c r="A40" s="1604" t="s">
        <v>840</v>
      </c>
      <c r="B40" s="1605">
        <v>36534</v>
      </c>
      <c r="C40" s="1608">
        <v>75</v>
      </c>
      <c r="D40" s="1606">
        <f t="shared" si="2"/>
        <v>0.2052882246674331</v>
      </c>
      <c r="E40" s="1613"/>
      <c r="F40" s="1255"/>
      <c r="G40" s="1604" t="s">
        <v>840</v>
      </c>
      <c r="H40" s="1605">
        <v>348035</v>
      </c>
      <c r="I40" s="1608">
        <v>1149</v>
      </c>
      <c r="J40" s="1606">
        <f t="shared" si="3"/>
        <v>0.3301392101369115</v>
      </c>
      <c r="K40" s="336"/>
    </row>
    <row r="41" spans="1:11" ht="18.75" customHeight="1">
      <c r="A41" s="1604" t="s">
        <v>843</v>
      </c>
      <c r="B41" s="1605">
        <v>31444</v>
      </c>
      <c r="C41" s="1608">
        <v>59</v>
      </c>
      <c r="D41" s="1606">
        <f t="shared" si="2"/>
        <v>0.18763516092100241</v>
      </c>
      <c r="E41" s="1613"/>
      <c r="F41" s="1255"/>
      <c r="G41" s="1604" t="s">
        <v>837</v>
      </c>
      <c r="H41" s="1605">
        <v>339548</v>
      </c>
      <c r="I41" s="1608">
        <v>1037</v>
      </c>
      <c r="J41" s="1606">
        <f t="shared" si="3"/>
        <v>0.30540601034316206</v>
      </c>
      <c r="K41" s="336"/>
    </row>
    <row r="42" spans="1:11" ht="18.75" customHeight="1">
      <c r="A42" s="1604" t="s">
        <v>837</v>
      </c>
      <c r="B42" s="1605">
        <v>32388</v>
      </c>
      <c r="C42" s="1615">
        <v>60</v>
      </c>
      <c r="D42" s="1614">
        <f t="shared" si="2"/>
        <v>0.18525379770285291</v>
      </c>
      <c r="E42" s="1613"/>
      <c r="F42" s="1255"/>
      <c r="G42" s="1604" t="s">
        <v>839</v>
      </c>
      <c r="H42" s="1605">
        <v>367873</v>
      </c>
      <c r="I42" s="1615">
        <v>1120</v>
      </c>
      <c r="J42" s="1614">
        <f t="shared" si="3"/>
        <v>0.30445289542858545</v>
      </c>
      <c r="K42" s="336"/>
    </row>
    <row r="43" spans="1:11" ht="18.75" customHeight="1">
      <c r="A43" s="1604" t="s">
        <v>839</v>
      </c>
      <c r="B43" s="1605">
        <v>36591</v>
      </c>
      <c r="C43" s="1608">
        <v>58</v>
      </c>
      <c r="D43" s="1606">
        <f t="shared" si="2"/>
        <v>0.15850892295919761</v>
      </c>
      <c r="E43" s="1613"/>
      <c r="F43" s="1255"/>
      <c r="G43" s="1604" t="s">
        <v>844</v>
      </c>
      <c r="H43" s="1605">
        <v>248495</v>
      </c>
      <c r="I43" s="1608">
        <v>574</v>
      </c>
      <c r="J43" s="1606">
        <f t="shared" si="3"/>
        <v>0.23099056319040626</v>
      </c>
      <c r="K43" s="336"/>
    </row>
    <row r="44" spans="1:11" ht="18.75" customHeight="1">
      <c r="A44" s="1604" t="s">
        <v>835</v>
      </c>
      <c r="B44" s="1605">
        <v>54807</v>
      </c>
      <c r="C44" s="1608">
        <v>80</v>
      </c>
      <c r="D44" s="1606">
        <f t="shared" si="2"/>
        <v>0.14596675607130477</v>
      </c>
      <c r="E44" s="1613"/>
      <c r="F44" s="1255"/>
      <c r="G44" s="1604" t="s">
        <v>843</v>
      </c>
      <c r="H44" s="1605">
        <v>316851</v>
      </c>
      <c r="I44" s="1608">
        <v>706</v>
      </c>
      <c r="J44" s="1606">
        <f t="shared" si="3"/>
        <v>0.22281766508548181</v>
      </c>
      <c r="K44" s="336"/>
    </row>
    <row r="45" spans="1:11" ht="18.75" customHeight="1">
      <c r="A45" s="1604" t="s">
        <v>829</v>
      </c>
      <c r="B45" s="1605">
        <v>42616</v>
      </c>
      <c r="C45" s="1608">
        <v>58</v>
      </c>
      <c r="D45" s="1606">
        <f t="shared" si="2"/>
        <v>0.13609911770227143</v>
      </c>
      <c r="E45" s="1613"/>
      <c r="F45" s="1255"/>
      <c r="G45" s="1604" t="s">
        <v>829</v>
      </c>
      <c r="H45" s="1605">
        <v>554757</v>
      </c>
      <c r="I45" s="1608">
        <v>1229</v>
      </c>
      <c r="J45" s="1606">
        <f t="shared" si="3"/>
        <v>0.22153843935272563</v>
      </c>
      <c r="K45" s="336"/>
    </row>
    <row r="46" spans="1:11" ht="18.75" customHeight="1">
      <c r="A46" s="1604" t="s">
        <v>847</v>
      </c>
      <c r="B46" s="1605">
        <v>29764</v>
      </c>
      <c r="C46" s="1608">
        <v>33</v>
      </c>
      <c r="D46" s="1606">
        <f t="shared" si="2"/>
        <v>0.11087219459750035</v>
      </c>
      <c r="E46" s="1613"/>
      <c r="F46" s="1255"/>
      <c r="G46" s="1604" t="s">
        <v>834</v>
      </c>
      <c r="H46" s="1605">
        <v>561536</v>
      </c>
      <c r="I46" s="1608">
        <v>947</v>
      </c>
      <c r="J46" s="1606">
        <f t="shared" si="3"/>
        <v>0.16864457488032825</v>
      </c>
      <c r="K46" s="336"/>
    </row>
    <row r="47" spans="1:11" ht="18.75" customHeight="1">
      <c r="A47" s="1604" t="s">
        <v>846</v>
      </c>
      <c r="B47" s="1605">
        <v>43439</v>
      </c>
      <c r="C47" s="1608">
        <v>38</v>
      </c>
      <c r="D47" s="1606">
        <f t="shared" si="2"/>
        <v>8.7478993531158636E-2</v>
      </c>
      <c r="E47" s="1613"/>
      <c r="F47" s="1255"/>
      <c r="G47" s="1604" t="s">
        <v>835</v>
      </c>
      <c r="H47" s="1605">
        <v>579888</v>
      </c>
      <c r="I47" s="1608">
        <v>941</v>
      </c>
      <c r="J47" s="1606">
        <f t="shared" si="3"/>
        <v>0.16227271473112048</v>
      </c>
      <c r="K47" s="336"/>
    </row>
    <row r="48" spans="1:11" ht="18.75" customHeight="1">
      <c r="A48" s="1604" t="s">
        <v>838</v>
      </c>
      <c r="B48" s="1605">
        <v>42429</v>
      </c>
      <c r="C48" s="1608">
        <v>37</v>
      </c>
      <c r="D48" s="1606">
        <f t="shared" si="2"/>
        <v>8.7204506351787697E-2</v>
      </c>
      <c r="E48" s="1613"/>
      <c r="F48" s="1255"/>
      <c r="G48" s="1604" t="s">
        <v>847</v>
      </c>
      <c r="H48" s="1605">
        <v>317936</v>
      </c>
      <c r="I48" s="1608">
        <v>447</v>
      </c>
      <c r="J48" s="1606">
        <f t="shared" si="3"/>
        <v>0.14059433345075736</v>
      </c>
      <c r="K48" s="336"/>
    </row>
    <row r="49" spans="1:11" ht="18.75" customHeight="1">
      <c r="A49" s="1604" t="s">
        <v>828</v>
      </c>
      <c r="B49" s="1605">
        <v>74256</v>
      </c>
      <c r="C49" s="1608">
        <v>63</v>
      </c>
      <c r="D49" s="1606">
        <f t="shared" si="2"/>
        <v>8.4841628959276022E-2</v>
      </c>
      <c r="E49" s="1613"/>
      <c r="F49" s="1255"/>
      <c r="G49" s="1604" t="s">
        <v>833</v>
      </c>
      <c r="H49" s="1605">
        <v>1491163</v>
      </c>
      <c r="I49" s="1608">
        <v>1664</v>
      </c>
      <c r="J49" s="1606">
        <f t="shared" si="3"/>
        <v>0.11159075164821017</v>
      </c>
      <c r="K49" s="336"/>
    </row>
    <row r="50" spans="1:11" ht="18.75" customHeight="1">
      <c r="A50" s="1604" t="s">
        <v>832</v>
      </c>
      <c r="B50" s="1605">
        <v>75749</v>
      </c>
      <c r="C50" s="1608">
        <v>62</v>
      </c>
      <c r="D50" s="1606">
        <f t="shared" si="2"/>
        <v>8.1849265336836133E-2</v>
      </c>
      <c r="E50" s="1613"/>
      <c r="F50" s="1255"/>
      <c r="G50" s="1604" t="s">
        <v>841</v>
      </c>
      <c r="H50" s="1605">
        <v>732116</v>
      </c>
      <c r="I50" s="1608">
        <v>752</v>
      </c>
      <c r="J50" s="1606">
        <f t="shared" si="3"/>
        <v>0.10271596304410778</v>
      </c>
      <c r="K50" s="336"/>
    </row>
    <row r="51" spans="1:11" ht="18.75" customHeight="1">
      <c r="A51" s="1604" t="s">
        <v>844</v>
      </c>
      <c r="B51" s="1605">
        <v>23526</v>
      </c>
      <c r="C51" s="1608">
        <v>19</v>
      </c>
      <c r="D51" s="1606">
        <f t="shared" si="2"/>
        <v>8.0761710448014959E-2</v>
      </c>
      <c r="E51" s="1613"/>
      <c r="F51" s="1255"/>
      <c r="G51" s="1604" t="s">
        <v>828</v>
      </c>
      <c r="H51" s="1605">
        <v>864388</v>
      </c>
      <c r="I51" s="1608">
        <v>826</v>
      </c>
      <c r="J51" s="1606">
        <f t="shared" si="3"/>
        <v>9.5558938809886307E-2</v>
      </c>
      <c r="K51" s="336"/>
    </row>
    <row r="52" spans="1:11" ht="18.75" customHeight="1">
      <c r="A52" s="1604" t="s">
        <v>833</v>
      </c>
      <c r="B52" s="1605">
        <v>119509</v>
      </c>
      <c r="C52" s="1608">
        <v>90</v>
      </c>
      <c r="D52" s="1606">
        <f t="shared" si="2"/>
        <v>7.5308135788936387E-2</v>
      </c>
      <c r="E52" s="1613"/>
      <c r="F52" s="1255"/>
      <c r="G52" s="1604" t="s">
        <v>832</v>
      </c>
      <c r="H52" s="1605">
        <v>858119</v>
      </c>
      <c r="I52" s="1615">
        <v>786</v>
      </c>
      <c r="J52" s="1614">
        <f t="shared" si="3"/>
        <v>9.1595687777569323E-2</v>
      </c>
      <c r="K52" s="336"/>
    </row>
    <row r="53" spans="1:11" ht="18.75" customHeight="1">
      <c r="A53" s="1609" t="s">
        <v>845</v>
      </c>
      <c r="B53" s="1610">
        <v>74419</v>
      </c>
      <c r="C53" s="1611">
        <v>56</v>
      </c>
      <c r="D53" s="1612">
        <f t="shared" si="2"/>
        <v>7.5249600236498737E-2</v>
      </c>
      <c r="E53" s="1613"/>
      <c r="F53" s="1255"/>
      <c r="G53" s="1604" t="s">
        <v>838</v>
      </c>
      <c r="H53" s="1605">
        <v>505680</v>
      </c>
      <c r="I53" s="1608">
        <v>404</v>
      </c>
      <c r="J53" s="1606">
        <f t="shared" si="3"/>
        <v>7.9892422085113116E-2</v>
      </c>
      <c r="K53" s="336"/>
    </row>
    <row r="54" spans="1:11" ht="18.75" customHeight="1">
      <c r="A54" s="1604" t="s">
        <v>841</v>
      </c>
      <c r="B54" s="1605">
        <v>70797</v>
      </c>
      <c r="C54" s="1615">
        <v>52</v>
      </c>
      <c r="D54" s="1614">
        <f t="shared" si="2"/>
        <v>7.344943994802039E-2</v>
      </c>
      <c r="E54" s="1613"/>
      <c r="F54" s="1255"/>
      <c r="G54" s="1604" t="s">
        <v>831</v>
      </c>
      <c r="H54" s="1605">
        <v>1425480</v>
      </c>
      <c r="I54" s="1615">
        <v>1049</v>
      </c>
      <c r="J54" s="1614">
        <f t="shared" si="3"/>
        <v>7.3589247130791027E-2</v>
      </c>
      <c r="K54" s="336"/>
    </row>
    <row r="55" spans="1:11" ht="18.75" customHeight="1">
      <c r="A55" s="1604" t="s">
        <v>834</v>
      </c>
      <c r="B55" s="1605">
        <v>49555</v>
      </c>
      <c r="C55" s="1608">
        <v>33</v>
      </c>
      <c r="D55" s="1606">
        <f t="shared" si="2"/>
        <v>6.6592674805771357E-2</v>
      </c>
      <c r="E55" s="1613"/>
      <c r="F55" s="1255"/>
      <c r="G55" s="1604" t="s">
        <v>846</v>
      </c>
      <c r="H55" s="1605">
        <v>441106</v>
      </c>
      <c r="I55" s="1608">
        <v>306</v>
      </c>
      <c r="J55" s="1606">
        <f t="shared" si="3"/>
        <v>6.9371080873984928E-2</v>
      </c>
      <c r="K55" s="336"/>
    </row>
    <row r="56" spans="1:11" ht="18.75" customHeight="1">
      <c r="A56" s="1604" t="s">
        <v>836</v>
      </c>
      <c r="B56" s="1605">
        <v>30059</v>
      </c>
      <c r="C56" s="1615">
        <v>20</v>
      </c>
      <c r="D56" s="1614">
        <f t="shared" si="2"/>
        <v>6.6535812901294122E-2</v>
      </c>
      <c r="E56" s="1613"/>
      <c r="F56" s="1255"/>
      <c r="G56" s="1609" t="s">
        <v>845</v>
      </c>
      <c r="H56" s="1610">
        <v>746742</v>
      </c>
      <c r="I56" s="1611">
        <v>478</v>
      </c>
      <c r="J56" s="1612">
        <f t="shared" si="3"/>
        <v>6.4011398849937451E-2</v>
      </c>
      <c r="K56" s="336"/>
    </row>
    <row r="57" spans="1:11" ht="18.75" customHeight="1">
      <c r="A57" s="1616" t="s">
        <v>831</v>
      </c>
      <c r="B57" s="1617">
        <v>124636</v>
      </c>
      <c r="C57" s="1631">
        <v>75</v>
      </c>
      <c r="D57" s="1614">
        <f t="shared" si="2"/>
        <v>6.017523027054783E-2</v>
      </c>
      <c r="E57" s="1613"/>
      <c r="F57" s="1255"/>
      <c r="G57" s="1616" t="s">
        <v>836</v>
      </c>
      <c r="H57" s="1617">
        <v>397226</v>
      </c>
      <c r="I57" s="1631">
        <v>231</v>
      </c>
      <c r="J57" s="1614">
        <f t="shared" si="3"/>
        <v>5.8153293087562244E-2</v>
      </c>
      <c r="K57" s="336"/>
    </row>
    <row r="58" spans="1:11" ht="18.75" customHeight="1" thickBot="1">
      <c r="A58" s="1620" t="s">
        <v>830</v>
      </c>
      <c r="B58" s="1621">
        <v>190629</v>
      </c>
      <c r="C58" s="1623">
        <v>57</v>
      </c>
      <c r="D58" s="1622">
        <f t="shared" si="2"/>
        <v>2.9901011913192645E-2</v>
      </c>
      <c r="E58" s="1613"/>
      <c r="F58" s="1255"/>
      <c r="G58" s="1620" t="s">
        <v>830</v>
      </c>
      <c r="H58" s="1621">
        <v>2267364</v>
      </c>
      <c r="I58" s="1623">
        <v>572</v>
      </c>
      <c r="J58" s="1622">
        <f t="shared" si="3"/>
        <v>2.5227532941336284E-2</v>
      </c>
      <c r="K58" s="336"/>
    </row>
    <row r="59" spans="1:11" ht="18.75" customHeight="1" thickTop="1">
      <c r="A59" s="1624" t="s">
        <v>848</v>
      </c>
      <c r="B59" s="1625">
        <v>5541634</v>
      </c>
      <c r="C59" s="1628">
        <v>11113</v>
      </c>
      <c r="D59" s="1627">
        <f t="shared" si="2"/>
        <v>0.20053652045588</v>
      </c>
      <c r="E59" s="1613"/>
      <c r="F59" s="1255"/>
      <c r="G59" s="1624" t="s">
        <v>848</v>
      </c>
      <c r="H59" s="1625">
        <v>57427704</v>
      </c>
      <c r="I59" s="1628">
        <v>185075</v>
      </c>
      <c r="J59" s="1627">
        <f t="shared" si="3"/>
        <v>0.32227476828953494</v>
      </c>
      <c r="K59" s="336"/>
    </row>
    <row r="60" spans="1:11" ht="18.75" customHeight="1">
      <c r="A60" s="1255" t="s">
        <v>758</v>
      </c>
      <c r="B60" s="1254"/>
      <c r="C60" s="1256"/>
      <c r="D60" s="1255"/>
      <c r="E60" s="1253"/>
      <c r="F60" s="1255"/>
      <c r="G60" s="1255" t="s">
        <v>758</v>
      </c>
      <c r="H60" s="1254"/>
      <c r="I60" s="1256"/>
      <c r="J60" s="1255"/>
      <c r="K60" s="336"/>
    </row>
    <row r="61" spans="1:11" ht="18.75" customHeight="1"/>
    <row r="62" spans="1:11" ht="18.75" customHeight="1"/>
    <row r="63" spans="1:11" ht="18.75" customHeight="1"/>
    <row r="64" spans="1:11" ht="18.75" customHeight="1"/>
    <row r="65" ht="18.75" customHeight="1"/>
    <row r="66" ht="18.75" customHeight="1"/>
  </sheetData>
  <phoneticPr fontId="9"/>
  <pageMargins left="1.38" right="0.74803149606299213" top="0.98425196850393704" bottom="0.98425196850393704"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Normal="100" zoomScaleSheetLayoutView="100" workbookViewId="0">
      <pane xSplit="3" ySplit="3" topLeftCell="D4" activePane="bottomRight" state="frozen"/>
      <selection activeCell="A23" sqref="A23"/>
      <selection pane="topRight" activeCell="A23" sqref="A23"/>
      <selection pane="bottomLeft" activeCell="A23" sqref="A23"/>
      <selection pane="bottomRight" activeCell="A2" sqref="A2"/>
    </sheetView>
  </sheetViews>
  <sheetFormatPr defaultRowHeight="18.75" customHeight="1" outlineLevelCol="1"/>
  <cols>
    <col min="1" max="2" width="3.7109375" style="4" customWidth="1"/>
    <col min="3" max="3" width="20" style="4" customWidth="1"/>
    <col min="4" max="4" width="13.5703125" style="4" customWidth="1"/>
    <col min="5" max="6" width="13.5703125" style="4" hidden="1" customWidth="1" outlineLevel="1"/>
    <col min="7" max="7" width="13.5703125" style="4" customWidth="1" collapsed="1"/>
    <col min="8" max="12" width="13.5703125" style="4" customWidth="1"/>
    <col min="13" max="16384" width="9.140625" style="4"/>
  </cols>
  <sheetData>
    <row r="1" spans="1:12" ht="18.75" customHeight="1">
      <c r="A1" s="1696" t="s">
        <v>1100</v>
      </c>
      <c r="B1" s="1696"/>
      <c r="C1" s="1696"/>
      <c r="D1" s="1696"/>
      <c r="E1" s="1696"/>
      <c r="F1" s="1696"/>
      <c r="G1" s="1696"/>
      <c r="H1" s="1696"/>
      <c r="I1" s="1696"/>
      <c r="J1" s="1696"/>
      <c r="K1" s="1696"/>
      <c r="L1" s="1696"/>
    </row>
    <row r="2" spans="1:12" ht="18.75" customHeight="1">
      <c r="A2" s="465"/>
      <c r="B2" s="465"/>
      <c r="C2" s="533"/>
      <c r="D2" s="533"/>
      <c r="E2" s="534"/>
      <c r="F2" s="535"/>
      <c r="G2" s="536"/>
      <c r="H2" s="537"/>
      <c r="I2" s="538"/>
      <c r="J2" s="538"/>
      <c r="K2" s="538"/>
      <c r="L2" s="538" t="s">
        <v>2</v>
      </c>
    </row>
    <row r="3" spans="1:12" ht="18.75" customHeight="1">
      <c r="A3" s="1747" t="s">
        <v>36</v>
      </c>
      <c r="B3" s="1748"/>
      <c r="C3" s="1748"/>
      <c r="D3" s="539" t="s">
        <v>1601</v>
      </c>
      <c r="E3" s="540" t="s">
        <v>1225</v>
      </c>
      <c r="F3" s="540" t="s">
        <v>1629</v>
      </c>
      <c r="G3" s="541" t="s">
        <v>1595</v>
      </c>
      <c r="H3" s="541" t="s">
        <v>1596</v>
      </c>
      <c r="I3" s="541" t="s">
        <v>1597</v>
      </c>
      <c r="J3" s="541" t="s">
        <v>1598</v>
      </c>
      <c r="K3" s="541" t="s">
        <v>1599</v>
      </c>
      <c r="L3" s="541" t="s">
        <v>1600</v>
      </c>
    </row>
    <row r="4" spans="1:12" ht="18.75" customHeight="1">
      <c r="A4" s="1730" t="s">
        <v>1171</v>
      </c>
      <c r="B4" s="1749"/>
      <c r="C4" s="1731"/>
      <c r="D4" s="542">
        <v>5462912</v>
      </c>
      <c r="E4" s="300">
        <v>5566276</v>
      </c>
      <c r="F4" s="310">
        <v>5340579</v>
      </c>
      <c r="G4" s="310">
        <v>5187152</v>
      </c>
      <c r="H4" s="310">
        <v>5220495</v>
      </c>
      <c r="I4" s="310">
        <v>5327105</v>
      </c>
      <c r="J4" s="310">
        <v>5394974</v>
      </c>
      <c r="K4" s="310">
        <v>5268008</v>
      </c>
      <c r="L4" s="310">
        <v>5354329</v>
      </c>
    </row>
    <row r="5" spans="1:12" ht="18.75" customHeight="1">
      <c r="A5" s="1739"/>
      <c r="B5" s="1750"/>
      <c r="C5" s="1740"/>
      <c r="D5" s="543" t="s">
        <v>1602</v>
      </c>
      <c r="E5" s="301" t="s">
        <v>1528</v>
      </c>
      <c r="F5" s="302" t="s">
        <v>1630</v>
      </c>
      <c r="G5" s="302" t="s">
        <v>1613</v>
      </c>
      <c r="H5" s="302" t="s">
        <v>1614</v>
      </c>
      <c r="I5" s="302" t="s">
        <v>1615</v>
      </c>
      <c r="J5" s="302" t="s">
        <v>1619</v>
      </c>
      <c r="K5" s="302" t="s">
        <v>1616</v>
      </c>
      <c r="L5" s="302" t="s">
        <v>1700</v>
      </c>
    </row>
    <row r="6" spans="1:12" ht="18.75" customHeight="1">
      <c r="A6" s="544"/>
      <c r="B6" s="1730" t="s">
        <v>137</v>
      </c>
      <c r="C6" s="1731"/>
      <c r="D6" s="545">
        <v>9245</v>
      </c>
      <c r="E6" s="303">
        <v>9286</v>
      </c>
      <c r="F6" s="311">
        <v>9397</v>
      </c>
      <c r="G6" s="546">
        <v>9192</v>
      </c>
      <c r="H6" s="546">
        <v>9101</v>
      </c>
      <c r="I6" s="546">
        <v>9173</v>
      </c>
      <c r="J6" s="546">
        <v>9526</v>
      </c>
      <c r="K6" s="546">
        <v>9024</v>
      </c>
      <c r="L6" s="546">
        <v>8750</v>
      </c>
    </row>
    <row r="7" spans="1:12" ht="18.75" customHeight="1">
      <c r="A7" s="544"/>
      <c r="B7" s="1739"/>
      <c r="C7" s="1740"/>
      <c r="D7" s="543" t="s">
        <v>1603</v>
      </c>
      <c r="E7" s="301" t="s">
        <v>1529</v>
      </c>
      <c r="F7" s="302" t="s">
        <v>1631</v>
      </c>
      <c r="G7" s="302" t="s">
        <v>1617</v>
      </c>
      <c r="H7" s="302" t="s">
        <v>1618</v>
      </c>
      <c r="I7" s="302" t="s">
        <v>1620</v>
      </c>
      <c r="J7" s="302" t="s">
        <v>1621</v>
      </c>
      <c r="K7" s="302" t="s">
        <v>1622</v>
      </c>
      <c r="L7" s="302" t="s">
        <v>1623</v>
      </c>
    </row>
    <row r="8" spans="1:12" ht="18.75" customHeight="1">
      <c r="A8" s="547"/>
      <c r="B8" s="548"/>
      <c r="C8" s="1751" t="s">
        <v>135</v>
      </c>
      <c r="D8" s="545">
        <v>9091</v>
      </c>
      <c r="E8" s="303">
        <v>8781</v>
      </c>
      <c r="F8" s="311">
        <v>8726</v>
      </c>
      <c r="G8" s="546">
        <v>8581</v>
      </c>
      <c r="H8" s="546">
        <v>8671</v>
      </c>
      <c r="I8" s="546">
        <v>8779</v>
      </c>
      <c r="J8" s="546">
        <v>9101</v>
      </c>
      <c r="K8" s="546">
        <v>8600</v>
      </c>
      <c r="L8" s="546">
        <v>8252</v>
      </c>
    </row>
    <row r="9" spans="1:12" ht="18.75" customHeight="1">
      <c r="A9" s="547"/>
      <c r="B9" s="548"/>
      <c r="C9" s="1752"/>
      <c r="D9" s="543" t="s">
        <v>1603</v>
      </c>
      <c r="E9" s="301" t="s">
        <v>1530</v>
      </c>
      <c r="F9" s="302" t="s">
        <v>1632</v>
      </c>
      <c r="G9" s="302" t="s">
        <v>1624</v>
      </c>
      <c r="H9" s="302" t="s">
        <v>1625</v>
      </c>
      <c r="I9" s="302" t="s">
        <v>1626</v>
      </c>
      <c r="J9" s="302" t="s">
        <v>1627</v>
      </c>
      <c r="K9" s="302" t="s">
        <v>1689</v>
      </c>
      <c r="L9" s="302" t="s">
        <v>1702</v>
      </c>
    </row>
    <row r="10" spans="1:12" ht="18.75" customHeight="1">
      <c r="A10" s="547"/>
      <c r="B10" s="548"/>
      <c r="C10" s="1751" t="s">
        <v>136</v>
      </c>
      <c r="D10" s="545">
        <v>121</v>
      </c>
      <c r="E10" s="303">
        <v>490</v>
      </c>
      <c r="F10" s="311">
        <v>651</v>
      </c>
      <c r="G10" s="546">
        <v>596</v>
      </c>
      <c r="H10" s="546">
        <v>421</v>
      </c>
      <c r="I10" s="546">
        <v>386</v>
      </c>
      <c r="J10" s="546">
        <v>419</v>
      </c>
      <c r="K10" s="546">
        <v>418</v>
      </c>
      <c r="L10" s="546">
        <v>491</v>
      </c>
    </row>
    <row r="11" spans="1:12" ht="18.75" customHeight="1">
      <c r="A11" s="547"/>
      <c r="B11" s="549"/>
      <c r="C11" s="1752"/>
      <c r="D11" s="543" t="s">
        <v>1604</v>
      </c>
      <c r="E11" s="301" t="s">
        <v>1531</v>
      </c>
      <c r="F11" s="302" t="s">
        <v>1633</v>
      </c>
      <c r="G11" s="302" t="s">
        <v>1645</v>
      </c>
      <c r="H11" s="302" t="s">
        <v>1656</v>
      </c>
      <c r="I11" s="302" t="s">
        <v>1667</v>
      </c>
      <c r="J11" s="302" t="s">
        <v>1678</v>
      </c>
      <c r="K11" s="302" t="s">
        <v>1690</v>
      </c>
      <c r="L11" s="302" t="s">
        <v>1703</v>
      </c>
    </row>
    <row r="12" spans="1:12" ht="18.75" customHeight="1">
      <c r="A12" s="550"/>
      <c r="B12" s="1730" t="s">
        <v>28</v>
      </c>
      <c r="C12" s="1731"/>
      <c r="D12" s="545">
        <v>393</v>
      </c>
      <c r="E12" s="303">
        <v>487</v>
      </c>
      <c r="F12" s="311">
        <v>416</v>
      </c>
      <c r="G12" s="546">
        <v>441</v>
      </c>
      <c r="H12" s="546">
        <v>301</v>
      </c>
      <c r="I12" s="546">
        <v>224</v>
      </c>
      <c r="J12" s="546">
        <v>130</v>
      </c>
      <c r="K12" s="546">
        <v>197</v>
      </c>
      <c r="L12" s="546">
        <v>303</v>
      </c>
    </row>
    <row r="13" spans="1:12" ht="18.75" customHeight="1">
      <c r="A13" s="550"/>
      <c r="B13" s="1732"/>
      <c r="C13" s="1733"/>
      <c r="D13" s="543" t="s">
        <v>1605</v>
      </c>
      <c r="E13" s="301" t="s">
        <v>1532</v>
      </c>
      <c r="F13" s="302" t="s">
        <v>1634</v>
      </c>
      <c r="G13" s="302" t="s">
        <v>1646</v>
      </c>
      <c r="H13" s="302" t="s">
        <v>1657</v>
      </c>
      <c r="I13" s="302" t="s">
        <v>1668</v>
      </c>
      <c r="J13" s="302" t="s">
        <v>1679</v>
      </c>
      <c r="K13" s="302" t="s">
        <v>1691</v>
      </c>
      <c r="L13" s="302" t="s">
        <v>1704</v>
      </c>
    </row>
    <row r="14" spans="1:12" ht="18.75" customHeight="1">
      <c r="A14" s="550"/>
      <c r="B14" s="1730" t="s">
        <v>14</v>
      </c>
      <c r="C14" s="1731"/>
      <c r="D14" s="545">
        <v>1143280</v>
      </c>
      <c r="E14" s="303">
        <v>1244205</v>
      </c>
      <c r="F14" s="311">
        <v>1170580</v>
      </c>
      <c r="G14" s="546">
        <v>1067969</v>
      </c>
      <c r="H14" s="546">
        <v>1070106</v>
      </c>
      <c r="I14" s="546">
        <v>1143361</v>
      </c>
      <c r="J14" s="546">
        <v>1218787</v>
      </c>
      <c r="K14" s="546">
        <v>1034072</v>
      </c>
      <c r="L14" s="546">
        <v>1043760</v>
      </c>
    </row>
    <row r="15" spans="1:12" ht="18.75" customHeight="1">
      <c r="A15" s="550"/>
      <c r="B15" s="1732"/>
      <c r="C15" s="1733"/>
      <c r="D15" s="543" t="s">
        <v>1606</v>
      </c>
      <c r="E15" s="304" t="s">
        <v>1533</v>
      </c>
      <c r="F15" s="302" t="s">
        <v>1635</v>
      </c>
      <c r="G15" s="302" t="s">
        <v>1647</v>
      </c>
      <c r="H15" s="302" t="s">
        <v>1658</v>
      </c>
      <c r="I15" s="302" t="s">
        <v>1669</v>
      </c>
      <c r="J15" s="302" t="s">
        <v>1680</v>
      </c>
      <c r="K15" s="302" t="s">
        <v>1692</v>
      </c>
      <c r="L15" s="302" t="s">
        <v>1705</v>
      </c>
    </row>
    <row r="16" spans="1:12" ht="18.75" customHeight="1">
      <c r="A16" s="550"/>
      <c r="B16" s="1730" t="s">
        <v>13</v>
      </c>
      <c r="C16" s="1731"/>
      <c r="D16" s="545">
        <v>234316</v>
      </c>
      <c r="E16" s="303">
        <v>241839</v>
      </c>
      <c r="F16" s="311">
        <v>204449</v>
      </c>
      <c r="G16" s="546">
        <v>189161</v>
      </c>
      <c r="H16" s="546">
        <v>210772</v>
      </c>
      <c r="I16" s="546">
        <v>212151</v>
      </c>
      <c r="J16" s="546">
        <v>216099</v>
      </c>
      <c r="K16" s="546">
        <v>249474</v>
      </c>
      <c r="L16" s="546">
        <v>289576</v>
      </c>
    </row>
    <row r="17" spans="1:12" ht="18.75" customHeight="1">
      <c r="A17" s="550"/>
      <c r="B17" s="1732"/>
      <c r="C17" s="1733"/>
      <c r="D17" s="543" t="s">
        <v>1798</v>
      </c>
      <c r="E17" s="304" t="s">
        <v>1534</v>
      </c>
      <c r="F17" s="302" t="s">
        <v>1636</v>
      </c>
      <c r="G17" s="302" t="s">
        <v>1648</v>
      </c>
      <c r="H17" s="302" t="s">
        <v>1659</v>
      </c>
      <c r="I17" s="302" t="s">
        <v>1670</v>
      </c>
      <c r="J17" s="302" t="s">
        <v>1681</v>
      </c>
      <c r="K17" s="302" t="s">
        <v>1693</v>
      </c>
      <c r="L17" s="302" t="s">
        <v>1706</v>
      </c>
    </row>
    <row r="18" spans="1:12" ht="18.75" customHeight="1">
      <c r="A18" s="550"/>
      <c r="B18" s="1730" t="s">
        <v>37</v>
      </c>
      <c r="C18" s="1731"/>
      <c r="D18" s="545">
        <v>125300</v>
      </c>
      <c r="E18" s="303">
        <v>99622</v>
      </c>
      <c r="F18" s="311">
        <v>95377</v>
      </c>
      <c r="G18" s="546">
        <v>102201</v>
      </c>
      <c r="H18" s="546">
        <v>105646</v>
      </c>
      <c r="I18" s="546">
        <v>81741</v>
      </c>
      <c r="J18" s="546">
        <v>76454</v>
      </c>
      <c r="K18" s="546">
        <v>84216</v>
      </c>
      <c r="L18" s="546">
        <v>90145</v>
      </c>
    </row>
    <row r="19" spans="1:12" ht="18.75" customHeight="1">
      <c r="A19" s="550"/>
      <c r="B19" s="1732"/>
      <c r="C19" s="1733"/>
      <c r="D19" s="543" t="s">
        <v>1607</v>
      </c>
      <c r="E19" s="304" t="s">
        <v>1535</v>
      </c>
      <c r="F19" s="302" t="s">
        <v>1637</v>
      </c>
      <c r="G19" s="302" t="s">
        <v>1649</v>
      </c>
      <c r="H19" s="302" t="s">
        <v>1660</v>
      </c>
      <c r="I19" s="302" t="s">
        <v>1671</v>
      </c>
      <c r="J19" s="302" t="s">
        <v>1682</v>
      </c>
      <c r="K19" s="302" t="s">
        <v>1694</v>
      </c>
      <c r="L19" s="302" t="s">
        <v>1707</v>
      </c>
    </row>
    <row r="20" spans="1:12" ht="18.75" customHeight="1">
      <c r="A20" s="550"/>
      <c r="B20" s="1730" t="s">
        <v>38</v>
      </c>
      <c r="C20" s="1731"/>
      <c r="D20" s="545">
        <v>952578</v>
      </c>
      <c r="E20" s="303">
        <v>823803</v>
      </c>
      <c r="F20" s="311">
        <v>761949</v>
      </c>
      <c r="G20" s="546">
        <v>734083</v>
      </c>
      <c r="H20" s="546">
        <v>759680</v>
      </c>
      <c r="I20" s="546">
        <v>802364</v>
      </c>
      <c r="J20" s="546">
        <v>797260</v>
      </c>
      <c r="K20" s="546">
        <v>809448</v>
      </c>
      <c r="L20" s="546">
        <v>795958</v>
      </c>
    </row>
    <row r="21" spans="1:12" ht="18.75" customHeight="1">
      <c r="A21" s="550"/>
      <c r="B21" s="1732"/>
      <c r="C21" s="1733"/>
      <c r="D21" s="543" t="s">
        <v>1608</v>
      </c>
      <c r="E21" s="301" t="s">
        <v>1536</v>
      </c>
      <c r="F21" s="302" t="s">
        <v>1638</v>
      </c>
      <c r="G21" s="302" t="s">
        <v>1650</v>
      </c>
      <c r="H21" s="302" t="s">
        <v>1661</v>
      </c>
      <c r="I21" s="302" t="s">
        <v>1672</v>
      </c>
      <c r="J21" s="302" t="s">
        <v>1683</v>
      </c>
      <c r="K21" s="302" t="s">
        <v>1695</v>
      </c>
      <c r="L21" s="302" t="s">
        <v>1708</v>
      </c>
    </row>
    <row r="22" spans="1:12" ht="18.75" customHeight="1">
      <c r="A22" s="550"/>
      <c r="B22" s="1730" t="s">
        <v>19</v>
      </c>
      <c r="C22" s="1731"/>
      <c r="D22" s="545">
        <v>383657</v>
      </c>
      <c r="E22" s="303">
        <v>388934</v>
      </c>
      <c r="F22" s="311">
        <v>314148</v>
      </c>
      <c r="G22" s="546">
        <v>311750</v>
      </c>
      <c r="H22" s="546">
        <v>298086</v>
      </c>
      <c r="I22" s="546">
        <v>278377</v>
      </c>
      <c r="J22" s="546">
        <v>273518</v>
      </c>
      <c r="K22" s="546">
        <v>269613</v>
      </c>
      <c r="L22" s="546">
        <v>272090</v>
      </c>
    </row>
    <row r="23" spans="1:12" ht="18.75" customHeight="1">
      <c r="A23" s="550"/>
      <c r="B23" s="1732"/>
      <c r="C23" s="1733"/>
      <c r="D23" s="543" t="s">
        <v>1609</v>
      </c>
      <c r="E23" s="301" t="s">
        <v>1537</v>
      </c>
      <c r="F23" s="302" t="s">
        <v>1639</v>
      </c>
      <c r="G23" s="302" t="s">
        <v>1651</v>
      </c>
      <c r="H23" s="302" t="s">
        <v>1662</v>
      </c>
      <c r="I23" s="302" t="s">
        <v>1673</v>
      </c>
      <c r="J23" s="302" t="s">
        <v>1684</v>
      </c>
      <c r="K23" s="302" t="s">
        <v>1696</v>
      </c>
      <c r="L23" s="302" t="s">
        <v>1709</v>
      </c>
    </row>
    <row r="24" spans="1:12" ht="18.75" customHeight="1">
      <c r="A24" s="550"/>
      <c r="B24" s="1730" t="s">
        <v>20</v>
      </c>
      <c r="C24" s="1731"/>
      <c r="D24" s="545">
        <v>902340</v>
      </c>
      <c r="E24" s="303">
        <v>958255</v>
      </c>
      <c r="F24" s="311">
        <v>976875</v>
      </c>
      <c r="G24" s="546">
        <v>993417</v>
      </c>
      <c r="H24" s="546">
        <v>1000183</v>
      </c>
      <c r="I24" s="546">
        <v>1019195</v>
      </c>
      <c r="J24" s="546">
        <v>1020355</v>
      </c>
      <c r="K24" s="546">
        <v>1022429</v>
      </c>
      <c r="L24" s="546">
        <v>1044725</v>
      </c>
    </row>
    <row r="25" spans="1:12" ht="18.75" customHeight="1">
      <c r="A25" s="550"/>
      <c r="B25" s="1732"/>
      <c r="C25" s="1733"/>
      <c r="D25" s="543" t="s">
        <v>1610</v>
      </c>
      <c r="E25" s="301" t="s">
        <v>1538</v>
      </c>
      <c r="F25" s="302" t="s">
        <v>1640</v>
      </c>
      <c r="G25" s="302" t="s">
        <v>1652</v>
      </c>
      <c r="H25" s="302" t="s">
        <v>1663</v>
      </c>
      <c r="I25" s="302" t="s">
        <v>1674</v>
      </c>
      <c r="J25" s="302" t="s">
        <v>1685</v>
      </c>
      <c r="K25" s="302" t="s">
        <v>1697</v>
      </c>
      <c r="L25" s="302" t="s">
        <v>1710</v>
      </c>
    </row>
    <row r="26" spans="1:12" ht="18.75" customHeight="1">
      <c r="A26" s="550"/>
      <c r="B26" s="1730" t="s">
        <v>33</v>
      </c>
      <c r="C26" s="1731"/>
      <c r="D26" s="545">
        <v>492091</v>
      </c>
      <c r="E26" s="303">
        <v>512238</v>
      </c>
      <c r="F26" s="311">
        <v>497579</v>
      </c>
      <c r="G26" s="546">
        <v>478905</v>
      </c>
      <c r="H26" s="546">
        <v>481669</v>
      </c>
      <c r="I26" s="546">
        <v>472384</v>
      </c>
      <c r="J26" s="546">
        <v>482159</v>
      </c>
      <c r="K26" s="546">
        <v>471566</v>
      </c>
      <c r="L26" s="546">
        <v>484941</v>
      </c>
    </row>
    <row r="27" spans="1:12" ht="18.75" customHeight="1">
      <c r="A27" s="550"/>
      <c r="B27" s="1732"/>
      <c r="C27" s="1733"/>
      <c r="D27" s="543" t="s">
        <v>1799</v>
      </c>
      <c r="E27" s="301" t="s">
        <v>1539</v>
      </c>
      <c r="F27" s="302" t="s">
        <v>1641</v>
      </c>
      <c r="G27" s="302" t="s">
        <v>1800</v>
      </c>
      <c r="H27" s="302" t="s">
        <v>1801</v>
      </c>
      <c r="I27" s="302" t="s">
        <v>1802</v>
      </c>
      <c r="J27" s="302" t="s">
        <v>1803</v>
      </c>
      <c r="K27" s="302" t="s">
        <v>1804</v>
      </c>
      <c r="L27" s="302" t="s">
        <v>1805</v>
      </c>
    </row>
    <row r="28" spans="1:12" ht="18.75" customHeight="1">
      <c r="A28" s="550"/>
      <c r="B28" s="1730" t="s">
        <v>39</v>
      </c>
      <c r="C28" s="1731"/>
      <c r="D28" s="545">
        <v>1219712</v>
      </c>
      <c r="E28" s="303">
        <v>1287607</v>
      </c>
      <c r="F28" s="311">
        <v>1309809</v>
      </c>
      <c r="G28" s="546">
        <v>1300033</v>
      </c>
      <c r="H28" s="546">
        <v>1284951</v>
      </c>
      <c r="I28" s="546">
        <v>1308135</v>
      </c>
      <c r="J28" s="546">
        <v>1300686</v>
      </c>
      <c r="K28" s="546">
        <v>1317969</v>
      </c>
      <c r="L28" s="546">
        <v>1324081</v>
      </c>
    </row>
    <row r="29" spans="1:12" ht="18.75" customHeight="1">
      <c r="A29" s="551"/>
      <c r="B29" s="1732"/>
      <c r="C29" s="1733"/>
      <c r="D29" s="552" t="s">
        <v>1611</v>
      </c>
      <c r="E29" s="304" t="s">
        <v>1540</v>
      </c>
      <c r="F29" s="305" t="s">
        <v>1642</v>
      </c>
      <c r="G29" s="305" t="s">
        <v>1653</v>
      </c>
      <c r="H29" s="305" t="s">
        <v>1664</v>
      </c>
      <c r="I29" s="305" t="s">
        <v>1675</v>
      </c>
      <c r="J29" s="305" t="s">
        <v>1686</v>
      </c>
      <c r="K29" s="302" t="s">
        <v>1698</v>
      </c>
      <c r="L29" s="302" t="s">
        <v>1711</v>
      </c>
    </row>
    <row r="30" spans="1:12" ht="18.75" customHeight="1">
      <c r="A30" s="1741" t="s">
        <v>1881</v>
      </c>
      <c r="B30" s="1742"/>
      <c r="C30" s="1743"/>
      <c r="D30" s="542">
        <v>735278</v>
      </c>
      <c r="E30" s="303">
        <v>772707</v>
      </c>
      <c r="F30" s="311">
        <v>769839</v>
      </c>
      <c r="G30" s="546">
        <v>751337</v>
      </c>
      <c r="H30" s="546">
        <v>753774</v>
      </c>
      <c r="I30" s="546">
        <v>777745</v>
      </c>
      <c r="J30" s="546">
        <v>781531</v>
      </c>
      <c r="K30" s="546">
        <v>770772</v>
      </c>
      <c r="L30" s="546">
        <v>809435</v>
      </c>
    </row>
    <row r="31" spans="1:12" ht="18.75" customHeight="1">
      <c r="A31" s="1744"/>
      <c r="B31" s="1745"/>
      <c r="C31" s="1746"/>
      <c r="D31" s="552" t="s">
        <v>1612</v>
      </c>
      <c r="E31" s="304" t="s">
        <v>1541</v>
      </c>
      <c r="F31" s="305" t="s">
        <v>1643</v>
      </c>
      <c r="G31" s="305" t="s">
        <v>1654</v>
      </c>
      <c r="H31" s="305" t="s">
        <v>1665</v>
      </c>
      <c r="I31" s="305" t="s">
        <v>1676</v>
      </c>
      <c r="J31" s="305" t="s">
        <v>1687</v>
      </c>
      <c r="K31" s="305" t="s">
        <v>1699</v>
      </c>
      <c r="L31" s="305" t="s">
        <v>1712</v>
      </c>
    </row>
    <row r="32" spans="1:12" ht="18.75" customHeight="1">
      <c r="A32" s="1734" t="s">
        <v>55</v>
      </c>
      <c r="B32" s="1735"/>
      <c r="C32" s="1735"/>
      <c r="D32" s="542">
        <v>6198190</v>
      </c>
      <c r="E32" s="300">
        <v>6338983</v>
      </c>
      <c r="F32" s="312">
        <v>6110418</v>
      </c>
      <c r="G32" s="312">
        <v>5938489</v>
      </c>
      <c r="H32" s="310">
        <v>5974269</v>
      </c>
      <c r="I32" s="310">
        <v>6104850</v>
      </c>
      <c r="J32" s="310">
        <v>6176505</v>
      </c>
      <c r="K32" s="310">
        <v>6038780</v>
      </c>
      <c r="L32" s="546">
        <v>6163764</v>
      </c>
    </row>
    <row r="33" spans="1:12" ht="18.75" customHeight="1">
      <c r="A33" s="1736"/>
      <c r="B33" s="1737"/>
      <c r="C33" s="1738"/>
      <c r="D33" s="552" t="s">
        <v>1200</v>
      </c>
      <c r="E33" s="304" t="s">
        <v>1542</v>
      </c>
      <c r="F33" s="305" t="s">
        <v>1200</v>
      </c>
      <c r="G33" s="305" t="s">
        <v>1644</v>
      </c>
      <c r="H33" s="305" t="s">
        <v>1655</v>
      </c>
      <c r="I33" s="305" t="s">
        <v>1666</v>
      </c>
      <c r="J33" s="305" t="s">
        <v>1677</v>
      </c>
      <c r="K33" s="305" t="s">
        <v>1688</v>
      </c>
      <c r="L33" s="305" t="s">
        <v>1701</v>
      </c>
    </row>
    <row r="34" spans="1:12" ht="18.75" customHeight="1">
      <c r="A34" s="322" t="s">
        <v>1924</v>
      </c>
      <c r="B34" s="322"/>
      <c r="C34" s="322"/>
      <c r="D34" s="322"/>
      <c r="E34" s="322"/>
      <c r="F34" s="322"/>
      <c r="G34" s="322"/>
      <c r="H34" s="322"/>
      <c r="I34" s="322"/>
      <c r="J34" s="322"/>
      <c r="K34" s="322"/>
      <c r="L34" s="322"/>
    </row>
    <row r="35" spans="1:12" ht="18.75" customHeight="1">
      <c r="A35" s="322" t="s">
        <v>1925</v>
      </c>
      <c r="B35" s="322"/>
      <c r="C35" s="318"/>
      <c r="D35" s="318"/>
      <c r="E35" s="318"/>
      <c r="F35" s="318"/>
      <c r="G35" s="318"/>
      <c r="H35" s="318"/>
      <c r="I35" s="318"/>
      <c r="J35" s="318"/>
      <c r="K35" s="318"/>
      <c r="L35" s="318"/>
    </row>
    <row r="36" spans="1:12" ht="18.75" customHeight="1">
      <c r="A36" s="2" t="s">
        <v>1926</v>
      </c>
      <c r="B36" s="2"/>
      <c r="C36" s="2"/>
      <c r="D36" s="2"/>
      <c r="E36" s="2"/>
      <c r="F36" s="2"/>
      <c r="G36" s="2"/>
      <c r="H36" s="2"/>
      <c r="I36" s="2"/>
      <c r="J36" s="2"/>
      <c r="K36" s="2"/>
      <c r="L36" s="2"/>
    </row>
    <row r="37" spans="1:12" ht="18.75" customHeight="1">
      <c r="A37" s="322" t="s">
        <v>1927</v>
      </c>
      <c r="B37" s="322"/>
      <c r="C37" s="318"/>
      <c r="D37" s="318"/>
      <c r="E37" s="318"/>
      <c r="F37" s="318"/>
      <c r="G37" s="318"/>
      <c r="H37" s="318"/>
      <c r="I37" s="318"/>
      <c r="J37" s="318"/>
      <c r="K37" s="318"/>
      <c r="L37" s="318"/>
    </row>
    <row r="38" spans="1:12" ht="18.75" customHeight="1">
      <c r="A38" s="322"/>
      <c r="B38" s="322"/>
      <c r="C38" s="318"/>
      <c r="D38" s="322"/>
      <c r="E38" s="322"/>
      <c r="F38" s="322"/>
      <c r="G38" s="322"/>
      <c r="H38" s="322"/>
      <c r="I38" s="322"/>
      <c r="J38" s="322"/>
      <c r="K38" s="322"/>
      <c r="L38" s="322"/>
    </row>
    <row r="39" spans="1:12" ht="18.75" customHeight="1">
      <c r="A39" s="322"/>
      <c r="B39" s="322"/>
      <c r="C39" s="318"/>
      <c r="D39" s="322"/>
      <c r="E39" s="322"/>
      <c r="F39" s="322"/>
      <c r="G39" s="322"/>
      <c r="H39" s="322"/>
      <c r="I39" s="322"/>
      <c r="J39" s="322"/>
      <c r="K39" s="322"/>
      <c r="L39" s="322"/>
    </row>
    <row r="41" spans="1:12" ht="18.75" customHeight="1">
      <c r="D41" s="553"/>
      <c r="E41" s="553"/>
      <c r="F41" s="553"/>
      <c r="G41" s="553"/>
      <c r="H41" s="553"/>
      <c r="I41" s="553"/>
      <c r="J41" s="553"/>
      <c r="K41" s="553"/>
      <c r="L41" s="553"/>
    </row>
    <row r="42" spans="1:12" ht="18.75" customHeight="1">
      <c r="D42" s="553"/>
      <c r="E42" s="553"/>
      <c r="F42" s="553"/>
      <c r="G42" s="553"/>
      <c r="H42" s="553"/>
      <c r="I42" s="553"/>
      <c r="J42" s="553"/>
      <c r="K42" s="553"/>
      <c r="L42" s="553"/>
    </row>
  </sheetData>
  <mergeCells count="17">
    <mergeCell ref="A1:L1"/>
    <mergeCell ref="A3:C3"/>
    <mergeCell ref="A4:C5"/>
    <mergeCell ref="C8:C9"/>
    <mergeCell ref="C10:C11"/>
    <mergeCell ref="B20:C21"/>
    <mergeCell ref="A32:C33"/>
    <mergeCell ref="B6:C7"/>
    <mergeCell ref="B12:C13"/>
    <mergeCell ref="B14:C15"/>
    <mergeCell ref="B16:C17"/>
    <mergeCell ref="B18:C19"/>
    <mergeCell ref="B22:C23"/>
    <mergeCell ref="B24:C25"/>
    <mergeCell ref="B26:C27"/>
    <mergeCell ref="B28:C29"/>
    <mergeCell ref="A30:C31"/>
  </mergeCells>
  <phoneticPr fontId="9"/>
  <pageMargins left="0.74803149606299213" right="0.74803149606299213" top="0.98425196850393704" bottom="0.98425196850393704" header="0.51181102362204722" footer="0.51181102362204722"/>
  <pageSetup paperSize="9" scale="75"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zoomScaleSheetLayoutView="100" workbookViewId="0">
      <selection activeCell="A2" sqref="A2"/>
    </sheetView>
  </sheetViews>
  <sheetFormatPr defaultRowHeight="12.75" outlineLevelCol="1"/>
  <cols>
    <col min="1" max="1" width="14.7109375" style="469" customWidth="1"/>
    <col min="2" max="2" width="12.7109375" style="469" hidden="1" customWidth="1" outlineLevel="1"/>
    <col min="3" max="3" width="12.7109375" style="469" customWidth="1" collapsed="1"/>
    <col min="4" max="4" width="12.7109375" style="469" customWidth="1"/>
    <col min="5" max="5" width="12.7109375" style="1252" customWidth="1"/>
    <col min="6" max="6" width="12.7109375" style="469" customWidth="1"/>
    <col min="7" max="7" width="14.7109375" style="469" customWidth="1"/>
    <col min="8" max="8" width="12.7109375" style="469" hidden="1" customWidth="1" outlineLevel="1"/>
    <col min="9" max="9" width="12.7109375" style="469" customWidth="1" collapsed="1"/>
    <col min="10" max="11" width="12.7109375" style="469" customWidth="1"/>
    <col min="12" max="12" width="10" style="469" customWidth="1"/>
    <col min="13" max="16384" width="9.140625" style="469"/>
  </cols>
  <sheetData>
    <row r="1" spans="1:12" ht="18.75" customHeight="1">
      <c r="A1" s="1635" t="s">
        <v>1875</v>
      </c>
    </row>
    <row r="2" spans="1:12" ht="18.75" customHeight="1"/>
    <row r="3" spans="1:12" s="1639" customFormat="1" ht="18.75" customHeight="1">
      <c r="A3" s="1591" t="s">
        <v>1421</v>
      </c>
      <c r="B3" s="1647"/>
      <c r="C3" s="1638"/>
      <c r="D3" s="1219"/>
      <c r="E3" s="1636"/>
      <c r="F3" s="1219"/>
      <c r="G3" s="1591" t="s">
        <v>1422</v>
      </c>
      <c r="H3" s="1637"/>
      <c r="I3" s="1638"/>
      <c r="J3" s="1219"/>
      <c r="K3" s="1219"/>
      <c r="L3" s="1219"/>
    </row>
    <row r="4" spans="1:12" s="1639" customFormat="1" ht="18.75" customHeight="1">
      <c r="A4" s="1591" t="s">
        <v>1417</v>
      </c>
      <c r="B4" s="1591"/>
      <c r="C4" s="1591"/>
      <c r="D4" s="1591"/>
      <c r="E4" s="1591"/>
      <c r="F4" s="1636"/>
      <c r="G4" s="1640" t="s">
        <v>1418</v>
      </c>
      <c r="H4" s="1637"/>
      <c r="I4" s="1640"/>
      <c r="J4" s="1219"/>
    </row>
    <row r="5" spans="1:12" ht="18.75" customHeight="1">
      <c r="A5" s="1255"/>
      <c r="B5" s="1254"/>
      <c r="C5" s="1256"/>
      <c r="D5" s="1593" t="s">
        <v>734</v>
      </c>
      <c r="E5" s="1641"/>
      <c r="F5" s="1255"/>
      <c r="G5" s="1255"/>
      <c r="H5" s="1254"/>
      <c r="I5" s="1256"/>
      <c r="J5" s="1593" t="s">
        <v>759</v>
      </c>
      <c r="K5" s="1255"/>
      <c r="L5" s="1255"/>
    </row>
    <row r="6" spans="1:12" ht="18.75" customHeight="1">
      <c r="A6" s="1594"/>
      <c r="B6" s="1595"/>
      <c r="C6" s="1596" t="s">
        <v>1411</v>
      </c>
      <c r="D6" s="1597"/>
      <c r="E6" s="1598"/>
      <c r="F6" s="1255"/>
      <c r="G6" s="1594"/>
      <c r="H6" s="1595"/>
      <c r="I6" s="1596" t="s">
        <v>1412</v>
      </c>
      <c r="J6" s="1597"/>
      <c r="K6" s="1255"/>
      <c r="L6" s="1255"/>
    </row>
    <row r="7" spans="1:12" ht="18.75" customHeight="1">
      <c r="A7" s="1599"/>
      <c r="B7" s="1600" t="s">
        <v>735</v>
      </c>
      <c r="C7" s="1601"/>
      <c r="D7" s="1602" t="s">
        <v>736</v>
      </c>
      <c r="E7" s="1603"/>
      <c r="F7" s="1255"/>
      <c r="G7" s="1599"/>
      <c r="H7" s="1600" t="s">
        <v>735</v>
      </c>
      <c r="I7" s="1601"/>
      <c r="J7" s="1602" t="s">
        <v>736</v>
      </c>
      <c r="K7" s="1255"/>
      <c r="L7" s="1255"/>
    </row>
    <row r="8" spans="1:12" ht="18.75" customHeight="1">
      <c r="A8" s="1604" t="s">
        <v>1916</v>
      </c>
      <c r="B8" s="1605">
        <v>32388</v>
      </c>
      <c r="C8" s="1608">
        <v>2198</v>
      </c>
      <c r="D8" s="1606">
        <f t="shared" ref="D8:D28" si="0">C8/B8*100</f>
        <v>6.786464122514511</v>
      </c>
      <c r="E8" s="1613"/>
      <c r="F8" s="1255"/>
      <c r="G8" s="1604" t="s">
        <v>838</v>
      </c>
      <c r="H8" s="1605">
        <v>505680</v>
      </c>
      <c r="I8" s="1615">
        <v>63787</v>
      </c>
      <c r="J8" s="1606">
        <f t="shared" ref="J8:J28" si="1">I8/H8*100</f>
        <v>12.614103781047303</v>
      </c>
      <c r="K8" s="1255"/>
      <c r="L8" s="1255"/>
    </row>
    <row r="9" spans="1:12" ht="18.75" customHeight="1">
      <c r="A9" s="1609" t="s">
        <v>845</v>
      </c>
      <c r="B9" s="1610">
        <v>74419</v>
      </c>
      <c r="C9" s="1611">
        <v>5035</v>
      </c>
      <c r="D9" s="1612">
        <f t="shared" si="0"/>
        <v>6.7657453069780562</v>
      </c>
      <c r="E9" s="1613"/>
      <c r="F9" s="1255"/>
      <c r="G9" s="1604" t="s">
        <v>830</v>
      </c>
      <c r="H9" s="1605">
        <v>2267364</v>
      </c>
      <c r="I9" s="1608">
        <v>266170</v>
      </c>
      <c r="J9" s="1606">
        <f t="shared" si="1"/>
        <v>11.739182592649437</v>
      </c>
      <c r="K9" s="1255"/>
      <c r="L9" s="1255"/>
    </row>
    <row r="10" spans="1:12" ht="18.75" customHeight="1">
      <c r="A10" s="1604" t="s">
        <v>843</v>
      </c>
      <c r="B10" s="1605">
        <v>31444</v>
      </c>
      <c r="C10" s="1608">
        <v>2098</v>
      </c>
      <c r="D10" s="1606">
        <f t="shared" si="0"/>
        <v>6.6721791120722562</v>
      </c>
      <c r="E10" s="1613"/>
      <c r="F10" s="1255"/>
      <c r="G10" s="1604" t="s">
        <v>828</v>
      </c>
      <c r="H10" s="1605">
        <v>864388</v>
      </c>
      <c r="I10" s="1608">
        <v>99472</v>
      </c>
      <c r="J10" s="1606">
        <f t="shared" si="1"/>
        <v>11.507795110529068</v>
      </c>
      <c r="K10" s="1255"/>
      <c r="L10" s="1255"/>
    </row>
    <row r="11" spans="1:12" ht="18.75" customHeight="1">
      <c r="A11" s="1604" t="s">
        <v>836</v>
      </c>
      <c r="B11" s="1605">
        <v>30059</v>
      </c>
      <c r="C11" s="1615">
        <v>1983</v>
      </c>
      <c r="D11" s="1614">
        <f t="shared" si="0"/>
        <v>6.5970258491633125</v>
      </c>
      <c r="E11" s="1613"/>
      <c r="F11" s="1255"/>
      <c r="G11" s="1604" t="s">
        <v>832</v>
      </c>
      <c r="H11" s="1605">
        <v>858119</v>
      </c>
      <c r="I11" s="1615">
        <v>96900</v>
      </c>
      <c r="J11" s="1614">
        <f t="shared" si="1"/>
        <v>11.292140134410262</v>
      </c>
      <c r="K11" s="1255"/>
      <c r="L11" s="1255"/>
    </row>
    <row r="12" spans="1:12" ht="18.75" customHeight="1">
      <c r="A12" s="1604" t="s">
        <v>834</v>
      </c>
      <c r="B12" s="1605">
        <v>49555</v>
      </c>
      <c r="C12" s="1608">
        <v>3260</v>
      </c>
      <c r="D12" s="1606">
        <f t="shared" si="0"/>
        <v>6.5785490868731715</v>
      </c>
      <c r="E12" s="1613"/>
      <c r="F12" s="1255"/>
      <c r="G12" s="1604" t="s">
        <v>836</v>
      </c>
      <c r="H12" s="1605">
        <v>397226</v>
      </c>
      <c r="I12" s="1608">
        <v>43666</v>
      </c>
      <c r="J12" s="1606">
        <f t="shared" si="1"/>
        <v>10.992734614551917</v>
      </c>
      <c r="K12" s="1255"/>
      <c r="L12" s="1255"/>
    </row>
    <row r="13" spans="1:12" ht="18.75" customHeight="1">
      <c r="A13" s="1604" t="s">
        <v>839</v>
      </c>
      <c r="B13" s="1605">
        <v>36591</v>
      </c>
      <c r="C13" s="1608">
        <v>2393</v>
      </c>
      <c r="D13" s="1606">
        <f t="shared" si="0"/>
        <v>6.5398595282993091</v>
      </c>
      <c r="E13" s="1613"/>
      <c r="F13" s="1255"/>
      <c r="G13" s="1604" t="s">
        <v>834</v>
      </c>
      <c r="H13" s="1605">
        <v>561536</v>
      </c>
      <c r="I13" s="1608">
        <v>61128</v>
      </c>
      <c r="J13" s="1606">
        <f t="shared" si="1"/>
        <v>10.885855937998633</v>
      </c>
      <c r="K13" s="1255"/>
      <c r="L13" s="1255"/>
    </row>
    <row r="14" spans="1:12" ht="18.75" customHeight="1">
      <c r="A14" s="1604" t="s">
        <v>840</v>
      </c>
      <c r="B14" s="1605">
        <v>36534</v>
      </c>
      <c r="C14" s="1608">
        <v>2299</v>
      </c>
      <c r="D14" s="1606">
        <f t="shared" si="0"/>
        <v>6.2927683801390479</v>
      </c>
      <c r="E14" s="1613"/>
      <c r="F14" s="1255"/>
      <c r="G14" s="1604" t="s">
        <v>831</v>
      </c>
      <c r="H14" s="1605">
        <v>1425480</v>
      </c>
      <c r="I14" s="1608">
        <v>152187</v>
      </c>
      <c r="J14" s="1606">
        <f t="shared" si="1"/>
        <v>10.676193282262817</v>
      </c>
      <c r="K14" s="1255"/>
      <c r="L14" s="1255"/>
    </row>
    <row r="15" spans="1:12" ht="18.75" customHeight="1">
      <c r="A15" s="1604" t="s">
        <v>841</v>
      </c>
      <c r="B15" s="1605">
        <v>70797</v>
      </c>
      <c r="C15" s="1608">
        <v>4409</v>
      </c>
      <c r="D15" s="1606">
        <f t="shared" si="0"/>
        <v>6.227665014054268</v>
      </c>
      <c r="E15" s="1613"/>
      <c r="F15" s="1255"/>
      <c r="G15" s="1604" t="s">
        <v>840</v>
      </c>
      <c r="H15" s="1605">
        <v>348035</v>
      </c>
      <c r="I15" s="1608">
        <v>33555</v>
      </c>
      <c r="J15" s="1606">
        <f t="shared" si="1"/>
        <v>9.6412717111784723</v>
      </c>
      <c r="K15" s="1255"/>
      <c r="L15" s="1255"/>
    </row>
    <row r="16" spans="1:12" ht="18.75" customHeight="1">
      <c r="A16" s="1604" t="s">
        <v>832</v>
      </c>
      <c r="B16" s="1605">
        <v>75749</v>
      </c>
      <c r="C16" s="1608">
        <v>4616</v>
      </c>
      <c r="D16" s="1606">
        <f t="shared" si="0"/>
        <v>6.0938098192715415</v>
      </c>
      <c r="E16" s="1613"/>
      <c r="F16" s="1255"/>
      <c r="G16" s="1604" t="s">
        <v>833</v>
      </c>
      <c r="H16" s="1605">
        <v>1491163</v>
      </c>
      <c r="I16" s="1608">
        <v>136764</v>
      </c>
      <c r="J16" s="1606">
        <f t="shared" si="1"/>
        <v>9.1716331480864266</v>
      </c>
      <c r="K16" s="1255"/>
      <c r="L16" s="1255"/>
    </row>
    <row r="17" spans="1:12" ht="18.75" customHeight="1">
      <c r="A17" s="1604" t="s">
        <v>846</v>
      </c>
      <c r="B17" s="1605">
        <v>43439</v>
      </c>
      <c r="C17" s="1615">
        <v>2597</v>
      </c>
      <c r="D17" s="1614">
        <f t="shared" si="0"/>
        <v>5.9784985842215521</v>
      </c>
      <c r="E17" s="1613"/>
      <c r="F17" s="1255"/>
      <c r="G17" s="1604" t="s">
        <v>835</v>
      </c>
      <c r="H17" s="1605">
        <v>579888</v>
      </c>
      <c r="I17" s="1615">
        <v>51937</v>
      </c>
      <c r="J17" s="1614">
        <f t="shared" si="1"/>
        <v>8.9563846811798147</v>
      </c>
      <c r="K17" s="1255"/>
      <c r="L17" s="1255"/>
    </row>
    <row r="18" spans="1:12" ht="18.75" customHeight="1">
      <c r="A18" s="1604" t="s">
        <v>828</v>
      </c>
      <c r="B18" s="1605">
        <v>74256</v>
      </c>
      <c r="C18" s="1608">
        <v>4438</v>
      </c>
      <c r="D18" s="1606">
        <f t="shared" si="0"/>
        <v>5.9766214177978885</v>
      </c>
      <c r="E18" s="1613"/>
      <c r="F18" s="1255"/>
      <c r="G18" s="1604" t="s">
        <v>843</v>
      </c>
      <c r="H18" s="1605">
        <v>316851</v>
      </c>
      <c r="I18" s="1608">
        <v>28063</v>
      </c>
      <c r="J18" s="1606">
        <f t="shared" si="1"/>
        <v>8.8568443842689462</v>
      </c>
      <c r="K18" s="1255"/>
      <c r="L18" s="1255"/>
    </row>
    <row r="19" spans="1:12" ht="18.75" customHeight="1">
      <c r="A19" s="1604" t="s">
        <v>831</v>
      </c>
      <c r="B19" s="1605">
        <v>124636</v>
      </c>
      <c r="C19" s="1608">
        <v>7408</v>
      </c>
      <c r="D19" s="1606">
        <f t="shared" si="0"/>
        <v>5.9437080779229117</v>
      </c>
      <c r="E19" s="1613"/>
      <c r="F19" s="1255"/>
      <c r="G19" s="1604" t="s">
        <v>841</v>
      </c>
      <c r="H19" s="1605">
        <v>732116</v>
      </c>
      <c r="I19" s="1608">
        <v>63430</v>
      </c>
      <c r="J19" s="1606">
        <f t="shared" si="1"/>
        <v>8.6639275743188229</v>
      </c>
      <c r="K19" s="1255"/>
      <c r="L19" s="1255"/>
    </row>
    <row r="20" spans="1:12" ht="18.75" customHeight="1">
      <c r="A20" s="1604" t="s">
        <v>835</v>
      </c>
      <c r="B20" s="1605">
        <v>54807</v>
      </c>
      <c r="C20" s="1608">
        <v>3209</v>
      </c>
      <c r="D20" s="1606">
        <f t="shared" si="0"/>
        <v>5.855091502910212</v>
      </c>
      <c r="E20" s="1613"/>
      <c r="F20" s="1255"/>
      <c r="G20" s="1604" t="s">
        <v>846</v>
      </c>
      <c r="H20" s="1605">
        <v>441106</v>
      </c>
      <c r="I20" s="1608">
        <v>38140</v>
      </c>
      <c r="J20" s="1606">
        <f t="shared" si="1"/>
        <v>8.6464477925940706</v>
      </c>
      <c r="K20" s="1255"/>
      <c r="L20" s="1255"/>
    </row>
    <row r="21" spans="1:12" ht="18.75" customHeight="1">
      <c r="A21" s="1604" t="s">
        <v>838</v>
      </c>
      <c r="B21" s="1605">
        <v>42429</v>
      </c>
      <c r="C21" s="1608">
        <v>2458</v>
      </c>
      <c r="D21" s="1606">
        <f t="shared" si="0"/>
        <v>5.7932074760187611</v>
      </c>
      <c r="E21" s="1613"/>
      <c r="F21" s="1255"/>
      <c r="G21" s="1604" t="s">
        <v>837</v>
      </c>
      <c r="H21" s="1605">
        <v>339548</v>
      </c>
      <c r="I21" s="1615">
        <v>27663</v>
      </c>
      <c r="J21" s="1614">
        <f t="shared" si="1"/>
        <v>8.1470071978041396</v>
      </c>
      <c r="K21" s="1255"/>
      <c r="L21" s="1255"/>
    </row>
    <row r="22" spans="1:12" ht="18.75" customHeight="1">
      <c r="A22" s="1604" t="s">
        <v>830</v>
      </c>
      <c r="B22" s="1605">
        <v>190629</v>
      </c>
      <c r="C22" s="1608">
        <v>10724</v>
      </c>
      <c r="D22" s="1606">
        <f t="shared" si="0"/>
        <v>5.6255868729311906</v>
      </c>
      <c r="E22" s="1613"/>
      <c r="F22" s="1255"/>
      <c r="G22" s="1604" t="s">
        <v>839</v>
      </c>
      <c r="H22" s="1605">
        <v>367873</v>
      </c>
      <c r="I22" s="1608">
        <v>29754</v>
      </c>
      <c r="J22" s="1606">
        <f t="shared" si="1"/>
        <v>8.0881173665911881</v>
      </c>
      <c r="K22" s="1255"/>
      <c r="L22" s="1255"/>
    </row>
    <row r="23" spans="1:12" ht="18.75" customHeight="1">
      <c r="A23" s="1604" t="s">
        <v>833</v>
      </c>
      <c r="B23" s="1605">
        <v>119509</v>
      </c>
      <c r="C23" s="1615">
        <v>6648</v>
      </c>
      <c r="D23" s="1614">
        <f t="shared" si="0"/>
        <v>5.5627609636094348</v>
      </c>
      <c r="E23" s="1613"/>
      <c r="F23" s="1255"/>
      <c r="G23" s="1609" t="s">
        <v>845</v>
      </c>
      <c r="H23" s="1610">
        <v>746742</v>
      </c>
      <c r="I23" s="1611">
        <v>58362</v>
      </c>
      <c r="J23" s="1612">
        <f t="shared" si="1"/>
        <v>7.8155507524687238</v>
      </c>
      <c r="K23" s="1255"/>
      <c r="L23" s="1255"/>
    </row>
    <row r="24" spans="1:12" ht="18.75" customHeight="1">
      <c r="A24" s="1604" t="s">
        <v>842</v>
      </c>
      <c r="B24" s="1605">
        <v>37073</v>
      </c>
      <c r="C24" s="1615">
        <v>2030</v>
      </c>
      <c r="D24" s="1614">
        <f t="shared" si="0"/>
        <v>5.4756831116985403</v>
      </c>
      <c r="E24" s="1613"/>
      <c r="F24" s="1255"/>
      <c r="G24" s="1604" t="s">
        <v>842</v>
      </c>
      <c r="H24" s="1605">
        <v>374525</v>
      </c>
      <c r="I24" s="1615">
        <v>27136</v>
      </c>
      <c r="J24" s="1614">
        <f t="shared" si="1"/>
        <v>7.2454442293571857</v>
      </c>
      <c r="K24" s="1255"/>
      <c r="L24" s="1255"/>
    </row>
    <row r="25" spans="1:12" ht="18.75" customHeight="1">
      <c r="A25" s="1604" t="s">
        <v>847</v>
      </c>
      <c r="B25" s="1605">
        <v>29764</v>
      </c>
      <c r="C25" s="1615">
        <v>1623</v>
      </c>
      <c r="D25" s="1614">
        <f t="shared" si="0"/>
        <v>5.4528961161134255</v>
      </c>
      <c r="E25" s="1613"/>
      <c r="F25" s="1255"/>
      <c r="G25" s="1604" t="s">
        <v>829</v>
      </c>
      <c r="H25" s="1605">
        <v>554757</v>
      </c>
      <c r="I25" s="1615">
        <v>37259</v>
      </c>
      <c r="J25" s="1614">
        <f t="shared" si="1"/>
        <v>6.7162739722076505</v>
      </c>
      <c r="K25" s="1255"/>
      <c r="L25" s="1255"/>
    </row>
    <row r="26" spans="1:12" ht="18.75" customHeight="1">
      <c r="A26" s="1616" t="s">
        <v>829</v>
      </c>
      <c r="B26" s="1605">
        <v>42616</v>
      </c>
      <c r="C26" s="1631">
        <v>2055</v>
      </c>
      <c r="D26" s="1614">
        <f t="shared" si="0"/>
        <v>4.822132532382204</v>
      </c>
      <c r="E26" s="1613"/>
      <c r="F26" s="1255"/>
      <c r="G26" s="1616" t="s">
        <v>847</v>
      </c>
      <c r="H26" s="1617">
        <v>317936</v>
      </c>
      <c r="I26" s="1631">
        <v>19699</v>
      </c>
      <c r="J26" s="1614">
        <f t="shared" si="1"/>
        <v>6.1959010618489252</v>
      </c>
      <c r="K26" s="1255"/>
      <c r="L26" s="1255"/>
    </row>
    <row r="27" spans="1:12" ht="18.75" customHeight="1" thickBot="1">
      <c r="A27" s="1620" t="s">
        <v>844</v>
      </c>
      <c r="B27" s="1605">
        <v>23526</v>
      </c>
      <c r="C27" s="1623">
        <v>1110</v>
      </c>
      <c r="D27" s="1622">
        <f t="shared" si="0"/>
        <v>4.7181841366998212</v>
      </c>
      <c r="E27" s="1613"/>
      <c r="F27" s="1255"/>
      <c r="G27" s="1620" t="s">
        <v>844</v>
      </c>
      <c r="H27" s="1621">
        <v>248495</v>
      </c>
      <c r="I27" s="1623">
        <v>14439</v>
      </c>
      <c r="J27" s="1622">
        <f t="shared" si="1"/>
        <v>5.8105796897321875</v>
      </c>
      <c r="K27" s="1255"/>
      <c r="L27" s="1255"/>
    </row>
    <row r="28" spans="1:12" ht="18.75" customHeight="1" thickTop="1">
      <c r="A28" s="1624" t="s">
        <v>848</v>
      </c>
      <c r="B28" s="1625">
        <v>5541634</v>
      </c>
      <c r="C28" s="1628">
        <v>338132</v>
      </c>
      <c r="D28" s="1627">
        <f t="shared" si="0"/>
        <v>6.1016660429035907</v>
      </c>
      <c r="E28" s="1613"/>
      <c r="F28" s="1255"/>
      <c r="G28" s="1624" t="s">
        <v>848</v>
      </c>
      <c r="H28" s="1625">
        <v>57427704</v>
      </c>
      <c r="I28" s="1628">
        <v>4395748</v>
      </c>
      <c r="J28" s="1627">
        <f t="shared" si="1"/>
        <v>7.6544031779504893</v>
      </c>
      <c r="K28" s="1255"/>
      <c r="L28" s="1255"/>
    </row>
    <row r="29" spans="1:12" ht="18.75" customHeight="1">
      <c r="A29" s="1255" t="s">
        <v>758</v>
      </c>
      <c r="B29" s="1254"/>
      <c r="C29" s="1256"/>
      <c r="D29" s="1255"/>
      <c r="E29" s="1253"/>
      <c r="F29" s="1255"/>
      <c r="G29" s="1255" t="s">
        <v>758</v>
      </c>
      <c r="H29" s="1254"/>
      <c r="I29" s="1256"/>
      <c r="J29" s="1255"/>
      <c r="K29" s="1255"/>
      <c r="L29" s="1255"/>
    </row>
    <row r="30" spans="1:12" ht="18.75" customHeight="1">
      <c r="A30" s="1179"/>
      <c r="B30" s="1180"/>
      <c r="C30" s="1178"/>
      <c r="D30" s="1179"/>
      <c r="E30" s="1248"/>
      <c r="F30" s="1179"/>
      <c r="G30" s="1179"/>
      <c r="H30" s="1180"/>
      <c r="I30" s="1178"/>
      <c r="J30" s="1179"/>
      <c r="K30" s="1179"/>
      <c r="L30" s="1179"/>
    </row>
    <row r="31" spans="1:12" ht="18.75" customHeight="1">
      <c r="A31" s="1179"/>
      <c r="B31" s="1180"/>
      <c r="C31" s="1178"/>
      <c r="D31" s="1179"/>
      <c r="E31" s="1248"/>
      <c r="F31" s="1179"/>
      <c r="G31" s="1179"/>
      <c r="H31" s="1180"/>
      <c r="I31" s="1178"/>
      <c r="J31" s="1179"/>
      <c r="K31" s="1179"/>
      <c r="L31" s="1179"/>
    </row>
    <row r="32" spans="1:12" ht="18.75" customHeight="1">
      <c r="A32" s="1179"/>
      <c r="B32" s="1180"/>
      <c r="C32" s="1178"/>
      <c r="D32" s="1179"/>
      <c r="E32" s="1248"/>
      <c r="F32" s="1179"/>
      <c r="G32" s="1179"/>
      <c r="H32" s="1180"/>
      <c r="I32" s="1178"/>
      <c r="J32" s="1179"/>
      <c r="K32" s="1179"/>
      <c r="L32" s="1179"/>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sheetData>
  <phoneticPr fontId="9"/>
  <pageMargins left="1.0900000000000001" right="0.36" top="0.98425196850393704" bottom="0.98425196850393704" header="0.31496062992125984" footer="0.31496062992125984"/>
  <pageSetup paperSize="9" scale="68"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view="pageBreakPreview" zoomScaleNormal="100" zoomScaleSheetLayoutView="100" workbookViewId="0">
      <selection activeCell="A2" sqref="A2"/>
    </sheetView>
  </sheetViews>
  <sheetFormatPr defaultRowHeight="18.75" customHeight="1" outlineLevelCol="1"/>
  <cols>
    <col min="1" max="2" width="3.7109375" style="4" customWidth="1"/>
    <col min="3" max="3" width="20" style="4" customWidth="1"/>
    <col min="4" max="4" width="13.5703125" style="4" customWidth="1"/>
    <col min="5" max="6" width="13.5703125" style="4" hidden="1" customWidth="1" outlineLevel="1"/>
    <col min="7" max="7" width="13.5703125" style="4" customWidth="1" collapsed="1"/>
    <col min="8" max="12" width="13.5703125" style="4" customWidth="1"/>
    <col min="13" max="16384" width="9.140625" style="4"/>
  </cols>
  <sheetData>
    <row r="1" spans="1:13" ht="18.75" customHeight="1">
      <c r="A1" s="1696" t="s">
        <v>1101</v>
      </c>
      <c r="B1" s="1696"/>
      <c r="C1" s="1696"/>
      <c r="D1" s="1696"/>
      <c r="E1" s="1696"/>
      <c r="F1" s="1696"/>
      <c r="G1" s="1696"/>
      <c r="H1" s="1696"/>
      <c r="I1" s="1696"/>
      <c r="J1" s="1696"/>
      <c r="K1" s="1696"/>
      <c r="L1" s="408"/>
    </row>
    <row r="2" spans="1:13" ht="18.75" customHeight="1">
      <c r="A2" s="465"/>
      <c r="B2" s="465"/>
      <c r="C2" s="533"/>
      <c r="D2" s="533"/>
      <c r="E2" s="534"/>
      <c r="F2" s="536"/>
      <c r="G2" s="537"/>
      <c r="H2" s="538"/>
      <c r="I2" s="538"/>
      <c r="J2" s="538"/>
      <c r="L2" s="538" t="s">
        <v>1505</v>
      </c>
    </row>
    <row r="3" spans="1:13" ht="18.75" customHeight="1">
      <c r="A3" s="1747" t="s">
        <v>36</v>
      </c>
      <c r="B3" s="1748"/>
      <c r="C3" s="1748"/>
      <c r="D3" s="306" t="s">
        <v>1714</v>
      </c>
      <c r="E3" s="540" t="s">
        <v>1226</v>
      </c>
      <c r="F3" s="541" t="s">
        <v>130</v>
      </c>
      <c r="G3" s="541" t="s">
        <v>131</v>
      </c>
      <c r="H3" s="541" t="s">
        <v>132</v>
      </c>
      <c r="I3" s="541" t="s">
        <v>133</v>
      </c>
      <c r="J3" s="541" t="s">
        <v>109</v>
      </c>
      <c r="K3" s="541" t="s">
        <v>1082</v>
      </c>
      <c r="L3" s="541" t="s">
        <v>1713</v>
      </c>
    </row>
    <row r="4" spans="1:13" ht="18.75" customHeight="1">
      <c r="A4" s="1730" t="s">
        <v>1171</v>
      </c>
      <c r="B4" s="1749"/>
      <c r="C4" s="1731"/>
      <c r="D4" s="542">
        <v>444316</v>
      </c>
      <c r="E4" s="554">
        <v>453694.6</v>
      </c>
      <c r="F4" s="555">
        <v>440946.3</v>
      </c>
      <c r="G4" s="555">
        <v>412614.6</v>
      </c>
      <c r="H4" s="555">
        <v>424841.5</v>
      </c>
      <c r="I4" s="555">
        <v>414223.9</v>
      </c>
      <c r="J4" s="555">
        <v>418051.7</v>
      </c>
      <c r="K4" s="555">
        <v>421166.7</v>
      </c>
      <c r="L4" s="555">
        <v>427781</v>
      </c>
      <c r="M4" s="556"/>
    </row>
    <row r="5" spans="1:13" ht="18.75" customHeight="1">
      <c r="A5" s="1739"/>
      <c r="B5" s="1750"/>
      <c r="C5" s="1740"/>
      <c r="D5" s="543" t="s">
        <v>1806</v>
      </c>
      <c r="E5" s="557" t="s">
        <v>1227</v>
      </c>
      <c r="F5" s="558" t="s">
        <v>1201</v>
      </c>
      <c r="G5" s="558" t="s">
        <v>1715</v>
      </c>
      <c r="H5" s="558" t="s">
        <v>1728</v>
      </c>
      <c r="I5" s="558" t="s">
        <v>1741</v>
      </c>
      <c r="J5" s="558" t="s">
        <v>1754</v>
      </c>
      <c r="K5" s="558" t="s">
        <v>1767</v>
      </c>
      <c r="L5" s="558" t="s">
        <v>1780</v>
      </c>
    </row>
    <row r="6" spans="1:13" ht="18.75" customHeight="1">
      <c r="A6" s="544"/>
      <c r="B6" s="1730" t="s">
        <v>137</v>
      </c>
      <c r="C6" s="1731"/>
      <c r="D6" s="545">
        <v>6616</v>
      </c>
      <c r="E6" s="559">
        <v>5854.4</v>
      </c>
      <c r="F6" s="560">
        <v>5699.5</v>
      </c>
      <c r="G6" s="560">
        <v>5440.1</v>
      </c>
      <c r="H6" s="560">
        <v>5655.6</v>
      </c>
      <c r="I6" s="560">
        <v>5425.7</v>
      </c>
      <c r="J6" s="560">
        <v>5739.8</v>
      </c>
      <c r="K6" s="560">
        <v>5688.6</v>
      </c>
      <c r="L6" s="560">
        <v>5666</v>
      </c>
    </row>
    <row r="7" spans="1:13" ht="18.75" customHeight="1">
      <c r="A7" s="544"/>
      <c r="B7" s="1739"/>
      <c r="C7" s="1740"/>
      <c r="D7" s="543" t="s">
        <v>1807</v>
      </c>
      <c r="E7" s="557" t="s">
        <v>1228</v>
      </c>
      <c r="F7" s="558" t="s">
        <v>1202</v>
      </c>
      <c r="G7" s="558" t="s">
        <v>1716</v>
      </c>
      <c r="H7" s="558" t="s">
        <v>1729</v>
      </c>
      <c r="I7" s="558" t="s">
        <v>1742</v>
      </c>
      <c r="J7" s="558" t="s">
        <v>1755</v>
      </c>
      <c r="K7" s="558" t="s">
        <v>1768</v>
      </c>
      <c r="L7" s="558" t="s">
        <v>1781</v>
      </c>
    </row>
    <row r="8" spans="1:13" ht="18.75" customHeight="1">
      <c r="A8" s="547"/>
      <c r="B8" s="548"/>
      <c r="C8" s="1751" t="s">
        <v>135</v>
      </c>
      <c r="D8" s="545">
        <v>5600</v>
      </c>
      <c r="E8" s="559">
        <v>4834.2</v>
      </c>
      <c r="F8" s="560">
        <v>4743.2</v>
      </c>
      <c r="G8" s="560">
        <v>4522.3999999999996</v>
      </c>
      <c r="H8" s="560">
        <v>4769.3</v>
      </c>
      <c r="I8" s="560">
        <v>4544</v>
      </c>
      <c r="J8" s="560">
        <v>4870.5</v>
      </c>
      <c r="K8" s="560">
        <v>4824.7</v>
      </c>
      <c r="L8" s="560">
        <v>4772</v>
      </c>
    </row>
    <row r="9" spans="1:13" ht="18.75" customHeight="1">
      <c r="A9" s="547"/>
      <c r="B9" s="548"/>
      <c r="C9" s="1752"/>
      <c r="D9" s="543" t="s">
        <v>1808</v>
      </c>
      <c r="E9" s="557" t="s">
        <v>1229</v>
      </c>
      <c r="F9" s="558" t="s">
        <v>1203</v>
      </c>
      <c r="G9" s="558" t="s">
        <v>1717</v>
      </c>
      <c r="H9" s="558" t="s">
        <v>1730</v>
      </c>
      <c r="I9" s="558" t="s">
        <v>1743</v>
      </c>
      <c r="J9" s="558" t="s">
        <v>1756</v>
      </c>
      <c r="K9" s="558" t="s">
        <v>1769</v>
      </c>
      <c r="L9" s="558" t="s">
        <v>1730</v>
      </c>
    </row>
    <row r="10" spans="1:13" ht="18.75" customHeight="1">
      <c r="A10" s="547"/>
      <c r="B10" s="548"/>
      <c r="C10" s="1751" t="s">
        <v>136</v>
      </c>
      <c r="D10" s="545">
        <v>142</v>
      </c>
      <c r="E10" s="559">
        <v>170.7</v>
      </c>
      <c r="F10" s="560">
        <v>167.4</v>
      </c>
      <c r="G10" s="560">
        <v>146.69999999999999</v>
      </c>
      <c r="H10" s="560">
        <v>151.9</v>
      </c>
      <c r="I10" s="560">
        <v>155.9</v>
      </c>
      <c r="J10" s="560">
        <v>142.1</v>
      </c>
      <c r="K10" s="560">
        <v>157.30000000000001</v>
      </c>
      <c r="L10" s="560">
        <v>180</v>
      </c>
    </row>
    <row r="11" spans="1:13" ht="18.75" customHeight="1">
      <c r="A11" s="547"/>
      <c r="B11" s="549"/>
      <c r="C11" s="1752"/>
      <c r="D11" s="543" t="s">
        <v>1199</v>
      </c>
      <c r="E11" s="557" t="s">
        <v>1230</v>
      </c>
      <c r="F11" s="558" t="s">
        <v>1204</v>
      </c>
      <c r="G11" s="558" t="s">
        <v>1718</v>
      </c>
      <c r="H11" s="558" t="s">
        <v>1731</v>
      </c>
      <c r="I11" s="558" t="s">
        <v>1744</v>
      </c>
      <c r="J11" s="558" t="s">
        <v>1757</v>
      </c>
      <c r="K11" s="558" t="s">
        <v>1770</v>
      </c>
      <c r="L11" s="558" t="s">
        <v>1782</v>
      </c>
    </row>
    <row r="12" spans="1:13" ht="18.75" customHeight="1">
      <c r="A12" s="550"/>
      <c r="B12" s="1730" t="s">
        <v>28</v>
      </c>
      <c r="C12" s="1731"/>
      <c r="D12" s="545">
        <v>401</v>
      </c>
      <c r="E12" s="559">
        <v>392.2</v>
      </c>
      <c r="F12" s="560">
        <v>352.6</v>
      </c>
      <c r="G12" s="560">
        <v>283.3</v>
      </c>
      <c r="H12" s="560">
        <v>301</v>
      </c>
      <c r="I12" s="560">
        <v>303.5</v>
      </c>
      <c r="J12" s="560">
        <v>289.7</v>
      </c>
      <c r="K12" s="560">
        <v>319.8</v>
      </c>
      <c r="L12" s="560">
        <v>342</v>
      </c>
    </row>
    <row r="13" spans="1:13" ht="18.75" customHeight="1">
      <c r="A13" s="550"/>
      <c r="B13" s="1732"/>
      <c r="C13" s="1733"/>
      <c r="D13" s="543" t="s">
        <v>1198</v>
      </c>
      <c r="E13" s="557" t="s">
        <v>1231</v>
      </c>
      <c r="F13" s="558" t="s">
        <v>1205</v>
      </c>
      <c r="G13" s="558" t="s">
        <v>1719</v>
      </c>
      <c r="H13" s="558" t="s">
        <v>1732</v>
      </c>
      <c r="I13" s="558" t="s">
        <v>1745</v>
      </c>
      <c r="J13" s="558" t="s">
        <v>1758</v>
      </c>
      <c r="K13" s="558" t="s">
        <v>1771</v>
      </c>
      <c r="L13" s="558" t="s">
        <v>1783</v>
      </c>
    </row>
    <row r="14" spans="1:13" ht="18.75" customHeight="1">
      <c r="A14" s="550"/>
      <c r="B14" s="1730" t="s">
        <v>14</v>
      </c>
      <c r="C14" s="1731"/>
      <c r="D14" s="545">
        <v>98500</v>
      </c>
      <c r="E14" s="559">
        <v>103564.6</v>
      </c>
      <c r="F14" s="560">
        <v>98666.2</v>
      </c>
      <c r="G14" s="560">
        <v>83351.199999999997</v>
      </c>
      <c r="H14" s="560">
        <v>94333.1</v>
      </c>
      <c r="I14" s="560">
        <v>87283.9</v>
      </c>
      <c r="J14" s="560">
        <v>87947.5</v>
      </c>
      <c r="K14" s="560">
        <v>88319.2</v>
      </c>
      <c r="L14" s="560">
        <v>90149</v>
      </c>
    </row>
    <row r="15" spans="1:13" ht="18.75" customHeight="1">
      <c r="A15" s="550"/>
      <c r="B15" s="1732"/>
      <c r="C15" s="1733"/>
      <c r="D15" s="543" t="s">
        <v>1809</v>
      </c>
      <c r="E15" s="557" t="s">
        <v>1232</v>
      </c>
      <c r="F15" s="558" t="s">
        <v>1206</v>
      </c>
      <c r="G15" s="558" t="s">
        <v>1720</v>
      </c>
      <c r="H15" s="558" t="s">
        <v>1733</v>
      </c>
      <c r="I15" s="558" t="s">
        <v>1746</v>
      </c>
      <c r="J15" s="558" t="s">
        <v>1759</v>
      </c>
      <c r="K15" s="558" t="s">
        <v>1772</v>
      </c>
      <c r="L15" s="558" t="s">
        <v>1784</v>
      </c>
    </row>
    <row r="16" spans="1:13" ht="18.75" customHeight="1">
      <c r="A16" s="550"/>
      <c r="B16" s="1730" t="s">
        <v>13</v>
      </c>
      <c r="C16" s="1731"/>
      <c r="D16" s="545">
        <v>31200</v>
      </c>
      <c r="E16" s="559">
        <v>29385.200000000001</v>
      </c>
      <c r="F16" s="560">
        <v>28091.3</v>
      </c>
      <c r="G16" s="560">
        <v>26948.400000000001</v>
      </c>
      <c r="H16" s="560">
        <v>26197.7</v>
      </c>
      <c r="I16" s="560">
        <v>26461.1</v>
      </c>
      <c r="J16" s="560">
        <v>26797.4</v>
      </c>
      <c r="K16" s="560">
        <v>28385.1</v>
      </c>
      <c r="L16" s="560">
        <v>29564</v>
      </c>
    </row>
    <row r="17" spans="1:12" ht="18.75" customHeight="1">
      <c r="A17" s="550"/>
      <c r="B17" s="1732"/>
      <c r="C17" s="1733"/>
      <c r="D17" s="543" t="s">
        <v>1810</v>
      </c>
      <c r="E17" s="557" t="s">
        <v>1233</v>
      </c>
      <c r="F17" s="558" t="s">
        <v>1207</v>
      </c>
      <c r="G17" s="558" t="s">
        <v>1721</v>
      </c>
      <c r="H17" s="558" t="s">
        <v>1734</v>
      </c>
      <c r="I17" s="558" t="s">
        <v>1747</v>
      </c>
      <c r="J17" s="558" t="s">
        <v>1760</v>
      </c>
      <c r="K17" s="558" t="s">
        <v>1773</v>
      </c>
      <c r="L17" s="558" t="s">
        <v>1785</v>
      </c>
    </row>
    <row r="18" spans="1:12" ht="18.75" customHeight="1">
      <c r="A18" s="550"/>
      <c r="B18" s="1730" t="s">
        <v>37</v>
      </c>
      <c r="C18" s="1731"/>
      <c r="D18" s="545">
        <v>12498</v>
      </c>
      <c r="E18" s="559">
        <v>10422.9</v>
      </c>
      <c r="F18" s="560">
        <v>9661.4</v>
      </c>
      <c r="G18" s="560">
        <v>11131.8</v>
      </c>
      <c r="H18" s="560">
        <v>11007.8</v>
      </c>
      <c r="I18" s="560">
        <v>8550.9</v>
      </c>
      <c r="J18" s="560">
        <v>8004.5</v>
      </c>
      <c r="K18" s="560">
        <v>8316.4</v>
      </c>
      <c r="L18" s="560">
        <v>9631</v>
      </c>
    </row>
    <row r="19" spans="1:12" ht="18.75" customHeight="1">
      <c r="A19" s="550"/>
      <c r="B19" s="1732"/>
      <c r="C19" s="1733"/>
      <c r="D19" s="543" t="s">
        <v>1811</v>
      </c>
      <c r="E19" s="557" t="s">
        <v>1234</v>
      </c>
      <c r="F19" s="558" t="s">
        <v>1208</v>
      </c>
      <c r="G19" s="558" t="s">
        <v>1722</v>
      </c>
      <c r="H19" s="558" t="s">
        <v>1735</v>
      </c>
      <c r="I19" s="558" t="s">
        <v>1748</v>
      </c>
      <c r="J19" s="558" t="s">
        <v>1761</v>
      </c>
      <c r="K19" s="558" t="s">
        <v>1774</v>
      </c>
      <c r="L19" s="558" t="s">
        <v>1786</v>
      </c>
    </row>
    <row r="20" spans="1:12" ht="18.75" customHeight="1">
      <c r="A20" s="550"/>
      <c r="B20" s="1730" t="s">
        <v>38</v>
      </c>
      <c r="C20" s="1731"/>
      <c r="D20" s="545">
        <v>73094</v>
      </c>
      <c r="E20" s="559">
        <v>69871.199999999997</v>
      </c>
      <c r="F20" s="560">
        <v>70110.899999999994</v>
      </c>
      <c r="G20" s="560">
        <v>64135.5</v>
      </c>
      <c r="H20" s="560">
        <v>65980.5</v>
      </c>
      <c r="I20" s="560">
        <v>67131</v>
      </c>
      <c r="J20" s="560">
        <v>67964.399999999994</v>
      </c>
      <c r="K20" s="560">
        <v>68496.100000000006</v>
      </c>
      <c r="L20" s="560">
        <v>68577</v>
      </c>
    </row>
    <row r="21" spans="1:12" ht="18.75" customHeight="1">
      <c r="A21" s="550"/>
      <c r="B21" s="1732"/>
      <c r="C21" s="1733"/>
      <c r="D21" s="543" t="s">
        <v>1812</v>
      </c>
      <c r="E21" s="557" t="s">
        <v>1235</v>
      </c>
      <c r="F21" s="558" t="s">
        <v>1209</v>
      </c>
      <c r="G21" s="558" t="s">
        <v>1723</v>
      </c>
      <c r="H21" s="558" t="s">
        <v>1736</v>
      </c>
      <c r="I21" s="558" t="s">
        <v>1749</v>
      </c>
      <c r="J21" s="558" t="s">
        <v>1762</v>
      </c>
      <c r="K21" s="558" t="s">
        <v>1775</v>
      </c>
      <c r="L21" s="558" t="s">
        <v>1787</v>
      </c>
    </row>
    <row r="22" spans="1:12" ht="18.75" customHeight="1">
      <c r="A22" s="550"/>
      <c r="B22" s="1730" t="s">
        <v>19</v>
      </c>
      <c r="C22" s="1731"/>
      <c r="D22" s="545">
        <v>30383</v>
      </c>
      <c r="E22" s="559">
        <v>30807.8</v>
      </c>
      <c r="F22" s="560">
        <v>25082.1</v>
      </c>
      <c r="G22" s="560">
        <v>23741.599999999999</v>
      </c>
      <c r="H22" s="560">
        <v>23766</v>
      </c>
      <c r="I22" s="560">
        <v>22430</v>
      </c>
      <c r="J22" s="560">
        <v>21864.9</v>
      </c>
      <c r="K22" s="560">
        <v>21482</v>
      </c>
      <c r="L22" s="560">
        <v>21089</v>
      </c>
    </row>
    <row r="23" spans="1:12" ht="18.75" customHeight="1">
      <c r="A23" s="550"/>
      <c r="B23" s="1732"/>
      <c r="C23" s="1733"/>
      <c r="D23" s="543" t="s">
        <v>1813</v>
      </c>
      <c r="E23" s="557" t="s">
        <v>1236</v>
      </c>
      <c r="F23" s="558" t="s">
        <v>1210</v>
      </c>
      <c r="G23" s="558" t="s">
        <v>1724</v>
      </c>
      <c r="H23" s="558" t="s">
        <v>1737</v>
      </c>
      <c r="I23" s="558" t="s">
        <v>1750</v>
      </c>
      <c r="J23" s="558" t="s">
        <v>1763</v>
      </c>
      <c r="K23" s="558" t="s">
        <v>1776</v>
      </c>
      <c r="L23" s="558" t="s">
        <v>1788</v>
      </c>
    </row>
    <row r="24" spans="1:12" ht="18.75" customHeight="1">
      <c r="A24" s="550"/>
      <c r="B24" s="1730" t="s">
        <v>20</v>
      </c>
      <c r="C24" s="1731"/>
      <c r="D24" s="545">
        <v>53788</v>
      </c>
      <c r="E24" s="559">
        <v>55720.800000000003</v>
      </c>
      <c r="F24" s="560">
        <v>56013.4</v>
      </c>
      <c r="G24" s="560">
        <v>56879.199999999997</v>
      </c>
      <c r="H24" s="560">
        <v>56890</v>
      </c>
      <c r="I24" s="560">
        <v>56725.7</v>
      </c>
      <c r="J24" s="560">
        <v>56505</v>
      </c>
      <c r="K24" s="560">
        <v>56161.2</v>
      </c>
      <c r="L24" s="560">
        <v>56307</v>
      </c>
    </row>
    <row r="25" spans="1:12" ht="18.75" customHeight="1">
      <c r="A25" s="550"/>
      <c r="B25" s="1732"/>
      <c r="C25" s="1733"/>
      <c r="D25" s="543" t="s">
        <v>1814</v>
      </c>
      <c r="E25" s="557" t="s">
        <v>1237</v>
      </c>
      <c r="F25" s="558" t="s">
        <v>1211</v>
      </c>
      <c r="G25" s="558" t="s">
        <v>1725</v>
      </c>
      <c r="H25" s="558" t="s">
        <v>1738</v>
      </c>
      <c r="I25" s="558" t="s">
        <v>1751</v>
      </c>
      <c r="J25" s="558" t="s">
        <v>1764</v>
      </c>
      <c r="K25" s="558" t="s">
        <v>1777</v>
      </c>
      <c r="L25" s="558" t="s">
        <v>1789</v>
      </c>
    </row>
    <row r="26" spans="1:12" ht="18.75" customHeight="1">
      <c r="A26" s="550"/>
      <c r="B26" s="1730" t="s">
        <v>33</v>
      </c>
      <c r="C26" s="1731"/>
      <c r="D26" s="545">
        <v>51302</v>
      </c>
      <c r="E26" s="559">
        <v>53663.1</v>
      </c>
      <c r="F26" s="560">
        <v>52689.3</v>
      </c>
      <c r="G26" s="560">
        <v>49162.5</v>
      </c>
      <c r="H26" s="560">
        <v>49443.5</v>
      </c>
      <c r="I26" s="560">
        <v>48729.1</v>
      </c>
      <c r="J26" s="560">
        <v>49685.1</v>
      </c>
      <c r="K26" s="560">
        <v>49648.1</v>
      </c>
      <c r="L26" s="560">
        <v>51071</v>
      </c>
    </row>
    <row r="27" spans="1:12" ht="18.75" customHeight="1">
      <c r="A27" s="550"/>
      <c r="B27" s="1732"/>
      <c r="C27" s="1733"/>
      <c r="D27" s="543" t="s">
        <v>1815</v>
      </c>
      <c r="E27" s="557" t="s">
        <v>1238</v>
      </c>
      <c r="F27" s="558" t="s">
        <v>1212</v>
      </c>
      <c r="G27" s="558" t="s">
        <v>1726</v>
      </c>
      <c r="H27" s="558" t="s">
        <v>1739</v>
      </c>
      <c r="I27" s="558" t="s">
        <v>1752</v>
      </c>
      <c r="J27" s="558" t="s">
        <v>1765</v>
      </c>
      <c r="K27" s="558" t="s">
        <v>1778</v>
      </c>
      <c r="L27" s="558" t="s">
        <v>1790</v>
      </c>
    </row>
    <row r="28" spans="1:12" ht="18.75" customHeight="1">
      <c r="A28" s="550"/>
      <c r="B28" s="1730" t="s">
        <v>39</v>
      </c>
      <c r="C28" s="1731"/>
      <c r="D28" s="545">
        <v>86535</v>
      </c>
      <c r="E28" s="559">
        <v>94012.4</v>
      </c>
      <c r="F28" s="560">
        <v>94579.6</v>
      </c>
      <c r="G28" s="560">
        <v>91540.800000000003</v>
      </c>
      <c r="H28" s="560">
        <v>91266.4</v>
      </c>
      <c r="I28" s="560">
        <v>91183</v>
      </c>
      <c r="J28" s="560">
        <v>93253.7</v>
      </c>
      <c r="K28" s="560">
        <v>94350.3</v>
      </c>
      <c r="L28" s="560">
        <v>95385</v>
      </c>
    </row>
    <row r="29" spans="1:12" ht="18.75" customHeight="1">
      <c r="A29" s="551"/>
      <c r="B29" s="1732"/>
      <c r="C29" s="1733"/>
      <c r="D29" s="552" t="s">
        <v>1816</v>
      </c>
      <c r="E29" s="561" t="s">
        <v>1239</v>
      </c>
      <c r="F29" s="562" t="s">
        <v>1213</v>
      </c>
      <c r="G29" s="562" t="s">
        <v>1727</v>
      </c>
      <c r="H29" s="562" t="s">
        <v>1740</v>
      </c>
      <c r="I29" s="562" t="s">
        <v>1753</v>
      </c>
      <c r="J29" s="558" t="s">
        <v>1766</v>
      </c>
      <c r="K29" s="558" t="s">
        <v>1779</v>
      </c>
      <c r="L29" s="558" t="s">
        <v>1791</v>
      </c>
    </row>
    <row r="30" spans="1:12" ht="18.75" customHeight="1">
      <c r="A30" s="1741" t="s">
        <v>1881</v>
      </c>
      <c r="B30" s="1742"/>
      <c r="C30" s="1743"/>
      <c r="D30" s="542">
        <v>56145</v>
      </c>
      <c r="E30" s="554">
        <v>58121.600000000006</v>
      </c>
      <c r="F30" s="560">
        <v>58299.099999999991</v>
      </c>
      <c r="G30" s="560">
        <v>56680.200000000004</v>
      </c>
      <c r="H30" s="560">
        <v>56186.600000000006</v>
      </c>
      <c r="I30" s="560">
        <v>57681</v>
      </c>
      <c r="J30" s="560">
        <v>57679.199999999997</v>
      </c>
      <c r="K30" s="560">
        <v>57914.3</v>
      </c>
      <c r="L30" s="560">
        <v>59647</v>
      </c>
    </row>
    <row r="31" spans="1:12" ht="18.75" customHeight="1">
      <c r="A31" s="1744"/>
      <c r="B31" s="1745"/>
      <c r="C31" s="1746"/>
      <c r="D31" s="552" t="s">
        <v>1817</v>
      </c>
      <c r="E31" s="561" t="s">
        <v>1240</v>
      </c>
      <c r="F31" s="562" t="s">
        <v>1214</v>
      </c>
      <c r="G31" s="562" t="s">
        <v>1215</v>
      </c>
      <c r="H31" s="562" t="s">
        <v>1216</v>
      </c>
      <c r="I31" s="562" t="s">
        <v>1217</v>
      </c>
      <c r="J31" s="562" t="s">
        <v>1218</v>
      </c>
      <c r="K31" s="562" t="s">
        <v>1219</v>
      </c>
      <c r="L31" s="562" t="s">
        <v>1792</v>
      </c>
    </row>
    <row r="32" spans="1:12" ht="18.75" customHeight="1">
      <c r="A32" s="1734" t="s">
        <v>1172</v>
      </c>
      <c r="B32" s="1735"/>
      <c r="C32" s="1735"/>
      <c r="D32" s="542">
        <v>503725</v>
      </c>
      <c r="E32" s="554">
        <v>512975.2</v>
      </c>
      <c r="F32" s="554">
        <v>501209.3</v>
      </c>
      <c r="G32" s="555">
        <v>471138.7</v>
      </c>
      <c r="H32" s="555">
        <v>482676.9</v>
      </c>
      <c r="I32" s="555">
        <v>471578.7</v>
      </c>
      <c r="J32" s="555">
        <v>475331.7</v>
      </c>
      <c r="K32" s="555">
        <v>479083.7</v>
      </c>
      <c r="L32" s="555">
        <v>486939</v>
      </c>
    </row>
    <row r="33" spans="1:12" ht="18.75" customHeight="1">
      <c r="A33" s="1736"/>
      <c r="B33" s="1737"/>
      <c r="C33" s="1738"/>
      <c r="D33" s="552" t="s">
        <v>1200</v>
      </c>
      <c r="E33" s="561" t="s">
        <v>1241</v>
      </c>
      <c r="F33" s="562" t="s">
        <v>1220</v>
      </c>
      <c r="G33" s="562" t="s">
        <v>1818</v>
      </c>
      <c r="H33" s="562" t="s">
        <v>1819</v>
      </c>
      <c r="I33" s="562" t="s">
        <v>1820</v>
      </c>
      <c r="J33" s="562" t="s">
        <v>1821</v>
      </c>
      <c r="K33" s="562" t="s">
        <v>1822</v>
      </c>
      <c r="L33" s="562" t="s">
        <v>1823</v>
      </c>
    </row>
    <row r="34" spans="1:12" ht="18.75" customHeight="1">
      <c r="A34" s="322" t="s">
        <v>1928</v>
      </c>
      <c r="B34" s="322"/>
      <c r="C34" s="322"/>
      <c r="D34" s="322"/>
      <c r="E34" s="322"/>
      <c r="F34" s="322"/>
      <c r="G34" s="322"/>
      <c r="H34" s="322"/>
      <c r="I34" s="322"/>
      <c r="J34" s="322"/>
      <c r="K34" s="322"/>
      <c r="L34" s="322"/>
    </row>
    <row r="35" spans="1:12" ht="18.75" customHeight="1">
      <c r="A35" s="322" t="s">
        <v>1929</v>
      </c>
      <c r="B35" s="322"/>
      <c r="C35" s="318"/>
      <c r="D35" s="318"/>
      <c r="E35" s="318"/>
      <c r="F35" s="318"/>
      <c r="G35" s="318"/>
      <c r="H35" s="318"/>
      <c r="I35" s="318"/>
      <c r="J35" s="318"/>
      <c r="K35" s="318"/>
      <c r="L35" s="318"/>
    </row>
    <row r="36" spans="1:12" ht="18.75" customHeight="1">
      <c r="A36" s="2" t="s">
        <v>1930</v>
      </c>
      <c r="B36" s="2"/>
      <c r="C36" s="2"/>
      <c r="D36" s="2"/>
      <c r="E36" s="2"/>
      <c r="F36" s="2"/>
      <c r="G36" s="2"/>
      <c r="H36" s="2"/>
      <c r="I36" s="2"/>
      <c r="J36" s="2"/>
      <c r="K36" s="2"/>
      <c r="L36" s="2"/>
    </row>
    <row r="37" spans="1:12" ht="18.75" customHeight="1">
      <c r="A37" s="322" t="s">
        <v>1927</v>
      </c>
      <c r="B37" s="322"/>
      <c r="C37" s="318"/>
      <c r="D37" s="318"/>
      <c r="E37" s="318"/>
      <c r="F37" s="318"/>
      <c r="G37" s="318"/>
      <c r="H37" s="318"/>
      <c r="I37" s="318"/>
      <c r="J37" s="318"/>
      <c r="K37" s="318"/>
      <c r="L37" s="318"/>
    </row>
    <row r="38" spans="1:12" ht="18.75" customHeight="1">
      <c r="A38" s="322"/>
      <c r="B38" s="322"/>
      <c r="C38" s="318"/>
      <c r="D38" s="322"/>
      <c r="E38" s="322"/>
      <c r="F38" s="322"/>
      <c r="G38" s="322"/>
      <c r="H38" s="322"/>
      <c r="I38" s="322"/>
      <c r="J38" s="322"/>
      <c r="K38" s="322"/>
      <c r="L38" s="322"/>
    </row>
    <row r="39" spans="1:12" ht="18.75" customHeight="1">
      <c r="A39" s="322"/>
      <c r="B39" s="322"/>
      <c r="C39" s="318"/>
      <c r="D39" s="322"/>
      <c r="E39" s="322"/>
      <c r="F39" s="322"/>
      <c r="G39" s="322"/>
      <c r="H39" s="322"/>
      <c r="I39" s="322"/>
      <c r="J39" s="322"/>
      <c r="K39" s="322"/>
      <c r="L39" s="322"/>
    </row>
    <row r="41" spans="1:12" ht="18.75" customHeight="1">
      <c r="D41" s="553"/>
      <c r="E41" s="553"/>
      <c r="F41" s="553"/>
      <c r="G41" s="553"/>
      <c r="H41" s="553"/>
      <c r="I41" s="553"/>
      <c r="J41" s="553"/>
      <c r="K41" s="553"/>
      <c r="L41" s="553"/>
    </row>
    <row r="42" spans="1:12" ht="18.75" customHeight="1">
      <c r="D42" s="553"/>
      <c r="E42" s="553"/>
      <c r="F42" s="553"/>
      <c r="G42" s="553"/>
      <c r="H42" s="553"/>
      <c r="I42" s="553"/>
      <c r="J42" s="553"/>
      <c r="K42" s="553"/>
      <c r="L42" s="553"/>
    </row>
  </sheetData>
  <mergeCells count="17">
    <mergeCell ref="A32:C33"/>
    <mergeCell ref="A3:C3"/>
    <mergeCell ref="A4:C5"/>
    <mergeCell ref="C8:C9"/>
    <mergeCell ref="C10:C11"/>
    <mergeCell ref="B6:C7"/>
    <mergeCell ref="B12:C13"/>
    <mergeCell ref="B14:C15"/>
    <mergeCell ref="B16:C17"/>
    <mergeCell ref="B18:C19"/>
    <mergeCell ref="B20:C21"/>
    <mergeCell ref="B22:C23"/>
    <mergeCell ref="B24:C25"/>
    <mergeCell ref="A30:C31"/>
    <mergeCell ref="B26:C27"/>
    <mergeCell ref="B28:C29"/>
    <mergeCell ref="A1:K1"/>
  </mergeCells>
  <phoneticPr fontId="9"/>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100" zoomScaleSheetLayoutView="100" workbookViewId="0">
      <selection activeCell="A2" sqref="A2"/>
    </sheetView>
  </sheetViews>
  <sheetFormatPr defaultRowHeight="18.75" customHeight="1" outlineLevelRow="1"/>
  <cols>
    <col min="1" max="1" width="22.7109375" style="4" customWidth="1"/>
    <col min="2" max="9" width="12.7109375" style="4" customWidth="1"/>
    <col min="10" max="13" width="11.140625" style="4" customWidth="1"/>
    <col min="14" max="16384" width="9.140625" style="4"/>
  </cols>
  <sheetData>
    <row r="1" spans="1:13" ht="18.75" customHeight="1">
      <c r="A1" s="329" t="s">
        <v>1931</v>
      </c>
    </row>
    <row r="2" spans="1:13" ht="18.75" customHeight="1">
      <c r="A2" s="105"/>
    </row>
    <row r="3" spans="1:13" ht="18.75" customHeight="1">
      <c r="A3" s="563"/>
      <c r="B3" s="1697" t="s">
        <v>1098</v>
      </c>
      <c r="C3" s="1697"/>
      <c r="D3" s="1697"/>
      <c r="E3" s="1697"/>
      <c r="F3" s="1697"/>
      <c r="G3" s="563"/>
      <c r="H3" s="563"/>
      <c r="I3" s="563"/>
      <c r="J3" s="488"/>
    </row>
    <row r="4" spans="1:13" ht="18.75" customHeight="1">
      <c r="A4" s="563"/>
      <c r="B4" s="416"/>
      <c r="C4" s="416"/>
      <c r="D4" s="416"/>
      <c r="E4" s="416"/>
      <c r="F4" s="416"/>
      <c r="G4" s="563"/>
      <c r="H4" s="563"/>
      <c r="I4" s="563"/>
      <c r="J4" s="488"/>
    </row>
    <row r="5" spans="1:13" ht="18.75" customHeight="1">
      <c r="A5" s="564"/>
      <c r="B5" s="1757"/>
      <c r="C5" s="565" t="s">
        <v>1124</v>
      </c>
      <c r="D5" s="566"/>
      <c r="E5" s="565" t="s">
        <v>5</v>
      </c>
      <c r="F5" s="566"/>
      <c r="G5" s="567"/>
    </row>
    <row r="6" spans="1:13" ht="30" customHeight="1">
      <c r="A6" s="564"/>
      <c r="B6" s="1758"/>
      <c r="C6" s="568"/>
      <c r="D6" s="569" t="s">
        <v>93</v>
      </c>
      <c r="E6" s="570"/>
      <c r="F6" s="569" t="s">
        <v>93</v>
      </c>
      <c r="G6" s="571"/>
    </row>
    <row r="7" spans="1:13" ht="18.75" hidden="1" customHeight="1" outlineLevel="1">
      <c r="A7" s="572"/>
      <c r="B7" s="573" t="s">
        <v>60</v>
      </c>
      <c r="C7" s="574">
        <v>101181</v>
      </c>
      <c r="D7" s="575"/>
      <c r="E7" s="574">
        <v>763882</v>
      </c>
      <c r="F7" s="576"/>
      <c r="G7" s="577"/>
      <c r="H7" s="578"/>
      <c r="I7" s="578"/>
      <c r="J7" s="313"/>
      <c r="K7" s="313"/>
      <c r="L7" s="556"/>
      <c r="M7" s="556"/>
    </row>
    <row r="8" spans="1:13" ht="18.75" customHeight="1" collapsed="1">
      <c r="A8" s="572"/>
      <c r="B8" s="573" t="s">
        <v>61</v>
      </c>
      <c r="C8" s="574">
        <v>95385</v>
      </c>
      <c r="D8" s="65">
        <f>(C8/C7-1)*100</f>
        <v>-5.7283482076674446</v>
      </c>
      <c r="E8" s="574">
        <v>755311</v>
      </c>
      <c r="F8" s="65">
        <f>(E8/E7-1)*100</f>
        <v>-1.1220319368698273</v>
      </c>
      <c r="G8" s="579"/>
      <c r="H8" s="578"/>
      <c r="I8" s="578"/>
      <c r="J8" s="313"/>
      <c r="K8" s="313"/>
      <c r="L8" s="556"/>
      <c r="M8" s="556"/>
    </row>
    <row r="9" spans="1:13" ht="18.75" customHeight="1">
      <c r="A9" s="572"/>
      <c r="B9" s="580" t="s">
        <v>62</v>
      </c>
      <c r="C9" s="574">
        <v>85347</v>
      </c>
      <c r="D9" s="65">
        <f>(C9/C8-1)*100</f>
        <v>-10.523667243277245</v>
      </c>
      <c r="E9" s="574">
        <v>691935</v>
      </c>
      <c r="F9" s="65">
        <f>(E9/E8-1)*100</f>
        <v>-8.3907158773008703</v>
      </c>
      <c r="G9" s="579"/>
      <c r="I9" s="581"/>
      <c r="J9" s="313"/>
      <c r="K9" s="313"/>
      <c r="L9" s="556"/>
      <c r="M9" s="556"/>
    </row>
    <row r="10" spans="1:13" ht="18.75" customHeight="1">
      <c r="A10" s="572"/>
      <c r="B10" s="580" t="s">
        <v>63</v>
      </c>
      <c r="C10" s="574">
        <v>77108</v>
      </c>
      <c r="D10" s="65">
        <f>(C10/C9-1)*100</f>
        <v>-9.6535320515073746</v>
      </c>
      <c r="E10" s="574">
        <v>689074</v>
      </c>
      <c r="F10" s="65">
        <f>(E10/E9-1)*100</f>
        <v>-0.4134781446234137</v>
      </c>
      <c r="G10" s="579"/>
      <c r="H10" s="578"/>
      <c r="I10" s="578"/>
      <c r="J10" s="313"/>
      <c r="K10" s="313"/>
      <c r="L10" s="556"/>
      <c r="M10" s="556"/>
    </row>
    <row r="11" spans="1:13" ht="18.75" customHeight="1">
      <c r="A11" s="572"/>
      <c r="B11" s="580" t="s">
        <v>46</v>
      </c>
      <c r="C11" s="574">
        <v>80349</v>
      </c>
      <c r="D11" s="582" t="s">
        <v>47</v>
      </c>
      <c r="E11" s="574">
        <v>764867</v>
      </c>
      <c r="F11" s="583" t="s">
        <v>48</v>
      </c>
      <c r="G11" s="584"/>
      <c r="I11" s="581"/>
      <c r="J11" s="313"/>
      <c r="K11" s="313"/>
      <c r="L11" s="585"/>
      <c r="M11" s="585"/>
    </row>
    <row r="12" spans="1:13" ht="18.75" customHeight="1">
      <c r="A12" s="572"/>
      <c r="B12" s="573" t="s">
        <v>64</v>
      </c>
      <c r="C12" s="574">
        <v>73391</v>
      </c>
      <c r="D12" s="65">
        <f>(C12/C11-1)*100</f>
        <v>-8.6597219629366844</v>
      </c>
      <c r="E12" s="574">
        <v>726835</v>
      </c>
      <c r="F12" s="65">
        <f>(E12/E11-1)*100</f>
        <v>-4.9723677449804988</v>
      </c>
      <c r="G12" s="579"/>
      <c r="I12" s="581"/>
      <c r="J12" s="313"/>
      <c r="K12" s="313"/>
      <c r="L12" s="556"/>
      <c r="M12" s="556"/>
    </row>
    <row r="13" spans="1:13" ht="18.75" customHeight="1">
      <c r="A13" s="572"/>
      <c r="B13" s="573" t="s">
        <v>111</v>
      </c>
      <c r="C13" s="574">
        <v>74419</v>
      </c>
      <c r="D13" s="65">
        <f>(C13/C12-1)*100</f>
        <v>1.4007167091332651</v>
      </c>
      <c r="E13" s="574">
        <v>746742</v>
      </c>
      <c r="F13" s="65">
        <f>(E13/E12-1)*100</f>
        <v>2.7388609519354512</v>
      </c>
      <c r="G13" s="579"/>
      <c r="I13" s="581"/>
      <c r="K13" s="313"/>
      <c r="L13" s="556"/>
      <c r="M13" s="556"/>
    </row>
    <row r="14" spans="1:13" ht="18.75" customHeight="1">
      <c r="A14" s="1"/>
      <c r="B14" s="1" t="s">
        <v>1876</v>
      </c>
      <c r="C14" s="1"/>
      <c r="D14" s="415"/>
      <c r="E14" s="415"/>
    </row>
    <row r="15" spans="1:13" ht="18.75" customHeight="1">
      <c r="A15" s="1"/>
      <c r="B15" s="1" t="s">
        <v>1877</v>
      </c>
      <c r="C15" s="1"/>
    </row>
    <row r="16" spans="1:13" ht="18.75" customHeight="1">
      <c r="A16" s="1"/>
      <c r="B16" s="1" t="s">
        <v>138</v>
      </c>
      <c r="C16" s="1"/>
    </row>
    <row r="17" spans="1:11" ht="18.75" customHeight="1">
      <c r="B17" s="4" t="s">
        <v>139</v>
      </c>
      <c r="J17" s="315"/>
      <c r="K17" s="315"/>
    </row>
    <row r="18" spans="1:11" ht="18.75" customHeight="1">
      <c r="A18" s="1"/>
      <c r="B18" s="1" t="s">
        <v>134</v>
      </c>
      <c r="C18" s="1"/>
    </row>
    <row r="19" spans="1:11" ht="18.75" customHeight="1">
      <c r="A19" s="1"/>
      <c r="B19" s="1"/>
      <c r="C19" s="1"/>
    </row>
    <row r="20" spans="1:11" ht="18.75" customHeight="1">
      <c r="A20" s="1"/>
      <c r="B20" s="1"/>
      <c r="C20" s="1"/>
    </row>
    <row r="21" spans="1:11" ht="18.75" customHeight="1">
      <c r="A21" s="1"/>
    </row>
    <row r="22" spans="1:11" ht="18.75" customHeight="1">
      <c r="A22" s="1753" t="s">
        <v>1102</v>
      </c>
      <c r="B22" s="1753"/>
      <c r="C22" s="1753"/>
      <c r="D22" s="1753"/>
      <c r="E22" s="1753"/>
      <c r="F22" s="1753"/>
      <c r="G22" s="1753"/>
      <c r="H22" s="1753"/>
      <c r="I22" s="1753"/>
    </row>
    <row r="23" spans="1:11" ht="18.75" customHeight="1">
      <c r="A23" s="465"/>
      <c r="B23" s="586"/>
      <c r="C23" s="536"/>
      <c r="D23" s="536"/>
      <c r="E23" s="536"/>
      <c r="F23" s="586"/>
      <c r="G23" s="587"/>
      <c r="H23" s="587"/>
      <c r="I23" s="538" t="s">
        <v>68</v>
      </c>
    </row>
    <row r="24" spans="1:11" ht="18.75" customHeight="1">
      <c r="A24" s="588"/>
      <c r="B24" s="1754" t="s">
        <v>6</v>
      </c>
      <c r="C24" s="1755"/>
      <c r="D24" s="1755"/>
      <c r="E24" s="1756"/>
      <c r="F24" s="1754" t="s">
        <v>7</v>
      </c>
      <c r="G24" s="1755"/>
      <c r="H24" s="1755"/>
      <c r="I24" s="1756"/>
    </row>
    <row r="25" spans="1:11" ht="18.75" customHeight="1">
      <c r="A25" s="589"/>
      <c r="B25" s="1754" t="s">
        <v>112</v>
      </c>
      <c r="C25" s="1756"/>
      <c r="D25" s="1754" t="s">
        <v>65</v>
      </c>
      <c r="E25" s="1756"/>
      <c r="F25" s="1754" t="s">
        <v>112</v>
      </c>
      <c r="G25" s="1756"/>
      <c r="H25" s="1754" t="s">
        <v>65</v>
      </c>
      <c r="I25" s="1756"/>
    </row>
    <row r="26" spans="1:11" ht="18.75" customHeight="1">
      <c r="A26" s="590"/>
      <c r="B26" s="591" t="s">
        <v>8</v>
      </c>
      <c r="C26" s="592" t="s">
        <v>9</v>
      </c>
      <c r="D26" s="591" t="s">
        <v>8</v>
      </c>
      <c r="E26" s="591" t="s">
        <v>9</v>
      </c>
      <c r="F26" s="591" t="s">
        <v>8</v>
      </c>
      <c r="G26" s="116" t="s">
        <v>9</v>
      </c>
      <c r="H26" s="591" t="s">
        <v>8</v>
      </c>
      <c r="I26" s="592" t="s">
        <v>9</v>
      </c>
    </row>
    <row r="27" spans="1:11" ht="18.75" customHeight="1">
      <c r="A27" s="593" t="s">
        <v>10</v>
      </c>
      <c r="B27" s="594">
        <v>75</v>
      </c>
      <c r="C27" s="595">
        <f t="shared" ref="C27:C46" si="0">B27/$B$46*100</f>
        <v>0.10078071460245368</v>
      </c>
      <c r="D27" s="594">
        <v>63</v>
      </c>
      <c r="E27" s="595">
        <f t="shared" ref="E27:E46" si="1">D27/$D$46*100</f>
        <v>8.5841588205638295E-2</v>
      </c>
      <c r="F27" s="594">
        <v>1071</v>
      </c>
      <c r="G27" s="595">
        <f>F27/$F$46*100</f>
        <v>0.14342302964075945</v>
      </c>
      <c r="H27" s="594">
        <v>593</v>
      </c>
      <c r="I27" s="595">
        <f>H27/$H$46*100</f>
        <v>8.1586604937846974E-2</v>
      </c>
    </row>
    <row r="28" spans="1:11" ht="18.75" customHeight="1">
      <c r="A28" s="596" t="s">
        <v>11</v>
      </c>
      <c r="B28" s="597">
        <f>SUM(B29:B31)</f>
        <v>12727</v>
      </c>
      <c r="C28" s="598">
        <f t="shared" si="0"/>
        <v>17.101815396605705</v>
      </c>
      <c r="D28" s="597">
        <f>SUM(D29:D31)</f>
        <v>13105</v>
      </c>
      <c r="E28" s="598">
        <f t="shared" si="1"/>
        <v>17.856412911664918</v>
      </c>
      <c r="F28" s="597">
        <f>SUM(F29:F31)</f>
        <v>124559</v>
      </c>
      <c r="G28" s="598">
        <f>F28/$F$46*100</f>
        <v>16.68032600282293</v>
      </c>
      <c r="H28" s="599">
        <v>126875</v>
      </c>
      <c r="I28" s="600">
        <f t="shared" ref="I28:I46" si="2">H28/$H$46*100</f>
        <v>17.455818720892637</v>
      </c>
    </row>
    <row r="29" spans="1:11" ht="18.75" customHeight="1">
      <c r="A29" s="601" t="s">
        <v>12</v>
      </c>
      <c r="B29" s="602">
        <v>2</v>
      </c>
      <c r="C29" s="603">
        <f t="shared" si="0"/>
        <v>2.687485722732098E-3</v>
      </c>
      <c r="D29" s="602">
        <v>2</v>
      </c>
      <c r="E29" s="603">
        <f t="shared" si="1"/>
        <v>2.7251297843059775E-3</v>
      </c>
      <c r="F29" s="602">
        <v>6</v>
      </c>
      <c r="G29" s="603">
        <f>F29/$F$46*100</f>
        <v>8.0349036213310618E-4</v>
      </c>
      <c r="H29" s="597">
        <v>7</v>
      </c>
      <c r="I29" s="598">
        <f t="shared" si="2"/>
        <v>9.6307965356649036E-4</v>
      </c>
    </row>
    <row r="30" spans="1:11" ht="18.75" customHeight="1">
      <c r="A30" s="601" t="s">
        <v>13</v>
      </c>
      <c r="B30" s="597">
        <v>4473</v>
      </c>
      <c r="C30" s="598">
        <f t="shared" si="0"/>
        <v>6.0105618188903369</v>
      </c>
      <c r="D30" s="597">
        <v>4581</v>
      </c>
      <c r="E30" s="598">
        <f t="shared" si="1"/>
        <v>6.2419097709528417</v>
      </c>
      <c r="F30" s="597">
        <v>29619</v>
      </c>
      <c r="G30" s="598">
        <f>F30/$F$46*100</f>
        <v>3.966430172670079</v>
      </c>
      <c r="H30" s="597">
        <v>31940</v>
      </c>
      <c r="I30" s="598">
        <f t="shared" si="2"/>
        <v>4.3943948764162428</v>
      </c>
    </row>
    <row r="31" spans="1:11" ht="18.75" customHeight="1">
      <c r="A31" s="604" t="s">
        <v>14</v>
      </c>
      <c r="B31" s="597">
        <v>8252</v>
      </c>
      <c r="C31" s="598">
        <f t="shared" si="0"/>
        <v>11.088566091992638</v>
      </c>
      <c r="D31" s="597">
        <v>8522</v>
      </c>
      <c r="E31" s="598">
        <f t="shared" si="1"/>
        <v>11.61177801092777</v>
      </c>
      <c r="F31" s="597">
        <v>94934</v>
      </c>
      <c r="G31" s="598">
        <f t="shared" ref="G31:G46" si="3">F31/$F$46*100</f>
        <v>12.713092339790718</v>
      </c>
      <c r="H31" s="597">
        <v>94928</v>
      </c>
      <c r="I31" s="598">
        <f t="shared" si="2"/>
        <v>13.060460764822828</v>
      </c>
    </row>
    <row r="32" spans="1:11" ht="18.75" customHeight="1">
      <c r="A32" s="596" t="s">
        <v>15</v>
      </c>
      <c r="B32" s="599">
        <f>SUM(B33:B45)</f>
        <v>61617</v>
      </c>
      <c r="C32" s="605">
        <f t="shared" si="0"/>
        <v>82.797403888791848</v>
      </c>
      <c r="D32" s="606">
        <f>SUM(D33:D45)</f>
        <v>60223</v>
      </c>
      <c r="E32" s="605">
        <f t="shared" si="1"/>
        <v>82.057745500129442</v>
      </c>
      <c r="F32" s="606">
        <f>SUM(F33:F45)</f>
        <v>621112</v>
      </c>
      <c r="G32" s="605">
        <f t="shared" si="3"/>
        <v>83.176250967536319</v>
      </c>
      <c r="H32" s="606">
        <v>599367</v>
      </c>
      <c r="I32" s="600">
        <f t="shared" si="2"/>
        <v>82.462594674169523</v>
      </c>
    </row>
    <row r="33" spans="1:9" ht="18.75" customHeight="1">
      <c r="A33" s="607" t="s">
        <v>16</v>
      </c>
      <c r="B33" s="597">
        <v>24</v>
      </c>
      <c r="C33" s="603">
        <f t="shared" si="0"/>
        <v>3.2249828672785176E-2</v>
      </c>
      <c r="D33" s="602">
        <v>21</v>
      </c>
      <c r="E33" s="603">
        <f t="shared" si="1"/>
        <v>2.8613862735212763E-2</v>
      </c>
      <c r="F33" s="602">
        <v>1787</v>
      </c>
      <c r="G33" s="603">
        <f t="shared" si="3"/>
        <v>0.23930621285531015</v>
      </c>
      <c r="H33" s="602">
        <v>1837</v>
      </c>
      <c r="I33" s="598">
        <f t="shared" si="2"/>
        <v>0.25273961765737757</v>
      </c>
    </row>
    <row r="34" spans="1:9" ht="18.75" customHeight="1">
      <c r="A34" s="607" t="s">
        <v>17</v>
      </c>
      <c r="B34" s="597">
        <v>795</v>
      </c>
      <c r="C34" s="598">
        <f t="shared" si="0"/>
        <v>1.0682755747860091</v>
      </c>
      <c r="D34" s="597">
        <v>837</v>
      </c>
      <c r="E34" s="598">
        <f t="shared" si="1"/>
        <v>1.1404668147320516</v>
      </c>
      <c r="F34" s="597">
        <v>12656</v>
      </c>
      <c r="G34" s="598">
        <f t="shared" si="3"/>
        <v>1.694829003859432</v>
      </c>
      <c r="H34" s="597">
        <v>14168</v>
      </c>
      <c r="I34" s="598">
        <f t="shared" si="2"/>
        <v>1.9492732188185764</v>
      </c>
    </row>
    <row r="35" spans="1:9" ht="18.75" customHeight="1">
      <c r="A35" s="607" t="s">
        <v>49</v>
      </c>
      <c r="B35" s="597">
        <v>1222</v>
      </c>
      <c r="C35" s="598">
        <f t="shared" si="0"/>
        <v>1.642053776589312</v>
      </c>
      <c r="D35" s="597">
        <v>1295</v>
      </c>
      <c r="E35" s="598">
        <f t="shared" si="1"/>
        <v>1.7645215353381205</v>
      </c>
      <c r="F35" s="597">
        <v>34374</v>
      </c>
      <c r="G35" s="598">
        <f t="shared" si="3"/>
        <v>4.6031962846605659</v>
      </c>
      <c r="H35" s="597">
        <v>34920</v>
      </c>
      <c r="I35" s="598">
        <f t="shared" si="2"/>
        <v>4.8043916432202636</v>
      </c>
    </row>
    <row r="36" spans="1:9" ht="18.75" customHeight="1">
      <c r="A36" s="607" t="s">
        <v>50</v>
      </c>
      <c r="B36" s="597">
        <v>19804</v>
      </c>
      <c r="C36" s="598">
        <f t="shared" si="0"/>
        <v>26.611483626493232</v>
      </c>
      <c r="D36" s="597">
        <v>19981</v>
      </c>
      <c r="E36" s="598">
        <f t="shared" si="1"/>
        <v>27.225409110108867</v>
      </c>
      <c r="F36" s="597">
        <v>169548</v>
      </c>
      <c r="G36" s="598">
        <f t="shared" si="3"/>
        <v>22.705030653157316</v>
      </c>
      <c r="H36" s="597">
        <v>170466</v>
      </c>
      <c r="I36" s="598">
        <f t="shared" si="2"/>
        <v>23.453190889266477</v>
      </c>
    </row>
    <row r="37" spans="1:9" ht="18.75" customHeight="1">
      <c r="A37" s="607" t="s">
        <v>51</v>
      </c>
      <c r="B37" s="597">
        <v>1017</v>
      </c>
      <c r="C37" s="598">
        <f t="shared" si="0"/>
        <v>1.3665864900092719</v>
      </c>
      <c r="D37" s="597">
        <v>1001</v>
      </c>
      <c r="E37" s="598">
        <f t="shared" si="1"/>
        <v>1.3639274570451418</v>
      </c>
      <c r="F37" s="597">
        <v>21021</v>
      </c>
      <c r="G37" s="598">
        <f t="shared" si="3"/>
        <v>2.8150284837333377</v>
      </c>
      <c r="H37" s="597">
        <v>19893</v>
      </c>
      <c r="I37" s="598">
        <f t="shared" si="2"/>
        <v>2.7369347926283134</v>
      </c>
    </row>
    <row r="38" spans="1:9" ht="18.75" customHeight="1">
      <c r="A38" s="607" t="s">
        <v>1092</v>
      </c>
      <c r="B38" s="597">
        <v>6168</v>
      </c>
      <c r="C38" s="598">
        <f t="shared" si="0"/>
        <v>8.2882059689057908</v>
      </c>
      <c r="D38" s="597">
        <v>6041</v>
      </c>
      <c r="E38" s="598">
        <f t="shared" si="1"/>
        <v>8.2312545134962054</v>
      </c>
      <c r="F38" s="597">
        <v>23949</v>
      </c>
      <c r="G38" s="598">
        <f t="shared" si="3"/>
        <v>3.2071317804542936</v>
      </c>
      <c r="H38" s="597">
        <v>24071</v>
      </c>
      <c r="I38" s="598">
        <f t="shared" si="2"/>
        <v>3.3117557629998551</v>
      </c>
    </row>
    <row r="39" spans="1:9" ht="18.75" customHeight="1">
      <c r="A39" s="607" t="s">
        <v>1096</v>
      </c>
      <c r="B39" s="597">
        <v>3147</v>
      </c>
      <c r="C39" s="598">
        <f t="shared" si="0"/>
        <v>4.2287587847189565</v>
      </c>
      <c r="D39" s="597">
        <v>2977</v>
      </c>
      <c r="E39" s="598">
        <f t="shared" si="1"/>
        <v>4.0563556839394481</v>
      </c>
      <c r="F39" s="597">
        <v>20719</v>
      </c>
      <c r="G39" s="598">
        <f t="shared" si="3"/>
        <v>2.7745861355059716</v>
      </c>
      <c r="H39" s="597">
        <v>21134</v>
      </c>
      <c r="I39" s="598">
        <f t="shared" si="2"/>
        <v>2.9076750569248864</v>
      </c>
    </row>
    <row r="40" spans="1:9" ht="18.75" customHeight="1">
      <c r="A40" s="607" t="s">
        <v>1093</v>
      </c>
      <c r="B40" s="597">
        <v>10963</v>
      </c>
      <c r="C40" s="598">
        <f t="shared" si="0"/>
        <v>14.731452989155997</v>
      </c>
      <c r="D40" s="597">
        <v>10749</v>
      </c>
      <c r="E40" s="598">
        <f t="shared" si="1"/>
        <v>14.646210025752476</v>
      </c>
      <c r="F40" s="597">
        <v>96348</v>
      </c>
      <c r="G40" s="598">
        <f t="shared" si="3"/>
        <v>12.90244823513342</v>
      </c>
      <c r="H40" s="597">
        <v>96611</v>
      </c>
      <c r="I40" s="598">
        <f t="shared" si="2"/>
        <v>13.292012630101743</v>
      </c>
    </row>
    <row r="41" spans="1:9" ht="18.75" customHeight="1">
      <c r="A41" s="607" t="s">
        <v>1094</v>
      </c>
      <c r="B41" s="597">
        <v>5545</v>
      </c>
      <c r="C41" s="598">
        <f t="shared" si="0"/>
        <v>7.4510541662747416</v>
      </c>
      <c r="D41" s="597">
        <v>5457</v>
      </c>
      <c r="E41" s="598">
        <f t="shared" si="1"/>
        <v>7.4355166164788598</v>
      </c>
      <c r="F41" s="597">
        <v>29586</v>
      </c>
      <c r="G41" s="598">
        <f t="shared" si="3"/>
        <v>3.9620109756783468</v>
      </c>
      <c r="H41" s="597">
        <v>31950</v>
      </c>
      <c r="I41" s="598">
        <f t="shared" si="2"/>
        <v>4.3957707044927661</v>
      </c>
    </row>
    <row r="42" spans="1:9" ht="18.75" customHeight="1">
      <c r="A42" s="607" t="s">
        <v>22</v>
      </c>
      <c r="B42" s="597">
        <v>2177</v>
      </c>
      <c r="C42" s="598">
        <f t="shared" si="0"/>
        <v>2.9253282091938884</v>
      </c>
      <c r="D42" s="597">
        <v>2023</v>
      </c>
      <c r="E42" s="598">
        <f t="shared" si="1"/>
        <v>2.7564687768254963</v>
      </c>
      <c r="F42" s="597">
        <v>49056</v>
      </c>
      <c r="G42" s="598">
        <f t="shared" si="3"/>
        <v>6.5693372008002768</v>
      </c>
      <c r="H42" s="597">
        <v>44032</v>
      </c>
      <c r="I42" s="598">
        <f t="shared" si="2"/>
        <v>6.0580461865485287</v>
      </c>
    </row>
    <row r="43" spans="1:9" ht="18.75" customHeight="1">
      <c r="A43" s="607" t="s">
        <v>21</v>
      </c>
      <c r="B43" s="597">
        <v>5301</v>
      </c>
      <c r="C43" s="598">
        <f t="shared" si="0"/>
        <v>7.1231809081014257</v>
      </c>
      <c r="D43" s="597">
        <v>4518</v>
      </c>
      <c r="E43" s="598">
        <f t="shared" si="1"/>
        <v>6.1560681827472035</v>
      </c>
      <c r="F43" s="597">
        <v>98538</v>
      </c>
      <c r="G43" s="598">
        <f t="shared" si="3"/>
        <v>13.195722217312003</v>
      </c>
      <c r="H43" s="597">
        <v>82049</v>
      </c>
      <c r="I43" s="598">
        <f t="shared" si="2"/>
        <v>11.288531785068139</v>
      </c>
    </row>
    <row r="44" spans="1:9" ht="18.75" customHeight="1">
      <c r="A44" s="607" t="s">
        <v>52</v>
      </c>
      <c r="B44" s="597">
        <v>286</v>
      </c>
      <c r="C44" s="598">
        <f t="shared" si="0"/>
        <v>0.38431045835069005</v>
      </c>
      <c r="D44" s="597">
        <v>295</v>
      </c>
      <c r="E44" s="598">
        <f t="shared" si="1"/>
        <v>0.40195664318513175</v>
      </c>
      <c r="F44" s="597">
        <v>3324</v>
      </c>
      <c r="G44" s="598">
        <f t="shared" si="3"/>
        <v>0.44513366062174081</v>
      </c>
      <c r="H44" s="597">
        <v>2327</v>
      </c>
      <c r="I44" s="598">
        <f t="shared" si="2"/>
        <v>0.32015519340703186</v>
      </c>
    </row>
    <row r="45" spans="1:9" ht="18.75" customHeight="1">
      <c r="A45" s="608" t="s">
        <v>1095</v>
      </c>
      <c r="B45" s="609">
        <v>5168</v>
      </c>
      <c r="C45" s="610">
        <f t="shared" si="0"/>
        <v>6.9444631075397414</v>
      </c>
      <c r="D45" s="609">
        <v>5028</v>
      </c>
      <c r="E45" s="610">
        <f t="shared" si="1"/>
        <v>6.850976277745227</v>
      </c>
      <c r="F45" s="609">
        <v>60206</v>
      </c>
      <c r="G45" s="610">
        <f t="shared" si="3"/>
        <v>8.0624901237642987</v>
      </c>
      <c r="H45" s="609">
        <v>55909</v>
      </c>
      <c r="I45" s="610">
        <f t="shared" si="2"/>
        <v>7.6921171930355579</v>
      </c>
    </row>
    <row r="46" spans="1:9" s="105" customFormat="1" ht="18.75" customHeight="1">
      <c r="A46" s="611" t="s">
        <v>23</v>
      </c>
      <c r="B46" s="612">
        <f>B27+B28+B32</f>
        <v>74419</v>
      </c>
      <c r="C46" s="613">
        <f t="shared" si="0"/>
        <v>100</v>
      </c>
      <c r="D46" s="612">
        <f>D27+D28+D32</f>
        <v>73391</v>
      </c>
      <c r="E46" s="613">
        <f t="shared" si="1"/>
        <v>100</v>
      </c>
      <c r="F46" s="612">
        <f>F27+F28+F32</f>
        <v>746742</v>
      </c>
      <c r="G46" s="613">
        <f t="shared" si="3"/>
        <v>100</v>
      </c>
      <c r="H46" s="612">
        <v>726835</v>
      </c>
      <c r="I46" s="613">
        <f t="shared" si="2"/>
        <v>100</v>
      </c>
    </row>
    <row r="47" spans="1:9" ht="18.75" customHeight="1">
      <c r="A47" s="322" t="s">
        <v>1527</v>
      </c>
      <c r="C47" s="322"/>
      <c r="D47" s="322"/>
      <c r="E47" s="322"/>
      <c r="F47" s="322"/>
      <c r="G47" s="322"/>
      <c r="H47" s="322"/>
      <c r="I47" s="322"/>
    </row>
  </sheetData>
  <mergeCells count="9">
    <mergeCell ref="B3:F3"/>
    <mergeCell ref="A22:I22"/>
    <mergeCell ref="B24:E24"/>
    <mergeCell ref="F24:I24"/>
    <mergeCell ref="B25:C25"/>
    <mergeCell ref="F25:G25"/>
    <mergeCell ref="H25:I25"/>
    <mergeCell ref="D25:E25"/>
    <mergeCell ref="B5:B6"/>
  </mergeCells>
  <phoneticPr fontId="9"/>
  <pageMargins left="0.75" right="0.75" top="1" bottom="1" header="0.51200000000000001" footer="0.5120000000000000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view="pageBreakPreview" zoomScaleNormal="100" zoomScaleSheetLayoutView="100" workbookViewId="0">
      <selection activeCell="A2" sqref="A2"/>
    </sheetView>
  </sheetViews>
  <sheetFormatPr defaultRowHeight="14.25" outlineLevelRow="1" outlineLevelCol="1"/>
  <cols>
    <col min="1" max="1" width="11.7109375" style="614" customWidth="1"/>
    <col min="2" max="2" width="11.7109375" style="614" customWidth="1" outlineLevel="1"/>
    <col min="3" max="7" width="11.7109375" style="614" customWidth="1"/>
    <col min="8" max="8" width="11.7109375" style="655" customWidth="1"/>
    <col min="9" max="10" width="11.7109375" style="614" customWidth="1"/>
    <col min="11" max="11" width="9.140625" style="614" customWidth="1"/>
    <col min="12" max="245" width="9.140625" style="614"/>
    <col min="246" max="246" width="3.42578125" style="614" customWidth="1"/>
    <col min="247" max="247" width="40.42578125" style="614" customWidth="1"/>
    <col min="248" max="252" width="12.140625" style="614" customWidth="1"/>
    <col min="253" max="262" width="8.7109375" style="614" customWidth="1"/>
    <col min="263" max="501" width="9.140625" style="614"/>
    <col min="502" max="502" width="3.42578125" style="614" customWidth="1"/>
    <col min="503" max="503" width="40.42578125" style="614" customWidth="1"/>
    <col min="504" max="508" width="12.140625" style="614" customWidth="1"/>
    <col min="509" max="518" width="8.7109375" style="614" customWidth="1"/>
    <col min="519" max="757" width="9.140625" style="614"/>
    <col min="758" max="758" width="3.42578125" style="614" customWidth="1"/>
    <col min="759" max="759" width="40.42578125" style="614" customWidth="1"/>
    <col min="760" max="764" width="12.140625" style="614" customWidth="1"/>
    <col min="765" max="774" width="8.7109375" style="614" customWidth="1"/>
    <col min="775" max="1013" width="9.140625" style="614"/>
    <col min="1014" max="1014" width="3.42578125" style="614" customWidth="1"/>
    <col min="1015" max="1015" width="40.42578125" style="614" customWidth="1"/>
    <col min="1016" max="1020" width="12.140625" style="614" customWidth="1"/>
    <col min="1021" max="1030" width="8.7109375" style="614" customWidth="1"/>
    <col min="1031" max="1269" width="9.140625" style="614"/>
    <col min="1270" max="1270" width="3.42578125" style="614" customWidth="1"/>
    <col min="1271" max="1271" width="40.42578125" style="614" customWidth="1"/>
    <col min="1272" max="1276" width="12.140625" style="614" customWidth="1"/>
    <col min="1277" max="1286" width="8.7109375" style="614" customWidth="1"/>
    <col min="1287" max="1525" width="9.140625" style="614"/>
    <col min="1526" max="1526" width="3.42578125" style="614" customWidth="1"/>
    <col min="1527" max="1527" width="40.42578125" style="614" customWidth="1"/>
    <col min="1528" max="1532" width="12.140625" style="614" customWidth="1"/>
    <col min="1533" max="1542" width="8.7109375" style="614" customWidth="1"/>
    <col min="1543" max="1781" width="9.140625" style="614"/>
    <col min="1782" max="1782" width="3.42578125" style="614" customWidth="1"/>
    <col min="1783" max="1783" width="40.42578125" style="614" customWidth="1"/>
    <col min="1784" max="1788" width="12.140625" style="614" customWidth="1"/>
    <col min="1789" max="1798" width="8.7109375" style="614" customWidth="1"/>
    <col min="1799" max="2037" width="9.140625" style="614"/>
    <col min="2038" max="2038" width="3.42578125" style="614" customWidth="1"/>
    <col min="2039" max="2039" width="40.42578125" style="614" customWidth="1"/>
    <col min="2040" max="2044" width="12.140625" style="614" customWidth="1"/>
    <col min="2045" max="2054" width="8.7109375" style="614" customWidth="1"/>
    <col min="2055" max="2293" width="9.140625" style="614"/>
    <col min="2294" max="2294" width="3.42578125" style="614" customWidth="1"/>
    <col min="2295" max="2295" width="40.42578125" style="614" customWidth="1"/>
    <col min="2296" max="2300" width="12.140625" style="614" customWidth="1"/>
    <col min="2301" max="2310" width="8.7109375" style="614" customWidth="1"/>
    <col min="2311" max="2549" width="9.140625" style="614"/>
    <col min="2550" max="2550" width="3.42578125" style="614" customWidth="1"/>
    <col min="2551" max="2551" width="40.42578125" style="614" customWidth="1"/>
    <col min="2552" max="2556" width="12.140625" style="614" customWidth="1"/>
    <col min="2557" max="2566" width="8.7109375" style="614" customWidth="1"/>
    <col min="2567" max="2805" width="9.140625" style="614"/>
    <col min="2806" max="2806" width="3.42578125" style="614" customWidth="1"/>
    <col min="2807" max="2807" width="40.42578125" style="614" customWidth="1"/>
    <col min="2808" max="2812" width="12.140625" style="614" customWidth="1"/>
    <col min="2813" max="2822" width="8.7109375" style="614" customWidth="1"/>
    <col min="2823" max="3061" width="9.140625" style="614"/>
    <col min="3062" max="3062" width="3.42578125" style="614" customWidth="1"/>
    <col min="3063" max="3063" width="40.42578125" style="614" customWidth="1"/>
    <col min="3064" max="3068" width="12.140625" style="614" customWidth="1"/>
    <col min="3069" max="3078" width="8.7109375" style="614" customWidth="1"/>
    <col min="3079" max="3317" width="9.140625" style="614"/>
    <col min="3318" max="3318" width="3.42578125" style="614" customWidth="1"/>
    <col min="3319" max="3319" width="40.42578125" style="614" customWidth="1"/>
    <col min="3320" max="3324" width="12.140625" style="614" customWidth="1"/>
    <col min="3325" max="3334" width="8.7109375" style="614" customWidth="1"/>
    <col min="3335" max="3573" width="9.140625" style="614"/>
    <col min="3574" max="3574" width="3.42578125" style="614" customWidth="1"/>
    <col min="3575" max="3575" width="40.42578125" style="614" customWidth="1"/>
    <col min="3576" max="3580" width="12.140625" style="614" customWidth="1"/>
    <col min="3581" max="3590" width="8.7109375" style="614" customWidth="1"/>
    <col min="3591" max="3829" width="9.140625" style="614"/>
    <col min="3830" max="3830" width="3.42578125" style="614" customWidth="1"/>
    <col min="3831" max="3831" width="40.42578125" style="614" customWidth="1"/>
    <col min="3832" max="3836" width="12.140625" style="614" customWidth="1"/>
    <col min="3837" max="3846" width="8.7109375" style="614" customWidth="1"/>
    <col min="3847" max="4085" width="9.140625" style="614"/>
    <col min="4086" max="4086" width="3.42578125" style="614" customWidth="1"/>
    <col min="4087" max="4087" width="40.42578125" style="614" customWidth="1"/>
    <col min="4088" max="4092" width="12.140625" style="614" customWidth="1"/>
    <col min="4093" max="4102" width="8.7109375" style="614" customWidth="1"/>
    <col min="4103" max="4341" width="9.140625" style="614"/>
    <col min="4342" max="4342" width="3.42578125" style="614" customWidth="1"/>
    <col min="4343" max="4343" width="40.42578125" style="614" customWidth="1"/>
    <col min="4344" max="4348" width="12.140625" style="614" customWidth="1"/>
    <col min="4349" max="4358" width="8.7109375" style="614" customWidth="1"/>
    <col min="4359" max="4597" width="9.140625" style="614"/>
    <col min="4598" max="4598" width="3.42578125" style="614" customWidth="1"/>
    <col min="4599" max="4599" width="40.42578125" style="614" customWidth="1"/>
    <col min="4600" max="4604" width="12.140625" style="614" customWidth="1"/>
    <col min="4605" max="4614" width="8.7109375" style="614" customWidth="1"/>
    <col min="4615" max="4853" width="9.140625" style="614"/>
    <col min="4854" max="4854" width="3.42578125" style="614" customWidth="1"/>
    <col min="4855" max="4855" width="40.42578125" style="614" customWidth="1"/>
    <col min="4856" max="4860" width="12.140625" style="614" customWidth="1"/>
    <col min="4861" max="4870" width="8.7109375" style="614" customWidth="1"/>
    <col min="4871" max="5109" width="9.140625" style="614"/>
    <col min="5110" max="5110" width="3.42578125" style="614" customWidth="1"/>
    <col min="5111" max="5111" width="40.42578125" style="614" customWidth="1"/>
    <col min="5112" max="5116" width="12.140625" style="614" customWidth="1"/>
    <col min="5117" max="5126" width="8.7109375" style="614" customWidth="1"/>
    <col min="5127" max="5365" width="9.140625" style="614"/>
    <col min="5366" max="5366" width="3.42578125" style="614" customWidth="1"/>
    <col min="5367" max="5367" width="40.42578125" style="614" customWidth="1"/>
    <col min="5368" max="5372" width="12.140625" style="614" customWidth="1"/>
    <col min="5373" max="5382" width="8.7109375" style="614" customWidth="1"/>
    <col min="5383" max="5621" width="9.140625" style="614"/>
    <col min="5622" max="5622" width="3.42578125" style="614" customWidth="1"/>
    <col min="5623" max="5623" width="40.42578125" style="614" customWidth="1"/>
    <col min="5624" max="5628" width="12.140625" style="614" customWidth="1"/>
    <col min="5629" max="5638" width="8.7109375" style="614" customWidth="1"/>
    <col min="5639" max="5877" width="9.140625" style="614"/>
    <col min="5878" max="5878" width="3.42578125" style="614" customWidth="1"/>
    <col min="5879" max="5879" width="40.42578125" style="614" customWidth="1"/>
    <col min="5880" max="5884" width="12.140625" style="614" customWidth="1"/>
    <col min="5885" max="5894" width="8.7109375" style="614" customWidth="1"/>
    <col min="5895" max="6133" width="9.140625" style="614"/>
    <col min="6134" max="6134" width="3.42578125" style="614" customWidth="1"/>
    <col min="6135" max="6135" width="40.42578125" style="614" customWidth="1"/>
    <col min="6136" max="6140" width="12.140625" style="614" customWidth="1"/>
    <col min="6141" max="6150" width="8.7109375" style="614" customWidth="1"/>
    <col min="6151" max="6389" width="9.140625" style="614"/>
    <col min="6390" max="6390" width="3.42578125" style="614" customWidth="1"/>
    <col min="6391" max="6391" width="40.42578125" style="614" customWidth="1"/>
    <col min="6392" max="6396" width="12.140625" style="614" customWidth="1"/>
    <col min="6397" max="6406" width="8.7109375" style="614" customWidth="1"/>
    <col min="6407" max="6645" width="9.140625" style="614"/>
    <col min="6646" max="6646" width="3.42578125" style="614" customWidth="1"/>
    <col min="6647" max="6647" width="40.42578125" style="614" customWidth="1"/>
    <col min="6648" max="6652" width="12.140625" style="614" customWidth="1"/>
    <col min="6653" max="6662" width="8.7109375" style="614" customWidth="1"/>
    <col min="6663" max="6901" width="9.140625" style="614"/>
    <col min="6902" max="6902" width="3.42578125" style="614" customWidth="1"/>
    <col min="6903" max="6903" width="40.42578125" style="614" customWidth="1"/>
    <col min="6904" max="6908" width="12.140625" style="614" customWidth="1"/>
    <col min="6909" max="6918" width="8.7109375" style="614" customWidth="1"/>
    <col min="6919" max="7157" width="9.140625" style="614"/>
    <col min="7158" max="7158" width="3.42578125" style="614" customWidth="1"/>
    <col min="7159" max="7159" width="40.42578125" style="614" customWidth="1"/>
    <col min="7160" max="7164" width="12.140625" style="614" customWidth="1"/>
    <col min="7165" max="7174" width="8.7109375" style="614" customWidth="1"/>
    <col min="7175" max="7413" width="9.140625" style="614"/>
    <col min="7414" max="7414" width="3.42578125" style="614" customWidth="1"/>
    <col min="7415" max="7415" width="40.42578125" style="614" customWidth="1"/>
    <col min="7416" max="7420" width="12.140625" style="614" customWidth="1"/>
    <col min="7421" max="7430" width="8.7109375" style="614" customWidth="1"/>
    <col min="7431" max="7669" width="9.140625" style="614"/>
    <col min="7670" max="7670" width="3.42578125" style="614" customWidth="1"/>
    <col min="7671" max="7671" width="40.42578125" style="614" customWidth="1"/>
    <col min="7672" max="7676" width="12.140625" style="614" customWidth="1"/>
    <col min="7677" max="7686" width="8.7109375" style="614" customWidth="1"/>
    <col min="7687" max="7925" width="9.140625" style="614"/>
    <col min="7926" max="7926" width="3.42578125" style="614" customWidth="1"/>
    <col min="7927" max="7927" width="40.42578125" style="614" customWidth="1"/>
    <col min="7928" max="7932" width="12.140625" style="614" customWidth="1"/>
    <col min="7933" max="7942" width="8.7109375" style="614" customWidth="1"/>
    <col min="7943" max="8181" width="9.140625" style="614"/>
    <col min="8182" max="8182" width="3.42578125" style="614" customWidth="1"/>
    <col min="8183" max="8183" width="40.42578125" style="614" customWidth="1"/>
    <col min="8184" max="8188" width="12.140625" style="614" customWidth="1"/>
    <col min="8189" max="8198" width="8.7109375" style="614" customWidth="1"/>
    <col min="8199" max="8437" width="9.140625" style="614"/>
    <col min="8438" max="8438" width="3.42578125" style="614" customWidth="1"/>
    <col min="8439" max="8439" width="40.42578125" style="614" customWidth="1"/>
    <col min="8440" max="8444" width="12.140625" style="614" customWidth="1"/>
    <col min="8445" max="8454" width="8.7109375" style="614" customWidth="1"/>
    <col min="8455" max="8693" width="9.140625" style="614"/>
    <col min="8694" max="8694" width="3.42578125" style="614" customWidth="1"/>
    <col min="8695" max="8695" width="40.42578125" style="614" customWidth="1"/>
    <col min="8696" max="8700" width="12.140625" style="614" customWidth="1"/>
    <col min="8701" max="8710" width="8.7109375" style="614" customWidth="1"/>
    <col min="8711" max="8949" width="9.140625" style="614"/>
    <col min="8950" max="8950" width="3.42578125" style="614" customWidth="1"/>
    <col min="8951" max="8951" width="40.42578125" style="614" customWidth="1"/>
    <col min="8952" max="8956" width="12.140625" style="614" customWidth="1"/>
    <col min="8957" max="8966" width="8.7109375" style="614" customWidth="1"/>
    <col min="8967" max="9205" width="9.140625" style="614"/>
    <col min="9206" max="9206" width="3.42578125" style="614" customWidth="1"/>
    <col min="9207" max="9207" width="40.42578125" style="614" customWidth="1"/>
    <col min="9208" max="9212" width="12.140625" style="614" customWidth="1"/>
    <col min="9213" max="9222" width="8.7109375" style="614" customWidth="1"/>
    <col min="9223" max="9461" width="9.140625" style="614"/>
    <col min="9462" max="9462" width="3.42578125" style="614" customWidth="1"/>
    <col min="9463" max="9463" width="40.42578125" style="614" customWidth="1"/>
    <col min="9464" max="9468" width="12.140625" style="614" customWidth="1"/>
    <col min="9469" max="9478" width="8.7109375" style="614" customWidth="1"/>
    <col min="9479" max="9717" width="9.140625" style="614"/>
    <col min="9718" max="9718" width="3.42578125" style="614" customWidth="1"/>
    <col min="9719" max="9719" width="40.42578125" style="614" customWidth="1"/>
    <col min="9720" max="9724" width="12.140625" style="614" customWidth="1"/>
    <col min="9725" max="9734" width="8.7109375" style="614" customWidth="1"/>
    <col min="9735" max="9973" width="9.140625" style="614"/>
    <col min="9974" max="9974" width="3.42578125" style="614" customWidth="1"/>
    <col min="9975" max="9975" width="40.42578125" style="614" customWidth="1"/>
    <col min="9976" max="9980" width="12.140625" style="614" customWidth="1"/>
    <col min="9981" max="9990" width="8.7109375" style="614" customWidth="1"/>
    <col min="9991" max="10229" width="9.140625" style="614"/>
    <col min="10230" max="10230" width="3.42578125" style="614" customWidth="1"/>
    <col min="10231" max="10231" width="40.42578125" style="614" customWidth="1"/>
    <col min="10232" max="10236" width="12.140625" style="614" customWidth="1"/>
    <col min="10237" max="10246" width="8.7109375" style="614" customWidth="1"/>
    <col min="10247" max="10485" width="9.140625" style="614"/>
    <col min="10486" max="10486" width="3.42578125" style="614" customWidth="1"/>
    <col min="10487" max="10487" width="40.42578125" style="614" customWidth="1"/>
    <col min="10488" max="10492" width="12.140625" style="614" customWidth="1"/>
    <col min="10493" max="10502" width="8.7109375" style="614" customWidth="1"/>
    <col min="10503" max="10741" width="9.140625" style="614"/>
    <col min="10742" max="10742" width="3.42578125" style="614" customWidth="1"/>
    <col min="10743" max="10743" width="40.42578125" style="614" customWidth="1"/>
    <col min="10744" max="10748" width="12.140625" style="614" customWidth="1"/>
    <col min="10749" max="10758" width="8.7109375" style="614" customWidth="1"/>
    <col min="10759" max="10997" width="9.140625" style="614"/>
    <col min="10998" max="10998" width="3.42578125" style="614" customWidth="1"/>
    <col min="10999" max="10999" width="40.42578125" style="614" customWidth="1"/>
    <col min="11000" max="11004" width="12.140625" style="614" customWidth="1"/>
    <col min="11005" max="11014" width="8.7109375" style="614" customWidth="1"/>
    <col min="11015" max="11253" width="9.140625" style="614"/>
    <col min="11254" max="11254" width="3.42578125" style="614" customWidth="1"/>
    <col min="11255" max="11255" width="40.42578125" style="614" customWidth="1"/>
    <col min="11256" max="11260" width="12.140625" style="614" customWidth="1"/>
    <col min="11261" max="11270" width="8.7109375" style="614" customWidth="1"/>
    <col min="11271" max="11509" width="9.140625" style="614"/>
    <col min="11510" max="11510" width="3.42578125" style="614" customWidth="1"/>
    <col min="11511" max="11511" width="40.42578125" style="614" customWidth="1"/>
    <col min="11512" max="11516" width="12.140625" style="614" customWidth="1"/>
    <col min="11517" max="11526" width="8.7109375" style="614" customWidth="1"/>
    <col min="11527" max="11765" width="9.140625" style="614"/>
    <col min="11766" max="11766" width="3.42578125" style="614" customWidth="1"/>
    <col min="11767" max="11767" width="40.42578125" style="614" customWidth="1"/>
    <col min="11768" max="11772" width="12.140625" style="614" customWidth="1"/>
    <col min="11773" max="11782" width="8.7109375" style="614" customWidth="1"/>
    <col min="11783" max="12021" width="9.140625" style="614"/>
    <col min="12022" max="12022" width="3.42578125" style="614" customWidth="1"/>
    <col min="12023" max="12023" width="40.42578125" style="614" customWidth="1"/>
    <col min="12024" max="12028" width="12.140625" style="614" customWidth="1"/>
    <col min="12029" max="12038" width="8.7109375" style="614" customWidth="1"/>
    <col min="12039" max="12277" width="9.140625" style="614"/>
    <col min="12278" max="12278" width="3.42578125" style="614" customWidth="1"/>
    <col min="12279" max="12279" width="40.42578125" style="614" customWidth="1"/>
    <col min="12280" max="12284" width="12.140625" style="614" customWidth="1"/>
    <col min="12285" max="12294" width="8.7109375" style="614" customWidth="1"/>
    <col min="12295" max="12533" width="9.140625" style="614"/>
    <col min="12534" max="12534" width="3.42578125" style="614" customWidth="1"/>
    <col min="12535" max="12535" width="40.42578125" style="614" customWidth="1"/>
    <col min="12536" max="12540" width="12.140625" style="614" customWidth="1"/>
    <col min="12541" max="12550" width="8.7109375" style="614" customWidth="1"/>
    <col min="12551" max="12789" width="9.140625" style="614"/>
    <col min="12790" max="12790" width="3.42578125" style="614" customWidth="1"/>
    <col min="12791" max="12791" width="40.42578125" style="614" customWidth="1"/>
    <col min="12792" max="12796" width="12.140625" style="614" customWidth="1"/>
    <col min="12797" max="12806" width="8.7109375" style="614" customWidth="1"/>
    <col min="12807" max="13045" width="9.140625" style="614"/>
    <col min="13046" max="13046" width="3.42578125" style="614" customWidth="1"/>
    <col min="13047" max="13047" width="40.42578125" style="614" customWidth="1"/>
    <col min="13048" max="13052" width="12.140625" style="614" customWidth="1"/>
    <col min="13053" max="13062" width="8.7109375" style="614" customWidth="1"/>
    <col min="13063" max="13301" width="9.140625" style="614"/>
    <col min="13302" max="13302" width="3.42578125" style="614" customWidth="1"/>
    <col min="13303" max="13303" width="40.42578125" style="614" customWidth="1"/>
    <col min="13304" max="13308" width="12.140625" style="614" customWidth="1"/>
    <col min="13309" max="13318" width="8.7109375" style="614" customWidth="1"/>
    <col min="13319" max="13557" width="9.140625" style="614"/>
    <col min="13558" max="13558" width="3.42578125" style="614" customWidth="1"/>
    <col min="13559" max="13559" width="40.42578125" style="614" customWidth="1"/>
    <col min="13560" max="13564" width="12.140625" style="614" customWidth="1"/>
    <col min="13565" max="13574" width="8.7109375" style="614" customWidth="1"/>
    <col min="13575" max="13813" width="9.140625" style="614"/>
    <col min="13814" max="13814" width="3.42578125" style="614" customWidth="1"/>
    <col min="13815" max="13815" width="40.42578125" style="614" customWidth="1"/>
    <col min="13816" max="13820" width="12.140625" style="614" customWidth="1"/>
    <col min="13821" max="13830" width="8.7109375" style="614" customWidth="1"/>
    <col min="13831" max="14069" width="9.140625" style="614"/>
    <col min="14070" max="14070" width="3.42578125" style="614" customWidth="1"/>
    <col min="14071" max="14071" width="40.42578125" style="614" customWidth="1"/>
    <col min="14072" max="14076" width="12.140625" style="614" customWidth="1"/>
    <col min="14077" max="14086" width="8.7109375" style="614" customWidth="1"/>
    <col min="14087" max="14325" width="9.140625" style="614"/>
    <col min="14326" max="14326" width="3.42578125" style="614" customWidth="1"/>
    <col min="14327" max="14327" width="40.42578125" style="614" customWidth="1"/>
    <col min="14328" max="14332" width="12.140625" style="614" customWidth="1"/>
    <col min="14333" max="14342" width="8.7109375" style="614" customWidth="1"/>
    <col min="14343" max="14581" width="9.140625" style="614"/>
    <col min="14582" max="14582" width="3.42578125" style="614" customWidth="1"/>
    <col min="14583" max="14583" width="40.42578125" style="614" customWidth="1"/>
    <col min="14584" max="14588" width="12.140625" style="614" customWidth="1"/>
    <col min="14589" max="14598" width="8.7109375" style="614" customWidth="1"/>
    <col min="14599" max="14837" width="9.140625" style="614"/>
    <col min="14838" max="14838" width="3.42578125" style="614" customWidth="1"/>
    <col min="14839" max="14839" width="40.42578125" style="614" customWidth="1"/>
    <col min="14840" max="14844" width="12.140625" style="614" customWidth="1"/>
    <col min="14845" max="14854" width="8.7109375" style="614" customWidth="1"/>
    <col min="14855" max="15093" width="9.140625" style="614"/>
    <col min="15094" max="15094" width="3.42578125" style="614" customWidth="1"/>
    <col min="15095" max="15095" width="40.42578125" style="614" customWidth="1"/>
    <col min="15096" max="15100" width="12.140625" style="614" customWidth="1"/>
    <col min="15101" max="15110" width="8.7109375" style="614" customWidth="1"/>
    <col min="15111" max="15349" width="9.140625" style="614"/>
    <col min="15350" max="15350" width="3.42578125" style="614" customWidth="1"/>
    <col min="15351" max="15351" width="40.42578125" style="614" customWidth="1"/>
    <col min="15352" max="15356" width="12.140625" style="614" customWidth="1"/>
    <col min="15357" max="15366" width="8.7109375" style="614" customWidth="1"/>
    <col min="15367" max="15605" width="9.140625" style="614"/>
    <col min="15606" max="15606" width="3.42578125" style="614" customWidth="1"/>
    <col min="15607" max="15607" width="40.42578125" style="614" customWidth="1"/>
    <col min="15608" max="15612" width="12.140625" style="614" customWidth="1"/>
    <col min="15613" max="15622" width="8.7109375" style="614" customWidth="1"/>
    <col min="15623" max="15861" width="9.140625" style="614"/>
    <col min="15862" max="15862" width="3.42578125" style="614" customWidth="1"/>
    <col min="15863" max="15863" width="40.42578125" style="614" customWidth="1"/>
    <col min="15864" max="15868" width="12.140625" style="614" customWidth="1"/>
    <col min="15869" max="15878" width="8.7109375" style="614" customWidth="1"/>
    <col min="15879" max="16117" width="9.140625" style="614"/>
    <col min="16118" max="16118" width="3.42578125" style="614" customWidth="1"/>
    <col min="16119" max="16119" width="40.42578125" style="614" customWidth="1"/>
    <col min="16120" max="16124" width="12.140625" style="614" customWidth="1"/>
    <col min="16125" max="16134" width="8.7109375" style="614" customWidth="1"/>
    <col min="16135" max="16384" width="9.140625" style="614"/>
  </cols>
  <sheetData>
    <row r="1" spans="1:11" ht="20.100000000000001" customHeight="1">
      <c r="A1" s="1766" t="s">
        <v>1103</v>
      </c>
      <c r="B1" s="1766"/>
      <c r="C1" s="1766"/>
      <c r="D1" s="1766"/>
      <c r="E1" s="1766"/>
      <c r="F1" s="1766"/>
      <c r="G1" s="1766"/>
      <c r="H1" s="1766"/>
      <c r="I1" s="1766"/>
      <c r="J1" s="1766"/>
    </row>
    <row r="2" spans="1:11" ht="20.100000000000001" customHeight="1">
      <c r="A2" s="615"/>
      <c r="B2" s="615"/>
      <c r="F2" s="616"/>
      <c r="G2" s="616"/>
      <c r="H2" s="616"/>
      <c r="I2" s="617"/>
      <c r="J2" s="618" t="s">
        <v>113</v>
      </c>
    </row>
    <row r="3" spans="1:11" ht="20.100000000000001" customHeight="1">
      <c r="A3" s="619"/>
      <c r="B3" s="620"/>
      <c r="C3" s="620"/>
      <c r="D3" s="620"/>
      <c r="E3" s="621"/>
      <c r="F3" s="622" t="s">
        <v>69</v>
      </c>
      <c r="G3" s="623"/>
      <c r="H3" s="623"/>
      <c r="I3" s="1762" t="s">
        <v>70</v>
      </c>
      <c r="J3" s="1763"/>
      <c r="K3" s="624"/>
    </row>
    <row r="4" spans="1:11" ht="30" customHeight="1">
      <c r="A4" s="625"/>
      <c r="B4" s="626"/>
      <c r="C4" s="626"/>
      <c r="D4" s="626"/>
      <c r="E4" s="627"/>
      <c r="F4" s="628"/>
      <c r="G4" s="629" t="s">
        <v>71</v>
      </c>
      <c r="H4" s="629" t="s">
        <v>72</v>
      </c>
      <c r="I4" s="630" t="s">
        <v>71</v>
      </c>
      <c r="J4" s="630" t="s">
        <v>72</v>
      </c>
      <c r="K4" s="631"/>
    </row>
    <row r="5" spans="1:11" ht="20.100000000000001" customHeight="1">
      <c r="A5" s="1768" t="s">
        <v>73</v>
      </c>
      <c r="B5" s="1769"/>
      <c r="C5" s="1769"/>
      <c r="D5" s="1769"/>
      <c r="E5" s="1770"/>
      <c r="F5" s="632">
        <v>74419</v>
      </c>
      <c r="G5" s="632">
        <v>50833</v>
      </c>
      <c r="H5" s="632">
        <v>574</v>
      </c>
      <c r="I5" s="633">
        <f>G5/F5*100</f>
        <v>68.306480871820369</v>
      </c>
      <c r="J5" s="633">
        <f>H5/F5*100</f>
        <v>0.77130840242411214</v>
      </c>
      <c r="K5" s="634"/>
    </row>
    <row r="6" spans="1:11" ht="20.100000000000001" customHeight="1">
      <c r="A6" s="1765" t="s">
        <v>1175</v>
      </c>
      <c r="B6" s="1765"/>
      <c r="C6" s="1765"/>
      <c r="D6" s="1765"/>
      <c r="E6" s="1765"/>
      <c r="F6" s="632">
        <v>75</v>
      </c>
      <c r="G6" s="632">
        <v>67</v>
      </c>
      <c r="H6" s="632">
        <v>1</v>
      </c>
      <c r="I6" s="633">
        <f t="shared" ref="I6:I36" si="0">G6/F6*100</f>
        <v>89.333333333333329</v>
      </c>
      <c r="J6" s="633">
        <f t="shared" ref="J6:J36" si="1">H6/F6*100</f>
        <v>1.3333333333333335</v>
      </c>
      <c r="K6" s="634"/>
    </row>
    <row r="7" spans="1:11" ht="20.100000000000001" customHeight="1">
      <c r="A7" s="1765" t="s">
        <v>74</v>
      </c>
      <c r="B7" s="1765"/>
      <c r="C7" s="1765"/>
      <c r="D7" s="1765"/>
      <c r="E7" s="1765"/>
      <c r="F7" s="632">
        <v>2</v>
      </c>
      <c r="G7" s="632">
        <v>2</v>
      </c>
      <c r="H7" s="635" t="s">
        <v>1450</v>
      </c>
      <c r="I7" s="633">
        <f t="shared" si="0"/>
        <v>100</v>
      </c>
      <c r="J7" s="633">
        <v>0</v>
      </c>
      <c r="K7" s="634"/>
    </row>
    <row r="8" spans="1:11" ht="20.100000000000001" customHeight="1">
      <c r="A8" s="1765" t="s">
        <v>1242</v>
      </c>
      <c r="B8" s="1765"/>
      <c r="C8" s="1765"/>
      <c r="D8" s="1765"/>
      <c r="E8" s="1765"/>
      <c r="F8" s="632">
        <v>4473</v>
      </c>
      <c r="G8" s="632">
        <v>4208</v>
      </c>
      <c r="H8" s="635" t="s">
        <v>1450</v>
      </c>
      <c r="I8" s="633">
        <f t="shared" si="0"/>
        <v>94.075564498099709</v>
      </c>
      <c r="J8" s="633">
        <v>0</v>
      </c>
      <c r="K8" s="634"/>
    </row>
    <row r="9" spans="1:11" ht="20.100000000000001" customHeight="1">
      <c r="A9" s="1761" t="s">
        <v>1173</v>
      </c>
      <c r="B9" s="1761"/>
      <c r="C9" s="1761"/>
      <c r="D9" s="1761"/>
      <c r="E9" s="1761"/>
      <c r="F9" s="632">
        <v>8252</v>
      </c>
      <c r="G9" s="632">
        <v>7435</v>
      </c>
      <c r="H9" s="632">
        <v>26</v>
      </c>
      <c r="I9" s="633">
        <f t="shared" si="0"/>
        <v>90.099369849733407</v>
      </c>
      <c r="J9" s="633">
        <f t="shared" si="1"/>
        <v>0.31507513330101794</v>
      </c>
      <c r="K9" s="634"/>
    </row>
    <row r="10" spans="1:11" ht="20.100000000000001" customHeight="1">
      <c r="A10" s="1761" t="s">
        <v>75</v>
      </c>
      <c r="B10" s="1761"/>
      <c r="C10" s="1761"/>
      <c r="D10" s="1761"/>
      <c r="E10" s="1761"/>
      <c r="F10" s="632">
        <v>24</v>
      </c>
      <c r="G10" s="632">
        <v>15</v>
      </c>
      <c r="H10" s="632">
        <v>3</v>
      </c>
      <c r="I10" s="633">
        <f t="shared" si="0"/>
        <v>62.5</v>
      </c>
      <c r="J10" s="633">
        <f t="shared" si="1"/>
        <v>12.5</v>
      </c>
      <c r="K10" s="634"/>
    </row>
    <row r="11" spans="1:11" ht="20.100000000000001" customHeight="1">
      <c r="A11" s="1761" t="s">
        <v>1174</v>
      </c>
      <c r="B11" s="1761"/>
      <c r="C11" s="1761"/>
      <c r="D11" s="1761"/>
      <c r="E11" s="1761"/>
      <c r="F11" s="632">
        <v>795</v>
      </c>
      <c r="G11" s="632">
        <v>655</v>
      </c>
      <c r="H11" s="632">
        <v>3</v>
      </c>
      <c r="I11" s="633">
        <f t="shared" si="0"/>
        <v>82.389937106918239</v>
      </c>
      <c r="J11" s="633">
        <f t="shared" si="1"/>
        <v>0.37735849056603776</v>
      </c>
      <c r="K11" s="634"/>
    </row>
    <row r="12" spans="1:11" ht="20.100000000000001" customHeight="1">
      <c r="A12" s="1761" t="s">
        <v>76</v>
      </c>
      <c r="B12" s="1761"/>
      <c r="C12" s="1761"/>
      <c r="D12" s="1761"/>
      <c r="E12" s="1761"/>
      <c r="F12" s="632">
        <v>1222</v>
      </c>
      <c r="G12" s="632">
        <v>866</v>
      </c>
      <c r="H12" s="632">
        <v>16</v>
      </c>
      <c r="I12" s="633">
        <f t="shared" si="0"/>
        <v>70.86743044189852</v>
      </c>
      <c r="J12" s="633">
        <f t="shared" si="1"/>
        <v>1.3093289689034371</v>
      </c>
      <c r="K12" s="634"/>
    </row>
    <row r="13" spans="1:11" ht="20.100000000000001" customHeight="1">
      <c r="A13" s="1761" t="s">
        <v>114</v>
      </c>
      <c r="B13" s="1761"/>
      <c r="C13" s="1761"/>
      <c r="D13" s="1761"/>
      <c r="E13" s="1761"/>
      <c r="F13" s="632">
        <v>19804</v>
      </c>
      <c r="G13" s="632">
        <v>11759</v>
      </c>
      <c r="H13" s="632">
        <v>127</v>
      </c>
      <c r="I13" s="633">
        <f t="shared" si="0"/>
        <v>59.376893556857205</v>
      </c>
      <c r="J13" s="633">
        <f t="shared" si="1"/>
        <v>0.64128458897192486</v>
      </c>
      <c r="K13" s="634"/>
    </row>
    <row r="14" spans="1:11" ht="20.100000000000001" hidden="1" customHeight="1" outlineLevel="1">
      <c r="A14" s="636"/>
      <c r="B14" s="636"/>
      <c r="C14" s="1760" t="s">
        <v>115</v>
      </c>
      <c r="D14" s="1760"/>
      <c r="E14" s="1760"/>
      <c r="F14" s="632">
        <v>5432</v>
      </c>
      <c r="G14" s="632">
        <v>2672</v>
      </c>
      <c r="H14" s="632">
        <v>44</v>
      </c>
      <c r="I14" s="633">
        <f t="shared" si="0"/>
        <v>49.189985272459495</v>
      </c>
      <c r="J14" s="633">
        <f t="shared" si="1"/>
        <v>0.81001472754050086</v>
      </c>
      <c r="K14" s="634"/>
    </row>
    <row r="15" spans="1:11" ht="20.100000000000001" hidden="1" customHeight="1" outlineLevel="1">
      <c r="A15" s="636"/>
      <c r="B15" s="636"/>
      <c r="C15" s="1760" t="s">
        <v>116</v>
      </c>
      <c r="D15" s="1760"/>
      <c r="E15" s="1760"/>
      <c r="F15" s="632">
        <v>9</v>
      </c>
      <c r="G15" s="632">
        <v>3</v>
      </c>
      <c r="H15" s="632">
        <v>0</v>
      </c>
      <c r="I15" s="633">
        <f t="shared" si="0"/>
        <v>33.333333333333329</v>
      </c>
      <c r="J15" s="633">
        <f t="shared" si="1"/>
        <v>0</v>
      </c>
      <c r="K15" s="634"/>
    </row>
    <row r="16" spans="1:11" ht="20.100000000000001" hidden="1" customHeight="1" outlineLevel="1">
      <c r="A16" s="636"/>
      <c r="B16" s="636"/>
      <c r="C16" s="1760" t="s">
        <v>117</v>
      </c>
      <c r="D16" s="1760"/>
      <c r="E16" s="1760"/>
      <c r="F16" s="632">
        <v>1178</v>
      </c>
      <c r="G16" s="632">
        <v>677</v>
      </c>
      <c r="H16" s="632">
        <v>11</v>
      </c>
      <c r="I16" s="633">
        <f t="shared" si="0"/>
        <v>57.470288624787777</v>
      </c>
      <c r="J16" s="633">
        <f t="shared" si="1"/>
        <v>0.93378607809847192</v>
      </c>
      <c r="K16" s="634"/>
    </row>
    <row r="17" spans="1:11" ht="20.100000000000001" hidden="1" customHeight="1" outlineLevel="1">
      <c r="A17" s="636"/>
      <c r="B17" s="636"/>
      <c r="C17" s="1760" t="s">
        <v>118</v>
      </c>
      <c r="D17" s="1760"/>
      <c r="E17" s="1760"/>
      <c r="F17" s="632">
        <v>1066</v>
      </c>
      <c r="G17" s="632">
        <v>416</v>
      </c>
      <c r="H17" s="632">
        <v>7</v>
      </c>
      <c r="I17" s="633">
        <f t="shared" si="0"/>
        <v>39.024390243902438</v>
      </c>
      <c r="J17" s="633">
        <f t="shared" si="1"/>
        <v>0.65666041275797382</v>
      </c>
      <c r="K17" s="634"/>
    </row>
    <row r="18" spans="1:11" ht="20.100000000000001" hidden="1" customHeight="1" outlineLevel="1">
      <c r="A18" s="636"/>
      <c r="B18" s="636"/>
      <c r="C18" s="1764" t="s">
        <v>119</v>
      </c>
      <c r="D18" s="1764"/>
      <c r="E18" s="1764"/>
      <c r="F18" s="632">
        <v>792</v>
      </c>
      <c r="G18" s="632">
        <v>403</v>
      </c>
      <c r="H18" s="632">
        <v>3</v>
      </c>
      <c r="I18" s="633">
        <f t="shared" si="0"/>
        <v>50.883838383838388</v>
      </c>
      <c r="J18" s="633">
        <f t="shared" si="1"/>
        <v>0.37878787878787878</v>
      </c>
      <c r="K18" s="634"/>
    </row>
    <row r="19" spans="1:11" ht="20.100000000000001" hidden="1" customHeight="1" outlineLevel="1">
      <c r="A19" s="636"/>
      <c r="B19" s="636"/>
      <c r="C19" s="1760" t="s">
        <v>120</v>
      </c>
      <c r="D19" s="1760"/>
      <c r="E19" s="1760"/>
      <c r="F19" s="632">
        <v>1055</v>
      </c>
      <c r="G19" s="632">
        <v>451</v>
      </c>
      <c r="H19" s="632">
        <v>12</v>
      </c>
      <c r="I19" s="633">
        <f t="shared" si="0"/>
        <v>42.748815165876778</v>
      </c>
      <c r="J19" s="633">
        <f t="shared" si="1"/>
        <v>1.1374407582938388</v>
      </c>
      <c r="K19" s="634"/>
    </row>
    <row r="20" spans="1:11" ht="20.100000000000001" hidden="1" customHeight="1" outlineLevel="1">
      <c r="A20" s="636"/>
      <c r="B20" s="636"/>
      <c r="C20" s="1760" t="s">
        <v>121</v>
      </c>
      <c r="D20" s="1760"/>
      <c r="E20" s="1760"/>
      <c r="F20" s="632">
        <v>1332</v>
      </c>
      <c r="G20" s="632">
        <v>722</v>
      </c>
      <c r="H20" s="632">
        <v>11</v>
      </c>
      <c r="I20" s="633">
        <f t="shared" si="0"/>
        <v>54.20420420420421</v>
      </c>
      <c r="J20" s="633">
        <f t="shared" si="1"/>
        <v>0.82582582582582575</v>
      </c>
      <c r="K20" s="634"/>
    </row>
    <row r="21" spans="1:11" ht="20.100000000000001" hidden="1" customHeight="1" outlineLevel="1">
      <c r="A21" s="636"/>
      <c r="B21" s="636"/>
      <c r="C21" s="1760" t="s">
        <v>122</v>
      </c>
      <c r="D21" s="1760"/>
      <c r="E21" s="1760"/>
      <c r="F21" s="632">
        <v>14372</v>
      </c>
      <c r="G21" s="632">
        <v>9087</v>
      </c>
      <c r="H21" s="632">
        <v>251</v>
      </c>
      <c r="I21" s="633">
        <f t="shared" si="0"/>
        <v>63.227108266072918</v>
      </c>
      <c r="J21" s="633">
        <f t="shared" si="1"/>
        <v>1.7464514333426107</v>
      </c>
      <c r="K21" s="634"/>
    </row>
    <row r="22" spans="1:11" ht="20.100000000000001" hidden="1" customHeight="1" outlineLevel="1">
      <c r="A22" s="636"/>
      <c r="B22" s="636"/>
      <c r="C22" s="1760" t="s">
        <v>123</v>
      </c>
      <c r="D22" s="1760"/>
      <c r="E22" s="1760"/>
      <c r="F22" s="632">
        <v>45</v>
      </c>
      <c r="G22" s="632">
        <v>9</v>
      </c>
      <c r="H22" s="632">
        <v>18</v>
      </c>
      <c r="I22" s="633">
        <f t="shared" si="0"/>
        <v>20</v>
      </c>
      <c r="J22" s="633">
        <f t="shared" si="1"/>
        <v>40</v>
      </c>
      <c r="K22" s="634"/>
    </row>
    <row r="23" spans="1:11" ht="20.100000000000001" hidden="1" customHeight="1" outlineLevel="1">
      <c r="A23" s="636"/>
      <c r="B23" s="636"/>
      <c r="C23" s="1760" t="s">
        <v>124</v>
      </c>
      <c r="D23" s="1760"/>
      <c r="E23" s="1760"/>
      <c r="F23" s="632">
        <v>2450</v>
      </c>
      <c r="G23" s="632">
        <v>1664</v>
      </c>
      <c r="H23" s="632">
        <v>17</v>
      </c>
      <c r="I23" s="633">
        <f t="shared" si="0"/>
        <v>67.91836734693878</v>
      </c>
      <c r="J23" s="633">
        <f t="shared" si="1"/>
        <v>0.69387755102040816</v>
      </c>
      <c r="K23" s="634"/>
    </row>
    <row r="24" spans="1:11" ht="20.100000000000001" hidden="1" customHeight="1" outlineLevel="1">
      <c r="A24" s="636"/>
      <c r="B24" s="636"/>
      <c r="C24" s="1760" t="s">
        <v>125</v>
      </c>
      <c r="D24" s="1760"/>
      <c r="E24" s="1760"/>
      <c r="F24" s="632">
        <v>4600</v>
      </c>
      <c r="G24" s="632">
        <v>2654</v>
      </c>
      <c r="H24" s="632">
        <v>129</v>
      </c>
      <c r="I24" s="633">
        <f t="shared" si="0"/>
        <v>57.695652173913047</v>
      </c>
      <c r="J24" s="633">
        <f t="shared" si="1"/>
        <v>2.8043478260869565</v>
      </c>
      <c r="K24" s="634"/>
    </row>
    <row r="25" spans="1:11" ht="20.100000000000001" hidden="1" customHeight="1" outlineLevel="1">
      <c r="A25" s="636"/>
      <c r="B25" s="636"/>
      <c r="C25" s="1760" t="s">
        <v>126</v>
      </c>
      <c r="D25" s="1760"/>
      <c r="E25" s="1760"/>
      <c r="F25" s="632">
        <v>1614</v>
      </c>
      <c r="G25" s="632">
        <v>1096</v>
      </c>
      <c r="H25" s="632">
        <v>17</v>
      </c>
      <c r="I25" s="633">
        <f t="shared" si="0"/>
        <v>67.905824039653041</v>
      </c>
      <c r="J25" s="633">
        <f t="shared" si="1"/>
        <v>1.0532837670384139</v>
      </c>
      <c r="K25" s="634"/>
    </row>
    <row r="26" spans="1:11" ht="20.100000000000001" hidden="1" customHeight="1" outlineLevel="1">
      <c r="A26" s="636"/>
      <c r="B26" s="636"/>
      <c r="C26" s="1760" t="s">
        <v>127</v>
      </c>
      <c r="D26" s="1760"/>
      <c r="E26" s="1760"/>
      <c r="F26" s="632">
        <v>5158</v>
      </c>
      <c r="G26" s="632">
        <v>3362</v>
      </c>
      <c r="H26" s="632">
        <v>52</v>
      </c>
      <c r="I26" s="633">
        <f t="shared" si="0"/>
        <v>65.180302442807289</v>
      </c>
      <c r="J26" s="633">
        <f t="shared" si="1"/>
        <v>1.0081426909654905</v>
      </c>
      <c r="K26" s="634"/>
    </row>
    <row r="27" spans="1:11" ht="20.100000000000001" hidden="1" customHeight="1" outlineLevel="1">
      <c r="A27" s="636"/>
      <c r="B27" s="636"/>
      <c r="C27" s="1760" t="s">
        <v>128</v>
      </c>
      <c r="D27" s="1760"/>
      <c r="E27" s="1760"/>
      <c r="F27" s="632">
        <v>505</v>
      </c>
      <c r="G27" s="632">
        <v>302</v>
      </c>
      <c r="H27" s="632">
        <v>18</v>
      </c>
      <c r="I27" s="633">
        <f t="shared" si="0"/>
        <v>59.801980198019798</v>
      </c>
      <c r="J27" s="633">
        <f t="shared" si="1"/>
        <v>3.564356435643564</v>
      </c>
      <c r="K27" s="634"/>
    </row>
    <row r="28" spans="1:11" ht="20.100000000000001" customHeight="1" collapsed="1">
      <c r="A28" s="1761" t="s">
        <v>77</v>
      </c>
      <c r="B28" s="1761"/>
      <c r="C28" s="1761"/>
      <c r="D28" s="1761"/>
      <c r="E28" s="1761"/>
      <c r="F28" s="632">
        <v>1017</v>
      </c>
      <c r="G28" s="632">
        <v>707</v>
      </c>
      <c r="H28" s="632">
        <v>6</v>
      </c>
      <c r="I28" s="633">
        <f t="shared" si="0"/>
        <v>69.518190757128806</v>
      </c>
      <c r="J28" s="633">
        <f t="shared" si="1"/>
        <v>0.58997050147492625</v>
      </c>
      <c r="K28" s="634"/>
    </row>
    <row r="29" spans="1:11" ht="20.100000000000001" customHeight="1">
      <c r="A29" s="1761" t="s">
        <v>78</v>
      </c>
      <c r="B29" s="1761"/>
      <c r="C29" s="1761"/>
      <c r="D29" s="1761"/>
      <c r="E29" s="1761"/>
      <c r="F29" s="632">
        <v>6168</v>
      </c>
      <c r="G29" s="632">
        <v>5996</v>
      </c>
      <c r="H29" s="632">
        <v>1</v>
      </c>
      <c r="I29" s="633">
        <f t="shared" si="0"/>
        <v>97.211413748378732</v>
      </c>
      <c r="J29" s="633">
        <f t="shared" si="1"/>
        <v>1.6212710765239946E-2</v>
      </c>
      <c r="K29" s="634"/>
    </row>
    <row r="30" spans="1:11" ht="20.100000000000001" customHeight="1">
      <c r="A30" s="1761" t="s">
        <v>79</v>
      </c>
      <c r="B30" s="1761"/>
      <c r="C30" s="1761"/>
      <c r="D30" s="1761"/>
      <c r="E30" s="1761"/>
      <c r="F30" s="632">
        <v>3147</v>
      </c>
      <c r="G30" s="632">
        <v>2161</v>
      </c>
      <c r="H30" s="632">
        <v>27</v>
      </c>
      <c r="I30" s="633">
        <f t="shared" si="0"/>
        <v>68.668573244359706</v>
      </c>
      <c r="J30" s="633">
        <f t="shared" si="1"/>
        <v>0.85795996186844614</v>
      </c>
      <c r="K30" s="634"/>
    </row>
    <row r="31" spans="1:11" ht="20.100000000000001" customHeight="1">
      <c r="A31" s="1761" t="s">
        <v>80</v>
      </c>
      <c r="B31" s="1761"/>
      <c r="C31" s="1761"/>
      <c r="D31" s="1761"/>
      <c r="E31" s="1761"/>
      <c r="F31" s="632">
        <v>10963</v>
      </c>
      <c r="G31" s="632">
        <v>6209</v>
      </c>
      <c r="H31" s="632">
        <v>45</v>
      </c>
      <c r="I31" s="633">
        <f t="shared" si="0"/>
        <v>56.635957310955035</v>
      </c>
      <c r="J31" s="633">
        <f t="shared" si="1"/>
        <v>0.41047158624464103</v>
      </c>
      <c r="K31" s="634"/>
    </row>
    <row r="32" spans="1:11" ht="20.100000000000001" customHeight="1">
      <c r="A32" s="1761" t="s">
        <v>81</v>
      </c>
      <c r="B32" s="1761"/>
      <c r="C32" s="1761"/>
      <c r="D32" s="1761"/>
      <c r="E32" s="1761"/>
      <c r="F32" s="632">
        <v>5545</v>
      </c>
      <c r="G32" s="632">
        <v>4205</v>
      </c>
      <c r="H32" s="632">
        <v>18</v>
      </c>
      <c r="I32" s="633">
        <f t="shared" si="0"/>
        <v>75.834084761045986</v>
      </c>
      <c r="J32" s="633">
        <f t="shared" si="1"/>
        <v>0.32461677186654642</v>
      </c>
      <c r="K32" s="634"/>
    </row>
    <row r="33" spans="1:11" ht="20.100000000000001" customHeight="1">
      <c r="A33" s="1761" t="s">
        <v>82</v>
      </c>
      <c r="B33" s="1761"/>
      <c r="C33" s="1761"/>
      <c r="D33" s="1761"/>
      <c r="E33" s="1761"/>
      <c r="F33" s="632">
        <v>2177</v>
      </c>
      <c r="G33" s="632">
        <v>1150</v>
      </c>
      <c r="H33" s="632">
        <v>58</v>
      </c>
      <c r="I33" s="633">
        <f t="shared" si="0"/>
        <v>52.824988516306846</v>
      </c>
      <c r="J33" s="633">
        <f t="shared" si="1"/>
        <v>2.6642168121267797</v>
      </c>
      <c r="K33" s="634"/>
    </row>
    <row r="34" spans="1:11" ht="20.100000000000001" customHeight="1">
      <c r="A34" s="1761" t="s">
        <v>83</v>
      </c>
      <c r="B34" s="1761"/>
      <c r="C34" s="1761"/>
      <c r="D34" s="1761"/>
      <c r="E34" s="1761"/>
      <c r="F34" s="632">
        <v>5301</v>
      </c>
      <c r="G34" s="632">
        <v>1921</v>
      </c>
      <c r="H34" s="632">
        <v>141</v>
      </c>
      <c r="I34" s="633">
        <f t="shared" si="0"/>
        <v>36.238445576306354</v>
      </c>
      <c r="J34" s="633">
        <f t="shared" si="1"/>
        <v>2.6598754951895871</v>
      </c>
      <c r="K34" s="634"/>
    </row>
    <row r="35" spans="1:11" ht="20.100000000000001" customHeight="1">
      <c r="A35" s="1761" t="s">
        <v>84</v>
      </c>
      <c r="B35" s="1761"/>
      <c r="C35" s="1761"/>
      <c r="D35" s="1761"/>
      <c r="E35" s="1761"/>
      <c r="F35" s="632">
        <v>286</v>
      </c>
      <c r="G35" s="632">
        <v>70</v>
      </c>
      <c r="H35" s="632">
        <v>7</v>
      </c>
      <c r="I35" s="633">
        <f t="shared" si="0"/>
        <v>24.475524475524477</v>
      </c>
      <c r="J35" s="633">
        <f t="shared" si="1"/>
        <v>2.4475524475524475</v>
      </c>
      <c r="K35" s="634"/>
    </row>
    <row r="36" spans="1:11" ht="20.100000000000001" customHeight="1">
      <c r="A36" s="1761" t="s">
        <v>85</v>
      </c>
      <c r="B36" s="1761"/>
      <c r="C36" s="1761"/>
      <c r="D36" s="1761"/>
      <c r="E36" s="1761"/>
      <c r="F36" s="632">
        <v>5168</v>
      </c>
      <c r="G36" s="632">
        <v>3407</v>
      </c>
      <c r="H36" s="632">
        <v>95</v>
      </c>
      <c r="I36" s="633">
        <f t="shared" si="0"/>
        <v>65.924922600619198</v>
      </c>
      <c r="J36" s="633">
        <f t="shared" si="1"/>
        <v>1.8382352941176472</v>
      </c>
      <c r="K36" s="634"/>
    </row>
    <row r="37" spans="1:11" ht="18.75" customHeight="1">
      <c r="A37" s="637" t="s">
        <v>129</v>
      </c>
      <c r="B37" s="637"/>
      <c r="C37" s="637"/>
      <c r="D37" s="637"/>
      <c r="E37" s="637"/>
      <c r="F37" s="637"/>
      <c r="G37" s="637"/>
      <c r="H37" s="624"/>
      <c r="I37" s="4"/>
    </row>
    <row r="38" spans="1:11" ht="18.75" customHeight="1">
      <c r="A38" s="637" t="s">
        <v>1519</v>
      </c>
      <c r="B38" s="637"/>
      <c r="C38" s="637"/>
      <c r="D38" s="637"/>
      <c r="E38" s="637"/>
      <c r="F38" s="637"/>
      <c r="G38" s="637"/>
      <c r="H38" s="624"/>
    </row>
    <row r="39" spans="1:11" ht="18.75" customHeight="1">
      <c r="A39" s="637" t="s">
        <v>1520</v>
      </c>
      <c r="B39" s="637"/>
      <c r="C39" s="637"/>
      <c r="D39" s="637"/>
      <c r="E39" s="637"/>
      <c r="F39" s="637"/>
      <c r="G39" s="637"/>
      <c r="H39" s="624"/>
    </row>
    <row r="40" spans="1:11" ht="18.75" customHeight="1">
      <c r="A40" s="637"/>
      <c r="B40" s="637"/>
      <c r="C40" s="637"/>
      <c r="D40" s="637"/>
      <c r="E40" s="637"/>
      <c r="F40" s="637"/>
      <c r="G40" s="637"/>
      <c r="H40" s="624"/>
    </row>
    <row r="41" spans="1:11" ht="18.75" customHeight="1">
      <c r="A41" s="637"/>
      <c r="B41" s="637"/>
      <c r="C41" s="637"/>
      <c r="D41" s="637"/>
      <c r="E41" s="637"/>
      <c r="F41" s="637"/>
      <c r="G41" s="637"/>
      <c r="H41" s="624"/>
    </row>
    <row r="42" spans="1:11" ht="18.75" customHeight="1">
      <c r="A42" s="637"/>
      <c r="B42" s="637"/>
      <c r="C42" s="637"/>
      <c r="D42" s="637"/>
      <c r="E42" s="637"/>
      <c r="F42" s="637"/>
      <c r="G42" s="637"/>
      <c r="H42" s="624"/>
    </row>
    <row r="43" spans="1:11" ht="18.75" customHeight="1">
      <c r="A43" s="638" t="s">
        <v>1097</v>
      </c>
      <c r="B43" s="637"/>
      <c r="C43" s="637"/>
      <c r="D43" s="637"/>
      <c r="E43" s="637"/>
      <c r="F43" s="637"/>
      <c r="G43" s="637"/>
      <c r="H43" s="624"/>
    </row>
    <row r="44" spans="1:11" ht="18.75" customHeight="1">
      <c r="A44" s="639"/>
      <c r="B44" s="637"/>
      <c r="C44" s="637"/>
      <c r="D44" s="637"/>
      <c r="E44" s="637"/>
      <c r="F44" s="637"/>
      <c r="G44" s="637"/>
      <c r="H44" s="624"/>
    </row>
    <row r="45" spans="1:11" ht="18.75" customHeight="1">
      <c r="A45" s="1767" t="s">
        <v>1104</v>
      </c>
      <c r="B45" s="1767"/>
      <c r="C45" s="1767"/>
      <c r="D45" s="1767"/>
      <c r="E45" s="1767"/>
      <c r="F45" s="1767"/>
      <c r="G45" s="1767"/>
      <c r="H45" s="1767"/>
      <c r="I45" s="1767"/>
      <c r="J45" s="1767"/>
    </row>
    <row r="46" spans="1:11" ht="18.75" customHeight="1">
      <c r="A46" s="4"/>
      <c r="B46" s="4"/>
      <c r="C46" s="4"/>
      <c r="D46" s="4"/>
      <c r="E46" s="4"/>
      <c r="F46" s="4"/>
      <c r="G46" s="4"/>
      <c r="H46" s="640"/>
      <c r="I46" s="640"/>
      <c r="J46" s="640" t="s">
        <v>40</v>
      </c>
    </row>
    <row r="47" spans="1:11" ht="30" customHeight="1">
      <c r="A47" s="641"/>
      <c r="B47" s="642"/>
      <c r="C47" s="643" t="s">
        <v>140</v>
      </c>
      <c r="D47" s="643" t="s">
        <v>141</v>
      </c>
      <c r="E47" s="643" t="s">
        <v>142</v>
      </c>
      <c r="F47" s="643" t="s">
        <v>143</v>
      </c>
      <c r="G47" s="643" t="s">
        <v>144</v>
      </c>
      <c r="H47" s="644" t="s">
        <v>145</v>
      </c>
      <c r="I47" s="643" t="s">
        <v>146</v>
      </c>
      <c r="J47" s="643" t="s">
        <v>147</v>
      </c>
    </row>
    <row r="48" spans="1:11" ht="20.100000000000001" customHeight="1">
      <c r="A48" s="1759" t="s">
        <v>148</v>
      </c>
      <c r="B48" s="645" t="s">
        <v>41</v>
      </c>
      <c r="C48" s="646">
        <v>3.9</v>
      </c>
      <c r="D48" s="646">
        <v>3.2</v>
      </c>
      <c r="E48" s="646">
        <v>2.2999999999999998</v>
      </c>
      <c r="F48" s="646">
        <v>2.5</v>
      </c>
      <c r="G48" s="646">
        <v>2.9</v>
      </c>
      <c r="H48" s="647">
        <v>2.6</v>
      </c>
      <c r="I48" s="646">
        <v>1.8</v>
      </c>
      <c r="J48" s="648">
        <v>6.4</v>
      </c>
    </row>
    <row r="49" spans="1:10" ht="20.100000000000001" customHeight="1">
      <c r="A49" s="1759"/>
      <c r="B49" s="649" t="s">
        <v>42</v>
      </c>
      <c r="C49" s="650">
        <v>3.6</v>
      </c>
      <c r="D49" s="650">
        <v>3.8</v>
      </c>
      <c r="E49" s="650">
        <v>3.4</v>
      </c>
      <c r="F49" s="650">
        <v>4.5999999999999996</v>
      </c>
      <c r="G49" s="650">
        <v>4.9000000000000004</v>
      </c>
      <c r="H49" s="651">
        <v>6.5</v>
      </c>
      <c r="I49" s="650">
        <v>6.2</v>
      </c>
      <c r="J49" s="652">
        <v>7</v>
      </c>
    </row>
    <row r="50" spans="1:10" ht="18.75" customHeight="1">
      <c r="A50" s="3" t="s">
        <v>1879</v>
      </c>
      <c r="B50" s="3"/>
      <c r="C50" s="3"/>
      <c r="D50" s="4"/>
      <c r="E50" s="4"/>
      <c r="F50" s="4"/>
      <c r="G50" s="4"/>
      <c r="H50" s="4"/>
      <c r="I50" s="4"/>
      <c r="J50" s="4"/>
    </row>
    <row r="51" spans="1:10" ht="18.75" customHeight="1">
      <c r="A51" s="3" t="s">
        <v>1513</v>
      </c>
      <c r="B51" s="3"/>
      <c r="C51" s="3"/>
      <c r="D51" s="4"/>
      <c r="E51" s="4"/>
      <c r="F51" s="4"/>
      <c r="G51" s="4"/>
      <c r="H51" s="4"/>
      <c r="I51" s="4"/>
      <c r="J51" s="4"/>
    </row>
    <row r="52" spans="1:10" ht="18.75" customHeight="1">
      <c r="A52" s="3" t="s">
        <v>1514</v>
      </c>
      <c r="B52" s="3"/>
      <c r="C52" s="3"/>
      <c r="D52" s="4"/>
      <c r="E52" s="4"/>
      <c r="F52" s="4"/>
      <c r="G52" s="4"/>
      <c r="H52" s="4"/>
      <c r="I52" s="4"/>
      <c r="J52" s="4"/>
    </row>
    <row r="53" spans="1:10" ht="18.75" customHeight="1">
      <c r="A53" s="637" t="s">
        <v>1832</v>
      </c>
      <c r="B53" s="653"/>
      <c r="C53" s="653"/>
      <c r="D53" s="653"/>
      <c r="E53" s="653"/>
      <c r="F53" s="653"/>
      <c r="G53" s="653"/>
      <c r="H53" s="654"/>
    </row>
    <row r="54" spans="1:10" ht="18.75" customHeight="1">
      <c r="A54" s="637" t="s">
        <v>1833</v>
      </c>
      <c r="B54" s="653"/>
      <c r="C54" s="653"/>
      <c r="D54" s="653"/>
      <c r="E54" s="653"/>
      <c r="F54" s="653"/>
      <c r="G54" s="653"/>
      <c r="H54" s="654"/>
    </row>
    <row r="55" spans="1:10">
      <c r="A55" s="653"/>
      <c r="B55" s="653"/>
      <c r="C55" s="653"/>
      <c r="D55" s="653"/>
      <c r="E55" s="653"/>
      <c r="F55" s="653"/>
      <c r="G55" s="653"/>
      <c r="H55" s="654"/>
    </row>
    <row r="56" spans="1:10">
      <c r="A56" s="653"/>
      <c r="B56" s="653"/>
      <c r="C56" s="653"/>
      <c r="D56" s="653"/>
      <c r="E56" s="653"/>
      <c r="F56" s="653"/>
      <c r="G56" s="653"/>
      <c r="H56" s="654"/>
    </row>
  </sheetData>
  <mergeCells count="36">
    <mergeCell ref="A28:E28"/>
    <mergeCell ref="A5:E5"/>
    <mergeCell ref="C22:E22"/>
    <mergeCell ref="A34:E34"/>
    <mergeCell ref="A9:E9"/>
    <mergeCell ref="C21:E21"/>
    <mergeCell ref="C23:E23"/>
    <mergeCell ref="C24:E24"/>
    <mergeCell ref="C25:E25"/>
    <mergeCell ref="A45:J45"/>
    <mergeCell ref="A29:E29"/>
    <mergeCell ref="A30:E30"/>
    <mergeCell ref="A31:E31"/>
    <mergeCell ref="A32:E32"/>
    <mergeCell ref="A33:E33"/>
    <mergeCell ref="A1:J1"/>
    <mergeCell ref="A10:E10"/>
    <mergeCell ref="A11:E11"/>
    <mergeCell ref="A12:E12"/>
    <mergeCell ref="A13:E13"/>
    <mergeCell ref="A48:A49"/>
    <mergeCell ref="C27:E27"/>
    <mergeCell ref="A35:E35"/>
    <mergeCell ref="A36:E36"/>
    <mergeCell ref="I3:J3"/>
    <mergeCell ref="C14:E14"/>
    <mergeCell ref="C15:E15"/>
    <mergeCell ref="C16:E16"/>
    <mergeCell ref="C17:E17"/>
    <mergeCell ref="C18:E18"/>
    <mergeCell ref="C19:E19"/>
    <mergeCell ref="C20:E20"/>
    <mergeCell ref="C26:E26"/>
    <mergeCell ref="A6:E6"/>
    <mergeCell ref="A7:E7"/>
    <mergeCell ref="A8:E8"/>
  </mergeCells>
  <phoneticPr fontId="9"/>
  <pageMargins left="0.76" right="0.7" top="0.75" bottom="0.75" header="0.3" footer="0.3"/>
  <pageSetup paperSize="9"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view="pageBreakPreview" zoomScaleNormal="85" zoomScaleSheetLayoutView="100" workbookViewId="0">
      <selection activeCell="A4" sqref="A4"/>
    </sheetView>
  </sheetViews>
  <sheetFormatPr defaultRowHeight="18.75" customHeight="1" outlineLevelRow="1"/>
  <cols>
    <col min="1" max="9" width="12.7109375" style="4" customWidth="1"/>
    <col min="10" max="16384" width="9.140625" style="4"/>
  </cols>
  <sheetData>
    <row r="1" spans="1:9" ht="18.75" customHeight="1">
      <c r="A1" s="329" t="s">
        <v>1105</v>
      </c>
    </row>
    <row r="2" spans="1:9" ht="18.75" customHeight="1">
      <c r="A2" s="329" t="s">
        <v>1839</v>
      </c>
    </row>
    <row r="3" spans="1:9" ht="18.75" customHeight="1">
      <c r="A3" s="329" t="s">
        <v>1840</v>
      </c>
    </row>
    <row r="4" spans="1:9" ht="18.75" customHeight="1">
      <c r="A4" s="105"/>
    </row>
    <row r="5" spans="1:9" ht="18.75" customHeight="1">
      <c r="A5" s="1696" t="s">
        <v>1128</v>
      </c>
      <c r="B5" s="1696"/>
      <c r="C5" s="1696"/>
      <c r="D5" s="1696"/>
      <c r="E5" s="1696"/>
      <c r="F5" s="1696"/>
      <c r="G5" s="1696"/>
      <c r="H5" s="1696"/>
      <c r="I5" s="1696"/>
    </row>
    <row r="6" spans="1:9" ht="18.75" customHeight="1">
      <c r="A6" s="7"/>
      <c r="B6" s="6"/>
      <c r="C6" s="6"/>
      <c r="D6" s="6"/>
      <c r="I6" s="5" t="s">
        <v>160</v>
      </c>
    </row>
    <row r="7" spans="1:9" ht="18.75" customHeight="1">
      <c r="A7" s="656"/>
      <c r="B7" s="657" t="s">
        <v>1107</v>
      </c>
      <c r="C7" s="658"/>
      <c r="D7" s="1773" t="s">
        <v>1261</v>
      </c>
      <c r="E7" s="1774"/>
      <c r="F7" s="1773" t="s">
        <v>1260</v>
      </c>
      <c r="G7" s="1774"/>
      <c r="H7" s="1775" t="s">
        <v>1259</v>
      </c>
      <c r="I7" s="1776"/>
    </row>
    <row r="8" spans="1:9" ht="18.75" customHeight="1">
      <c r="A8" s="659"/>
      <c r="B8" s="660"/>
      <c r="C8" s="661" t="s">
        <v>159</v>
      </c>
      <c r="D8" s="662"/>
      <c r="E8" s="661" t="s">
        <v>159</v>
      </c>
      <c r="F8" s="663"/>
      <c r="G8" s="661" t="s">
        <v>159</v>
      </c>
      <c r="H8" s="664"/>
      <c r="I8" s="661" t="s">
        <v>159</v>
      </c>
    </row>
    <row r="9" spans="1:9" ht="18.75" hidden="1" customHeight="1" outlineLevel="1">
      <c r="A9" s="665" t="s">
        <v>158</v>
      </c>
      <c r="B9" s="109">
        <v>750</v>
      </c>
      <c r="C9" s="666"/>
      <c r="D9" s="104">
        <v>1155</v>
      </c>
      <c r="E9" s="666"/>
      <c r="F9" s="104">
        <v>4392</v>
      </c>
      <c r="G9" s="666"/>
      <c r="H9" s="104">
        <v>6297</v>
      </c>
      <c r="I9" s="666"/>
    </row>
    <row r="10" spans="1:9" ht="18.75" hidden="1" customHeight="1" outlineLevel="1">
      <c r="A10" s="665" t="s">
        <v>157</v>
      </c>
      <c r="B10" s="109">
        <v>751</v>
      </c>
      <c r="C10" s="666">
        <f t="shared" ref="C10:C21" si="0">(B10/B9-1)*100</f>
        <v>0.13333333333334085</v>
      </c>
      <c r="D10" s="104">
        <v>1154</v>
      </c>
      <c r="E10" s="666">
        <f t="shared" ref="E10:E21" si="1">(D10/D9-1)*100</f>
        <v>-8.658008658009031E-2</v>
      </c>
      <c r="F10" s="104">
        <v>4388</v>
      </c>
      <c r="G10" s="666">
        <f t="shared" ref="G10:G21" si="2">(F10/F9-1)*100</f>
        <v>-9.1074681238612065E-2</v>
      </c>
      <c r="H10" s="104">
        <v>6293</v>
      </c>
      <c r="I10" s="666">
        <f t="shared" ref="I10:I21" si="3">(H10/H9-1)*100</f>
        <v>-6.352231221216087E-2</v>
      </c>
    </row>
    <row r="11" spans="1:9" ht="18.75" hidden="1" customHeight="1" outlineLevel="1">
      <c r="A11" s="665" t="s">
        <v>156</v>
      </c>
      <c r="B11" s="109">
        <v>750</v>
      </c>
      <c r="C11" s="666">
        <f t="shared" si="0"/>
        <v>-0.13315579227696217</v>
      </c>
      <c r="D11" s="104">
        <v>1152</v>
      </c>
      <c r="E11" s="666">
        <f t="shared" si="1"/>
        <v>-0.17331022530329143</v>
      </c>
      <c r="F11" s="104">
        <v>4383</v>
      </c>
      <c r="G11" s="666">
        <f t="shared" si="2"/>
        <v>-0.11394712853236566</v>
      </c>
      <c r="H11" s="104">
        <v>6285</v>
      </c>
      <c r="I11" s="666">
        <f t="shared" si="3"/>
        <v>-0.12712537740345864</v>
      </c>
    </row>
    <row r="12" spans="1:9" ht="18.75" hidden="1" customHeight="1" outlineLevel="1">
      <c r="A12" s="136" t="s">
        <v>155</v>
      </c>
      <c r="B12" s="109">
        <v>960</v>
      </c>
      <c r="C12" s="666">
        <f t="shared" si="0"/>
        <v>28.000000000000004</v>
      </c>
      <c r="D12" s="104">
        <v>1244</v>
      </c>
      <c r="E12" s="666">
        <f t="shared" si="1"/>
        <v>7.986111111111116</v>
      </c>
      <c r="F12" s="104">
        <v>5125</v>
      </c>
      <c r="G12" s="666">
        <f t="shared" si="2"/>
        <v>16.929044033766829</v>
      </c>
      <c r="H12" s="104">
        <v>7329</v>
      </c>
      <c r="I12" s="666">
        <f t="shared" si="3"/>
        <v>16.610978520286391</v>
      </c>
    </row>
    <row r="13" spans="1:9" ht="18.75" customHeight="1" collapsed="1">
      <c r="A13" s="136" t="s">
        <v>63</v>
      </c>
      <c r="B13" s="109">
        <v>954</v>
      </c>
      <c r="C13" s="666">
        <f t="shared" si="0"/>
        <v>-0.62499999999999778</v>
      </c>
      <c r="D13" s="104">
        <v>1242</v>
      </c>
      <c r="E13" s="666">
        <f t="shared" si="1"/>
        <v>-0.1607717041800627</v>
      </c>
      <c r="F13" s="104">
        <v>5117</v>
      </c>
      <c r="G13" s="666">
        <f t="shared" si="2"/>
        <v>-0.15609756097560989</v>
      </c>
      <c r="H13" s="104">
        <v>7313</v>
      </c>
      <c r="I13" s="666">
        <f t="shared" si="3"/>
        <v>-0.218310820030021</v>
      </c>
    </row>
    <row r="14" spans="1:9" ht="18.75" customHeight="1">
      <c r="A14" s="136" t="s">
        <v>154</v>
      </c>
      <c r="B14" s="109">
        <v>956</v>
      </c>
      <c r="C14" s="666">
        <f t="shared" si="0"/>
        <v>0.20964360587001352</v>
      </c>
      <c r="D14" s="104">
        <v>1243</v>
      </c>
      <c r="E14" s="666">
        <f t="shared" si="1"/>
        <v>8.0515297906602612E-2</v>
      </c>
      <c r="F14" s="104">
        <v>5096</v>
      </c>
      <c r="G14" s="666">
        <f t="shared" si="2"/>
        <v>-0.41039671682626677</v>
      </c>
      <c r="H14" s="104">
        <v>7295</v>
      </c>
      <c r="I14" s="666">
        <f t="shared" si="3"/>
        <v>-0.24613701627239637</v>
      </c>
    </row>
    <row r="15" spans="1:9" ht="18.75" customHeight="1">
      <c r="A15" s="136" t="s">
        <v>153</v>
      </c>
      <c r="B15" s="109">
        <v>950</v>
      </c>
      <c r="C15" s="666">
        <f t="shared" si="0"/>
        <v>-0.62761506276151069</v>
      </c>
      <c r="D15" s="104">
        <v>1241</v>
      </c>
      <c r="E15" s="666">
        <f t="shared" si="1"/>
        <v>-0.16090104585679832</v>
      </c>
      <c r="F15" s="104">
        <v>5083</v>
      </c>
      <c r="G15" s="666">
        <f t="shared" si="2"/>
        <v>-0.25510204081632404</v>
      </c>
      <c r="H15" s="104">
        <v>7274</v>
      </c>
      <c r="I15" s="666">
        <f t="shared" si="3"/>
        <v>-0.28786840301576744</v>
      </c>
    </row>
    <row r="16" spans="1:9" ht="18.75" customHeight="1">
      <c r="A16" s="136" t="s">
        <v>152</v>
      </c>
      <c r="B16" s="109">
        <v>951</v>
      </c>
      <c r="C16" s="666">
        <f t="shared" si="0"/>
        <v>0.10526315789474161</v>
      </c>
      <c r="D16" s="104">
        <v>1241</v>
      </c>
      <c r="E16" s="666">
        <f t="shared" si="1"/>
        <v>0</v>
      </c>
      <c r="F16" s="104">
        <v>5056</v>
      </c>
      <c r="G16" s="666">
        <f t="shared" si="2"/>
        <v>-0.53118237261460255</v>
      </c>
      <c r="H16" s="104">
        <v>7248</v>
      </c>
      <c r="I16" s="666">
        <f t="shared" si="3"/>
        <v>-0.35743744844651815</v>
      </c>
    </row>
    <row r="17" spans="1:9" ht="18.75" customHeight="1">
      <c r="A17" s="136" t="s">
        <v>151</v>
      </c>
      <c r="B17" s="109">
        <v>952</v>
      </c>
      <c r="C17" s="666">
        <f t="shared" si="0"/>
        <v>0.1051524710830698</v>
      </c>
      <c r="D17" s="104">
        <v>1241</v>
      </c>
      <c r="E17" s="666">
        <f t="shared" si="1"/>
        <v>0</v>
      </c>
      <c r="F17" s="104">
        <v>5012</v>
      </c>
      <c r="G17" s="666">
        <f t="shared" si="2"/>
        <v>-0.87025316455696666</v>
      </c>
      <c r="H17" s="104">
        <v>7205</v>
      </c>
      <c r="I17" s="666">
        <f t="shared" si="3"/>
        <v>-0.59326710816777206</v>
      </c>
    </row>
    <row r="18" spans="1:9" ht="18.75" customHeight="1">
      <c r="A18" s="136" t="s">
        <v>150</v>
      </c>
      <c r="B18" s="109">
        <v>952</v>
      </c>
      <c r="C18" s="666">
        <f t="shared" si="0"/>
        <v>0</v>
      </c>
      <c r="D18" s="104">
        <v>1242</v>
      </c>
      <c r="E18" s="666">
        <f t="shared" si="1"/>
        <v>8.058017727639033E-2</v>
      </c>
      <c r="F18" s="104">
        <v>4975</v>
      </c>
      <c r="G18" s="666">
        <f t="shared" si="2"/>
        <v>-0.7382282521947281</v>
      </c>
      <c r="H18" s="104">
        <v>7169</v>
      </c>
      <c r="I18" s="666">
        <f t="shared" si="3"/>
        <v>-0.49965301873698964</v>
      </c>
    </row>
    <row r="19" spans="1:9" ht="18.75" customHeight="1">
      <c r="A19" s="136" t="s">
        <v>251</v>
      </c>
      <c r="B19" s="109">
        <v>955</v>
      </c>
      <c r="C19" s="666">
        <f t="shared" si="0"/>
        <v>0.31512605042016695</v>
      </c>
      <c r="D19" s="104">
        <v>1243</v>
      </c>
      <c r="E19" s="666">
        <f t="shared" si="1"/>
        <v>8.0515297906602612E-2</v>
      </c>
      <c r="F19" s="104">
        <v>4957</v>
      </c>
      <c r="G19" s="666">
        <f t="shared" si="2"/>
        <v>-0.36180904522613577</v>
      </c>
      <c r="H19" s="104">
        <v>7155</v>
      </c>
      <c r="I19" s="666">
        <f t="shared" si="3"/>
        <v>-0.19528525596317348</v>
      </c>
    </row>
    <row r="20" spans="1:9" ht="18.75" customHeight="1">
      <c r="A20" s="136" t="s">
        <v>1177</v>
      </c>
      <c r="B20" s="109">
        <v>959</v>
      </c>
      <c r="C20" s="666">
        <f t="shared" si="0"/>
        <v>0.41884816753927634</v>
      </c>
      <c r="D20" s="104">
        <v>1247</v>
      </c>
      <c r="E20" s="666">
        <f t="shared" si="1"/>
        <v>0.32180209171359664</v>
      </c>
      <c r="F20" s="104">
        <v>4935</v>
      </c>
      <c r="G20" s="666">
        <f t="shared" si="2"/>
        <v>-0.44381682469235573</v>
      </c>
      <c r="H20" s="104">
        <v>7141</v>
      </c>
      <c r="I20" s="666">
        <f t="shared" si="3"/>
        <v>-0.19566736547869112</v>
      </c>
    </row>
    <row r="21" spans="1:9" ht="18.75" customHeight="1">
      <c r="A21" s="146" t="s">
        <v>1176</v>
      </c>
      <c r="B21" s="251">
        <v>964</v>
      </c>
      <c r="C21" s="667">
        <f t="shared" si="0"/>
        <v>0.52137643378520337</v>
      </c>
      <c r="D21" s="252">
        <v>1247</v>
      </c>
      <c r="E21" s="667">
        <f t="shared" si="1"/>
        <v>0</v>
      </c>
      <c r="F21" s="252">
        <v>4917</v>
      </c>
      <c r="G21" s="667">
        <f t="shared" si="2"/>
        <v>-0.36474164133738496</v>
      </c>
      <c r="H21" s="252">
        <v>7128</v>
      </c>
      <c r="I21" s="667">
        <f t="shared" si="3"/>
        <v>-0.18204733230640091</v>
      </c>
    </row>
    <row r="22" spans="1:9" ht="18.75" customHeight="1">
      <c r="A22" s="146" t="s">
        <v>1834</v>
      </c>
      <c r="B22" s="251">
        <v>971</v>
      </c>
      <c r="C22" s="667">
        <f t="shared" ref="C22" si="4">(B22/B21-1)*100</f>
        <v>0.72614107883817169</v>
      </c>
      <c r="D22" s="252">
        <v>1249</v>
      </c>
      <c r="E22" s="667">
        <f t="shared" ref="E22" si="5">(D22/D21-1)*100</f>
        <v>0.16038492381715841</v>
      </c>
      <c r="F22" s="252">
        <v>4911</v>
      </c>
      <c r="G22" s="667">
        <f t="shared" ref="G22" si="6">(F22/F21-1)*100</f>
        <v>-0.12202562538132788</v>
      </c>
      <c r="H22" s="252">
        <v>7131</v>
      </c>
      <c r="I22" s="667">
        <f>(H22/H21-1)*100</f>
        <v>4.2087542087543284E-2</v>
      </c>
    </row>
    <row r="23" spans="1:9" ht="18.75" customHeight="1">
      <c r="A23" s="2" t="s">
        <v>1498</v>
      </c>
      <c r="C23" s="2"/>
      <c r="D23" s="2"/>
      <c r="E23" s="2"/>
    </row>
    <row r="24" spans="1:9" ht="18.75" customHeight="1">
      <c r="A24" s="2"/>
      <c r="C24" s="2"/>
      <c r="D24" s="2"/>
      <c r="E24" s="2"/>
    </row>
    <row r="25" spans="1:9" ht="18.75" customHeight="1">
      <c r="A25" s="2"/>
      <c r="C25" s="2"/>
      <c r="D25" s="2"/>
      <c r="E25" s="2"/>
    </row>
    <row r="26" spans="1:9" ht="18.75" customHeight="1">
      <c r="A26" s="1696" t="s">
        <v>1129</v>
      </c>
      <c r="B26" s="1696"/>
      <c r="C26" s="1696"/>
      <c r="D26" s="1696"/>
      <c r="E26" s="1696"/>
      <c r="F26" s="1696"/>
      <c r="G26" s="1696"/>
      <c r="H26" s="1696"/>
      <c r="I26" s="1696"/>
    </row>
    <row r="27" spans="1:9" ht="18.75" customHeight="1">
      <c r="A27" s="8"/>
      <c r="C27" s="7"/>
      <c r="D27" s="7"/>
      <c r="G27" s="5"/>
      <c r="H27" s="5" t="s">
        <v>161</v>
      </c>
    </row>
    <row r="28" spans="1:9" ht="18.75" customHeight="1">
      <c r="A28" s="668"/>
      <c r="B28" s="669"/>
      <c r="C28" s="657" t="s">
        <v>1108</v>
      </c>
      <c r="D28" s="670"/>
      <c r="E28" s="657" t="s">
        <v>1109</v>
      </c>
      <c r="F28" s="670"/>
      <c r="G28" s="657" t="s">
        <v>1110</v>
      </c>
      <c r="H28" s="670"/>
    </row>
    <row r="29" spans="1:9" ht="18.75" customHeight="1">
      <c r="A29" s="668"/>
      <c r="B29" s="659"/>
      <c r="C29" s="660"/>
      <c r="D29" s="671" t="s">
        <v>159</v>
      </c>
      <c r="E29" s="660"/>
      <c r="F29" s="671" t="s">
        <v>159</v>
      </c>
      <c r="G29" s="660"/>
      <c r="H29" s="671" t="s">
        <v>159</v>
      </c>
    </row>
    <row r="30" spans="1:9" ht="18.75" hidden="1" customHeight="1" outlineLevel="1">
      <c r="A30" s="668"/>
      <c r="B30" s="665" t="s">
        <v>158</v>
      </c>
      <c r="C30" s="66">
        <v>13507</v>
      </c>
      <c r="D30" s="666"/>
      <c r="E30" s="66">
        <v>15113</v>
      </c>
      <c r="F30" s="666"/>
      <c r="G30" s="109">
        <v>28620</v>
      </c>
      <c r="H30" s="666"/>
    </row>
    <row r="31" spans="1:9" ht="18.75" hidden="1" customHeight="1" outlineLevel="1">
      <c r="A31" s="668"/>
      <c r="B31" s="665" t="s">
        <v>157</v>
      </c>
      <c r="C31" s="66">
        <v>13499</v>
      </c>
      <c r="D31" s="666">
        <f t="shared" ref="D31:D42" si="7">(C31/C30-1)*100</f>
        <v>-5.9228548160217276E-2</v>
      </c>
      <c r="E31" s="66">
        <v>15104</v>
      </c>
      <c r="F31" s="666">
        <f t="shared" ref="F31:F42" si="8">(E31/E30-1)*100</f>
        <v>-5.9551379606959109E-2</v>
      </c>
      <c r="G31" s="109">
        <v>28603</v>
      </c>
      <c r="H31" s="666">
        <f t="shared" ref="H31:H42" si="9">(G31/G30-1)*100</f>
        <v>-5.9399021663175677E-2</v>
      </c>
    </row>
    <row r="32" spans="1:9" ht="18.75" hidden="1" customHeight="1" outlineLevel="1">
      <c r="A32" s="668"/>
      <c r="B32" s="665" t="s">
        <v>156</v>
      </c>
      <c r="C32" s="66">
        <v>13450</v>
      </c>
      <c r="D32" s="666">
        <f t="shared" si="7"/>
        <v>-0.36298985110008175</v>
      </c>
      <c r="E32" s="66">
        <v>15079</v>
      </c>
      <c r="F32" s="666">
        <f t="shared" si="8"/>
        <v>-0.16551906779661563</v>
      </c>
      <c r="G32" s="109">
        <v>28529</v>
      </c>
      <c r="H32" s="666">
        <f t="shared" si="9"/>
        <v>-0.25871412089640833</v>
      </c>
    </row>
    <row r="33" spans="1:9" ht="18.75" hidden="1" customHeight="1" outlineLevel="1">
      <c r="A33" s="108"/>
      <c r="B33" s="136" t="s">
        <v>155</v>
      </c>
      <c r="C33" s="66">
        <v>15102</v>
      </c>
      <c r="D33" s="666">
        <f t="shared" si="7"/>
        <v>12.282527881040895</v>
      </c>
      <c r="E33" s="66">
        <v>16896</v>
      </c>
      <c r="F33" s="666">
        <f t="shared" si="8"/>
        <v>12.049870681079655</v>
      </c>
      <c r="G33" s="109">
        <v>31998</v>
      </c>
      <c r="H33" s="666">
        <f t="shared" si="9"/>
        <v>12.159556942058947</v>
      </c>
    </row>
    <row r="34" spans="1:9" ht="18.75" customHeight="1" collapsed="1">
      <c r="A34" s="108"/>
      <c r="B34" s="136" t="s">
        <v>63</v>
      </c>
      <c r="C34" s="66">
        <v>15014</v>
      </c>
      <c r="D34" s="666">
        <f t="shared" si="7"/>
        <v>-0.58270427757912691</v>
      </c>
      <c r="E34" s="66">
        <v>16850</v>
      </c>
      <c r="F34" s="666">
        <f t="shared" si="8"/>
        <v>-0.27225378787878451</v>
      </c>
      <c r="G34" s="109">
        <v>31864</v>
      </c>
      <c r="H34" s="666">
        <f t="shared" si="9"/>
        <v>-0.41877617351084861</v>
      </c>
    </row>
    <row r="35" spans="1:9" ht="18.75" customHeight="1">
      <c r="A35" s="108"/>
      <c r="B35" s="136" t="s">
        <v>154</v>
      </c>
      <c r="C35" s="66">
        <v>14966</v>
      </c>
      <c r="D35" s="666">
        <f t="shared" si="7"/>
        <v>-0.31970161182895973</v>
      </c>
      <c r="E35" s="66">
        <v>16796</v>
      </c>
      <c r="F35" s="666">
        <f t="shared" si="8"/>
        <v>-0.32047477744807651</v>
      </c>
      <c r="G35" s="109">
        <v>31762</v>
      </c>
      <c r="H35" s="666">
        <f t="shared" si="9"/>
        <v>-0.32011046949536048</v>
      </c>
    </row>
    <row r="36" spans="1:9" ht="18.75" customHeight="1">
      <c r="A36" s="108"/>
      <c r="B36" s="136" t="s">
        <v>153</v>
      </c>
      <c r="C36" s="66">
        <v>14908</v>
      </c>
      <c r="D36" s="666">
        <f t="shared" si="7"/>
        <v>-0.38754510223172334</v>
      </c>
      <c r="E36" s="66">
        <v>16763</v>
      </c>
      <c r="F36" s="666">
        <f t="shared" si="8"/>
        <v>-0.19647535127411686</v>
      </c>
      <c r="G36" s="109">
        <v>31671</v>
      </c>
      <c r="H36" s="666">
        <f t="shared" si="9"/>
        <v>-0.28650588753856843</v>
      </c>
    </row>
    <row r="37" spans="1:9" ht="18.75" customHeight="1">
      <c r="A37" s="108"/>
      <c r="B37" s="136" t="s">
        <v>152</v>
      </c>
      <c r="C37" s="66">
        <v>14867</v>
      </c>
      <c r="D37" s="666">
        <f t="shared" si="7"/>
        <v>-0.27502012342366378</v>
      </c>
      <c r="E37" s="66">
        <v>16701</v>
      </c>
      <c r="F37" s="666">
        <f t="shared" si="8"/>
        <v>-0.36986219650420038</v>
      </c>
      <c r="G37" s="109">
        <v>31568</v>
      </c>
      <c r="H37" s="666">
        <f t="shared" si="9"/>
        <v>-0.32521865428941643</v>
      </c>
    </row>
    <row r="38" spans="1:9" ht="18.75" customHeight="1">
      <c r="A38" s="108"/>
      <c r="B38" s="136" t="s">
        <v>151</v>
      </c>
      <c r="C38" s="66">
        <v>14824</v>
      </c>
      <c r="D38" s="666">
        <f t="shared" si="7"/>
        <v>-0.28923118315732355</v>
      </c>
      <c r="E38" s="66">
        <v>16646</v>
      </c>
      <c r="F38" s="666">
        <f t="shared" si="8"/>
        <v>-0.3293215975091357</v>
      </c>
      <c r="G38" s="109">
        <v>31470</v>
      </c>
      <c r="H38" s="666">
        <f t="shared" si="9"/>
        <v>-0.31044095286365536</v>
      </c>
    </row>
    <row r="39" spans="1:9" ht="18.75" customHeight="1">
      <c r="A39" s="108"/>
      <c r="B39" s="136" t="s">
        <v>150</v>
      </c>
      <c r="C39" s="66">
        <v>14732</v>
      </c>
      <c r="D39" s="666">
        <f t="shared" si="7"/>
        <v>-0.62061521856449087</v>
      </c>
      <c r="E39" s="66">
        <v>16584</v>
      </c>
      <c r="F39" s="666">
        <f t="shared" si="8"/>
        <v>-0.37246185269734777</v>
      </c>
      <c r="G39" s="109">
        <v>31316</v>
      </c>
      <c r="H39" s="666">
        <f t="shared" si="9"/>
        <v>-0.48935494121385981</v>
      </c>
    </row>
    <row r="40" spans="1:9" ht="18.75" customHeight="1">
      <c r="A40" s="108"/>
      <c r="B40" s="136" t="s">
        <v>251</v>
      </c>
      <c r="C40" s="66">
        <v>14662</v>
      </c>
      <c r="D40" s="666">
        <f t="shared" si="7"/>
        <v>-0.47515612272603924</v>
      </c>
      <c r="E40" s="66">
        <v>16484</v>
      </c>
      <c r="F40" s="666">
        <f t="shared" si="8"/>
        <v>-0.60299083453931868</v>
      </c>
      <c r="G40" s="109">
        <v>31146</v>
      </c>
      <c r="H40" s="666">
        <f t="shared" si="9"/>
        <v>-0.54285349342189093</v>
      </c>
    </row>
    <row r="41" spans="1:9" ht="18.75" customHeight="1">
      <c r="A41" s="108"/>
      <c r="B41" s="136" t="s">
        <v>1177</v>
      </c>
      <c r="C41" s="66">
        <v>14557</v>
      </c>
      <c r="D41" s="666">
        <f t="shared" si="7"/>
        <v>-0.71613695266675714</v>
      </c>
      <c r="E41" s="66">
        <v>16417</v>
      </c>
      <c r="F41" s="666">
        <f t="shared" si="8"/>
        <v>-0.40645474399417791</v>
      </c>
      <c r="G41" s="109">
        <v>30974</v>
      </c>
      <c r="H41" s="666">
        <f t="shared" si="9"/>
        <v>-0.55223784755666916</v>
      </c>
    </row>
    <row r="42" spans="1:9" ht="18.75" customHeight="1">
      <c r="A42" s="108"/>
      <c r="B42" s="253" t="s">
        <v>1477</v>
      </c>
      <c r="C42" s="254">
        <v>14544</v>
      </c>
      <c r="D42" s="667">
        <f t="shared" si="7"/>
        <v>-8.9304114858834716E-2</v>
      </c>
      <c r="E42" s="254">
        <v>16372</v>
      </c>
      <c r="F42" s="667">
        <f t="shared" si="8"/>
        <v>-0.27410610952062209</v>
      </c>
      <c r="G42" s="251">
        <v>30916</v>
      </c>
      <c r="H42" s="667">
        <f t="shared" si="9"/>
        <v>-0.18725382578936856</v>
      </c>
    </row>
    <row r="43" spans="1:9" ht="18.75" customHeight="1">
      <c r="A43" s="108"/>
      <c r="B43" s="253" t="s">
        <v>169</v>
      </c>
      <c r="C43" s="254">
        <v>14480</v>
      </c>
      <c r="D43" s="667">
        <f t="shared" ref="D43" si="10">(C43/C42-1)*100</f>
        <v>-0.44004400440044167</v>
      </c>
      <c r="E43" s="254">
        <v>16338</v>
      </c>
      <c r="F43" s="667">
        <f t="shared" ref="F43" si="11">(E43/E42-1)*100</f>
        <v>-0.20767163449791903</v>
      </c>
      <c r="G43" s="251">
        <v>30818</v>
      </c>
      <c r="H43" s="667">
        <f t="shared" ref="H43" si="12">(G43/G42-1)*100</f>
        <v>-0.31698796739552115</v>
      </c>
    </row>
    <row r="44" spans="1:9" ht="18.75" customHeight="1">
      <c r="A44" s="2"/>
      <c r="B44" s="2" t="s">
        <v>1499</v>
      </c>
      <c r="C44" s="2"/>
      <c r="D44" s="2"/>
    </row>
    <row r="47" spans="1:9" s="9" customFormat="1" ht="18.75" customHeight="1">
      <c r="A47" s="1771" t="s">
        <v>1130</v>
      </c>
      <c r="B47" s="1771"/>
      <c r="C47" s="1771"/>
      <c r="D47" s="1771"/>
      <c r="E47" s="1771"/>
      <c r="F47" s="1771"/>
      <c r="G47" s="1771"/>
      <c r="H47" s="1771"/>
      <c r="I47" s="1771"/>
    </row>
    <row r="48" spans="1:9" s="9" customFormat="1" ht="18.75" customHeight="1">
      <c r="A48" s="14"/>
      <c r="D48" s="16"/>
      <c r="F48" s="16"/>
      <c r="G48" s="16" t="s">
        <v>167</v>
      </c>
    </row>
    <row r="49" spans="1:9" s="9" customFormat="1" ht="18.75" customHeight="1">
      <c r="A49" s="12"/>
      <c r="B49" s="11"/>
      <c r="C49" s="255"/>
      <c r="D49" s="256" t="s">
        <v>165</v>
      </c>
      <c r="E49" s="257" t="s">
        <v>164</v>
      </c>
      <c r="F49" s="257" t="s">
        <v>163</v>
      </c>
      <c r="G49" s="259" t="s">
        <v>1486</v>
      </c>
    </row>
    <row r="50" spans="1:9" s="9" customFormat="1" ht="18.75" customHeight="1">
      <c r="A50" s="112"/>
      <c r="B50" s="10"/>
      <c r="C50" s="258" t="s">
        <v>1116</v>
      </c>
      <c r="D50" s="323">
        <v>6.3</v>
      </c>
      <c r="E50" s="323">
        <v>5.6</v>
      </c>
      <c r="F50" s="323">
        <v>4.9000000000000004</v>
      </c>
      <c r="G50" s="324">
        <v>9.0110196680150647</v>
      </c>
    </row>
    <row r="51" spans="1:9" s="9" customFormat="1" ht="18.75" customHeight="1">
      <c r="A51" s="112"/>
      <c r="B51" s="10"/>
      <c r="C51" s="258" t="s">
        <v>1117</v>
      </c>
      <c r="D51" s="323">
        <v>9.4</v>
      </c>
      <c r="E51" s="323">
        <v>9.4</v>
      </c>
      <c r="F51" s="323">
        <v>7.7</v>
      </c>
      <c r="G51" s="324">
        <v>9.1365601897056763</v>
      </c>
    </row>
    <row r="52" spans="1:9" s="9" customFormat="1" ht="18.75" customHeight="1">
      <c r="A52" s="112"/>
      <c r="B52" s="10"/>
      <c r="C52" s="258" t="s">
        <v>1118</v>
      </c>
      <c r="D52" s="323">
        <v>14.5</v>
      </c>
      <c r="E52" s="323">
        <v>10.6</v>
      </c>
      <c r="F52" s="323">
        <v>10.6</v>
      </c>
      <c r="G52" s="324">
        <v>10.573301715720463</v>
      </c>
    </row>
    <row r="53" spans="1:9" s="9" customFormat="1" ht="18.75" customHeight="1">
      <c r="A53" s="112"/>
      <c r="B53" s="10"/>
      <c r="C53" s="258" t="s">
        <v>1119</v>
      </c>
      <c r="D53" s="323">
        <v>19.3</v>
      </c>
      <c r="E53" s="323">
        <v>18.5</v>
      </c>
      <c r="F53" s="323">
        <v>15.4</v>
      </c>
      <c r="G53" s="324">
        <v>12.595899009624773</v>
      </c>
    </row>
    <row r="54" spans="1:9" s="9" customFormat="1" ht="18.75" customHeight="1">
      <c r="A54" s="112"/>
      <c r="B54" s="10"/>
      <c r="C54" s="258" t="s">
        <v>1120</v>
      </c>
      <c r="D54" s="323">
        <v>17.899999999999999</v>
      </c>
      <c r="E54" s="323">
        <v>19.5</v>
      </c>
      <c r="F54" s="323">
        <v>21.6</v>
      </c>
      <c r="G54" s="324">
        <v>17.450132514995119</v>
      </c>
    </row>
    <row r="55" spans="1:9" s="9" customFormat="1" ht="18.75" customHeight="1">
      <c r="A55" s="112"/>
      <c r="B55" s="10"/>
      <c r="C55" s="258" t="s">
        <v>1121</v>
      </c>
      <c r="D55" s="323">
        <v>22.9</v>
      </c>
      <c r="E55" s="323">
        <v>20.6</v>
      </c>
      <c r="F55" s="323">
        <v>19.600000000000001</v>
      </c>
      <c r="G55" s="324">
        <v>18.92872088157344</v>
      </c>
    </row>
    <row r="56" spans="1:9" s="9" customFormat="1" ht="18.75" customHeight="1">
      <c r="A56" s="112"/>
      <c r="B56" s="10"/>
      <c r="C56" s="258" t="s">
        <v>162</v>
      </c>
      <c r="D56" s="323">
        <v>9.8000000000000007</v>
      </c>
      <c r="E56" s="323">
        <v>15.8</v>
      </c>
      <c r="F56" s="323">
        <v>20.100000000000001</v>
      </c>
      <c r="G56" s="324">
        <v>22.304366020365464</v>
      </c>
    </row>
    <row r="57" spans="1:9" s="9" customFormat="1" ht="18.75" customHeight="1">
      <c r="A57" s="112"/>
      <c r="B57" s="10"/>
      <c r="C57" s="258" t="s">
        <v>1122</v>
      </c>
      <c r="D57" s="323">
        <v>100</v>
      </c>
      <c r="E57" s="323">
        <v>100</v>
      </c>
      <c r="F57" s="323">
        <v>100</v>
      </c>
      <c r="G57" s="324">
        <v>100</v>
      </c>
    </row>
    <row r="58" spans="1:9" s="9" customFormat="1" ht="18.75" customHeight="1">
      <c r="A58" s="15"/>
      <c r="C58" s="2" t="s">
        <v>1883</v>
      </c>
    </row>
    <row r="59" spans="1:9" s="9" customFormat="1" ht="18.75" customHeight="1">
      <c r="A59" s="14"/>
      <c r="C59" s="9" t="s">
        <v>166</v>
      </c>
    </row>
    <row r="60" spans="1:9" s="9" customFormat="1" ht="18.75" customHeight="1">
      <c r="A60" s="14"/>
    </row>
    <row r="61" spans="1:9" s="9" customFormat="1" ht="18.75" customHeight="1">
      <c r="A61" s="1772"/>
      <c r="B61" s="1772"/>
      <c r="C61" s="1772"/>
      <c r="D61" s="1772"/>
      <c r="E61" s="1772"/>
      <c r="F61" s="1772"/>
      <c r="G61" s="1772"/>
      <c r="H61" s="1772"/>
      <c r="I61" s="1772"/>
    </row>
  </sheetData>
  <mergeCells count="7">
    <mergeCell ref="A47:I47"/>
    <mergeCell ref="A61:I61"/>
    <mergeCell ref="A26:I26"/>
    <mergeCell ref="A5:I5"/>
    <mergeCell ref="D7:E7"/>
    <mergeCell ref="F7:G7"/>
    <mergeCell ref="H7:I7"/>
  </mergeCells>
  <phoneticPr fontId="9"/>
  <pageMargins left="0.95"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49</vt:i4>
      </vt:variant>
    </vt:vector>
  </HeadingPairs>
  <TitlesOfParts>
    <vt:vector size="99" baseType="lpstr">
      <vt:lpstr>一覧</vt:lpstr>
      <vt:lpstr>表Ⅰ-1-1，表Ⅰ-1-2</vt:lpstr>
      <vt:lpstr>表Ⅰ-1-3</vt:lpstr>
      <vt:lpstr>表Ⅰ-1-4</vt:lpstr>
      <vt:lpstr>表Ⅰ-1-5</vt:lpstr>
      <vt:lpstr>表Ⅰ-1-6</vt:lpstr>
      <vt:lpstr>表Ⅰ-1-7，表Ⅰ-1-8</vt:lpstr>
      <vt:lpstr>表Ⅰ-1-9，表Ⅰ-1-10</vt:lpstr>
      <vt:lpstr>表Ⅱ-1-2-1，表Ⅱ-1-2-2，表Ⅱ-1-2-3</vt:lpstr>
      <vt:lpstr>表Ⅱ-1-2-4，表Ⅱ-1-2-5，表Ⅱ-1-2-6</vt:lpstr>
      <vt:lpstr>表Ⅱ-1-3-1，表Ⅱ-1-3-2，表Ⅱ-1-4-1</vt:lpstr>
      <vt:lpstr>表Ⅱ-2-1，表Ⅱ-2-2</vt:lpstr>
      <vt:lpstr>表Ⅱ-2-3，表Ⅱ-2-4，表Ⅱ-2-5</vt:lpstr>
      <vt:lpstr>表Ⅱ-3-1-1，表Ⅱ-3-1-2</vt:lpstr>
      <vt:lpstr>表Ⅱ-3-1-3，表Ⅱ-3-1-4，表Ⅱ-3-1-5</vt:lpstr>
      <vt:lpstr>表Ⅱ-3-1-6</vt:lpstr>
      <vt:lpstr>表Ⅱ-3-1-7</vt:lpstr>
      <vt:lpstr>表Ⅱ-3-1-8</vt:lpstr>
      <vt:lpstr>表Ⅱ-3-1-9</vt:lpstr>
      <vt:lpstr>表Ⅱ-3-1-10</vt:lpstr>
      <vt:lpstr>表Ⅱ-3-2-1，表Ⅱ-3-2-2</vt:lpstr>
      <vt:lpstr>表Ⅱ-3-2-3～表Ⅱ-3-2-6</vt:lpstr>
      <vt:lpstr>表Ⅱ-3-3-1，表Ⅱ-3-3-2</vt:lpstr>
      <vt:lpstr>表Ⅱ-3-3-3，表Ⅱ-3-3-4</vt:lpstr>
      <vt:lpstr>表Ⅱ-3-3-5，表Ⅱ-3-3-6</vt:lpstr>
      <vt:lpstr>表Ⅱ-3-3-7，表Ⅱ-3-3-8</vt:lpstr>
      <vt:lpstr>表Ⅱ-3-4-1，表Ⅱ-3-4-2</vt:lpstr>
      <vt:lpstr>表Ⅱ-3-5-1，表Ⅱ-3-5-2</vt:lpstr>
      <vt:lpstr>表Ⅱ-3-6-1，表Ⅱ-3-6-2</vt:lpstr>
      <vt:lpstr>表Ⅱ-3-7-1，表Ⅱ-3-7-2</vt:lpstr>
      <vt:lpstr>表Ⅱ-3-8-1，表Ⅱ-3-8-2</vt:lpstr>
      <vt:lpstr>表Ⅱ-4-1，表Ⅱ-4-2，表Ⅱ-4-3</vt:lpstr>
      <vt:lpstr>表Ⅱ-5-1，表Ⅱ-5-2，表Ⅱ-5-3</vt:lpstr>
      <vt:lpstr>表Ⅱ-5-4，表Ⅱ-5-5，表Ⅱ-5-6</vt:lpstr>
      <vt:lpstr>表Ⅱ-5-7，表Ⅱ-5-8</vt:lpstr>
      <vt:lpstr>表Ⅱ-5-9，表Ⅱ-5-10</vt:lpstr>
      <vt:lpstr>表Ⅱ-5-11，表Ⅱ-5-12，表Ⅱ-5-13</vt:lpstr>
      <vt:lpstr>表Ⅱ-5-14，表Ⅱ-5-15</vt:lpstr>
      <vt:lpstr>表Ⅱ-5-16，表Ⅱ-5-17，表Ⅱ-5-18</vt:lpstr>
      <vt:lpstr>表Ⅱ-5-19</vt:lpstr>
      <vt:lpstr>表Ⅱ-6-1～表Ⅱ-6-4</vt:lpstr>
      <vt:lpstr>表Ⅱ-7-1，表Ⅱ-7-2，表Ⅱ-7-3</vt:lpstr>
      <vt:lpstr>表Ⅱ-8-1，表Ⅱ-8-2，表Ⅱ-8-3</vt:lpstr>
      <vt:lpstr>表Ⅱ-8-4</vt:lpstr>
      <vt:lpstr>表Ⅱ-8-5</vt:lpstr>
      <vt:lpstr>表Ⅱ-8-6～表Ⅱ-8-9</vt:lpstr>
      <vt:lpstr>表Ⅱ-8-10～表Ⅱ-8-13</vt:lpstr>
      <vt:lpstr>表Ⅱ-8-14～表Ⅱ-8-17</vt:lpstr>
      <vt:lpstr>表Ⅱ-8-18～表Ⅱ-8-21</vt:lpstr>
      <vt:lpstr>表Ⅱ-8-22～表Ⅱ-8-23</vt:lpstr>
      <vt:lpstr>一覧!Print_Area</vt:lpstr>
      <vt:lpstr>'表Ⅰ-1-1，表Ⅰ-1-2'!Print_Area</vt:lpstr>
      <vt:lpstr>'表Ⅰ-1-3'!Print_Area</vt:lpstr>
      <vt:lpstr>'表Ⅰ-1-4'!Print_Area</vt:lpstr>
      <vt:lpstr>'表Ⅰ-1-6'!Print_Area</vt:lpstr>
      <vt:lpstr>'表Ⅰ-1-7，表Ⅰ-1-8'!Print_Area</vt:lpstr>
      <vt:lpstr>'表Ⅰ-1-9，表Ⅰ-1-10'!Print_Area</vt:lpstr>
      <vt:lpstr>'表Ⅱ-1-2-1，表Ⅱ-1-2-2，表Ⅱ-1-2-3'!Print_Area</vt:lpstr>
      <vt:lpstr>'表Ⅱ-1-2-4，表Ⅱ-1-2-5，表Ⅱ-1-2-6'!Print_Area</vt:lpstr>
      <vt:lpstr>'表Ⅱ-1-3-1，表Ⅱ-1-3-2，表Ⅱ-1-4-1'!Print_Area</vt:lpstr>
      <vt:lpstr>'表Ⅱ-2-1，表Ⅱ-2-2'!Print_Area</vt:lpstr>
      <vt:lpstr>'表Ⅱ-2-3，表Ⅱ-2-4，表Ⅱ-2-5'!Print_Area</vt:lpstr>
      <vt:lpstr>'表Ⅱ-3-1-1，表Ⅱ-3-1-2'!Print_Area</vt:lpstr>
      <vt:lpstr>'表Ⅱ-3-1-10'!Print_Area</vt:lpstr>
      <vt:lpstr>'表Ⅱ-3-1-3，表Ⅱ-3-1-4，表Ⅱ-3-1-5'!Print_Area</vt:lpstr>
      <vt:lpstr>'表Ⅱ-3-1-6'!Print_Area</vt:lpstr>
      <vt:lpstr>'表Ⅱ-3-1-7'!Print_Area</vt:lpstr>
      <vt:lpstr>'表Ⅱ-3-1-8'!Print_Area</vt:lpstr>
      <vt:lpstr>'表Ⅱ-3-1-9'!Print_Area</vt:lpstr>
      <vt:lpstr>'表Ⅱ-3-2-1，表Ⅱ-3-2-2'!Print_Area</vt:lpstr>
      <vt:lpstr>'表Ⅱ-3-2-3～表Ⅱ-3-2-6'!Print_Area</vt:lpstr>
      <vt:lpstr>'表Ⅱ-3-3-1，表Ⅱ-3-3-2'!Print_Area</vt:lpstr>
      <vt:lpstr>'表Ⅱ-3-3-3，表Ⅱ-3-3-4'!Print_Area</vt:lpstr>
      <vt:lpstr>'表Ⅱ-3-3-5，表Ⅱ-3-3-6'!Print_Area</vt:lpstr>
      <vt:lpstr>'表Ⅱ-3-3-7，表Ⅱ-3-3-8'!Print_Area</vt:lpstr>
      <vt:lpstr>'表Ⅱ-3-4-1，表Ⅱ-3-4-2'!Print_Area</vt:lpstr>
      <vt:lpstr>'表Ⅱ-3-5-1，表Ⅱ-3-5-2'!Print_Area</vt:lpstr>
      <vt:lpstr>'表Ⅱ-3-6-1，表Ⅱ-3-6-2'!Print_Area</vt:lpstr>
      <vt:lpstr>'表Ⅱ-3-7-1，表Ⅱ-3-7-2'!Print_Area</vt:lpstr>
      <vt:lpstr>'表Ⅱ-3-8-1，表Ⅱ-3-8-2'!Print_Area</vt:lpstr>
      <vt:lpstr>'表Ⅱ-4-1，表Ⅱ-4-2，表Ⅱ-4-3'!Print_Area</vt:lpstr>
      <vt:lpstr>'表Ⅱ-5-1，表Ⅱ-5-2，表Ⅱ-5-3'!Print_Area</vt:lpstr>
      <vt:lpstr>'表Ⅱ-5-11，表Ⅱ-5-12，表Ⅱ-5-13'!Print_Area</vt:lpstr>
      <vt:lpstr>'表Ⅱ-5-14，表Ⅱ-5-15'!Print_Area</vt:lpstr>
      <vt:lpstr>'表Ⅱ-5-16，表Ⅱ-5-17，表Ⅱ-5-18'!Print_Area</vt:lpstr>
      <vt:lpstr>'表Ⅱ-5-19'!Print_Area</vt:lpstr>
      <vt:lpstr>'表Ⅱ-5-4，表Ⅱ-5-5，表Ⅱ-5-6'!Print_Area</vt:lpstr>
      <vt:lpstr>'表Ⅱ-5-7，表Ⅱ-5-8'!Print_Area</vt:lpstr>
      <vt:lpstr>'表Ⅱ-5-9，表Ⅱ-5-10'!Print_Area</vt:lpstr>
      <vt:lpstr>'表Ⅱ-6-1～表Ⅱ-6-4'!Print_Area</vt:lpstr>
      <vt:lpstr>'表Ⅱ-7-1，表Ⅱ-7-2，表Ⅱ-7-3'!Print_Area</vt:lpstr>
      <vt:lpstr>'表Ⅱ-8-1，表Ⅱ-8-2，表Ⅱ-8-3'!Print_Area</vt:lpstr>
      <vt:lpstr>'表Ⅱ-8-10～表Ⅱ-8-13'!Print_Area</vt:lpstr>
      <vt:lpstr>'表Ⅱ-8-14～表Ⅱ-8-17'!Print_Area</vt:lpstr>
      <vt:lpstr>'表Ⅱ-8-18～表Ⅱ-8-21'!Print_Area</vt:lpstr>
      <vt:lpstr>'表Ⅱ-8-22～表Ⅱ-8-23'!Print_Area</vt:lpstr>
      <vt:lpstr>'表Ⅱ-8-4'!Print_Area</vt:lpstr>
      <vt:lpstr>'表Ⅱ-8-5'!Print_Area</vt:lpstr>
      <vt:lpstr>'表Ⅱ-8-6～表Ⅱ-8-9'!Print_Area</vt:lpstr>
    </vt:vector>
  </TitlesOfParts>
  <Company>（株）帝国データバンク</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T4453</dc:creator>
  <cp:lastModifiedBy>kyoto</cp:lastModifiedBy>
  <cp:lastPrinted>2018-02-05T08:18:46Z</cp:lastPrinted>
  <dcterms:created xsi:type="dcterms:W3CDTF">2009-04-10T05:02:06Z</dcterms:created>
  <dcterms:modified xsi:type="dcterms:W3CDTF">2018-02-05T08:33:38Z</dcterms:modified>
</cp:coreProperties>
</file>