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8EA9CB36-77D9-4E72-93D2-8EF83AAA9501}" xr6:coauthVersionLast="47" xr6:coauthVersionMax="47" xr10:uidLastSave="{00000000-0000-0000-0000-000000000000}"/>
  <workbookProtection workbookAlgorithmName="SHA-512" workbookHashValue="F0yPcJgYPP6hB26AX5SpIyXsfxGV4V4wdLenkl/BhKPQNbSA0Mivna5mgcuuwPiypUGesdMCDxiOHtJMDWecCg==" workbookSaltValue="0xQ35QxSWuF+OqXUwSGDlw==" workbookSpinCount="100000" lockStructure="1"/>
  <bookViews>
    <workbookView xWindow="-120" yWindow="-120" windowWidth="29040" windowHeight="15720" tabRatio="943" xr2:uid="{00000000-000D-0000-FFFF-FFFF00000000}"/>
  </bookViews>
  <sheets>
    <sheet name="第11号（指定器具、提案要）" sheetId="3" r:id="rId1"/>
    <sheet name="第14-1号（事業費算出表（保健福祉局））" sheetId="6" r:id="rId2"/>
    <sheet name="第14-2号（事業費算出表（文化市民局））" sheetId="14" r:id="rId3"/>
    <sheet name="第15号（事業効果算出表）" sheetId="13" r:id="rId4"/>
    <sheet name="施設別事業効果（計算用２）（非表示）" sheetId="12" state="hidden" r:id="rId5"/>
    <sheet name="施設別点灯時間内訳（計算用１）（非表示）" sheetId="8" state="hidden" r:id="rId6"/>
  </sheets>
  <externalReferences>
    <externalReference r:id="rId7"/>
  </externalReferences>
  <definedNames>
    <definedName name="_xlnm._FilterDatabase" localSheetId="4">'施設別事業効果（計算用２）（非表示）'!$C$3:$U$4</definedName>
    <definedName name="_xlnm._FilterDatabase" localSheetId="0" hidden="1">'第11号（指定器具、提案要）'!$A$5:$J$67</definedName>
    <definedName name="_xlnm._FilterDatabase" localSheetId="1" hidden="1">'第14-1号（事業費算出表（保健福祉局））'!$A$5:$I$65</definedName>
    <definedName name="_xlnm._FilterDatabase" localSheetId="2" hidden="1">'第14-2号（事業費算出表（文化市民局））'!$A$5:$I$65</definedName>
    <definedName name="_Hlk58402164" localSheetId="0">'第11号（指定器具、提案要）'!#REF!</definedName>
    <definedName name="_Hlk58402164" localSheetId="1">'第14-1号（事業費算出表（保健福祉局））'!#REF!</definedName>
    <definedName name="_Hlk58402164" localSheetId="2">'第14-2号（事業費算出表（文化市民局））'!#REF!</definedName>
    <definedName name="_Hlk58403057" localSheetId="0">'第11号（指定器具、提案要）'!#REF!</definedName>
    <definedName name="_Hlk58403057" localSheetId="1">'第14-1号（事業費算出表（保健福祉局））'!#REF!</definedName>
    <definedName name="_Hlk58403057" localSheetId="2">'第14-2号（事業費算出表（文化市民局））'!#REF!</definedName>
    <definedName name="_Hlk58403074" localSheetId="0">'第11号（指定器具、提案要）'!#REF!</definedName>
    <definedName name="_Hlk58403074" localSheetId="1">'第14-1号（事業費算出表（保健福祉局））'!#REF!</definedName>
    <definedName name="_Hlk58403074" localSheetId="2">'第14-2号（事業費算出表（文化市民局））'!#REF!</definedName>
    <definedName name="_xlnm.Print_Area" localSheetId="4">'施設別事業効果（計算用２）（非表示）'!$C$1:$U$4</definedName>
    <definedName name="_xlnm.Print_Area" localSheetId="0">'第11号（指定器具、提案要）'!$B$2:$J$61</definedName>
    <definedName name="_xlnm.Print_Area" localSheetId="1">'第14-1号（事業費算出表（保健福祉局））'!$B$2:$I$65</definedName>
    <definedName name="_xlnm.Print_Area" localSheetId="2">'第14-2号（事業費算出表（文化市民局））'!$B$2:$I$65</definedName>
    <definedName name="_xlnm.Print_Area" localSheetId="3">'第15号（事業効果算出表）'!$B$2:$H$23</definedName>
    <definedName name="_xlnm.Print_Titles" localSheetId="4">'施設別事業効果（計算用２）（非表示）'!$2:$4</definedName>
    <definedName name="_xlnm.Print_Titles" localSheetId="0">'第11号（指定器具、提案要）'!$2:$6</definedName>
    <definedName name="既存器具型式等">#REF!</definedName>
    <definedName name="新器具型番">#REF!</definedName>
    <definedName name="新旧">#REF!</definedName>
    <definedName name="新設">[1]!テーブル6[新設]</definedName>
    <definedName name="新設撤去選択">'[1]隠し　照明器具まとめ'!$C$2:$D$2</definedName>
    <definedName name="撤去">[1]!テーブル7[撤去]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2" l="1"/>
  <c r="F5" i="12"/>
  <c r="G5" i="12"/>
  <c r="E6" i="12"/>
  <c r="F6" i="12"/>
  <c r="G6" i="12"/>
  <c r="I3" i="8"/>
  <c r="J3" i="8"/>
  <c r="K3" i="8"/>
  <c r="BB51" i="8"/>
  <c r="BC51" i="8"/>
  <c r="BD51" i="8"/>
  <c r="BE51" i="8"/>
  <c r="BF51" i="8"/>
  <c r="BG51" i="8"/>
  <c r="BH51" i="8"/>
  <c r="BI51" i="8"/>
  <c r="BB52" i="8"/>
  <c r="BC52" i="8"/>
  <c r="BD52" i="8"/>
  <c r="BE52" i="8"/>
  <c r="BF52" i="8"/>
  <c r="BG52" i="8"/>
  <c r="BH52" i="8"/>
  <c r="BI52" i="8"/>
  <c r="BB53" i="8"/>
  <c r="BC53" i="8"/>
  <c r="BD53" i="8"/>
  <c r="BE53" i="8"/>
  <c r="BF53" i="8"/>
  <c r="BG53" i="8"/>
  <c r="BH53" i="8"/>
  <c r="BI53" i="8"/>
  <c r="BB54" i="8"/>
  <c r="BC54" i="8"/>
  <c r="BD54" i="8"/>
  <c r="BE54" i="8"/>
  <c r="BF54" i="8"/>
  <c r="BG54" i="8"/>
  <c r="BH54" i="8"/>
  <c r="BI54" i="8"/>
  <c r="BB55" i="8"/>
  <c r="BC55" i="8"/>
  <c r="BD55" i="8"/>
  <c r="BE55" i="8"/>
  <c r="BF55" i="8"/>
  <c r="BG55" i="8"/>
  <c r="BH55" i="8"/>
  <c r="BI55" i="8"/>
  <c r="BB56" i="8"/>
  <c r="BC56" i="8"/>
  <c r="BD56" i="8"/>
  <c r="BE56" i="8"/>
  <c r="BF56" i="8"/>
  <c r="BG56" i="8"/>
  <c r="BH56" i="8"/>
  <c r="BI56" i="8"/>
  <c r="BB57" i="8"/>
  <c r="BC57" i="8"/>
  <c r="BD57" i="8"/>
  <c r="BE57" i="8"/>
  <c r="BF57" i="8"/>
  <c r="BG57" i="8"/>
  <c r="BH57" i="8"/>
  <c r="BI57" i="8"/>
  <c r="BB58" i="8"/>
  <c r="BC58" i="8"/>
  <c r="BD58" i="8"/>
  <c r="BE58" i="8"/>
  <c r="BF58" i="8"/>
  <c r="BG58" i="8"/>
  <c r="BH58" i="8"/>
  <c r="BI58" i="8"/>
  <c r="BB59" i="8"/>
  <c r="BC59" i="8"/>
  <c r="BD59" i="8"/>
  <c r="BE59" i="8"/>
  <c r="BF59" i="8"/>
  <c r="BG59" i="8"/>
  <c r="BH59" i="8"/>
  <c r="BI59" i="8"/>
  <c r="BB60" i="8"/>
  <c r="BC60" i="8"/>
  <c r="BD60" i="8"/>
  <c r="BE60" i="8"/>
  <c r="BF60" i="8"/>
  <c r="BG60" i="8"/>
  <c r="BH60" i="8"/>
  <c r="BI60" i="8"/>
  <c r="BB61" i="8"/>
  <c r="BC61" i="8"/>
  <c r="BD61" i="8"/>
  <c r="BE61" i="8"/>
  <c r="BF61" i="8"/>
  <c r="BG61" i="8"/>
  <c r="BH61" i="8"/>
  <c r="BI61" i="8"/>
  <c r="BB62" i="8"/>
  <c r="BC62" i="8"/>
  <c r="BD62" i="8"/>
  <c r="BE62" i="8"/>
  <c r="BF62" i="8"/>
  <c r="BG62" i="8"/>
  <c r="BH62" i="8"/>
  <c r="BI62" i="8"/>
  <c r="BB63" i="8"/>
  <c r="BC63" i="8"/>
  <c r="BD63" i="8"/>
  <c r="BE63" i="8"/>
  <c r="BF63" i="8"/>
  <c r="BG63" i="8"/>
  <c r="BH63" i="8"/>
  <c r="BI63" i="8"/>
  <c r="BB64" i="8"/>
  <c r="BC64" i="8"/>
  <c r="BD64" i="8"/>
  <c r="BE64" i="8"/>
  <c r="BF64" i="8"/>
  <c r="BG64" i="8"/>
  <c r="BH64" i="8"/>
  <c r="BI64" i="8"/>
  <c r="BB65" i="8"/>
  <c r="BC65" i="8"/>
  <c r="BD65" i="8"/>
  <c r="BE65" i="8"/>
  <c r="BF65" i="8"/>
  <c r="BG65" i="8"/>
  <c r="BH65" i="8"/>
  <c r="BI65" i="8"/>
  <c r="BB66" i="8"/>
  <c r="BC66" i="8"/>
  <c r="BD66" i="8"/>
  <c r="BE66" i="8"/>
  <c r="BF66" i="8"/>
  <c r="BG66" i="8"/>
  <c r="BH66" i="8"/>
  <c r="BI66" i="8"/>
  <c r="BB67" i="8"/>
  <c r="BC67" i="8"/>
  <c r="BD67" i="8"/>
  <c r="BE67" i="8"/>
  <c r="BF67" i="8"/>
  <c r="BG67" i="8"/>
  <c r="BH67" i="8"/>
  <c r="BI67" i="8"/>
  <c r="BB68" i="8"/>
  <c r="BC68" i="8"/>
  <c r="BD68" i="8"/>
  <c r="BE68" i="8"/>
  <c r="BF68" i="8"/>
  <c r="BG68" i="8"/>
  <c r="BH68" i="8"/>
  <c r="BI68" i="8"/>
  <c r="BB69" i="8"/>
  <c r="BC69" i="8"/>
  <c r="BD69" i="8"/>
  <c r="BE69" i="8"/>
  <c r="BF69" i="8"/>
  <c r="BG69" i="8"/>
  <c r="BH69" i="8"/>
  <c r="BI69" i="8"/>
  <c r="BB70" i="8"/>
  <c r="BC70" i="8"/>
  <c r="BD70" i="8"/>
  <c r="BE70" i="8"/>
  <c r="BF70" i="8"/>
  <c r="BG70" i="8"/>
  <c r="BH70" i="8"/>
  <c r="BI70" i="8"/>
  <c r="BB71" i="8"/>
  <c r="BC71" i="8"/>
  <c r="BD71" i="8"/>
  <c r="BE71" i="8"/>
  <c r="BF71" i="8"/>
  <c r="BG71" i="8"/>
  <c r="BH71" i="8"/>
  <c r="BI71" i="8"/>
  <c r="BB72" i="8"/>
  <c r="BC72" i="8"/>
  <c r="BD72" i="8"/>
  <c r="BE72" i="8"/>
  <c r="BF72" i="8"/>
  <c r="BG72" i="8"/>
  <c r="BH72" i="8"/>
  <c r="BI72" i="8"/>
  <c r="BB73" i="8"/>
  <c r="BC73" i="8"/>
  <c r="BD73" i="8"/>
  <c r="BE73" i="8"/>
  <c r="BF73" i="8"/>
  <c r="BG73" i="8"/>
  <c r="BH73" i="8"/>
  <c r="BI73" i="8"/>
  <c r="BB74" i="8"/>
  <c r="BC74" i="8"/>
  <c r="BD74" i="8"/>
  <c r="BE74" i="8"/>
  <c r="BF74" i="8"/>
  <c r="BG74" i="8"/>
  <c r="BH74" i="8"/>
  <c r="BI74" i="8"/>
  <c r="BB75" i="8"/>
  <c r="BC75" i="8"/>
  <c r="BD75" i="8"/>
  <c r="BE75" i="8"/>
  <c r="BF75" i="8"/>
  <c r="BG75" i="8"/>
  <c r="BH75" i="8"/>
  <c r="BI75" i="8"/>
  <c r="BB76" i="8"/>
  <c r="BC76" i="8"/>
  <c r="BD76" i="8"/>
  <c r="BE76" i="8"/>
  <c r="BF76" i="8"/>
  <c r="BG76" i="8"/>
  <c r="BH76" i="8"/>
  <c r="BI76" i="8"/>
  <c r="BB77" i="8"/>
  <c r="BC77" i="8"/>
  <c r="BD77" i="8"/>
  <c r="BE77" i="8"/>
  <c r="BF77" i="8"/>
  <c r="BG77" i="8"/>
  <c r="BH77" i="8"/>
  <c r="BI77" i="8"/>
  <c r="BB78" i="8"/>
  <c r="BC78" i="8"/>
  <c r="BD78" i="8"/>
  <c r="BE78" i="8"/>
  <c r="BF78" i="8"/>
  <c r="BG78" i="8"/>
  <c r="BH78" i="8"/>
  <c r="BI78" i="8"/>
  <c r="BB79" i="8"/>
  <c r="BC79" i="8"/>
  <c r="BD79" i="8"/>
  <c r="BE79" i="8"/>
  <c r="BF79" i="8"/>
  <c r="BG79" i="8"/>
  <c r="BH79" i="8"/>
  <c r="BI79" i="8"/>
  <c r="BB80" i="8"/>
  <c r="BC80" i="8"/>
  <c r="BD80" i="8"/>
  <c r="BE80" i="8"/>
  <c r="BF80" i="8"/>
  <c r="BG80" i="8"/>
  <c r="BH80" i="8"/>
  <c r="BI80" i="8"/>
  <c r="BB81" i="8"/>
  <c r="BC81" i="8"/>
  <c r="BD81" i="8"/>
  <c r="BE81" i="8"/>
  <c r="BF81" i="8"/>
  <c r="BG81" i="8"/>
  <c r="BH81" i="8"/>
  <c r="BI81" i="8"/>
  <c r="BB82" i="8"/>
  <c r="BC82" i="8"/>
  <c r="BD82" i="8"/>
  <c r="BE82" i="8"/>
  <c r="BF82" i="8"/>
  <c r="BG82" i="8"/>
  <c r="BH82" i="8"/>
  <c r="BI82" i="8"/>
  <c r="BB83" i="8"/>
  <c r="BC83" i="8"/>
  <c r="BD83" i="8"/>
  <c r="BE83" i="8"/>
  <c r="BF83" i="8"/>
  <c r="BG83" i="8"/>
  <c r="BH83" i="8"/>
  <c r="BI83" i="8"/>
  <c r="BB84" i="8"/>
  <c r="BC84" i="8"/>
  <c r="BD84" i="8"/>
  <c r="BE84" i="8"/>
  <c r="BF84" i="8"/>
  <c r="BG84" i="8"/>
  <c r="BH84" i="8"/>
  <c r="BI84" i="8"/>
  <c r="BB85" i="8"/>
  <c r="BC85" i="8"/>
  <c r="BD85" i="8"/>
  <c r="BE85" i="8"/>
  <c r="BF85" i="8"/>
  <c r="BG85" i="8"/>
  <c r="BH85" i="8"/>
  <c r="BI85" i="8"/>
  <c r="AL4" i="8"/>
  <c r="AM4" i="8"/>
  <c r="AM3" i="8" s="1"/>
  <c r="AN4" i="8"/>
  <c r="AO4" i="8"/>
  <c r="AP4" i="8"/>
  <c r="AQ4" i="8"/>
  <c r="AL5" i="8"/>
  <c r="AL3" i="8" s="1"/>
  <c r="AM5" i="8"/>
  <c r="AN5" i="8"/>
  <c r="AO5" i="8"/>
  <c r="AP5" i="8"/>
  <c r="AQ5" i="8"/>
  <c r="AL6" i="8"/>
  <c r="AM6" i="8"/>
  <c r="AN6" i="8"/>
  <c r="AO6" i="8"/>
  <c r="AP6" i="8"/>
  <c r="AQ6" i="8"/>
  <c r="AL7" i="8"/>
  <c r="AM7" i="8"/>
  <c r="AN7" i="8"/>
  <c r="AO7" i="8"/>
  <c r="AP7" i="8"/>
  <c r="AQ7" i="8"/>
  <c r="AL8" i="8"/>
  <c r="AM8" i="8"/>
  <c r="AN8" i="8"/>
  <c r="AO8" i="8"/>
  <c r="AP8" i="8"/>
  <c r="AQ8" i="8"/>
  <c r="AL9" i="8"/>
  <c r="AM9" i="8"/>
  <c r="AN9" i="8"/>
  <c r="AO9" i="8"/>
  <c r="AP9" i="8"/>
  <c r="AQ9" i="8"/>
  <c r="AL10" i="8"/>
  <c r="AM10" i="8"/>
  <c r="AN10" i="8"/>
  <c r="AO10" i="8"/>
  <c r="AP10" i="8"/>
  <c r="AQ10" i="8"/>
  <c r="AL11" i="8"/>
  <c r="AM11" i="8"/>
  <c r="AN11" i="8"/>
  <c r="AO11" i="8"/>
  <c r="AP11" i="8"/>
  <c r="AQ11" i="8"/>
  <c r="AL12" i="8"/>
  <c r="AM12" i="8"/>
  <c r="AN12" i="8"/>
  <c r="AO12" i="8"/>
  <c r="AP12" i="8"/>
  <c r="AQ12" i="8"/>
  <c r="AL13" i="8"/>
  <c r="AM13" i="8"/>
  <c r="AN13" i="8"/>
  <c r="AO13" i="8"/>
  <c r="AP13" i="8"/>
  <c r="AQ13" i="8"/>
  <c r="AL14" i="8"/>
  <c r="AM14" i="8"/>
  <c r="AN14" i="8"/>
  <c r="AO14" i="8"/>
  <c r="AP14" i="8"/>
  <c r="AQ14" i="8"/>
  <c r="AL15" i="8"/>
  <c r="AM15" i="8"/>
  <c r="AN15" i="8"/>
  <c r="AO15" i="8"/>
  <c r="AP15" i="8"/>
  <c r="AQ15" i="8"/>
  <c r="AL16" i="8"/>
  <c r="AM16" i="8"/>
  <c r="AN16" i="8"/>
  <c r="AO16" i="8"/>
  <c r="AP16" i="8"/>
  <c r="AQ16" i="8"/>
  <c r="AL17" i="8"/>
  <c r="AM17" i="8"/>
  <c r="AN17" i="8"/>
  <c r="AO17" i="8"/>
  <c r="AP17" i="8"/>
  <c r="AQ17" i="8"/>
  <c r="AL18" i="8"/>
  <c r="AM18" i="8"/>
  <c r="AN18" i="8"/>
  <c r="AO18" i="8"/>
  <c r="AP18" i="8"/>
  <c r="AQ18" i="8"/>
  <c r="AL19" i="8"/>
  <c r="AM19" i="8"/>
  <c r="AN19" i="8"/>
  <c r="AO19" i="8"/>
  <c r="AP19" i="8"/>
  <c r="AQ19" i="8"/>
  <c r="AL20" i="8"/>
  <c r="AM20" i="8"/>
  <c r="AN20" i="8"/>
  <c r="AO20" i="8"/>
  <c r="AP20" i="8"/>
  <c r="AQ20" i="8"/>
  <c r="AL21" i="8"/>
  <c r="AM21" i="8"/>
  <c r="AN21" i="8"/>
  <c r="AO21" i="8"/>
  <c r="AP21" i="8"/>
  <c r="AQ21" i="8"/>
  <c r="AL22" i="8"/>
  <c r="AM22" i="8"/>
  <c r="AN22" i="8"/>
  <c r="AO22" i="8"/>
  <c r="AP22" i="8"/>
  <c r="AQ22" i="8"/>
  <c r="AL23" i="8"/>
  <c r="AM23" i="8"/>
  <c r="AN23" i="8"/>
  <c r="AO23" i="8"/>
  <c r="AP23" i="8"/>
  <c r="AQ23" i="8"/>
  <c r="AL24" i="8"/>
  <c r="AM24" i="8"/>
  <c r="AN24" i="8"/>
  <c r="AO24" i="8"/>
  <c r="AP24" i="8"/>
  <c r="AQ24" i="8"/>
  <c r="AL25" i="8"/>
  <c r="AM25" i="8"/>
  <c r="AN25" i="8"/>
  <c r="AO25" i="8"/>
  <c r="AP25" i="8"/>
  <c r="AQ25" i="8"/>
  <c r="AL26" i="8"/>
  <c r="AM26" i="8"/>
  <c r="AN26" i="8"/>
  <c r="AO26" i="8"/>
  <c r="AP26" i="8"/>
  <c r="AQ26" i="8"/>
  <c r="AL27" i="8"/>
  <c r="AM27" i="8"/>
  <c r="AN27" i="8"/>
  <c r="AO27" i="8"/>
  <c r="AP27" i="8"/>
  <c r="AQ27" i="8"/>
  <c r="AL28" i="8"/>
  <c r="AM28" i="8"/>
  <c r="AN28" i="8"/>
  <c r="AO28" i="8"/>
  <c r="AP28" i="8"/>
  <c r="AQ28" i="8"/>
  <c r="AL29" i="8"/>
  <c r="AM29" i="8"/>
  <c r="AN29" i="8"/>
  <c r="AO29" i="8"/>
  <c r="AP29" i="8"/>
  <c r="AQ29" i="8"/>
  <c r="AL30" i="8"/>
  <c r="AM30" i="8"/>
  <c r="AN30" i="8"/>
  <c r="AO30" i="8"/>
  <c r="AP30" i="8"/>
  <c r="AQ30" i="8"/>
  <c r="AL31" i="8"/>
  <c r="AM31" i="8"/>
  <c r="AN31" i="8"/>
  <c r="AO31" i="8"/>
  <c r="AP31" i="8"/>
  <c r="AQ31" i="8"/>
  <c r="AL32" i="8"/>
  <c r="AM32" i="8"/>
  <c r="AN32" i="8"/>
  <c r="AO32" i="8"/>
  <c r="AP32" i="8"/>
  <c r="AQ32" i="8"/>
  <c r="AL33" i="8"/>
  <c r="AM33" i="8"/>
  <c r="AN33" i="8"/>
  <c r="AO33" i="8"/>
  <c r="AP33" i="8"/>
  <c r="AQ33" i="8"/>
  <c r="AL34" i="8"/>
  <c r="AM34" i="8"/>
  <c r="AN34" i="8"/>
  <c r="AO34" i="8"/>
  <c r="AP34" i="8"/>
  <c r="AQ34" i="8"/>
  <c r="AL35" i="8"/>
  <c r="AM35" i="8"/>
  <c r="AN35" i="8"/>
  <c r="AO35" i="8"/>
  <c r="AP35" i="8"/>
  <c r="AQ35" i="8"/>
  <c r="AL36" i="8"/>
  <c r="AM36" i="8"/>
  <c r="AN36" i="8"/>
  <c r="AO36" i="8"/>
  <c r="AP36" i="8"/>
  <c r="AQ36" i="8"/>
  <c r="AL37" i="8"/>
  <c r="AM37" i="8"/>
  <c r="AN37" i="8"/>
  <c r="AO37" i="8"/>
  <c r="AP37" i="8"/>
  <c r="AQ37" i="8"/>
  <c r="AL38" i="8"/>
  <c r="AM38" i="8"/>
  <c r="AN38" i="8"/>
  <c r="AO38" i="8"/>
  <c r="AP38" i="8"/>
  <c r="AQ38" i="8"/>
  <c r="AL39" i="8"/>
  <c r="AM39" i="8"/>
  <c r="AN39" i="8"/>
  <c r="AO39" i="8"/>
  <c r="AP39" i="8"/>
  <c r="AQ39" i="8"/>
  <c r="AL40" i="8"/>
  <c r="AM40" i="8"/>
  <c r="AN40" i="8"/>
  <c r="AO40" i="8"/>
  <c r="AP40" i="8"/>
  <c r="AQ40" i="8"/>
  <c r="AL41" i="8"/>
  <c r="AM41" i="8"/>
  <c r="AN41" i="8"/>
  <c r="AO41" i="8"/>
  <c r="AP41" i="8"/>
  <c r="AQ41" i="8"/>
  <c r="AL42" i="8"/>
  <c r="AM42" i="8"/>
  <c r="AN42" i="8"/>
  <c r="AO42" i="8"/>
  <c r="AP42" i="8"/>
  <c r="AQ42" i="8"/>
  <c r="AL43" i="8"/>
  <c r="AM43" i="8"/>
  <c r="AN43" i="8"/>
  <c r="AO43" i="8"/>
  <c r="AP43" i="8"/>
  <c r="AQ43" i="8"/>
  <c r="AL44" i="8"/>
  <c r="AM44" i="8"/>
  <c r="AN44" i="8"/>
  <c r="AO44" i="8"/>
  <c r="AP44" i="8"/>
  <c r="AQ44" i="8"/>
  <c r="AL45" i="8"/>
  <c r="AM45" i="8"/>
  <c r="AN45" i="8"/>
  <c r="AO45" i="8"/>
  <c r="AP45" i="8"/>
  <c r="AQ45" i="8"/>
  <c r="AL46" i="8"/>
  <c r="AM46" i="8"/>
  <c r="AN46" i="8"/>
  <c r="AO46" i="8"/>
  <c r="AP46" i="8"/>
  <c r="AQ46" i="8"/>
  <c r="AL47" i="8"/>
  <c r="AM47" i="8"/>
  <c r="AN47" i="8"/>
  <c r="AO47" i="8"/>
  <c r="AP47" i="8"/>
  <c r="AQ47" i="8"/>
  <c r="AL48" i="8"/>
  <c r="AM48" i="8"/>
  <c r="AN48" i="8"/>
  <c r="AO48" i="8"/>
  <c r="AP48" i="8"/>
  <c r="AQ48" i="8"/>
  <c r="AL49" i="8"/>
  <c r="AM49" i="8"/>
  <c r="AN49" i="8"/>
  <c r="AO49" i="8"/>
  <c r="AP49" i="8"/>
  <c r="AQ49" i="8"/>
  <c r="AL50" i="8"/>
  <c r="AM50" i="8"/>
  <c r="AN50" i="8"/>
  <c r="AO50" i="8"/>
  <c r="AP50" i="8"/>
  <c r="AQ50" i="8"/>
  <c r="AL51" i="8"/>
  <c r="AM51" i="8"/>
  <c r="AN51" i="8"/>
  <c r="AO51" i="8"/>
  <c r="AP51" i="8"/>
  <c r="AQ51" i="8"/>
  <c r="AL52" i="8"/>
  <c r="AM52" i="8"/>
  <c r="AN52" i="8"/>
  <c r="AO52" i="8"/>
  <c r="AP52" i="8"/>
  <c r="AQ52" i="8"/>
  <c r="AL53" i="8"/>
  <c r="AM53" i="8"/>
  <c r="AN53" i="8"/>
  <c r="AO53" i="8"/>
  <c r="AP53" i="8"/>
  <c r="AQ53" i="8"/>
  <c r="AL54" i="8"/>
  <c r="AM54" i="8"/>
  <c r="AN54" i="8"/>
  <c r="AO54" i="8"/>
  <c r="AP54" i="8"/>
  <c r="AQ54" i="8"/>
  <c r="AL55" i="8"/>
  <c r="AM55" i="8"/>
  <c r="AN55" i="8"/>
  <c r="AO55" i="8"/>
  <c r="AP55" i="8"/>
  <c r="AQ55" i="8"/>
  <c r="AL56" i="8"/>
  <c r="AM56" i="8"/>
  <c r="AN56" i="8"/>
  <c r="AO56" i="8"/>
  <c r="AP56" i="8"/>
  <c r="AQ56" i="8"/>
  <c r="AL57" i="8"/>
  <c r="AM57" i="8"/>
  <c r="AN57" i="8"/>
  <c r="AO57" i="8"/>
  <c r="AP57" i="8"/>
  <c r="AQ57" i="8"/>
  <c r="AL58" i="8"/>
  <c r="AM58" i="8"/>
  <c r="AN58" i="8"/>
  <c r="AO58" i="8"/>
  <c r="AP58" i="8"/>
  <c r="AQ58" i="8"/>
  <c r="AL59" i="8"/>
  <c r="AM59" i="8"/>
  <c r="AN59" i="8"/>
  <c r="AO59" i="8"/>
  <c r="AP59" i="8"/>
  <c r="AQ59" i="8"/>
  <c r="AL60" i="8"/>
  <c r="AM60" i="8"/>
  <c r="AN60" i="8"/>
  <c r="AO60" i="8"/>
  <c r="AP60" i="8"/>
  <c r="AQ60" i="8"/>
  <c r="AL61" i="8"/>
  <c r="AM61" i="8"/>
  <c r="AN61" i="8"/>
  <c r="AO61" i="8"/>
  <c r="AP61" i="8"/>
  <c r="AQ61" i="8"/>
  <c r="AL62" i="8"/>
  <c r="AM62" i="8"/>
  <c r="AN62" i="8"/>
  <c r="AO62" i="8"/>
  <c r="AP62" i="8"/>
  <c r="AQ62" i="8"/>
  <c r="AL63" i="8"/>
  <c r="AM63" i="8"/>
  <c r="AN63" i="8"/>
  <c r="AO63" i="8"/>
  <c r="AP63" i="8"/>
  <c r="AQ63" i="8"/>
  <c r="AL64" i="8"/>
  <c r="AM64" i="8"/>
  <c r="AN64" i="8"/>
  <c r="AO64" i="8"/>
  <c r="AP64" i="8"/>
  <c r="AQ64" i="8"/>
  <c r="AL65" i="8"/>
  <c r="AM65" i="8"/>
  <c r="AN65" i="8"/>
  <c r="AO65" i="8"/>
  <c r="AP65" i="8"/>
  <c r="AQ65" i="8"/>
  <c r="AL66" i="8"/>
  <c r="AM66" i="8"/>
  <c r="AN66" i="8"/>
  <c r="AO66" i="8"/>
  <c r="AP66" i="8"/>
  <c r="AQ66" i="8"/>
  <c r="AL67" i="8"/>
  <c r="AM67" i="8"/>
  <c r="AN67" i="8"/>
  <c r="AO67" i="8"/>
  <c r="AP67" i="8"/>
  <c r="AQ67" i="8"/>
  <c r="AL68" i="8"/>
  <c r="AM68" i="8"/>
  <c r="AN68" i="8"/>
  <c r="AO68" i="8"/>
  <c r="AP68" i="8"/>
  <c r="AQ68" i="8"/>
  <c r="AL69" i="8"/>
  <c r="AM69" i="8"/>
  <c r="AN69" i="8"/>
  <c r="AO69" i="8"/>
  <c r="AP69" i="8"/>
  <c r="AQ69" i="8"/>
  <c r="AL70" i="8"/>
  <c r="AM70" i="8"/>
  <c r="AN70" i="8"/>
  <c r="AO70" i="8"/>
  <c r="AP70" i="8"/>
  <c r="AQ70" i="8"/>
  <c r="AL71" i="8"/>
  <c r="AM71" i="8"/>
  <c r="AN71" i="8"/>
  <c r="AO71" i="8"/>
  <c r="AP71" i="8"/>
  <c r="AQ71" i="8"/>
  <c r="AL72" i="8"/>
  <c r="AM72" i="8"/>
  <c r="AN72" i="8"/>
  <c r="AO72" i="8"/>
  <c r="AP72" i="8"/>
  <c r="AQ72" i="8"/>
  <c r="AL73" i="8"/>
  <c r="AM73" i="8"/>
  <c r="AN73" i="8"/>
  <c r="AO73" i="8"/>
  <c r="AP73" i="8"/>
  <c r="AQ73" i="8"/>
  <c r="AL74" i="8"/>
  <c r="AM74" i="8"/>
  <c r="AN74" i="8"/>
  <c r="AO74" i="8"/>
  <c r="AP74" i="8"/>
  <c r="AQ74" i="8"/>
  <c r="AL75" i="8"/>
  <c r="AM75" i="8"/>
  <c r="AN75" i="8"/>
  <c r="AO75" i="8"/>
  <c r="AP75" i="8"/>
  <c r="AQ75" i="8"/>
  <c r="AL76" i="8"/>
  <c r="AM76" i="8"/>
  <c r="AN76" i="8"/>
  <c r="AO76" i="8"/>
  <c r="AP76" i="8"/>
  <c r="AQ76" i="8"/>
  <c r="AL77" i="8"/>
  <c r="AM77" i="8"/>
  <c r="AN77" i="8"/>
  <c r="AO77" i="8"/>
  <c r="AP77" i="8"/>
  <c r="AQ77" i="8"/>
  <c r="AL78" i="8"/>
  <c r="AM78" i="8"/>
  <c r="AN78" i="8"/>
  <c r="AO78" i="8"/>
  <c r="AP78" i="8"/>
  <c r="AQ78" i="8"/>
  <c r="AL79" i="8"/>
  <c r="AM79" i="8"/>
  <c r="AN79" i="8"/>
  <c r="AO79" i="8"/>
  <c r="AP79" i="8"/>
  <c r="AQ79" i="8"/>
  <c r="AL80" i="8"/>
  <c r="AM80" i="8"/>
  <c r="AN80" i="8"/>
  <c r="AO80" i="8"/>
  <c r="AP80" i="8"/>
  <c r="AQ80" i="8"/>
  <c r="AL81" i="8"/>
  <c r="AM81" i="8"/>
  <c r="AN81" i="8"/>
  <c r="AO81" i="8"/>
  <c r="AP81" i="8"/>
  <c r="AQ81" i="8"/>
  <c r="AL82" i="8"/>
  <c r="AM82" i="8"/>
  <c r="AN82" i="8"/>
  <c r="AO82" i="8"/>
  <c r="AP82" i="8"/>
  <c r="AQ82" i="8"/>
  <c r="AL83" i="8"/>
  <c r="AM83" i="8"/>
  <c r="AN83" i="8"/>
  <c r="AO83" i="8"/>
  <c r="AP83" i="8"/>
  <c r="AQ83" i="8"/>
  <c r="AL84" i="8"/>
  <c r="AM84" i="8"/>
  <c r="AN84" i="8"/>
  <c r="AO84" i="8"/>
  <c r="AP84" i="8"/>
  <c r="AQ84" i="8"/>
  <c r="AL85" i="8"/>
  <c r="AM85" i="8"/>
  <c r="AN85" i="8"/>
  <c r="AO85" i="8"/>
  <c r="AP85" i="8"/>
  <c r="AQ85" i="8"/>
  <c r="T5" i="12"/>
  <c r="S5" i="12"/>
  <c r="R5" i="12"/>
  <c r="E49" i="3"/>
  <c r="D56" i="6"/>
  <c r="AQ3" i="8" l="1"/>
  <c r="AP3" i="8"/>
  <c r="AO3" i="8"/>
  <c r="AN3" i="8"/>
  <c r="AK85" i="8"/>
  <c r="AJ85" i="8"/>
  <c r="AK84" i="8"/>
  <c r="AJ84" i="8"/>
  <c r="AK83" i="8"/>
  <c r="AJ83" i="8"/>
  <c r="AK82" i="8"/>
  <c r="AJ82" i="8"/>
  <c r="AK81" i="8"/>
  <c r="AJ81" i="8"/>
  <c r="AK80" i="8"/>
  <c r="AJ80" i="8"/>
  <c r="AK79" i="8"/>
  <c r="AJ79" i="8"/>
  <c r="AK78" i="8"/>
  <c r="AJ78" i="8"/>
  <c r="AK77" i="8"/>
  <c r="AJ77" i="8"/>
  <c r="AK76" i="8"/>
  <c r="AJ76" i="8"/>
  <c r="AK75" i="8"/>
  <c r="AJ75" i="8"/>
  <c r="AK74" i="8"/>
  <c r="AJ74" i="8"/>
  <c r="AK73" i="8"/>
  <c r="AJ73" i="8"/>
  <c r="AK72" i="8"/>
  <c r="AJ72" i="8"/>
  <c r="AK71" i="8"/>
  <c r="AJ71" i="8"/>
  <c r="AK70" i="8"/>
  <c r="AJ70" i="8"/>
  <c r="AK69" i="8"/>
  <c r="AJ69" i="8"/>
  <c r="AK68" i="8"/>
  <c r="AJ68" i="8"/>
  <c r="AK67" i="8"/>
  <c r="AJ67" i="8"/>
  <c r="AK66" i="8"/>
  <c r="AJ66" i="8"/>
  <c r="AK65" i="8"/>
  <c r="AJ65" i="8"/>
  <c r="AK64" i="8"/>
  <c r="AJ64" i="8"/>
  <c r="AK63" i="8"/>
  <c r="AJ63" i="8"/>
  <c r="AK62" i="8"/>
  <c r="AJ62" i="8"/>
  <c r="AK61" i="8"/>
  <c r="AJ61" i="8"/>
  <c r="AK60" i="8"/>
  <c r="AJ60" i="8"/>
  <c r="AK59" i="8"/>
  <c r="AJ59" i="8"/>
  <c r="AK58" i="8"/>
  <c r="AJ58" i="8"/>
  <c r="AK57" i="8"/>
  <c r="AJ57" i="8"/>
  <c r="AK56" i="8"/>
  <c r="AJ56" i="8"/>
  <c r="AK55" i="8"/>
  <c r="AJ55" i="8"/>
  <c r="AK54" i="8"/>
  <c r="AJ54" i="8"/>
  <c r="AK53" i="8"/>
  <c r="AJ53" i="8"/>
  <c r="AK52" i="8"/>
  <c r="AJ52" i="8"/>
  <c r="AK51" i="8"/>
  <c r="AJ51" i="8"/>
  <c r="AK50" i="8"/>
  <c r="AJ50" i="8"/>
  <c r="AK49" i="8"/>
  <c r="AJ49" i="8"/>
  <c r="AK48" i="8"/>
  <c r="AJ48" i="8"/>
  <c r="AK47" i="8"/>
  <c r="AJ47" i="8"/>
  <c r="AK46" i="8"/>
  <c r="AJ46" i="8"/>
  <c r="AK45" i="8"/>
  <c r="AJ45" i="8"/>
  <c r="AK44" i="8"/>
  <c r="AJ44" i="8"/>
  <c r="AK43" i="8"/>
  <c r="AJ43" i="8"/>
  <c r="AK42" i="8"/>
  <c r="AJ42" i="8"/>
  <c r="AK41" i="8"/>
  <c r="AJ41" i="8"/>
  <c r="AK40" i="8"/>
  <c r="AJ40" i="8"/>
  <c r="AK39" i="8"/>
  <c r="AJ39" i="8"/>
  <c r="AK38" i="8"/>
  <c r="AJ38" i="8"/>
  <c r="AK37" i="8"/>
  <c r="AJ37" i="8"/>
  <c r="AK36" i="8"/>
  <c r="AJ36" i="8"/>
  <c r="AK35" i="8"/>
  <c r="AJ35" i="8"/>
  <c r="AK34" i="8"/>
  <c r="AJ34" i="8"/>
  <c r="AK33" i="8"/>
  <c r="AJ33" i="8"/>
  <c r="AK32" i="8"/>
  <c r="AJ32" i="8"/>
  <c r="AK31" i="8"/>
  <c r="AJ31" i="8"/>
  <c r="AK30" i="8"/>
  <c r="AJ30" i="8"/>
  <c r="AK29" i="8"/>
  <c r="AJ29" i="8"/>
  <c r="AK28" i="8"/>
  <c r="AJ28" i="8"/>
  <c r="AK27" i="8"/>
  <c r="AJ27" i="8"/>
  <c r="AK26" i="8"/>
  <c r="AJ26" i="8"/>
  <c r="AK25" i="8"/>
  <c r="AJ25" i="8"/>
  <c r="AK24" i="8"/>
  <c r="AJ24" i="8"/>
  <c r="AK23" i="8"/>
  <c r="AJ23" i="8"/>
  <c r="AK22" i="8"/>
  <c r="AJ22" i="8"/>
  <c r="AK21" i="8"/>
  <c r="AJ21" i="8"/>
  <c r="AK20" i="8"/>
  <c r="AJ20" i="8"/>
  <c r="AK19" i="8"/>
  <c r="AJ19" i="8"/>
  <c r="AK18" i="8"/>
  <c r="AJ18" i="8"/>
  <c r="AK17" i="8"/>
  <c r="AJ17" i="8"/>
  <c r="AK16" i="8"/>
  <c r="AJ16" i="8"/>
  <c r="AK15" i="8"/>
  <c r="AJ15" i="8"/>
  <c r="AK14" i="8"/>
  <c r="AJ14" i="8"/>
  <c r="AK13" i="8"/>
  <c r="AJ13" i="8"/>
  <c r="AK12" i="8"/>
  <c r="AJ12" i="8"/>
  <c r="AK11" i="8"/>
  <c r="AJ11" i="8"/>
  <c r="AK10" i="8"/>
  <c r="AJ10" i="8"/>
  <c r="AK9" i="8"/>
  <c r="AJ9" i="8"/>
  <c r="AK8" i="8"/>
  <c r="AJ8" i="8"/>
  <c r="AK7" i="8"/>
  <c r="AJ7" i="8"/>
  <c r="AK6" i="8"/>
  <c r="AJ6" i="8"/>
  <c r="AK5" i="8"/>
  <c r="AJ5" i="8"/>
  <c r="AK4" i="8"/>
  <c r="AJ4" i="8"/>
  <c r="X3" i="8"/>
  <c r="W3" i="8"/>
  <c r="V3" i="8"/>
  <c r="I12" i="14"/>
  <c r="H12" i="14"/>
  <c r="I14" i="6"/>
  <c r="I15" i="6"/>
  <c r="I16" i="6"/>
  <c r="I17" i="6"/>
  <c r="I18" i="6"/>
  <c r="I19" i="6"/>
  <c r="I20" i="6"/>
  <c r="I21" i="6"/>
  <c r="I22" i="6"/>
  <c r="I23" i="6"/>
  <c r="I25" i="6"/>
  <c r="I27" i="6"/>
  <c r="I31" i="6"/>
  <c r="I32" i="6"/>
  <c r="I37" i="6"/>
  <c r="I38" i="6"/>
  <c r="I40" i="6"/>
  <c r="I41" i="6"/>
  <c r="I42" i="6"/>
  <c r="I46" i="6"/>
  <c r="I47" i="6"/>
  <c r="I49" i="6"/>
  <c r="I51" i="6"/>
  <c r="I10" i="6"/>
  <c r="I11" i="6"/>
  <c r="I12" i="6"/>
  <c r="I13" i="6"/>
  <c r="I9" i="6"/>
  <c r="H37" i="6"/>
  <c r="H38" i="6"/>
  <c r="H40" i="6"/>
  <c r="H41" i="6"/>
  <c r="H42" i="6"/>
  <c r="H46" i="6"/>
  <c r="H47" i="6"/>
  <c r="H49" i="6"/>
  <c r="H50" i="6"/>
  <c r="I50" i="6" s="1"/>
  <c r="H51" i="6"/>
  <c r="H21" i="6"/>
  <c r="H22" i="6"/>
  <c r="H23" i="6"/>
  <c r="H25" i="6"/>
  <c r="H27" i="6"/>
  <c r="H31" i="6"/>
  <c r="H32" i="6"/>
  <c r="H19" i="6"/>
  <c r="H20" i="6"/>
  <c r="H17" i="6"/>
  <c r="H18" i="6"/>
  <c r="H15" i="6"/>
  <c r="H16" i="6"/>
  <c r="H14" i="6"/>
  <c r="H13" i="6"/>
  <c r="H12" i="6"/>
  <c r="H9" i="6"/>
  <c r="H10" i="6"/>
  <c r="H11" i="6"/>
  <c r="H49" i="14"/>
  <c r="I50" i="14"/>
  <c r="H50" i="14"/>
  <c r="AA5" i="8"/>
  <c r="E41" i="3"/>
  <c r="E12" i="3"/>
  <c r="D56" i="14"/>
  <c r="H5" i="12"/>
  <c r="I5" i="12"/>
  <c r="J5" i="12"/>
  <c r="K5" i="12"/>
  <c r="L5" i="12"/>
  <c r="M5" i="12"/>
  <c r="N5" i="12"/>
  <c r="O5" i="12"/>
  <c r="P5" i="12"/>
  <c r="Q5" i="12"/>
  <c r="U5" i="12"/>
  <c r="D3" i="12"/>
  <c r="AA6" i="8"/>
  <c r="AA13" i="8"/>
  <c r="H7" i="14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17" i="8"/>
  <c r="G18" i="8"/>
  <c r="G16" i="8"/>
  <c r="G14" i="8"/>
  <c r="G5" i="8"/>
  <c r="G6" i="8"/>
  <c r="G7" i="8"/>
  <c r="G8" i="8"/>
  <c r="G9" i="8"/>
  <c r="G10" i="8"/>
  <c r="G11" i="8"/>
  <c r="G12" i="8"/>
  <c r="G4" i="8"/>
  <c r="BI16" i="8" l="1"/>
  <c r="BB16" i="8"/>
  <c r="BC16" i="8"/>
  <c r="BG16" i="8"/>
  <c r="BH16" i="8"/>
  <c r="BD16" i="8"/>
  <c r="BE16" i="8"/>
  <c r="BF16" i="8"/>
  <c r="BG45" i="8"/>
  <c r="BH45" i="8"/>
  <c r="BB45" i="8"/>
  <c r="BC45" i="8"/>
  <c r="BD45" i="8"/>
  <c r="BE45" i="8"/>
  <c r="BF45" i="8"/>
  <c r="BI45" i="8"/>
  <c r="BG33" i="8"/>
  <c r="BH33" i="8"/>
  <c r="BI33" i="8"/>
  <c r="BB33" i="8"/>
  <c r="BE33" i="8"/>
  <c r="BF33" i="8"/>
  <c r="BC33" i="8"/>
  <c r="BD33" i="8"/>
  <c r="BG21" i="8"/>
  <c r="BH21" i="8"/>
  <c r="BI21" i="8"/>
  <c r="BB21" i="8"/>
  <c r="BE21" i="8"/>
  <c r="BF21" i="8"/>
  <c r="BC21" i="8"/>
  <c r="BD21" i="8"/>
  <c r="BG18" i="8"/>
  <c r="BH18" i="8"/>
  <c r="BI18" i="8"/>
  <c r="BB18" i="8"/>
  <c r="BC18" i="8"/>
  <c r="BD18" i="8"/>
  <c r="BE18" i="8"/>
  <c r="BF18" i="8"/>
  <c r="BC44" i="8"/>
  <c r="BD44" i="8"/>
  <c r="BF44" i="8"/>
  <c r="BI44" i="8"/>
  <c r="BB44" i="8"/>
  <c r="BE44" i="8"/>
  <c r="BG44" i="8"/>
  <c r="BH44" i="8"/>
  <c r="BC32" i="8"/>
  <c r="BD32" i="8"/>
  <c r="BE32" i="8"/>
  <c r="BH32" i="8"/>
  <c r="BI32" i="8"/>
  <c r="BB32" i="8"/>
  <c r="BF32" i="8"/>
  <c r="BG32" i="8"/>
  <c r="BC20" i="8"/>
  <c r="BD20" i="8"/>
  <c r="BE20" i="8"/>
  <c r="BF20" i="8"/>
  <c r="BG20" i="8"/>
  <c r="BH20" i="8"/>
  <c r="BI20" i="8"/>
  <c r="BB20" i="8"/>
  <c r="BI4" i="8"/>
  <c r="BB4" i="8"/>
  <c r="BC4" i="8"/>
  <c r="BD4" i="8"/>
  <c r="BE4" i="8"/>
  <c r="BF4" i="8"/>
  <c r="BG4" i="8"/>
  <c r="BH4" i="8"/>
  <c r="BC17" i="8"/>
  <c r="BD17" i="8"/>
  <c r="BE17" i="8"/>
  <c r="BG17" i="8"/>
  <c r="BH17" i="8"/>
  <c r="BI17" i="8"/>
  <c r="BB17" i="8"/>
  <c r="BF17" i="8"/>
  <c r="BC43" i="8"/>
  <c r="BD43" i="8"/>
  <c r="BE43" i="8"/>
  <c r="BH43" i="8"/>
  <c r="BI43" i="8"/>
  <c r="BB43" i="8"/>
  <c r="BF43" i="8"/>
  <c r="BG43" i="8"/>
  <c r="BC31" i="8"/>
  <c r="BF31" i="8"/>
  <c r="BG31" i="8"/>
  <c r="BH31" i="8"/>
  <c r="BB31" i="8"/>
  <c r="BD31" i="8"/>
  <c r="BE31" i="8"/>
  <c r="BI31" i="8"/>
  <c r="BC19" i="8"/>
  <c r="BF19" i="8"/>
  <c r="BG19" i="8"/>
  <c r="BH19" i="8"/>
  <c r="BI19" i="8"/>
  <c r="BB19" i="8"/>
  <c r="BD19" i="8"/>
  <c r="BE19" i="8"/>
  <c r="G13" i="8"/>
  <c r="BG12" i="8"/>
  <c r="BH12" i="8"/>
  <c r="BI12" i="8"/>
  <c r="BB12" i="8"/>
  <c r="BC12" i="8"/>
  <c r="BD12" i="8"/>
  <c r="BE12" i="8"/>
  <c r="BF12" i="8"/>
  <c r="BG42" i="8"/>
  <c r="BH42" i="8"/>
  <c r="BF42" i="8"/>
  <c r="BB42" i="8"/>
  <c r="BC42" i="8"/>
  <c r="BD42" i="8"/>
  <c r="BE42" i="8"/>
  <c r="BI42" i="8"/>
  <c r="BG30" i="8"/>
  <c r="BH30" i="8"/>
  <c r="BI30" i="8"/>
  <c r="BB30" i="8"/>
  <c r="BC30" i="8"/>
  <c r="BD30" i="8"/>
  <c r="BE30" i="8"/>
  <c r="BF30" i="8"/>
  <c r="BC11" i="8"/>
  <c r="BD11" i="8"/>
  <c r="BE11" i="8"/>
  <c r="BG11" i="8"/>
  <c r="BH11" i="8"/>
  <c r="BI11" i="8"/>
  <c r="BB11" i="8"/>
  <c r="BF11" i="8"/>
  <c r="BC41" i="8"/>
  <c r="BD41" i="8"/>
  <c r="BE41" i="8"/>
  <c r="BF41" i="8"/>
  <c r="BG41" i="8"/>
  <c r="BH41" i="8"/>
  <c r="BI41" i="8"/>
  <c r="BB41" i="8"/>
  <c r="BC29" i="8"/>
  <c r="BD29" i="8"/>
  <c r="BE29" i="8"/>
  <c r="BG29" i="8"/>
  <c r="BH29" i="8"/>
  <c r="BI29" i="8"/>
  <c r="BB29" i="8"/>
  <c r="BF29" i="8"/>
  <c r="BI10" i="8"/>
  <c r="BB10" i="8"/>
  <c r="BC10" i="8"/>
  <c r="BD10" i="8"/>
  <c r="BE10" i="8"/>
  <c r="BF10" i="8"/>
  <c r="BG10" i="8"/>
  <c r="BH10" i="8"/>
  <c r="BH40" i="8"/>
  <c r="BB40" i="8"/>
  <c r="BC40" i="8"/>
  <c r="BD40" i="8"/>
  <c r="BE40" i="8"/>
  <c r="BF40" i="8"/>
  <c r="BG40" i="8"/>
  <c r="BI40" i="8"/>
  <c r="BI28" i="8"/>
  <c r="BB28" i="8"/>
  <c r="BC28" i="8"/>
  <c r="BD28" i="8"/>
  <c r="BH28" i="8"/>
  <c r="BE28" i="8"/>
  <c r="BF28" i="8"/>
  <c r="BG28" i="8"/>
  <c r="BG9" i="8"/>
  <c r="BH9" i="8"/>
  <c r="BI9" i="8"/>
  <c r="BB9" i="8"/>
  <c r="BE9" i="8"/>
  <c r="BF9" i="8"/>
  <c r="BC9" i="8"/>
  <c r="BD9" i="8"/>
  <c r="BG39" i="8"/>
  <c r="BH39" i="8"/>
  <c r="BB39" i="8"/>
  <c r="BE39" i="8"/>
  <c r="BF39" i="8"/>
  <c r="BI39" i="8"/>
  <c r="BC39" i="8"/>
  <c r="BD39" i="8"/>
  <c r="BG27" i="8"/>
  <c r="BH27" i="8"/>
  <c r="BI27" i="8"/>
  <c r="BB27" i="8"/>
  <c r="BE27" i="8"/>
  <c r="BF27" i="8"/>
  <c r="BC27" i="8"/>
  <c r="BD27" i="8"/>
  <c r="BC8" i="8"/>
  <c r="BD8" i="8"/>
  <c r="BE8" i="8"/>
  <c r="BB8" i="8"/>
  <c r="BI8" i="8"/>
  <c r="BF8" i="8"/>
  <c r="BG8" i="8"/>
  <c r="BH8" i="8"/>
  <c r="BC50" i="8"/>
  <c r="BD50" i="8"/>
  <c r="BE50" i="8"/>
  <c r="BF50" i="8"/>
  <c r="BG50" i="8"/>
  <c r="BB50" i="8"/>
  <c r="BH50" i="8"/>
  <c r="BI50" i="8"/>
  <c r="BC38" i="8"/>
  <c r="BD38" i="8"/>
  <c r="BE38" i="8"/>
  <c r="BH38" i="8"/>
  <c r="BI38" i="8"/>
  <c r="BB38" i="8"/>
  <c r="BF38" i="8"/>
  <c r="BG38" i="8"/>
  <c r="BC26" i="8"/>
  <c r="BD26" i="8"/>
  <c r="BE26" i="8"/>
  <c r="BH26" i="8"/>
  <c r="BI26" i="8"/>
  <c r="BB26" i="8"/>
  <c r="BF26" i="8"/>
  <c r="BG26" i="8"/>
  <c r="BC7" i="8"/>
  <c r="BF7" i="8"/>
  <c r="BG7" i="8"/>
  <c r="BH7" i="8"/>
  <c r="BI7" i="8"/>
  <c r="BB7" i="8"/>
  <c r="BD7" i="8"/>
  <c r="BE7" i="8"/>
  <c r="BH49" i="8"/>
  <c r="BF49" i="8"/>
  <c r="BG49" i="8"/>
  <c r="BI49" i="8"/>
  <c r="BB49" i="8"/>
  <c r="BC49" i="8"/>
  <c r="BD49" i="8"/>
  <c r="BE49" i="8"/>
  <c r="BC37" i="8"/>
  <c r="BF37" i="8"/>
  <c r="BG37" i="8"/>
  <c r="BH37" i="8"/>
  <c r="BB37" i="8"/>
  <c r="BD37" i="8"/>
  <c r="BE37" i="8"/>
  <c r="BI37" i="8"/>
  <c r="BC25" i="8"/>
  <c r="BF25" i="8"/>
  <c r="BG25" i="8"/>
  <c r="BH25" i="8"/>
  <c r="BB25" i="8"/>
  <c r="BD25" i="8"/>
  <c r="BE25" i="8"/>
  <c r="BI25" i="8"/>
  <c r="AU6" i="8"/>
  <c r="BG6" i="8"/>
  <c r="BH6" i="8"/>
  <c r="BI6" i="8"/>
  <c r="BB6" i="8"/>
  <c r="BE6" i="8"/>
  <c r="BF6" i="8"/>
  <c r="BC6" i="8"/>
  <c r="BD6" i="8"/>
  <c r="BG48" i="8"/>
  <c r="BH48" i="8"/>
  <c r="BB48" i="8"/>
  <c r="BE48" i="8"/>
  <c r="BF48" i="8"/>
  <c r="BI48" i="8"/>
  <c r="BC48" i="8"/>
  <c r="BD48" i="8"/>
  <c r="BG36" i="8"/>
  <c r="BH36" i="8"/>
  <c r="BI36" i="8"/>
  <c r="BB36" i="8"/>
  <c r="BC36" i="8"/>
  <c r="BD36" i="8"/>
  <c r="BE36" i="8"/>
  <c r="BF36" i="8"/>
  <c r="BG24" i="8"/>
  <c r="BH24" i="8"/>
  <c r="BI24" i="8"/>
  <c r="BB24" i="8"/>
  <c r="BC24" i="8"/>
  <c r="BD24" i="8"/>
  <c r="BE24" i="8"/>
  <c r="BF24" i="8"/>
  <c r="BC5" i="8"/>
  <c r="BD5" i="8"/>
  <c r="BE5" i="8"/>
  <c r="BG5" i="8"/>
  <c r="BH5" i="8"/>
  <c r="BI5" i="8"/>
  <c r="BB5" i="8"/>
  <c r="BF5" i="8"/>
  <c r="BC47" i="8"/>
  <c r="BD47" i="8"/>
  <c r="BB47" i="8"/>
  <c r="BE47" i="8"/>
  <c r="BF47" i="8"/>
  <c r="BG47" i="8"/>
  <c r="BH47" i="8"/>
  <c r="BI47" i="8"/>
  <c r="BC35" i="8"/>
  <c r="BD35" i="8"/>
  <c r="BE35" i="8"/>
  <c r="BG35" i="8"/>
  <c r="BH35" i="8"/>
  <c r="BI35" i="8"/>
  <c r="BB35" i="8"/>
  <c r="BF35" i="8"/>
  <c r="BC23" i="8"/>
  <c r="BD23" i="8"/>
  <c r="BE23" i="8"/>
  <c r="BG23" i="8"/>
  <c r="BH23" i="8"/>
  <c r="BI23" i="8"/>
  <c r="BF23" i="8"/>
  <c r="BB23" i="8"/>
  <c r="G15" i="8"/>
  <c r="BC14" i="8"/>
  <c r="BD14" i="8"/>
  <c r="BE14" i="8"/>
  <c r="BB14" i="8"/>
  <c r="BF14" i="8"/>
  <c r="BG14" i="8"/>
  <c r="BH14" i="8"/>
  <c r="BI14" i="8"/>
  <c r="BD46" i="8"/>
  <c r="BG46" i="8"/>
  <c r="BH46" i="8"/>
  <c r="BI46" i="8"/>
  <c r="BB46" i="8"/>
  <c r="BC46" i="8"/>
  <c r="BE46" i="8"/>
  <c r="BF46" i="8"/>
  <c r="BI34" i="8"/>
  <c r="BB34" i="8"/>
  <c r="BC34" i="8"/>
  <c r="BF34" i="8"/>
  <c r="BG34" i="8"/>
  <c r="BH34" i="8"/>
  <c r="BD34" i="8"/>
  <c r="BE34" i="8"/>
  <c r="AS22" i="8"/>
  <c r="BI22" i="8"/>
  <c r="BB22" i="8"/>
  <c r="BC22" i="8"/>
  <c r="BG22" i="8"/>
  <c r="BH22" i="8"/>
  <c r="BD22" i="8"/>
  <c r="BE22" i="8"/>
  <c r="BF22" i="8"/>
  <c r="AK3" i="8"/>
  <c r="O6" i="12" s="1"/>
  <c r="P6" i="12"/>
  <c r="AJ3" i="8"/>
  <c r="N6" i="12" s="1"/>
  <c r="AS54" i="8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5" i="3"/>
  <c r="E27" i="3"/>
  <c r="E29" i="3"/>
  <c r="E31" i="3"/>
  <c r="E32" i="3"/>
  <c r="E37" i="3"/>
  <c r="E38" i="3"/>
  <c r="E40" i="3"/>
  <c r="E42" i="3"/>
  <c r="E44" i="3"/>
  <c r="E46" i="3"/>
  <c r="E47" i="3"/>
  <c r="E50" i="3"/>
  <c r="E51" i="3"/>
  <c r="E7" i="3"/>
  <c r="BC13" i="8" l="1"/>
  <c r="BC3" i="8" s="1"/>
  <c r="BF13" i="8"/>
  <c r="BF3" i="8" s="1"/>
  <c r="R7" i="12" s="1"/>
  <c r="BG13" i="8"/>
  <c r="BG3" i="8" s="1"/>
  <c r="BH13" i="8"/>
  <c r="BH3" i="8" s="1"/>
  <c r="BI13" i="8"/>
  <c r="BD13" i="8"/>
  <c r="BD3" i="8" s="1"/>
  <c r="P7" i="12" s="1"/>
  <c r="P8" i="12" s="1"/>
  <c r="P9" i="12" s="1"/>
  <c r="BE13" i="8"/>
  <c r="BE3" i="8" s="1"/>
  <c r="Q7" i="12" s="1"/>
  <c r="BB13" i="8"/>
  <c r="BG15" i="8"/>
  <c r="BH15" i="8"/>
  <c r="BI15" i="8"/>
  <c r="BB15" i="8"/>
  <c r="BE15" i="8"/>
  <c r="BF15" i="8"/>
  <c r="BC15" i="8"/>
  <c r="BD15" i="8"/>
  <c r="BB3" i="8"/>
  <c r="BI3" i="8"/>
  <c r="U7" i="12" s="1"/>
  <c r="E56" i="3"/>
  <c r="H23" i="14"/>
  <c r="I23" i="14" s="1"/>
  <c r="H25" i="14"/>
  <c r="I25" i="14" s="1"/>
  <c r="H27" i="14"/>
  <c r="I27" i="14" s="1"/>
  <c r="H29" i="14"/>
  <c r="I29" i="14" s="1"/>
  <c r="H31" i="14"/>
  <c r="I31" i="14" s="1"/>
  <c r="H32" i="14"/>
  <c r="I32" i="14" s="1"/>
  <c r="H38" i="14"/>
  <c r="I38" i="14" s="1"/>
  <c r="H42" i="14"/>
  <c r="I42" i="14" s="1"/>
  <c r="H44" i="14"/>
  <c r="I44" i="14" s="1"/>
  <c r="H46" i="14"/>
  <c r="I46" i="14" s="1"/>
  <c r="I49" i="14"/>
  <c r="H22" i="14"/>
  <c r="I22" i="14" s="1"/>
  <c r="AU55" i="8" l="1"/>
  <c r="AV55" i="8"/>
  <c r="AW55" i="8"/>
  <c r="AX55" i="8"/>
  <c r="AY55" i="8"/>
  <c r="AZ55" i="8"/>
  <c r="BA55" i="8"/>
  <c r="AU56" i="8"/>
  <c r="AV56" i="8"/>
  <c r="AW56" i="8"/>
  <c r="AX56" i="8"/>
  <c r="AY56" i="8"/>
  <c r="AZ56" i="8"/>
  <c r="BA56" i="8"/>
  <c r="AU57" i="8"/>
  <c r="AV57" i="8"/>
  <c r="AW57" i="8"/>
  <c r="AX57" i="8"/>
  <c r="AY57" i="8"/>
  <c r="AZ57" i="8"/>
  <c r="BA57" i="8"/>
  <c r="AU58" i="8"/>
  <c r="AV58" i="8"/>
  <c r="AW58" i="8"/>
  <c r="AX58" i="8"/>
  <c r="AY58" i="8"/>
  <c r="AZ58" i="8"/>
  <c r="BA58" i="8"/>
  <c r="AU59" i="8"/>
  <c r="AV59" i="8"/>
  <c r="AW59" i="8"/>
  <c r="AX59" i="8"/>
  <c r="AY59" i="8"/>
  <c r="AZ59" i="8"/>
  <c r="BA59" i="8"/>
  <c r="AU60" i="8"/>
  <c r="AV60" i="8"/>
  <c r="AW60" i="8"/>
  <c r="AX60" i="8"/>
  <c r="AY60" i="8"/>
  <c r="AZ60" i="8"/>
  <c r="BA60" i="8"/>
  <c r="AU61" i="8"/>
  <c r="AV61" i="8"/>
  <c r="AW61" i="8"/>
  <c r="AX61" i="8"/>
  <c r="AY61" i="8"/>
  <c r="AZ61" i="8"/>
  <c r="BA61" i="8"/>
  <c r="AU62" i="8"/>
  <c r="AV62" i="8"/>
  <c r="AW62" i="8"/>
  <c r="AX62" i="8"/>
  <c r="AY62" i="8"/>
  <c r="AZ62" i="8"/>
  <c r="BA62" i="8"/>
  <c r="AU63" i="8"/>
  <c r="AV63" i="8"/>
  <c r="AW63" i="8"/>
  <c r="AX63" i="8"/>
  <c r="AY63" i="8"/>
  <c r="AZ63" i="8"/>
  <c r="BA63" i="8"/>
  <c r="AU64" i="8"/>
  <c r="AV64" i="8"/>
  <c r="AW64" i="8"/>
  <c r="AX64" i="8"/>
  <c r="AY64" i="8"/>
  <c r="AZ64" i="8"/>
  <c r="BA64" i="8"/>
  <c r="AU65" i="8"/>
  <c r="AV65" i="8"/>
  <c r="AW65" i="8"/>
  <c r="AX65" i="8"/>
  <c r="AY65" i="8"/>
  <c r="AZ65" i="8"/>
  <c r="BA65" i="8"/>
  <c r="AU66" i="8"/>
  <c r="AV66" i="8"/>
  <c r="AW66" i="8"/>
  <c r="AX66" i="8"/>
  <c r="AY66" i="8"/>
  <c r="AZ66" i="8"/>
  <c r="BA66" i="8"/>
  <c r="AU67" i="8"/>
  <c r="AV67" i="8"/>
  <c r="AW67" i="8"/>
  <c r="AX67" i="8"/>
  <c r="AY67" i="8"/>
  <c r="AZ67" i="8"/>
  <c r="BA67" i="8"/>
  <c r="AU68" i="8"/>
  <c r="AV68" i="8"/>
  <c r="AW68" i="8"/>
  <c r="AX68" i="8"/>
  <c r="AY68" i="8"/>
  <c r="AZ68" i="8"/>
  <c r="BA68" i="8"/>
  <c r="AU69" i="8"/>
  <c r="AV69" i="8"/>
  <c r="AW69" i="8"/>
  <c r="AX69" i="8"/>
  <c r="AY69" i="8"/>
  <c r="AZ69" i="8"/>
  <c r="BA69" i="8"/>
  <c r="AU70" i="8"/>
  <c r="AV70" i="8"/>
  <c r="AW70" i="8"/>
  <c r="AX70" i="8"/>
  <c r="AY70" i="8"/>
  <c r="AZ70" i="8"/>
  <c r="BA70" i="8"/>
  <c r="AU71" i="8"/>
  <c r="AV71" i="8"/>
  <c r="AW71" i="8"/>
  <c r="AX71" i="8"/>
  <c r="AY71" i="8"/>
  <c r="AZ71" i="8"/>
  <c r="BA71" i="8"/>
  <c r="AU72" i="8"/>
  <c r="AV72" i="8"/>
  <c r="AW72" i="8"/>
  <c r="AX72" i="8"/>
  <c r="AY72" i="8"/>
  <c r="AZ72" i="8"/>
  <c r="BA72" i="8"/>
  <c r="AU73" i="8"/>
  <c r="AV73" i="8"/>
  <c r="AW73" i="8"/>
  <c r="AX73" i="8"/>
  <c r="AY73" i="8"/>
  <c r="AZ73" i="8"/>
  <c r="BA73" i="8"/>
  <c r="AU74" i="8"/>
  <c r="AV74" i="8"/>
  <c r="AW74" i="8"/>
  <c r="AX74" i="8"/>
  <c r="AY74" i="8"/>
  <c r="AZ74" i="8"/>
  <c r="BA74" i="8"/>
  <c r="AU75" i="8"/>
  <c r="AV75" i="8"/>
  <c r="AW75" i="8"/>
  <c r="AX75" i="8"/>
  <c r="AY75" i="8"/>
  <c r="AZ75" i="8"/>
  <c r="BA75" i="8"/>
  <c r="AU76" i="8"/>
  <c r="AV76" i="8"/>
  <c r="AW76" i="8"/>
  <c r="AX76" i="8"/>
  <c r="AY76" i="8"/>
  <c r="AZ76" i="8"/>
  <c r="BA76" i="8"/>
  <c r="AU77" i="8"/>
  <c r="AV77" i="8"/>
  <c r="AW77" i="8"/>
  <c r="AX77" i="8"/>
  <c r="AY77" i="8"/>
  <c r="AZ77" i="8"/>
  <c r="BA77" i="8"/>
  <c r="AU78" i="8"/>
  <c r="AV78" i="8"/>
  <c r="AW78" i="8"/>
  <c r="AX78" i="8"/>
  <c r="AY78" i="8"/>
  <c r="AZ78" i="8"/>
  <c r="BA78" i="8"/>
  <c r="AU79" i="8"/>
  <c r="AV79" i="8"/>
  <c r="AW79" i="8"/>
  <c r="AX79" i="8"/>
  <c r="AY79" i="8"/>
  <c r="AZ79" i="8"/>
  <c r="BA79" i="8"/>
  <c r="AU80" i="8"/>
  <c r="AV80" i="8"/>
  <c r="AW80" i="8"/>
  <c r="AX80" i="8"/>
  <c r="AY80" i="8"/>
  <c r="AZ80" i="8"/>
  <c r="BA80" i="8"/>
  <c r="AU81" i="8"/>
  <c r="AV81" i="8"/>
  <c r="AW81" i="8"/>
  <c r="AX81" i="8"/>
  <c r="AY81" i="8"/>
  <c r="AZ81" i="8"/>
  <c r="BA81" i="8"/>
  <c r="AU82" i="8"/>
  <c r="AV82" i="8"/>
  <c r="AW82" i="8"/>
  <c r="AX82" i="8"/>
  <c r="AY82" i="8"/>
  <c r="AZ82" i="8"/>
  <c r="BA82" i="8"/>
  <c r="AU83" i="8"/>
  <c r="AV83" i="8"/>
  <c r="AW83" i="8"/>
  <c r="AX83" i="8"/>
  <c r="AY83" i="8"/>
  <c r="AZ83" i="8"/>
  <c r="BA83" i="8"/>
  <c r="AU84" i="8"/>
  <c r="AV84" i="8"/>
  <c r="AW84" i="8"/>
  <c r="AX84" i="8"/>
  <c r="AY84" i="8"/>
  <c r="AZ84" i="8"/>
  <c r="BA84" i="8"/>
  <c r="AU85" i="8"/>
  <c r="AV85" i="8"/>
  <c r="AW85" i="8"/>
  <c r="AX85" i="8"/>
  <c r="AY85" i="8"/>
  <c r="AZ85" i="8"/>
  <c r="BA85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A4" i="8"/>
  <c r="AB51" i="8"/>
  <c r="AB6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4" i="8"/>
  <c r="AD4" i="8"/>
  <c r="AD3" i="8" s="1"/>
  <c r="AE4" i="8"/>
  <c r="AF4" i="8"/>
  <c r="AG4" i="8"/>
  <c r="AH4" i="8"/>
  <c r="AI4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7" i="8"/>
  <c r="AB8" i="8"/>
  <c r="AB9" i="8"/>
  <c r="AB10" i="8"/>
  <c r="AB11" i="8"/>
  <c r="AB12" i="8"/>
  <c r="AB13" i="8"/>
  <c r="AB5" i="8"/>
  <c r="AB4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7" i="8"/>
  <c r="AA8" i="8"/>
  <c r="AA9" i="8"/>
  <c r="AA10" i="8"/>
  <c r="AA11" i="8"/>
  <c r="AA12" i="8"/>
  <c r="L3" i="8"/>
  <c r="M3" i="8"/>
  <c r="N3" i="8"/>
  <c r="O3" i="8"/>
  <c r="P3" i="8"/>
  <c r="Q3" i="8"/>
  <c r="R3" i="8"/>
  <c r="S3" i="8"/>
  <c r="T3" i="8"/>
  <c r="U3" i="8"/>
  <c r="Y3" i="8"/>
  <c r="H6" i="12" l="1"/>
  <c r="AA3" i="8"/>
  <c r="AE3" i="8"/>
  <c r="I6" i="12" s="1"/>
  <c r="Q6" i="12"/>
  <c r="Q8" i="12" s="1"/>
  <c r="Q9" i="12" s="1"/>
  <c r="AC3" i="8"/>
  <c r="R6" i="12"/>
  <c r="R8" i="12" s="1"/>
  <c r="AB3" i="8"/>
  <c r="AF3" i="8"/>
  <c r="J6" i="12" s="1"/>
  <c r="U6" i="12"/>
  <c r="U8" i="12" s="1"/>
  <c r="U9" i="12" s="1"/>
  <c r="AH3" i="8"/>
  <c r="L6" i="12" s="1"/>
  <c r="AU48" i="8"/>
  <c r="AV48" i="8"/>
  <c r="AW48" i="8"/>
  <c r="AT48" i="8"/>
  <c r="AX48" i="8"/>
  <c r="AY48" i="8"/>
  <c r="AZ48" i="8"/>
  <c r="BA48" i="8"/>
  <c r="AS48" i="8"/>
  <c r="BA42" i="8"/>
  <c r="BA38" i="8"/>
  <c r="BA34" i="8"/>
  <c r="AZ42" i="8"/>
  <c r="AZ38" i="8"/>
  <c r="AZ34" i="8"/>
  <c r="AT38" i="8"/>
  <c r="AY42" i="8"/>
  <c r="AY38" i="8"/>
  <c r="AY34" i="8"/>
  <c r="AS42" i="8"/>
  <c r="AX42" i="8"/>
  <c r="AX38" i="8"/>
  <c r="AX34" i="8"/>
  <c r="AS34" i="8"/>
  <c r="AW42" i="8"/>
  <c r="AW38" i="8"/>
  <c r="AW34" i="8"/>
  <c r="AT42" i="8"/>
  <c r="AV42" i="8"/>
  <c r="AV38" i="8"/>
  <c r="AV34" i="8"/>
  <c r="AT34" i="8"/>
  <c r="AU42" i="8"/>
  <c r="AU38" i="8"/>
  <c r="AU34" i="8"/>
  <c r="AS38" i="8"/>
  <c r="AI3" i="8"/>
  <c r="M6" i="12" s="1"/>
  <c r="T6" i="12"/>
  <c r="S6" i="12"/>
  <c r="AG3" i="8"/>
  <c r="K6" i="12" s="1"/>
  <c r="R9" i="12" l="1"/>
  <c r="R11" i="12" s="1"/>
  <c r="R10" i="12"/>
  <c r="R12" i="12"/>
  <c r="D6" i="12"/>
  <c r="C7" i="13" s="1"/>
  <c r="G7" i="13"/>
  <c r="AU4" i="8" l="1"/>
  <c r="AV4" i="8"/>
  <c r="AW4" i="8"/>
  <c r="AX4" i="8"/>
  <c r="AS4" i="8"/>
  <c r="AY4" i="8"/>
  <c r="AT4" i="8"/>
  <c r="AZ4" i="8"/>
  <c r="BA4" i="8"/>
  <c r="F42" i="8"/>
  <c r="F38" i="8"/>
  <c r="F48" i="8"/>
  <c r="F30" i="8" l="1"/>
  <c r="C6" i="13" l="1"/>
  <c r="G86" i="8"/>
  <c r="F86" i="8"/>
  <c r="F54" i="8"/>
  <c r="F53" i="8"/>
  <c r="F52" i="8"/>
  <c r="F51" i="8"/>
  <c r="F50" i="8"/>
  <c r="F49" i="8"/>
  <c r="F47" i="8"/>
  <c r="F46" i="8"/>
  <c r="F45" i="8"/>
  <c r="F44" i="8"/>
  <c r="F43" i="8"/>
  <c r="F41" i="8"/>
  <c r="F40" i="8"/>
  <c r="F39" i="8"/>
  <c r="F37" i="8"/>
  <c r="F36" i="8"/>
  <c r="F35" i="8"/>
  <c r="F34" i="8"/>
  <c r="F33" i="8"/>
  <c r="F32" i="8"/>
  <c r="F31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AU43" i="8" l="1"/>
  <c r="AV43" i="8"/>
  <c r="AW43" i="8"/>
  <c r="AX43" i="8"/>
  <c r="AY43" i="8"/>
  <c r="AS43" i="8"/>
  <c r="AZ43" i="8"/>
  <c r="BA43" i="8"/>
  <c r="AT43" i="8"/>
  <c r="AU51" i="8"/>
  <c r="AS51" i="8"/>
  <c r="AV51" i="8"/>
  <c r="AW51" i="8"/>
  <c r="AX51" i="8"/>
  <c r="AY51" i="8"/>
  <c r="AZ51" i="8"/>
  <c r="AT51" i="8"/>
  <c r="BA51" i="8"/>
  <c r="AU10" i="8"/>
  <c r="AT10" i="8"/>
  <c r="AV10" i="8"/>
  <c r="AS10" i="8"/>
  <c r="AW10" i="8"/>
  <c r="AX10" i="8"/>
  <c r="AY10" i="8"/>
  <c r="AZ10" i="8"/>
  <c r="BA10" i="8"/>
  <c r="AT30" i="8"/>
  <c r="AU30" i="8"/>
  <c r="AV30" i="8"/>
  <c r="AW30" i="8"/>
  <c r="AX30" i="8"/>
  <c r="AS30" i="8"/>
  <c r="AY30" i="8"/>
  <c r="AZ30" i="8"/>
  <c r="BA30" i="8"/>
  <c r="AU22" i="8"/>
  <c r="AT22" i="8"/>
  <c r="AV22" i="8"/>
  <c r="AW22" i="8"/>
  <c r="AX22" i="8"/>
  <c r="AY22" i="8"/>
  <c r="AZ22" i="8"/>
  <c r="BA22" i="8"/>
  <c r="AU29" i="8"/>
  <c r="AV29" i="8"/>
  <c r="AW29" i="8"/>
  <c r="AS29" i="8"/>
  <c r="AX29" i="8"/>
  <c r="AY29" i="8"/>
  <c r="AZ29" i="8"/>
  <c r="BA29" i="8"/>
  <c r="AT29" i="8"/>
  <c r="AU24" i="8"/>
  <c r="AV24" i="8"/>
  <c r="AW24" i="8"/>
  <c r="AT24" i="8"/>
  <c r="AX24" i="8"/>
  <c r="AY24" i="8"/>
  <c r="AZ24" i="8"/>
  <c r="BA24" i="8"/>
  <c r="AS24" i="8"/>
  <c r="AT45" i="8"/>
  <c r="AU45" i="8"/>
  <c r="AV45" i="8"/>
  <c r="AW45" i="8"/>
  <c r="AX45" i="8"/>
  <c r="AY45" i="8"/>
  <c r="AZ45" i="8"/>
  <c r="BA45" i="8"/>
  <c r="AS45" i="8"/>
  <c r="AU52" i="8"/>
  <c r="AV52" i="8"/>
  <c r="AS52" i="8"/>
  <c r="AW52" i="8"/>
  <c r="AX52" i="8"/>
  <c r="AY52" i="8"/>
  <c r="AZ52" i="8"/>
  <c r="BA52" i="8"/>
  <c r="AT52" i="8"/>
  <c r="AU28" i="8"/>
  <c r="AV28" i="8"/>
  <c r="AS28" i="8"/>
  <c r="AW28" i="8"/>
  <c r="AX28" i="8"/>
  <c r="AY28" i="8"/>
  <c r="AZ28" i="8"/>
  <c r="BA28" i="8"/>
  <c r="AT28" i="8"/>
  <c r="AS23" i="8"/>
  <c r="AU23" i="8"/>
  <c r="AV23" i="8"/>
  <c r="AT23" i="8"/>
  <c r="AW23" i="8"/>
  <c r="AX23" i="8"/>
  <c r="AY23" i="8"/>
  <c r="AZ23" i="8"/>
  <c r="BA23" i="8"/>
  <c r="AS37" i="8"/>
  <c r="AU37" i="8"/>
  <c r="AV37" i="8"/>
  <c r="AW37" i="8"/>
  <c r="AX37" i="8"/>
  <c r="AT37" i="8"/>
  <c r="AY37" i="8"/>
  <c r="AZ37" i="8"/>
  <c r="BA37" i="8"/>
  <c r="AU5" i="8"/>
  <c r="AV5" i="8"/>
  <c r="AW5" i="8"/>
  <c r="AS5" i="8"/>
  <c r="AX5" i="8"/>
  <c r="AY5" i="8"/>
  <c r="AT5" i="8"/>
  <c r="AZ5" i="8"/>
  <c r="BA5" i="8"/>
  <c r="AU11" i="8"/>
  <c r="AV11" i="8"/>
  <c r="AT11" i="8"/>
  <c r="AW11" i="8"/>
  <c r="AX11" i="8"/>
  <c r="AY11" i="8"/>
  <c r="AZ11" i="8"/>
  <c r="BA11" i="8"/>
  <c r="AS11" i="8"/>
  <c r="AU31" i="8"/>
  <c r="AV31" i="8"/>
  <c r="AW31" i="8"/>
  <c r="AX31" i="8"/>
  <c r="AY31" i="8"/>
  <c r="AS31" i="8"/>
  <c r="AZ31" i="8"/>
  <c r="BA31" i="8"/>
  <c r="AT31" i="8"/>
  <c r="AU35" i="8"/>
  <c r="AV35" i="8"/>
  <c r="AT35" i="8"/>
  <c r="AW35" i="8"/>
  <c r="AX35" i="8"/>
  <c r="AS35" i="8"/>
  <c r="AY35" i="8"/>
  <c r="AZ35" i="8"/>
  <c r="BA35" i="8"/>
  <c r="AS25" i="8"/>
  <c r="AU25" i="8"/>
  <c r="AV25" i="8"/>
  <c r="AW25" i="8"/>
  <c r="AX25" i="8"/>
  <c r="AT25" i="8"/>
  <c r="AY25" i="8"/>
  <c r="AZ25" i="8"/>
  <c r="BA25" i="8"/>
  <c r="AU46" i="8"/>
  <c r="AT46" i="8"/>
  <c r="AV46" i="8"/>
  <c r="AW46" i="8"/>
  <c r="AX46" i="8"/>
  <c r="AY46" i="8"/>
  <c r="AZ46" i="8"/>
  <c r="BA46" i="8"/>
  <c r="AS46" i="8"/>
  <c r="AT53" i="8"/>
  <c r="AU53" i="8"/>
  <c r="AV53" i="8"/>
  <c r="AW53" i="8"/>
  <c r="AS53" i="8"/>
  <c r="AX53" i="8"/>
  <c r="AY53" i="8"/>
  <c r="AZ53" i="8"/>
  <c r="BA53" i="8"/>
  <c r="AU9" i="8"/>
  <c r="AV9" i="8"/>
  <c r="AW9" i="8"/>
  <c r="AX9" i="8"/>
  <c r="AY9" i="8"/>
  <c r="AZ9" i="8"/>
  <c r="AT9" i="8"/>
  <c r="BA9" i="8"/>
  <c r="AS9" i="8"/>
  <c r="AU39" i="8"/>
  <c r="AS39" i="8"/>
  <c r="AV39" i="8"/>
  <c r="AW39" i="8"/>
  <c r="AX39" i="8"/>
  <c r="AY39" i="8"/>
  <c r="AZ39" i="8"/>
  <c r="AT39" i="8"/>
  <c r="BA39" i="8"/>
  <c r="AS6" i="8"/>
  <c r="AV6" i="8"/>
  <c r="AW6" i="8"/>
  <c r="AX6" i="8"/>
  <c r="AY6" i="8"/>
  <c r="AZ6" i="8"/>
  <c r="BA6" i="8"/>
  <c r="AT6" i="8"/>
  <c r="AU12" i="8"/>
  <c r="AV12" i="8"/>
  <c r="AW12" i="8"/>
  <c r="AT12" i="8"/>
  <c r="AX12" i="8"/>
  <c r="AY12" i="8"/>
  <c r="AZ12" i="8"/>
  <c r="BA12" i="8"/>
  <c r="AS12" i="8"/>
  <c r="AT32" i="8"/>
  <c r="AU32" i="8"/>
  <c r="AV32" i="8"/>
  <c r="AW32" i="8"/>
  <c r="AX32" i="8"/>
  <c r="AY32" i="8"/>
  <c r="AZ32" i="8"/>
  <c r="AS32" i="8"/>
  <c r="BA32" i="8"/>
  <c r="AU36" i="8"/>
  <c r="AV36" i="8"/>
  <c r="AW36" i="8"/>
  <c r="AT36" i="8"/>
  <c r="AX36" i="8"/>
  <c r="AY36" i="8"/>
  <c r="AZ36" i="8"/>
  <c r="BA36" i="8"/>
  <c r="AS36" i="8"/>
  <c r="AT20" i="8"/>
  <c r="AU20" i="8"/>
  <c r="AV20" i="8"/>
  <c r="AW20" i="8"/>
  <c r="AX20" i="8"/>
  <c r="AY20" i="8"/>
  <c r="AZ20" i="8"/>
  <c r="AS20" i="8"/>
  <c r="BA20" i="8"/>
  <c r="AU40" i="8"/>
  <c r="AV40" i="8"/>
  <c r="AS40" i="8"/>
  <c r="AW40" i="8"/>
  <c r="AX40" i="8"/>
  <c r="AY40" i="8"/>
  <c r="AZ40" i="8"/>
  <c r="BA40" i="8"/>
  <c r="AT40" i="8"/>
  <c r="AT54" i="8"/>
  <c r="AU54" i="8"/>
  <c r="AV54" i="8"/>
  <c r="AW54" i="8"/>
  <c r="AX54" i="8"/>
  <c r="AY54" i="8"/>
  <c r="AZ54" i="8"/>
  <c r="BA54" i="8"/>
  <c r="AT44" i="8"/>
  <c r="AU44" i="8"/>
  <c r="AV44" i="8"/>
  <c r="AW44" i="8"/>
  <c r="AX44" i="8"/>
  <c r="AY44" i="8"/>
  <c r="AZ44" i="8"/>
  <c r="AS44" i="8"/>
  <c r="BA44" i="8"/>
  <c r="AS26" i="8"/>
  <c r="AU26" i="8"/>
  <c r="AV26" i="8"/>
  <c r="AW26" i="8"/>
  <c r="AX26" i="8"/>
  <c r="AY26" i="8"/>
  <c r="AT26" i="8"/>
  <c r="AZ26" i="8"/>
  <c r="BA26" i="8"/>
  <c r="AU47" i="8"/>
  <c r="AV47" i="8"/>
  <c r="AT47" i="8"/>
  <c r="AS47" i="8"/>
  <c r="AW47" i="8"/>
  <c r="AX47" i="8"/>
  <c r="AY47" i="8"/>
  <c r="AZ47" i="8"/>
  <c r="BA47" i="8"/>
  <c r="AU7" i="8"/>
  <c r="AV7" i="8"/>
  <c r="AS7" i="8"/>
  <c r="AW7" i="8"/>
  <c r="AX7" i="8"/>
  <c r="AY7" i="8"/>
  <c r="AT7" i="8"/>
  <c r="AZ7" i="8"/>
  <c r="BA7" i="8"/>
  <c r="AS14" i="8"/>
  <c r="AU14" i="8"/>
  <c r="AV14" i="8"/>
  <c r="AW14" i="8"/>
  <c r="AX14" i="8"/>
  <c r="AY14" i="8"/>
  <c r="AT14" i="8"/>
  <c r="AZ14" i="8"/>
  <c r="BA14" i="8"/>
  <c r="AT33" i="8"/>
  <c r="AU33" i="8"/>
  <c r="AV33" i="8"/>
  <c r="AW33" i="8"/>
  <c r="AX33" i="8"/>
  <c r="AY33" i="8"/>
  <c r="AZ33" i="8"/>
  <c r="BA33" i="8"/>
  <c r="AS33" i="8"/>
  <c r="AS50" i="8"/>
  <c r="AU50" i="8"/>
  <c r="AV50" i="8"/>
  <c r="AW50" i="8"/>
  <c r="AX50" i="8"/>
  <c r="AY50" i="8"/>
  <c r="AT50" i="8"/>
  <c r="AZ50" i="8"/>
  <c r="BA50" i="8"/>
  <c r="AU18" i="8"/>
  <c r="AV18" i="8"/>
  <c r="AW18" i="8"/>
  <c r="AX18" i="8"/>
  <c r="AS18" i="8"/>
  <c r="AY18" i="8"/>
  <c r="AZ18" i="8"/>
  <c r="BA18" i="8"/>
  <c r="AT18" i="8"/>
  <c r="AU27" i="8"/>
  <c r="AS27" i="8"/>
  <c r="AV27" i="8"/>
  <c r="AW27" i="8"/>
  <c r="AX27" i="8"/>
  <c r="AY27" i="8"/>
  <c r="AZ27" i="8"/>
  <c r="AT27" i="8"/>
  <c r="BA27" i="8"/>
  <c r="AU16" i="8"/>
  <c r="AV16" i="8"/>
  <c r="AS16" i="8"/>
  <c r="AW16" i="8"/>
  <c r="AX16" i="8"/>
  <c r="AY16" i="8"/>
  <c r="AZ16" i="8"/>
  <c r="BA16" i="8"/>
  <c r="AT16" i="8"/>
  <c r="AU17" i="8"/>
  <c r="AV17" i="8"/>
  <c r="AT17" i="8"/>
  <c r="AW17" i="8"/>
  <c r="AS17" i="8"/>
  <c r="AX17" i="8"/>
  <c r="AY17" i="8"/>
  <c r="AZ17" i="8"/>
  <c r="BA17" i="8"/>
  <c r="AU19" i="8"/>
  <c r="AV19" i="8"/>
  <c r="AW19" i="8"/>
  <c r="AX19" i="8"/>
  <c r="AY19" i="8"/>
  <c r="AS19" i="8"/>
  <c r="AZ19" i="8"/>
  <c r="BA19" i="8"/>
  <c r="AT19" i="8"/>
  <c r="AT21" i="8"/>
  <c r="AU21" i="8"/>
  <c r="AV21" i="8"/>
  <c r="AW21" i="8"/>
  <c r="AX21" i="8"/>
  <c r="AY21" i="8"/>
  <c r="AZ21" i="8"/>
  <c r="BA21" i="8"/>
  <c r="AS21" i="8"/>
  <c r="AU41" i="8"/>
  <c r="AV41" i="8"/>
  <c r="AW41" i="8"/>
  <c r="AS41" i="8"/>
  <c r="AT41" i="8"/>
  <c r="AX41" i="8"/>
  <c r="AY41" i="8"/>
  <c r="AZ41" i="8"/>
  <c r="BA41" i="8"/>
  <c r="AS49" i="8"/>
  <c r="AU49" i="8"/>
  <c r="AV49" i="8"/>
  <c r="AW49" i="8"/>
  <c r="AX49" i="8"/>
  <c r="AT49" i="8"/>
  <c r="AY49" i="8"/>
  <c r="AZ49" i="8"/>
  <c r="BA49" i="8"/>
  <c r="AS8" i="8"/>
  <c r="AU8" i="8"/>
  <c r="AV8" i="8"/>
  <c r="AW8" i="8"/>
  <c r="AX8" i="8"/>
  <c r="AY8" i="8"/>
  <c r="AT8" i="8"/>
  <c r="AZ8" i="8"/>
  <c r="BA8" i="8"/>
  <c r="H20" i="14"/>
  <c r="I20" i="14" s="1"/>
  <c r="H19" i="14"/>
  <c r="I19" i="14" s="1"/>
  <c r="H16" i="14"/>
  <c r="I16" i="14" s="1"/>
  <c r="H15" i="14"/>
  <c r="I15" i="14" s="1"/>
  <c r="H14" i="14"/>
  <c r="I14" i="14" s="1"/>
  <c r="H13" i="14"/>
  <c r="I13" i="14" s="1"/>
  <c r="H11" i="14"/>
  <c r="I11" i="14" s="1"/>
  <c r="H10" i="14"/>
  <c r="I10" i="14" s="1"/>
  <c r="H9" i="14"/>
  <c r="I9" i="14" s="1"/>
  <c r="H8" i="14"/>
  <c r="I8" i="14" s="1"/>
  <c r="I7" i="14"/>
  <c r="I56" i="14" l="1"/>
  <c r="AS13" i="8"/>
  <c r="AU13" i="8"/>
  <c r="AV13" i="8"/>
  <c r="AW13" i="8"/>
  <c r="AX13" i="8"/>
  <c r="AT13" i="8"/>
  <c r="N7" i="12"/>
  <c r="N8" i="12" s="1"/>
  <c r="N9" i="12" s="1"/>
  <c r="AY13" i="8"/>
  <c r="AZ13" i="8"/>
  <c r="BA13" i="8"/>
  <c r="AU15" i="8"/>
  <c r="AS15" i="8"/>
  <c r="AV15" i="8"/>
  <c r="AW15" i="8"/>
  <c r="AX15" i="8"/>
  <c r="AY15" i="8"/>
  <c r="AZ15" i="8"/>
  <c r="AT15" i="8"/>
  <c r="BA15" i="8"/>
  <c r="AV3" i="8" l="1"/>
  <c r="H7" i="12" s="1"/>
  <c r="H8" i="12" s="1"/>
  <c r="H9" i="12" s="1"/>
  <c r="AS3" i="8"/>
  <c r="E7" i="12" s="1"/>
  <c r="E8" i="12" s="1"/>
  <c r="O7" i="12"/>
  <c r="O8" i="12" s="1"/>
  <c r="O9" i="12" s="1"/>
  <c r="T7" i="12"/>
  <c r="T8" i="12" s="1"/>
  <c r="AU3" i="8"/>
  <c r="G7" i="12" s="1"/>
  <c r="G8" i="12" s="1"/>
  <c r="AY3" i="8"/>
  <c r="K7" i="12" s="1"/>
  <c r="K8" i="12" s="1"/>
  <c r="K9" i="12" s="1"/>
  <c r="AW3" i="8"/>
  <c r="I7" i="12" s="1"/>
  <c r="I8" i="12" s="1"/>
  <c r="I9" i="12" s="1"/>
  <c r="AZ3" i="8"/>
  <c r="L7" i="12" s="1"/>
  <c r="L8" i="12" s="1"/>
  <c r="L9" i="12" s="1"/>
  <c r="AX3" i="8"/>
  <c r="J7" i="12" s="1"/>
  <c r="J8" i="12" s="1"/>
  <c r="J9" i="12" s="1"/>
  <c r="S7" i="12"/>
  <c r="S8" i="12" s="1"/>
  <c r="BA3" i="8"/>
  <c r="M7" i="12" s="1"/>
  <c r="M8" i="12" s="1"/>
  <c r="M9" i="12" s="1"/>
  <c r="AT3" i="8"/>
  <c r="F7" i="12" s="1"/>
  <c r="F8" i="12" s="1"/>
  <c r="I61" i="14"/>
  <c r="I63" i="14" s="1"/>
  <c r="F9" i="12" l="1"/>
  <c r="F11" i="12" s="1"/>
  <c r="F12" i="12"/>
  <c r="F10" i="12"/>
  <c r="G10" i="12"/>
  <c r="G12" i="12"/>
  <c r="G9" i="12"/>
  <c r="G11" i="12" s="1"/>
  <c r="E9" i="12"/>
  <c r="E11" i="12" s="1"/>
  <c r="E10" i="12"/>
  <c r="E12" i="12"/>
  <c r="T9" i="12"/>
  <c r="T11" i="12" s="1"/>
  <c r="T12" i="12"/>
  <c r="T10" i="12"/>
  <c r="S9" i="12"/>
  <c r="S11" i="12" s="1"/>
  <c r="S10" i="12"/>
  <c r="S12" i="12"/>
  <c r="D7" i="12"/>
  <c r="C8" i="13" s="1"/>
  <c r="C9" i="13" s="1"/>
  <c r="C11" i="13" s="1"/>
  <c r="I64" i="14"/>
  <c r="I65" i="14" s="1"/>
  <c r="C10" i="13" l="1"/>
  <c r="D4" i="12" l="1"/>
  <c r="G6" i="13" l="1"/>
  <c r="D5" i="12"/>
  <c r="H7" i="6"/>
  <c r="I7" i="6" s="1"/>
  <c r="I56" i="6" l="1"/>
  <c r="I61" i="6" s="1"/>
  <c r="I63" i="6" s="1"/>
  <c r="I64" i="6" s="1"/>
  <c r="I65" i="6" s="1"/>
  <c r="C16" i="13" s="1"/>
  <c r="L10" i="12" l="1"/>
  <c r="L12" i="12"/>
  <c r="L11" i="12"/>
  <c r="M10" i="12"/>
  <c r="M12" i="12"/>
  <c r="M11" i="12"/>
  <c r="J10" i="12"/>
  <c r="J12" i="12"/>
  <c r="J11" i="12"/>
  <c r="O10" i="12"/>
  <c r="O12" i="12"/>
  <c r="O11" i="12"/>
  <c r="Q10" i="12"/>
  <c r="Q12" i="12"/>
  <c r="Q11" i="12"/>
  <c r="K10" i="12"/>
  <c r="K12" i="12"/>
  <c r="K11" i="12"/>
  <c r="N10" i="12"/>
  <c r="N12" i="12"/>
  <c r="N11" i="12"/>
  <c r="P10" i="12"/>
  <c r="P12" i="12"/>
  <c r="P11" i="12"/>
  <c r="I10" i="12"/>
  <c r="I12" i="12"/>
  <c r="I11" i="12"/>
  <c r="U10" i="12"/>
  <c r="U12" i="12"/>
  <c r="U11" i="12"/>
  <c r="H10" i="12"/>
  <c r="H12" i="12"/>
  <c r="H11" i="12"/>
  <c r="D9" i="12" l="1"/>
  <c r="D11" i="12" s="1"/>
  <c r="D8" i="12"/>
  <c r="D12" i="12" s="1"/>
  <c r="D10" i="12" l="1"/>
  <c r="G9" i="13" l="1"/>
  <c r="G11" i="13" l="1"/>
  <c r="G10" i="13"/>
  <c r="G8" i="13"/>
  <c r="C14" i="13"/>
  <c r="C15" i="13" s="1"/>
  <c r="C17" i="13" s="1"/>
</calcChain>
</file>

<file path=xl/sharedStrings.xml><?xml version="1.0" encoding="utf-8"?>
<sst xmlns="http://schemas.openxmlformats.org/spreadsheetml/2006/main" count="630" uniqueCount="296">
  <si>
    <t>40形2灯
天井埋込み
タイプ（FL）</t>
    <rPh sb="6" eb="8">
      <t>テンジョウ</t>
    </rPh>
    <rPh sb="8" eb="10">
      <t>ウメコミ</t>
    </rPh>
    <phoneticPr fontId="7"/>
  </si>
  <si>
    <t>40形2灯
天井埋込み
タイプ（Hf)</t>
    <rPh sb="6" eb="8">
      <t>テンジョウ</t>
    </rPh>
    <rPh sb="8" eb="10">
      <t>ウメコミ</t>
    </rPh>
    <phoneticPr fontId="7"/>
  </si>
  <si>
    <t>40形2灯
天井直付け
タイプ（FL）</t>
    <rPh sb="6" eb="8">
      <t>テンジョウ</t>
    </rPh>
    <rPh sb="8" eb="10">
      <t>ジカヅ</t>
    </rPh>
    <phoneticPr fontId="7"/>
  </si>
  <si>
    <t>40形2灯
天井直付け
タイプ（Hf)</t>
    <rPh sb="6" eb="8">
      <t>テンジョウ</t>
    </rPh>
    <rPh sb="8" eb="10">
      <t>ジカヅ</t>
    </rPh>
    <phoneticPr fontId="7"/>
  </si>
  <si>
    <t>40形1灯
天井埋込み
タイプ（FL）</t>
    <rPh sb="6" eb="8">
      <t>テンジョウ</t>
    </rPh>
    <rPh sb="8" eb="10">
      <t>ウメコミ</t>
    </rPh>
    <phoneticPr fontId="7"/>
  </si>
  <si>
    <t>40形1灯
天井埋込み
タイプ（Hf）</t>
    <rPh sb="6" eb="8">
      <t>テンジョウ</t>
    </rPh>
    <rPh sb="8" eb="10">
      <t>ウメコミ</t>
    </rPh>
    <phoneticPr fontId="7"/>
  </si>
  <si>
    <t>40形1灯
天井直付け
タイプ（FL）</t>
    <rPh sb="6" eb="8">
      <t>テンジョウ</t>
    </rPh>
    <rPh sb="8" eb="10">
      <t>ジカヅ</t>
    </rPh>
    <phoneticPr fontId="7"/>
  </si>
  <si>
    <t>40形1灯
天井直付け
タイプ（Hf)</t>
    <rPh sb="6" eb="8">
      <t>テンジョウ</t>
    </rPh>
    <rPh sb="8" eb="10">
      <t>ジカヅ</t>
    </rPh>
    <phoneticPr fontId="7"/>
  </si>
  <si>
    <t>ダウンライト
（白熱球）</t>
    <rPh sb="8" eb="10">
      <t>ハクネツ</t>
    </rPh>
    <rPh sb="10" eb="11">
      <t>キュウ</t>
    </rPh>
    <phoneticPr fontId="5"/>
  </si>
  <si>
    <t>ダウンライト
（蛍光灯）</t>
    <rPh sb="8" eb="10">
      <t>ケイコウ</t>
    </rPh>
    <rPh sb="10" eb="11">
      <t>トウ</t>
    </rPh>
    <phoneticPr fontId="5"/>
  </si>
  <si>
    <t>誘導灯
小型（C級）</t>
  </si>
  <si>
    <t>誘導灯
中型（B級）</t>
  </si>
  <si>
    <t>非常灯
40形2灯（FL)
天井埋込みタイプ</t>
    <rPh sb="0" eb="3">
      <t>ヒジョウトウ</t>
    </rPh>
    <phoneticPr fontId="5"/>
  </si>
  <si>
    <t>非常灯
40形2灯（Hf)
天井埋込みタイプ</t>
    <rPh sb="0" eb="3">
      <t>ヒジョウトウ</t>
    </rPh>
    <phoneticPr fontId="5"/>
  </si>
  <si>
    <t>非常灯
40形2灯（FL)
天井直付けタイプ</t>
    <rPh sb="0" eb="3">
      <t>ヒジョウトウ</t>
    </rPh>
    <phoneticPr fontId="5"/>
  </si>
  <si>
    <t>非常灯
40形2灯（Hf)
天井直付けタイプ</t>
    <rPh sb="0" eb="3">
      <t>ヒジョウトウ</t>
    </rPh>
    <phoneticPr fontId="5"/>
  </si>
  <si>
    <t>非常灯
40形1灯（FL）
天井埋込みタイプ</t>
    <rPh sb="0" eb="3">
      <t>ヒジョウトウ</t>
    </rPh>
    <phoneticPr fontId="5"/>
  </si>
  <si>
    <t>非常灯
40形1灯（Hf）
天井埋込みタイプ</t>
    <rPh sb="0" eb="3">
      <t>ヒジョウトウ</t>
    </rPh>
    <phoneticPr fontId="5"/>
  </si>
  <si>
    <t>非常灯
40形1灯（FL）
天井直付けタイプ</t>
    <rPh sb="0" eb="3">
      <t>ヒジョウトウ</t>
    </rPh>
    <phoneticPr fontId="5"/>
  </si>
  <si>
    <t>非常灯
40形1灯（Hf）
天井直付けタイプ</t>
    <rPh sb="0" eb="3">
      <t>ヒジョウトウ</t>
    </rPh>
    <phoneticPr fontId="5"/>
  </si>
  <si>
    <t>非常灯
20形
2灯タイプ</t>
    <rPh sb="0" eb="3">
      <t>ヒジョウトウ</t>
    </rPh>
    <phoneticPr fontId="5"/>
  </si>
  <si>
    <t>非常灯
20形
1灯タイプ</t>
    <rPh sb="0" eb="3">
      <t>ヒジョウトウ</t>
    </rPh>
    <phoneticPr fontId="5"/>
  </si>
  <si>
    <t>対象外</t>
    <rPh sb="0" eb="2">
      <t>タイショウ</t>
    </rPh>
    <rPh sb="2" eb="3">
      <t>ガイ</t>
    </rPh>
    <phoneticPr fontId="6"/>
  </si>
  <si>
    <t>埋込天井灯
（450mm角）</t>
    <rPh sb="12" eb="13">
      <t>カク</t>
    </rPh>
    <phoneticPr fontId="5"/>
  </si>
  <si>
    <t>埋込天井灯
（600mm角）</t>
    <rPh sb="12" eb="13">
      <t>カク</t>
    </rPh>
    <phoneticPr fontId="5"/>
  </si>
  <si>
    <t>01</t>
  </si>
  <si>
    <t>01</t>
    <phoneticPr fontId="5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</si>
  <si>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</si>
  <si>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</si>
  <si>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</si>
  <si>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</si>
  <si>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</si>
  <si>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</si>
  <si>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</si>
  <si>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</si>
  <si>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</si>
  <si>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</si>
  <si>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</si>
  <si>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</si>
  <si>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</si>
  <si>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</si>
  <si>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</si>
  <si>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</si>
  <si>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</si>
  <si>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</si>
  <si>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</si>
  <si>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</si>
  <si>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</si>
  <si>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</si>
  <si>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</si>
  <si>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</si>
  <si>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</si>
  <si>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</si>
  <si>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</si>
  <si>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</si>
  <si>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</si>
  <si>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</si>
  <si>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</si>
  <si>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</si>
  <si>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</si>
  <si>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</si>
  <si>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</si>
  <si>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</si>
  <si>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</si>
  <si>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</si>
  <si>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</si>
  <si>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</si>
  <si>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</si>
  <si>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</si>
  <si>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</si>
  <si>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</si>
  <si>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</si>
  <si>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</si>
  <si>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</si>
  <si>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</si>
  <si>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通し番号</t>
    <rPh sb="0" eb="1">
      <t>トオ</t>
    </rPh>
    <rPh sb="2" eb="4">
      <t>バンゴウ</t>
    </rPh>
    <phoneticPr fontId="5"/>
  </si>
  <si>
    <t>簡易仕様</t>
    <rPh sb="0" eb="2">
      <t>カンイ</t>
    </rPh>
    <rPh sb="2" eb="4">
      <t>シヨウ</t>
    </rPh>
    <phoneticPr fontId="5"/>
  </si>
  <si>
    <t>指定外</t>
    <rPh sb="0" eb="2">
      <t>シテイ</t>
    </rPh>
    <rPh sb="2" eb="3">
      <t>ガイ</t>
    </rPh>
    <phoneticPr fontId="5"/>
  </si>
  <si>
    <t>使用照明器具提案書 </t>
    <phoneticPr fontId="5"/>
  </si>
  <si>
    <t>提案する照明器具</t>
    <rPh sb="0" eb="2">
      <t>テイアン</t>
    </rPh>
    <rPh sb="4" eb="6">
      <t>ショウメイ</t>
    </rPh>
    <rPh sb="6" eb="8">
      <t>キグ</t>
    </rPh>
    <phoneticPr fontId="5"/>
  </si>
  <si>
    <t>メーカー名</t>
    <rPh sb="4" eb="5">
      <t>メイ</t>
    </rPh>
    <phoneticPr fontId="5"/>
  </si>
  <si>
    <t>品番</t>
    <rPh sb="0" eb="2">
      <t>ヒンバン</t>
    </rPh>
    <phoneticPr fontId="5"/>
  </si>
  <si>
    <t>消費電力（W)</t>
    <rPh sb="0" eb="2">
      <t>ショウヒ</t>
    </rPh>
    <rPh sb="2" eb="4">
      <t>デンリョク</t>
    </rPh>
    <phoneticPr fontId="5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</si>
  <si>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5"/>
  </si>
  <si>
    <t>工事費</t>
    <rPh sb="0" eb="3">
      <t>コウジヒ</t>
    </rPh>
    <phoneticPr fontId="5"/>
  </si>
  <si>
    <t>照明器具代</t>
    <rPh sb="0" eb="2">
      <t>ショウメイ</t>
    </rPh>
    <rPh sb="2" eb="4">
      <t>キグ</t>
    </rPh>
    <rPh sb="4" eb="5">
      <t>ダイ</t>
    </rPh>
    <phoneticPr fontId="5"/>
  </si>
  <si>
    <t>取付費</t>
    <rPh sb="0" eb="1">
      <t>ト</t>
    </rPh>
    <rPh sb="1" eb="2">
      <t>ツ</t>
    </rPh>
    <rPh sb="2" eb="3">
      <t>ヒ</t>
    </rPh>
    <phoneticPr fontId="5"/>
  </si>
  <si>
    <t>撤去処分費</t>
    <rPh sb="0" eb="2">
      <t>テッキョ</t>
    </rPh>
    <rPh sb="2" eb="4">
      <t>ショブン</t>
    </rPh>
    <rPh sb="4" eb="5">
      <t>ヒ</t>
    </rPh>
    <phoneticPr fontId="5"/>
  </si>
  <si>
    <t>計（単価）</t>
    <rPh sb="0" eb="1">
      <t>ケイ</t>
    </rPh>
    <rPh sb="2" eb="4">
      <t>タンカ</t>
    </rPh>
    <phoneticPr fontId="5"/>
  </si>
  <si>
    <t>詳細設計費</t>
    <rPh sb="0" eb="2">
      <t>ショウサイ</t>
    </rPh>
    <rPh sb="2" eb="4">
      <t>セッケイ</t>
    </rPh>
    <rPh sb="4" eb="5">
      <t>ヒ</t>
    </rPh>
    <phoneticPr fontId="5"/>
  </si>
  <si>
    <t>工事管理費</t>
    <rPh sb="0" eb="2">
      <t>コウジ</t>
    </rPh>
    <rPh sb="2" eb="4">
      <t>カンリ</t>
    </rPh>
    <rPh sb="4" eb="5">
      <t>ヒ</t>
    </rPh>
    <phoneticPr fontId="5"/>
  </si>
  <si>
    <t>現地調査費</t>
    <rPh sb="0" eb="2">
      <t>ゲンチ</t>
    </rPh>
    <rPh sb="2" eb="4">
      <t>チョウサ</t>
    </rPh>
    <rPh sb="4" eb="5">
      <t>ヒ</t>
    </rPh>
    <phoneticPr fontId="5"/>
  </si>
  <si>
    <t>その他経費</t>
    <rPh sb="2" eb="3">
      <t>タ</t>
    </rPh>
    <rPh sb="3" eb="5">
      <t>ケイヒ</t>
    </rPh>
    <phoneticPr fontId="5"/>
  </si>
  <si>
    <t>小計</t>
    <rPh sb="0" eb="2">
      <t>ショウケイ</t>
    </rPh>
    <phoneticPr fontId="5"/>
  </si>
  <si>
    <t>一般管理費</t>
    <rPh sb="0" eb="2">
      <t>イッパン</t>
    </rPh>
    <rPh sb="2" eb="5">
      <t>カンリヒ</t>
    </rPh>
    <phoneticPr fontId="5"/>
  </si>
  <si>
    <t>合計</t>
    <rPh sb="0" eb="2">
      <t>ゴウケイ</t>
    </rPh>
    <phoneticPr fontId="5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</si>
  <si>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5"/>
  </si>
  <si>
    <t>総計</t>
    <rPh sb="0" eb="2">
      <t>ソウケイ</t>
    </rPh>
    <phoneticPr fontId="5"/>
  </si>
  <si>
    <t>計</t>
    <rPh sb="0" eb="1">
      <t>ケイ</t>
    </rPh>
    <phoneticPr fontId="5"/>
  </si>
  <si>
    <t>事業費</t>
    <rPh sb="0" eb="3">
      <t>ジギョウヒ</t>
    </rPh>
    <phoneticPr fontId="5"/>
  </si>
  <si>
    <t>番号</t>
    <rPh sb="0" eb="2">
      <t>バンゴウ</t>
    </rPh>
    <phoneticPr fontId="5"/>
  </si>
  <si>
    <t>簡易名称</t>
    <rPh sb="0" eb="2">
      <t>カンイ</t>
    </rPh>
    <rPh sb="2" eb="4">
      <t>メイショウ</t>
    </rPh>
    <phoneticPr fontId="5"/>
  </si>
  <si>
    <t>天井埋込型 一体型LED 下面開放型 直管形蛍光灯 FLR40形2灯器具相当/4000 lmタイプ、300幅</t>
  </si>
  <si>
    <t>天井埋込型 一体型LED 下面開放型 直管形蛍光灯 Hf32形2灯器具相当/5200 lmタイプ、300幅</t>
  </si>
  <si>
    <t>天井直付型 一体型LED 富士型 直管形蛍光灯 FLR40形2灯器具相当/4000 lmタイプ、230幅</t>
  </si>
  <si>
    <t>天井直付型 一体型LED 富士型 直管形蛍光灯 Hf32形2灯器具相当/5200 lmタイプ、230幅</t>
  </si>
  <si>
    <t>天井埋込型 一体型LED 下面開放型 直管形蛍光灯FLR40形1灯器具相当/2000 lmタイプ、190～230幅</t>
  </si>
  <si>
    <t>天井埋込型 一体型LED 下面開放型 直管形蛍光灯Hf32形1灯器具相当/2500 lmタイプ、190～230幅</t>
  </si>
  <si>
    <t>天井直付型 一体型LED 富士型 直管形蛍光灯FLR40形1灯器具相当/2000 lmタイプ、150～230幅</t>
  </si>
  <si>
    <t>天井直付型 一体型LED 富士型 直管形蛍光灯Hf32形1灯器具相当/2500 lmタイプ、150～230幅</t>
  </si>
  <si>
    <t>天井直付型 一体型LED 富士型 直管形蛍光灯FL20形1灯器具相当/800 lmタイプ、230幅</t>
  </si>
  <si>
    <t>天井埋込型 一体型LED スクエアタイプ 下面開放型 コンパクト形蛍光灯FHP32形3灯器具相当/4400 lmタイプ、450mm角埋込</t>
  </si>
  <si>
    <t>天井埋込型 一体型LED スクエアタイプ 下面開放型 コンパクト形蛍光灯FHP45形3灯器具相当/5800～6300 lm、600mm角埋込</t>
  </si>
  <si>
    <t>天井埋込型 LED（昼白色） ダウンライト 拡散(広角)タイプ/埋込穴φ125/白熱電球60形1灯器具相当</t>
  </si>
  <si>
    <t>天井直付型・壁直付型・天井直付吊下型 LED誘導灯 片面型・一般型（20分間） リモコン自己点検機能付/C級（10形）</t>
  </si>
  <si>
    <t>天井直付型・壁直付型・天井直付吊下型 LED誘導灯 片面型・一般型（20分間） リモコン自己点検機能付/B級・BL形（20B形）</t>
  </si>
  <si>
    <t>天井埋込型 一体型LED 下面開放型 直管形蛍光灯 FLR40形2灯器具相当/4000 lmタイプ、300幅、非常用照明 電源内蔵タイプ</t>
  </si>
  <si>
    <t>天井埋込型 一体型LED 下面開放型 直管形蛍光灯 Hf32形2灯器具相当/5200 lmタイプ、300幅、非常用照明 電源内蔵タイプ</t>
  </si>
  <si>
    <t>天井直付型 一体型LED 富士型 直管形蛍光灯 FLR40形2灯器具相当/4000 lmタイプ、230幅、非常用照明 電源内蔵タイプ</t>
  </si>
  <si>
    <t>天井直付型 一体型LED 富士型 直管形蛍光灯 Hf32形2灯器具相当/5200 lmタイプ、230幅、非常用照明 電源内蔵タイプ</t>
  </si>
  <si>
    <t>天井埋込型 一体型LED 下面開放型 直管形蛍光灯 FLR40形1灯器具相当/2000 lmタイプ、300幅、非常用照明 電源内蔵タイプ</t>
  </si>
  <si>
    <t>天井埋込型 一体型LED 下面開放型 直管形蛍光灯 Hf32形1灯器具相当/2500 lmタイプ、300幅、非常用照明 電源内蔵タイプ</t>
  </si>
  <si>
    <t>天井直付型 一体型LED 富士型 直管形蛍光灯 FLR40形1灯器具相当/2000 lmタイプ、230幅、非常用照明 電源内蔵タイプ</t>
  </si>
  <si>
    <t>天井直付型 一体型LED 富士型 直管形蛍光灯 Hf32形1灯器具相当/2500 lmタイプ、150～230幅、非常用照明 電源内蔵タイプ</t>
  </si>
  <si>
    <t>天井直付型 一体型LED 富士型 直管形蛍光灯 FL20形2灯器具相当/1600 lmタイプ、230幅、非常用照明 電源内蔵タイプ</t>
  </si>
  <si>
    <t>天井直付型 一体型LED 富士型 直管形蛍光灯 FL20形1灯器具相当/800 lmタイプ、230幅、非常用照明 電源内蔵タイプ</t>
  </si>
  <si>
    <t>※２　各製品のカタログ等から仕様が分かるページを添付すること。</t>
  </si>
  <si>
    <t>※１　寸法指定のない照明器具については、可能な限り安価な汎用製品を提案すること。</t>
  </si>
  <si>
    <t>直接工事費計</t>
    <rPh sb="0" eb="2">
      <t>チョクセツ</t>
    </rPh>
    <rPh sb="2" eb="5">
      <t>コウジヒ</t>
    </rPh>
    <rPh sb="5" eb="6">
      <t>ケイ</t>
    </rPh>
    <phoneticPr fontId="5"/>
  </si>
  <si>
    <t>台数</t>
    <rPh sb="0" eb="2">
      <t>ダイスウ</t>
    </rPh>
    <phoneticPr fontId="5"/>
  </si>
  <si>
    <t>機器仕様</t>
    <rPh sb="0" eb="2">
      <t>キキ</t>
    </rPh>
    <rPh sb="2" eb="4">
      <t>シヨウ</t>
    </rPh>
    <phoneticPr fontId="5"/>
  </si>
  <si>
    <t>（単位：円）</t>
    <rPh sb="1" eb="3">
      <t>タンイ</t>
    </rPh>
    <rPh sb="4" eb="5">
      <t>エン</t>
    </rPh>
    <phoneticPr fontId="5"/>
  </si>
  <si>
    <t>様式13号から</t>
    <rPh sb="0" eb="2">
      <t>ヨウシキ</t>
    </rPh>
    <rPh sb="4" eb="5">
      <t>ゴウ</t>
    </rPh>
    <phoneticPr fontId="5"/>
  </si>
  <si>
    <t>※１　「照明器具代」から「撤去処分費」の欄については、１台当たりの単価を記載する。</t>
    <phoneticPr fontId="5"/>
  </si>
  <si>
    <t>20形2灯
天井直付け
タイプ（FL）</t>
  </si>
  <si>
    <t>20形1灯
天井直付け
タイプ（FL）</t>
  </si>
  <si>
    <t>提案LEDの消費電力</t>
    <rPh sb="0" eb="2">
      <t>テイアン</t>
    </rPh>
    <rPh sb="6" eb="8">
      <t>ショウヒ</t>
    </rPh>
    <rPh sb="8" eb="10">
      <t>デンリョク</t>
    </rPh>
    <phoneticPr fontId="5"/>
  </si>
  <si>
    <t/>
  </si>
  <si>
    <t>想定LEDの消費電力</t>
    <rPh sb="0" eb="2">
      <t>ソウテイ</t>
    </rPh>
    <rPh sb="6" eb="8">
      <t>ショウヒ</t>
    </rPh>
    <rPh sb="8" eb="10">
      <t>デンリョク</t>
    </rPh>
    <phoneticPr fontId="5"/>
  </si>
  <si>
    <t>全体</t>
    <rPh sb="0" eb="2">
      <t>ゼンタイ</t>
    </rPh>
    <phoneticPr fontId="15"/>
  </si>
  <si>
    <t>照明全体の電力使用量(kWh/年)</t>
  </si>
  <si>
    <t>照明全体の節電電力量（kWh/年）</t>
  </si>
  <si>
    <t>年間節電額（円/年）</t>
  </si>
  <si>
    <t>削減CO2（t-CO2）</t>
    <rPh sb="0" eb="2">
      <t>サクゲン</t>
    </rPh>
    <phoneticPr fontId="15"/>
  </si>
  <si>
    <t>節電額比率（％）</t>
  </si>
  <si>
    <t>照明器具に対する節電比率（％）</t>
  </si>
  <si>
    <t>施設の電力使用量（kWh/年）</t>
  </si>
  <si>
    <t>施設の電気料金（円/年）</t>
  </si>
  <si>
    <t>電力単価（円/kWh）</t>
    <phoneticPr fontId="5"/>
  </si>
  <si>
    <t>現状</t>
    <rPh sb="0" eb="2">
      <t>ゲンジョウ</t>
    </rPh>
    <phoneticPr fontId="5"/>
  </si>
  <si>
    <t>LED化後</t>
    <rPh sb="3" eb="4">
      <t>カ</t>
    </rPh>
    <rPh sb="4" eb="5">
      <t>ゴ</t>
    </rPh>
    <phoneticPr fontId="5"/>
  </si>
  <si>
    <t>節電電力量</t>
    <rPh sb="0" eb="2">
      <t>セツデン</t>
    </rPh>
    <rPh sb="2" eb="4">
      <t>デンリョク</t>
    </rPh>
    <rPh sb="4" eb="5">
      <t>リョウ</t>
    </rPh>
    <phoneticPr fontId="5"/>
  </si>
  <si>
    <t>照明全体の電力使用量(kWh/年)</t>
    <phoneticPr fontId="5"/>
  </si>
  <si>
    <t>蛍光灯の消費電力（指定外込み）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3">
      <t>コ</t>
    </rPh>
    <phoneticPr fontId="5"/>
  </si>
  <si>
    <t>蛍光灯の消費電力（指定外無視）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4">
      <t>ムシ</t>
    </rPh>
    <phoneticPr fontId="5"/>
  </si>
  <si>
    <t>備考</t>
    <rPh sb="0" eb="2">
      <t>ビコウ</t>
    </rPh>
    <phoneticPr fontId="15"/>
  </si>
  <si>
    <t>施設全体の電気使用量</t>
    <rPh sb="0" eb="2">
      <t>シセツ</t>
    </rPh>
    <rPh sb="2" eb="4">
      <t>ゼンタイ</t>
    </rPh>
    <rPh sb="5" eb="7">
      <t>デンキ</t>
    </rPh>
    <rPh sb="7" eb="10">
      <t>シヨウリョウ</t>
    </rPh>
    <phoneticPr fontId="15"/>
  </si>
  <si>
    <t>kWh/年</t>
    <phoneticPr fontId="15"/>
  </si>
  <si>
    <t>施設全体の電気使用料金</t>
    <rPh sb="0" eb="2">
      <t>シセツ</t>
    </rPh>
    <rPh sb="2" eb="4">
      <t>ゼンタイ</t>
    </rPh>
    <rPh sb="5" eb="7">
      <t>デンキ</t>
    </rPh>
    <rPh sb="7" eb="10">
      <t>シヨウリョウ</t>
    </rPh>
    <rPh sb="10" eb="11">
      <t>キン</t>
    </rPh>
    <phoneticPr fontId="15"/>
  </si>
  <si>
    <t>千円／年</t>
    <rPh sb="0" eb="1">
      <t>セン</t>
    </rPh>
    <rPh sb="1" eb="2">
      <t>エン</t>
    </rPh>
    <rPh sb="3" eb="4">
      <t>ネン</t>
    </rPh>
    <phoneticPr fontId="15"/>
  </si>
  <si>
    <t>千円</t>
    <rPh sb="0" eb="2">
      <t>センエン</t>
    </rPh>
    <phoneticPr fontId="3"/>
  </si>
  <si>
    <t>事業費</t>
    <rPh sb="0" eb="3">
      <t>ジギョウヒ</t>
    </rPh>
    <phoneticPr fontId="15"/>
  </si>
  <si>
    <t>電気料金削減金額
（15年間）</t>
    <rPh sb="0" eb="2">
      <t>デンキ</t>
    </rPh>
    <rPh sb="2" eb="4">
      <t>リョウキン</t>
    </rPh>
    <rPh sb="4" eb="6">
      <t>サクゲン</t>
    </rPh>
    <rPh sb="6" eb="8">
      <t>キンガク</t>
    </rPh>
    <rPh sb="12" eb="14">
      <t>ネンカン</t>
    </rPh>
    <phoneticPr fontId="15"/>
  </si>
  <si>
    <t>電気料金の
年間削減金額</t>
    <rPh sb="0" eb="2">
      <t>デンキ</t>
    </rPh>
    <rPh sb="2" eb="4">
      <t>リョウキン</t>
    </rPh>
    <rPh sb="6" eb="8">
      <t>ネンカン</t>
    </rPh>
    <rPh sb="8" eb="10">
      <t>サクゲン</t>
    </rPh>
    <rPh sb="10" eb="12">
      <t>キンガク</t>
    </rPh>
    <phoneticPr fontId="15"/>
  </si>
  <si>
    <t>事業効果額
（15年間）</t>
    <rPh sb="0" eb="2">
      <t>ジギョウ</t>
    </rPh>
    <rPh sb="2" eb="4">
      <t>コウカ</t>
    </rPh>
    <rPh sb="4" eb="5">
      <t>ガク</t>
    </rPh>
    <rPh sb="9" eb="11">
      <t>ネンカン</t>
    </rPh>
    <phoneticPr fontId="15"/>
  </si>
  <si>
    <t>％</t>
    <phoneticPr fontId="5"/>
  </si>
  <si>
    <t>事業効果算出表（自動計算）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5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</si>
  <si>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5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</si>
  <si>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5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</si>
  <si>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5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</si>
  <si>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5"/>
  </si>
  <si>
    <t>施設全体に対する
電気使用量削減割合</t>
    <rPh sb="0" eb="2">
      <t>シセツ</t>
    </rPh>
    <rPh sb="2" eb="4">
      <t>ゼンタイ</t>
    </rPh>
    <rPh sb="5" eb="6">
      <t>タイ</t>
    </rPh>
    <rPh sb="9" eb="11">
      <t>デンキ</t>
    </rPh>
    <rPh sb="11" eb="14">
      <t>シヨウリョウ</t>
    </rPh>
    <rPh sb="14" eb="16">
      <t>サクゲン</t>
    </rPh>
    <rPh sb="16" eb="18">
      <t>ワリアイ</t>
    </rPh>
    <phoneticPr fontId="15"/>
  </si>
  <si>
    <t>施設全体に対する
電気使用料金削減割合</t>
    <rPh sb="0" eb="2">
      <t>シセツ</t>
    </rPh>
    <rPh sb="2" eb="4">
      <t>ゼンタイ</t>
    </rPh>
    <rPh sb="5" eb="6">
      <t>タイ</t>
    </rPh>
    <rPh sb="9" eb="11">
      <t>デンキ</t>
    </rPh>
    <rPh sb="11" eb="13">
      <t>シヨウ</t>
    </rPh>
    <rPh sb="13" eb="15">
      <t>リョウキン</t>
    </rPh>
    <rPh sb="15" eb="17">
      <t>サクゲン</t>
    </rPh>
    <rPh sb="17" eb="19">
      <t>ワリアイ</t>
    </rPh>
    <phoneticPr fontId="15"/>
  </si>
  <si>
    <t>２　15年間の事業効果</t>
    <rPh sb="4" eb="6">
      <t>ネンカン</t>
    </rPh>
    <rPh sb="7" eb="9">
      <t>ジギョウ</t>
    </rPh>
    <rPh sb="9" eb="11">
      <t>コウカ</t>
    </rPh>
    <phoneticPr fontId="5"/>
  </si>
  <si>
    <t>１　単年の事業効果</t>
    <rPh sb="2" eb="3">
      <t>タン</t>
    </rPh>
    <rPh sb="3" eb="4">
      <t>ネン</t>
    </rPh>
    <rPh sb="5" eb="7">
      <t>ジギョウ</t>
    </rPh>
    <rPh sb="7" eb="9">
      <t>コウカ</t>
    </rPh>
    <phoneticPr fontId="5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</si>
  <si>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5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</si>
  <si>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5"/>
  </si>
  <si>
    <t>光束値（lm）</t>
    <rPh sb="0" eb="2">
      <t>コウソク</t>
    </rPh>
    <rPh sb="2" eb="3">
      <t>チ</t>
    </rPh>
    <phoneticPr fontId="5"/>
  </si>
  <si>
    <t>G9セルから転記される</t>
    <rPh sb="6" eb="8">
      <t>テンキ</t>
    </rPh>
    <phoneticPr fontId="3"/>
  </si>
  <si>
    <t>%</t>
    <phoneticPr fontId="5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</si>
  <si>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5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</si>
  <si>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5"/>
  </si>
  <si>
    <t>　　訂正等は不要である。</t>
    <rPh sb="2" eb="4">
      <t>テイセイ</t>
    </rPh>
    <rPh sb="4" eb="5">
      <t>トウ</t>
    </rPh>
    <rPh sb="6" eb="8">
      <t>フヨウ</t>
    </rPh>
    <phoneticPr fontId="5"/>
  </si>
  <si>
    <t>C14セル×15</t>
    <phoneticPr fontId="5"/>
  </si>
  <si>
    <t>C15セル－C16セル</t>
    <phoneticPr fontId="5"/>
  </si>
  <si>
    <t>誘導灯
中型（B級）</t>
    <phoneticPr fontId="5"/>
  </si>
  <si>
    <t>誘導灯
小型（C級）</t>
    <phoneticPr fontId="5"/>
  </si>
  <si>
    <t>埋込天井灯
（450mm角）</t>
    <rPh sb="12" eb="13">
      <t>カク</t>
    </rPh>
    <phoneticPr fontId="7"/>
  </si>
  <si>
    <t>20形1灯
タイプ（Hf）</t>
    <phoneticPr fontId="7"/>
  </si>
  <si>
    <t>20形1灯
天井直付け
タイプ（FL）</t>
    <phoneticPr fontId="7"/>
  </si>
  <si>
    <t>20形2灯
タイプ（Hf)</t>
    <phoneticPr fontId="7"/>
  </si>
  <si>
    <t>20形2灯
天井直付け
タイプ（FL）</t>
    <phoneticPr fontId="7"/>
  </si>
  <si>
    <t>　※　自動計算の中で端数処理を行っているため、下一桁にずれが生じる場合があるが、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5"/>
  </si>
  <si>
    <t>防犯</t>
    <rPh sb="0" eb="2">
      <t>ボウハン</t>
    </rPh>
    <phoneticPr fontId="5"/>
  </si>
  <si>
    <t>スクエア1</t>
    <phoneticPr fontId="5"/>
  </si>
  <si>
    <t>スクエア2</t>
    <phoneticPr fontId="5"/>
  </si>
  <si>
    <t>スクエア3</t>
  </si>
  <si>
    <t>スクエア3</t>
    <phoneticPr fontId="5"/>
  </si>
  <si>
    <t>スクエア4</t>
  </si>
  <si>
    <t>スクエア4</t>
    <phoneticPr fontId="5"/>
  </si>
  <si>
    <t>スクエア5</t>
  </si>
  <si>
    <t>スクエア5</t>
    <phoneticPr fontId="5"/>
  </si>
  <si>
    <t>ウォール</t>
    <phoneticPr fontId="5"/>
  </si>
  <si>
    <t>ブラケット1</t>
    <phoneticPr fontId="5"/>
  </si>
  <si>
    <t>ブラケット2</t>
  </si>
  <si>
    <t>ブラケット2</t>
    <phoneticPr fontId="5"/>
  </si>
  <si>
    <t>ローポール</t>
    <phoneticPr fontId="5"/>
  </si>
  <si>
    <t>スポット1</t>
    <phoneticPr fontId="5"/>
  </si>
  <si>
    <t>スポット2</t>
  </si>
  <si>
    <t>スポット2</t>
    <phoneticPr fontId="5"/>
  </si>
  <si>
    <t>流し・ミラー1</t>
    <rPh sb="0" eb="1">
      <t>ナガ</t>
    </rPh>
    <phoneticPr fontId="5"/>
  </si>
  <si>
    <t>流し・ミラー2</t>
    <rPh sb="0" eb="1">
      <t>ナガ</t>
    </rPh>
    <phoneticPr fontId="5"/>
  </si>
  <si>
    <t>流し・ミラー3</t>
    <rPh sb="0" eb="1">
      <t>ナガ</t>
    </rPh>
    <phoneticPr fontId="5"/>
  </si>
  <si>
    <t>浴室1</t>
    <rPh sb="0" eb="2">
      <t>ヨクシツ</t>
    </rPh>
    <phoneticPr fontId="5"/>
  </si>
  <si>
    <t>浴室2</t>
    <rPh sb="0" eb="2">
      <t>ヨクシツ</t>
    </rPh>
    <phoneticPr fontId="5"/>
  </si>
  <si>
    <t>投光器1</t>
    <rPh sb="0" eb="2">
      <t>トウコウ</t>
    </rPh>
    <rPh sb="2" eb="3">
      <t>キ</t>
    </rPh>
    <phoneticPr fontId="5"/>
  </si>
  <si>
    <t>投光器2</t>
    <rPh sb="0" eb="2">
      <t>トウコウ</t>
    </rPh>
    <rPh sb="2" eb="3">
      <t>キ</t>
    </rPh>
    <phoneticPr fontId="5"/>
  </si>
  <si>
    <t>投光器3</t>
    <rPh sb="0" eb="2">
      <t>トウコウ</t>
    </rPh>
    <rPh sb="2" eb="3">
      <t>キ</t>
    </rPh>
    <phoneticPr fontId="5"/>
  </si>
  <si>
    <t>投光器4</t>
    <rPh sb="0" eb="2">
      <t>トウコウ</t>
    </rPh>
    <rPh sb="2" eb="3">
      <t>キ</t>
    </rPh>
    <phoneticPr fontId="5"/>
  </si>
  <si>
    <t>シーリング</t>
    <phoneticPr fontId="5"/>
  </si>
  <si>
    <t>スクエア6</t>
  </si>
  <si>
    <t>スクエア6</t>
    <phoneticPr fontId="5"/>
  </si>
  <si>
    <t>防犯灯</t>
    <rPh sb="0" eb="3">
      <t>ボウハントウ</t>
    </rPh>
    <phoneticPr fontId="5"/>
  </si>
  <si>
    <t>電力柱取付型 屋外用防犯灯 LED（電球色） 明るさセンサなし　直管形蛍光灯FL20形1灯器具相当</t>
    <phoneticPr fontId="5"/>
  </si>
  <si>
    <t>天井埋込型　蛍光灯　スクエアベースライト　乳白パネルタイプ　直管形蛍光灯FL20形×6灯</t>
    <phoneticPr fontId="5"/>
  </si>
  <si>
    <t>天井埋込型　LED（昼白色）　ベースライト　乳白パネル　連続調光型調光タイプ（ライコン別売）　スクエアタイプ／パネル付型　直管形蛍光灯FL20形5灯器具相当　FL20形5灯</t>
    <phoneticPr fontId="5"/>
  </si>
  <si>
    <t>天井埋込型　LED（昼白色）　一体型LEDベースライト　きらめきプリズムパネル　連続調光型調光タイプ（ライコン別売）　スクエアタイプ／パネル付型　コンパクト形蛍光灯FHP45形4灯器具相当　FHP45形4灯</t>
    <phoneticPr fontId="5"/>
  </si>
  <si>
    <t>天井埋込型　LED（昼白色）　一体型LEDベースライト　乳白パネル　連続調光型調光タイプ（ライコン別売）　スクエアタイプ／パネル付型　コンパクト形蛍光灯FHP23形3灯器具相当　FHP23形3灯</t>
    <phoneticPr fontId="5"/>
  </si>
  <si>
    <t>リニューアル用　天井埋込型　40形　直管LEDランプベースライト　下面開放型　Hf蛍光灯32形定格出力型3灯器具相当／直管形蛍光灯FLR40形3灯器具相当　Hf32形定格出力型3灯／FLR40形3灯・2600 lm</t>
    <phoneticPr fontId="5"/>
  </si>
  <si>
    <t>スクエア光源タイプ天井直付・天井埋込 兼用型（下面開放タイプ）□470タイプ3000 lmタイプ(FHP23形×4灯節電タイプ)</t>
    <phoneticPr fontId="5"/>
  </si>
  <si>
    <t>天井直付型・壁直付型　LED（電球色） ウォールライト ステンレス製 防湿型・防雨型　直管形蛍光灯FL20形1灯器具相当</t>
    <phoneticPr fontId="5"/>
  </si>
  <si>
    <t>壁直付型 一体型LED（昼白色） 丸形ブラケットライト 階段灯/1000lm前後、非常用照明 電源内蔵タイプ 防雨型</t>
    <phoneticPr fontId="5"/>
  </si>
  <si>
    <t>天井直付型・壁直付型 LED（電球色） 外壁用丸形（又は角型）ブラケットライト 白熱電球100型1灯器具相当/防雨型</t>
    <phoneticPr fontId="5"/>
  </si>
  <si>
    <t>地中埋込型　LED（電球色）　ローポールライト　防雨型／地上高1000mm程度　白熱電球60形1灯器具相当 ※リニューアルポールを含む</t>
    <phoneticPr fontId="5"/>
  </si>
  <si>
    <t>天井直付型・壁直付型 LED 屋内用スポットライト 広角タイプ 白熱電球100形1灯器具相当/800lm前後</t>
    <phoneticPr fontId="5"/>
  </si>
  <si>
    <t>天井直付型　LED　LED電球スポットライト　一般タイプ　110Vダイクール電球100形1灯器具相当／110Vダイクール電球60形1灯器具相当　100形／60形ランプ（ハロゲン65W相当）付</t>
    <phoneticPr fontId="5"/>
  </si>
  <si>
    <t>流し・ミラー1</t>
    <rPh sb="0" eb="1">
      <t>ナガ</t>
    </rPh>
    <phoneticPr fontId="6"/>
  </si>
  <si>
    <t>流し・ミラー2</t>
    <rPh sb="0" eb="1">
      <t>ナガ</t>
    </rPh>
    <phoneticPr fontId="6"/>
  </si>
  <si>
    <t>流し・ミラー3</t>
    <rPh sb="0" eb="1">
      <t>ナガ</t>
    </rPh>
    <phoneticPr fontId="6"/>
  </si>
  <si>
    <t>浴室1</t>
    <rPh sb="0" eb="2">
      <t>ヨクシツ</t>
    </rPh>
    <phoneticPr fontId="6"/>
  </si>
  <si>
    <t>浴室2</t>
    <rPh sb="0" eb="2">
      <t>ヨクシツ</t>
    </rPh>
    <phoneticPr fontId="6"/>
  </si>
  <si>
    <t>投光器1</t>
    <rPh sb="0" eb="2">
      <t>トウコウ</t>
    </rPh>
    <rPh sb="2" eb="3">
      <t>キ</t>
    </rPh>
    <phoneticPr fontId="6"/>
  </si>
  <si>
    <t>投光器2</t>
    <rPh sb="0" eb="2">
      <t>トウコウ</t>
    </rPh>
    <rPh sb="2" eb="3">
      <t>キ</t>
    </rPh>
    <phoneticPr fontId="6"/>
  </si>
  <si>
    <t>投光器3</t>
    <rPh sb="0" eb="2">
      <t>トウコウ</t>
    </rPh>
    <rPh sb="2" eb="3">
      <t>キ</t>
    </rPh>
    <phoneticPr fontId="6"/>
  </si>
  <si>
    <t>投光器4</t>
    <rPh sb="0" eb="2">
      <t>トウコウ</t>
    </rPh>
    <rPh sb="2" eb="3">
      <t>キ</t>
    </rPh>
    <phoneticPr fontId="6"/>
  </si>
  <si>
    <t>壁直付型　LED（昼白色）　ミラーライト　直管形蛍光灯FL20形1灯器具相当／防湿・防雨型</t>
    <phoneticPr fontId="5"/>
  </si>
  <si>
    <t>棚下直付型 LED（昼白色） キッチンライト 直管形蛍光灯FL20形1灯器具相当</t>
    <phoneticPr fontId="5"/>
  </si>
  <si>
    <t>壁直付型・棚下直付型　LED（昼白色）　キッチンライト　コンセント付・拡散タイプ　直管形蛍光灯FL20形1灯器具相当</t>
    <phoneticPr fontId="5"/>
  </si>
  <si>
    <t>天井直付 LEDシーリングライト 6～8畳用 丸型蛍光灯 FCL 40型+32型相当／段階調光タイプ（3段階以上）</t>
    <phoneticPr fontId="5"/>
  </si>
  <si>
    <t>天井直付型・壁直付型　LED（電球色）　浴室用ブラケットライト（丸型又は角型）　白熱電球60型1灯器具相当／電球交換型，電球共，防湿・防雨型</t>
    <phoneticPr fontId="5"/>
  </si>
  <si>
    <t>天井直付型・壁直付型 一体型LED 業務用浴室灯 ステンレス製 直管型蛍光灯 FL40形1灯器具相当/1600 lm以上、防湿・防雨型</t>
    <phoneticPr fontId="5"/>
  </si>
  <si>
    <t>天井・壁直付型 LED（昼白色）（電源ユニット共） プール用投光器 広角・配光拡散タイプ（拡散用パネル可）  マルチハロゲン灯250形器具相当</t>
    <phoneticPr fontId="5"/>
  </si>
  <si>
    <t>天井・壁直付型 LED（昼白色）（電源ユニット共） プール用投光器 広角・配光拡散タイプ（拡散用パネル可） マルチハロゲン灯1000形器具相当</t>
    <phoneticPr fontId="5"/>
  </si>
  <si>
    <t>天井・壁直付/据置取付型 LED（昼白色）（電源ユニット共） グラウンド用投光器 広角タイプ（拡散パネル可） 水銀灯1000形器具相当/20000lm以上</t>
    <phoneticPr fontId="5"/>
  </si>
  <si>
    <t>天井・壁直付/据置取付型 LED（昼白色）（電源ユニット共） 屋外用投光器 中角～広角タイプ 水銀灯400形器具相当/10000lm以上</t>
    <phoneticPr fontId="5"/>
  </si>
  <si>
    <t>05</t>
    <phoneticPr fontId="5"/>
  </si>
  <si>
    <t>天井直付型 一体型LED 富士型 直管形蛍光灯FL20形2灯器具相当/1600 lmタイプ、230幅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</si>
  <si>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</si>
  <si>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</si>
  <si>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</si>
  <si>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</si>
  <si>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照明の点灯時間（現時点の実際の点灯時間）</t>
    <rPh sb="0" eb="2">
      <t>ショウメイ</t>
    </rPh>
    <rPh sb="3" eb="5">
      <t>テントウ</t>
    </rPh>
    <rPh sb="5" eb="7">
      <t>ジカン</t>
    </rPh>
    <rPh sb="8" eb="11">
      <t>ゲンジテン</t>
    </rPh>
    <rPh sb="12" eb="14">
      <t>ジッサイ</t>
    </rPh>
    <rPh sb="15" eb="17">
      <t>テントウ</t>
    </rPh>
    <rPh sb="17" eb="19">
      <t>ジカン</t>
    </rPh>
    <phoneticPr fontId="15"/>
  </si>
  <si>
    <t>LED照明による電力使用量（kWh/年）</t>
    <rPh sb="3" eb="5">
      <t>ショウメイ</t>
    </rPh>
    <rPh sb="8" eb="10">
      <t>デンリョク</t>
    </rPh>
    <rPh sb="10" eb="13">
      <t>シヨウリョウ</t>
    </rPh>
    <rPh sb="18" eb="19">
      <t>ネン</t>
    </rPh>
    <phoneticPr fontId="15"/>
  </si>
  <si>
    <t>既設照明による電力使用量（kWh/年）</t>
    <rPh sb="0" eb="2">
      <t>キセツ</t>
    </rPh>
    <rPh sb="2" eb="4">
      <t>ショウメイ</t>
    </rPh>
    <rPh sb="7" eb="9">
      <t>デンリョク</t>
    </rPh>
    <rPh sb="9" eb="12">
      <t>シヨウリョウ</t>
    </rPh>
    <rPh sb="17" eb="18">
      <t>ネン</t>
    </rPh>
    <phoneticPr fontId="15"/>
  </si>
  <si>
    <t>09-1</t>
    <phoneticPr fontId="5"/>
  </si>
  <si>
    <t>10-1</t>
    <phoneticPr fontId="5"/>
  </si>
  <si>
    <t>　　照明設備LED化簡易型ESCO事業ほか１件（２件一括）」のものである。</t>
    <phoneticPr fontId="5"/>
  </si>
  <si>
    <t>　　LED化簡易型ESCO事業ほか１件（２件一括）」のものである。</t>
    <phoneticPr fontId="5"/>
  </si>
  <si>
    <t>事業費算出表（うち、文化市民局所管分）</t>
    <rPh sb="0" eb="3">
      <t>ジギョウヒ</t>
    </rPh>
    <rPh sb="3" eb="5">
      <t>サンシュツ</t>
    </rPh>
    <rPh sb="5" eb="6">
      <t>ヒョウ</t>
    </rPh>
    <rPh sb="10" eb="12">
      <t>ブンカ</t>
    </rPh>
    <rPh sb="12" eb="14">
      <t>シミン</t>
    </rPh>
    <rPh sb="14" eb="15">
      <t>キョク</t>
    </rPh>
    <rPh sb="15" eb="17">
      <t>ショカン</t>
    </rPh>
    <rPh sb="17" eb="18">
      <t>ブン</t>
    </rPh>
    <phoneticPr fontId="5"/>
  </si>
  <si>
    <t>文化財研修センター</t>
    <rPh sb="0" eb="3">
      <t>ブンカザイ</t>
    </rPh>
    <rPh sb="3" eb="5">
      <t>ケンシュウ</t>
    </rPh>
    <phoneticPr fontId="5"/>
  </si>
  <si>
    <t>岩倉具視</t>
    <rPh sb="0" eb="2">
      <t>イワクラ</t>
    </rPh>
    <rPh sb="2" eb="4">
      <t>トモミ</t>
    </rPh>
    <phoneticPr fontId="5"/>
  </si>
  <si>
    <t>考古資料館</t>
    <rPh sb="0" eb="2">
      <t>コウコ</t>
    </rPh>
    <rPh sb="2" eb="5">
      <t>シリョウカン</t>
    </rPh>
    <phoneticPr fontId="5"/>
  </si>
  <si>
    <t>事業費算出表（うち、保健福祉局所管分）</t>
    <rPh sb="0" eb="3">
      <t>ジギョウヒ</t>
    </rPh>
    <rPh sb="3" eb="5">
      <t>サンシュツ</t>
    </rPh>
    <rPh sb="5" eb="6">
      <t>ヒョウ</t>
    </rPh>
    <rPh sb="10" eb="15">
      <t>ホケンフクシキョク</t>
    </rPh>
    <rPh sb="15" eb="17">
      <t>ショカン</t>
    </rPh>
    <rPh sb="17" eb="18">
      <t>ブン</t>
    </rPh>
    <phoneticPr fontId="5"/>
  </si>
  <si>
    <t>聴覚言語</t>
    <rPh sb="0" eb="2">
      <t>チョウカク</t>
    </rPh>
    <rPh sb="2" eb="4">
      <t>ゲンゴ</t>
    </rPh>
    <phoneticPr fontId="5"/>
  </si>
  <si>
    <t>上京老人</t>
    <rPh sb="0" eb="2">
      <t>カミギョウ</t>
    </rPh>
    <rPh sb="2" eb="4">
      <t>ロウジン</t>
    </rPh>
    <phoneticPr fontId="5"/>
  </si>
  <si>
    <t>中京老人</t>
    <rPh sb="0" eb="2">
      <t>ナカギョウ</t>
    </rPh>
    <rPh sb="2" eb="4">
      <t>ロウジン</t>
    </rPh>
    <phoneticPr fontId="5"/>
  </si>
  <si>
    <t>東山老人</t>
    <rPh sb="0" eb="2">
      <t>ヒガシヤマ</t>
    </rPh>
    <rPh sb="2" eb="4">
      <t>ロウジン</t>
    </rPh>
    <phoneticPr fontId="5"/>
  </si>
  <si>
    <t>山科老人</t>
    <rPh sb="0" eb="2">
      <t>ヤマシナ</t>
    </rPh>
    <rPh sb="2" eb="4">
      <t>ロウジン</t>
    </rPh>
    <phoneticPr fontId="5"/>
  </si>
  <si>
    <t>下京老人</t>
    <rPh sb="0" eb="2">
      <t>シモギョウ</t>
    </rPh>
    <rPh sb="2" eb="4">
      <t>ロウジン</t>
    </rPh>
    <phoneticPr fontId="5"/>
  </si>
  <si>
    <t>南老人</t>
    <rPh sb="0" eb="1">
      <t>ミナミ</t>
    </rPh>
    <rPh sb="1" eb="3">
      <t>ロウジン</t>
    </rPh>
    <phoneticPr fontId="5"/>
  </si>
  <si>
    <t>右京老人</t>
    <rPh sb="0" eb="2">
      <t>ウキョウ</t>
    </rPh>
    <rPh sb="2" eb="4">
      <t>ロウジン</t>
    </rPh>
    <phoneticPr fontId="5"/>
  </si>
  <si>
    <t>西京老人</t>
    <rPh sb="0" eb="2">
      <t>ニシキョウ</t>
    </rPh>
    <rPh sb="2" eb="4">
      <t>ロウジン</t>
    </rPh>
    <phoneticPr fontId="5"/>
  </si>
  <si>
    <t>右京中央老人</t>
    <rPh sb="0" eb="2">
      <t>ウキョウ</t>
    </rPh>
    <rPh sb="2" eb="4">
      <t>チュウオウ</t>
    </rPh>
    <rPh sb="4" eb="6">
      <t>ロウジン</t>
    </rPh>
    <phoneticPr fontId="5"/>
  </si>
  <si>
    <t>淀老人</t>
    <rPh sb="0" eb="1">
      <t>ヨド</t>
    </rPh>
    <rPh sb="1" eb="3">
      <t>ロウジン</t>
    </rPh>
    <phoneticPr fontId="5"/>
  </si>
  <si>
    <t>久多いきいき</t>
    <rPh sb="0" eb="2">
      <t>クタ</t>
    </rPh>
    <phoneticPr fontId="5"/>
  </si>
  <si>
    <t>西京老人デイ</t>
    <rPh sb="0" eb="2">
      <t>ニシキョウ</t>
    </rPh>
    <rPh sb="2" eb="4">
      <t>ロウジン</t>
    </rPh>
    <phoneticPr fontId="5"/>
  </si>
  <si>
    <t>太秦老人デイ</t>
    <rPh sb="0" eb="2">
      <t>ウズマサ</t>
    </rPh>
    <rPh sb="2" eb="4">
      <t>ロウジン</t>
    </rPh>
    <phoneticPr fontId="5"/>
  </si>
  <si>
    <t>※３　本様式は、「京都市右京中央老人福祉センターほか13施設照明設備LED化簡易型ESCO事業ほか１件（２件一括）」のものである。</t>
    <rPh sb="3" eb="4">
      <t>ホン</t>
    </rPh>
    <rPh sb="4" eb="6">
      <t>ヨウシキ</t>
    </rPh>
    <phoneticPr fontId="5"/>
  </si>
  <si>
    <t>※３　本様式は、「京都市右京中央老人福祉センターほか13施設</t>
    <rPh sb="3" eb="4">
      <t>ホン</t>
    </rPh>
    <rPh sb="4" eb="6">
      <t>ヨウシキ</t>
    </rPh>
    <rPh sb="9" eb="11">
      <t>キョウト</t>
    </rPh>
    <rPh sb="11" eb="12">
      <t>シ</t>
    </rPh>
    <rPh sb="12" eb="14">
      <t>ウキョウ</t>
    </rPh>
    <rPh sb="14" eb="16">
      <t>チュウオウ</t>
    </rPh>
    <rPh sb="16" eb="18">
      <t>ロウジン</t>
    </rPh>
    <rPh sb="18" eb="20">
      <t>フクシ</t>
    </rPh>
    <rPh sb="28" eb="30">
      <t>シセツ</t>
    </rPh>
    <phoneticPr fontId="5"/>
  </si>
  <si>
    <t>　※　本様式は、「京都市右京中央老人福祉センターほか13施設照明設備</t>
    <phoneticPr fontId="5"/>
  </si>
  <si>
    <t>（様式第11号）</t>
    <phoneticPr fontId="5"/>
  </si>
  <si>
    <t>（様式第14-1号）</t>
    <phoneticPr fontId="5"/>
  </si>
  <si>
    <t>※２　使用する照明器具は、使用照明器具提案書（様式第11号）で提案した照明器具とする。</t>
    <phoneticPr fontId="5"/>
  </si>
  <si>
    <t>（様式第14-2号）</t>
    <phoneticPr fontId="5"/>
  </si>
  <si>
    <t>（様式第15号）</t>
    <rPh sb="1" eb="3">
      <t>ヨウシキ</t>
    </rPh>
    <rPh sb="3" eb="4">
      <t>ダイ</t>
    </rPh>
    <rPh sb="6" eb="7">
      <t>ゴウ</t>
    </rPh>
    <phoneticPr fontId="15"/>
  </si>
  <si>
    <t>様式第14号から転記される</t>
    <rPh sb="0" eb="2">
      <t>ヨウシキ</t>
    </rPh>
    <rPh sb="2" eb="3">
      <t>ダイ</t>
    </rPh>
    <rPh sb="5" eb="6">
      <t>ゴウ</t>
    </rPh>
    <rPh sb="8" eb="10">
      <t>テンキ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</si>
</sst>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20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38" fontId="4" fillId="0" borderId="1" xfId="1" applyFont="1" applyBorder="1" applyAlignment="1">
      <alignment horizontal="left" vertical="center" wrapText="1"/>
    </xf>
    <xf numFmtId="38" fontId="4" fillId="0" borderId="0" xfId="3" applyFont="1" applyAlignment="1">
      <alignment horizontal="center" vertical="center"/>
    </xf>
    <xf numFmtId="38" fontId="3" fillId="0" borderId="0" xfId="3" applyFont="1" applyAlignment="1"/>
    <xf numFmtId="38" fontId="3" fillId="5" borderId="0" xfId="3" applyFont="1" applyFill="1" applyAlignment="1"/>
    <xf numFmtId="38" fontId="3" fillId="6" borderId="0" xfId="3" applyFont="1" applyFill="1" applyAlignment="1"/>
    <xf numFmtId="38" fontId="3" fillId="7" borderId="0" xfId="3" applyFont="1" applyFill="1" applyAlignment="1"/>
    <xf numFmtId="38" fontId="4" fillId="0" borderId="1" xfId="3" applyFont="1" applyBorder="1" applyAlignment="1">
      <alignment horizontal="left" vertical="center" wrapText="1"/>
    </xf>
    <xf numFmtId="38" fontId="4" fillId="0" borderId="0" xfId="3" applyFont="1" applyAlignment="1">
      <alignment horizontal="left" vertical="center" wrapText="1"/>
    </xf>
    <xf numFmtId="38" fontId="4" fillId="0" borderId="1" xfId="3" applyFont="1" applyBorder="1" applyAlignment="1">
      <alignment horizontal="center" vertical="center" wrapText="1"/>
    </xf>
    <xf numFmtId="38" fontId="3" fillId="0" borderId="1" xfId="3" applyFont="1" applyBorder="1" applyAlignment="1">
      <alignment horizontal="right" wrapText="1"/>
    </xf>
    <xf numFmtId="38" fontId="3" fillId="5" borderId="1" xfId="3" applyFont="1" applyFill="1" applyBorder="1" applyAlignment="1">
      <alignment horizontal="right" wrapText="1"/>
    </xf>
    <xf numFmtId="38" fontId="3" fillId="0" borderId="0" xfId="3" applyFont="1" applyAlignment="1">
      <alignment wrapText="1"/>
    </xf>
    <xf numFmtId="38" fontId="3" fillId="6" borderId="1" xfId="3" applyFont="1" applyFill="1" applyBorder="1" applyAlignment="1">
      <alignment horizontal="right" wrapText="1"/>
    </xf>
    <xf numFmtId="38" fontId="3" fillId="7" borderId="1" xfId="3" applyFont="1" applyFill="1" applyBorder="1" applyAlignment="1">
      <alignment horizontal="right" wrapText="1"/>
    </xf>
    <xf numFmtId="38" fontId="4" fillId="0" borderId="1" xfId="3" quotePrefix="1" applyFont="1" applyBorder="1" applyAlignment="1">
      <alignment horizontal="center" vertical="center" wrapText="1"/>
    </xf>
    <xf numFmtId="38" fontId="3" fillId="6" borderId="1" xfId="4" applyFont="1" applyFill="1" applyBorder="1" applyAlignment="1">
      <alignment horizontal="right" wrapText="1"/>
    </xf>
    <xf numFmtId="38" fontId="3" fillId="7" borderId="1" xfId="4" applyFont="1" applyFill="1" applyBorder="1" applyAlignment="1">
      <alignment horizontal="right" wrapText="1"/>
    </xf>
    <xf numFmtId="38" fontId="4" fillId="0" borderId="0" xfId="3" applyFont="1" applyAlignment="1">
      <alignment horizontal="center" vertical="center" wrapText="1"/>
    </xf>
    <xf numFmtId="38" fontId="3" fillId="0" borderId="0" xfId="3" applyFont="1" applyAlignment="1">
      <alignment horizontal="right" wrapText="1"/>
    </xf>
    <xf numFmtId="38" fontId="3" fillId="6" borderId="1" xfId="4" applyFont="1" applyFill="1" applyBorder="1" applyAlignment="1"/>
    <xf numFmtId="0" fontId="16" fillId="0" borderId="0" xfId="2" applyFont="1" applyAlignment="1">
      <alignment horizontal="center" vertical="center"/>
    </xf>
    <xf numFmtId="38" fontId="16" fillId="0" borderId="0" xfId="2" applyNumberFormat="1" applyFont="1" applyAlignment="1">
      <alignment horizontal="center" vertical="center"/>
    </xf>
    <xf numFmtId="0" fontId="16" fillId="0" borderId="21" xfId="2" applyFont="1" applyBorder="1" applyAlignment="1">
      <alignment horizontal="center" vertical="center" wrapText="1"/>
    </xf>
    <xf numFmtId="38" fontId="16" fillId="0" borderId="36" xfId="4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 wrapText="1"/>
    </xf>
    <xf numFmtId="38" fontId="16" fillId="0" borderId="37" xfId="4" applyFont="1" applyBorder="1" applyAlignment="1">
      <alignment horizontal="center" vertical="center"/>
    </xf>
    <xf numFmtId="176" fontId="16" fillId="0" borderId="38" xfId="4" applyNumberFormat="1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 wrapText="1"/>
    </xf>
    <xf numFmtId="38" fontId="16" fillId="0" borderId="40" xfId="4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 wrapText="1"/>
    </xf>
    <xf numFmtId="38" fontId="16" fillId="0" borderId="39" xfId="4" applyFont="1" applyBorder="1" applyAlignment="1">
      <alignment horizontal="center" vertical="center" wrapText="1"/>
    </xf>
    <xf numFmtId="38" fontId="16" fillId="0" borderId="33" xfId="4" applyFont="1" applyBorder="1" applyAlignment="1">
      <alignment horizontal="center" vertical="center" wrapText="1"/>
    </xf>
    <xf numFmtId="38" fontId="16" fillId="0" borderId="21" xfId="4" applyFont="1" applyBorder="1" applyAlignment="1">
      <alignment horizontal="center" vertical="center" wrapText="1"/>
    </xf>
    <xf numFmtId="176" fontId="16" fillId="0" borderId="40" xfId="4" applyNumberFormat="1" applyFont="1" applyBorder="1" applyAlignment="1">
      <alignment horizontal="center" vertical="center"/>
    </xf>
    <xf numFmtId="177" fontId="16" fillId="0" borderId="40" xfId="6" applyNumberFormat="1" applyFont="1" applyBorder="1" applyAlignment="1">
      <alignment horizontal="center" vertical="center"/>
    </xf>
    <xf numFmtId="177" fontId="16" fillId="0" borderId="41" xfId="6" applyNumberFormat="1" applyFont="1" applyBorder="1" applyAlignment="1">
      <alignment horizontal="center" vertical="center"/>
    </xf>
    <xf numFmtId="177" fontId="16" fillId="0" borderId="43" xfId="6" applyNumberFormat="1" applyFont="1" applyBorder="1" applyAlignment="1">
      <alignment horizontal="center" vertical="center"/>
    </xf>
    <xf numFmtId="177" fontId="16" fillId="0" borderId="34" xfId="6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6" fillId="0" borderId="21" xfId="4" applyNumberFormat="1" applyFont="1" applyBorder="1" applyAlignment="1">
      <alignment horizontal="center" vertical="center" wrapText="1"/>
    </xf>
    <xf numFmtId="0" fontId="16" fillId="0" borderId="36" xfId="4" applyNumberFormat="1" applyFont="1" applyBorder="1" applyAlignment="1">
      <alignment horizontal="center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0" fontId="16" fillId="0" borderId="19" xfId="6" applyNumberFormat="1" applyFont="1" applyBorder="1" applyAlignment="1">
      <alignment horizontal="center" vertical="center" wrapText="1"/>
    </xf>
    <xf numFmtId="0" fontId="13" fillId="0" borderId="0" xfId="7" applyFont="1">
      <alignment vertical="center"/>
    </xf>
    <xf numFmtId="0" fontId="8" fillId="0" borderId="0" xfId="7" applyFont="1">
      <alignment vertical="center"/>
    </xf>
    <xf numFmtId="0" fontId="8" fillId="0" borderId="1" xfId="7" applyFont="1" applyBorder="1" applyAlignment="1">
      <alignment horizontal="center" vertical="center" wrapText="1"/>
    </xf>
    <xf numFmtId="38" fontId="8" fillId="0" borderId="1" xfId="7" applyNumberFormat="1" applyFont="1" applyBorder="1" applyAlignment="1">
      <alignment horizontal="right" vertical="center"/>
    </xf>
    <xf numFmtId="38" fontId="8" fillId="0" borderId="1" xfId="7" applyNumberFormat="1" applyFont="1" applyBorder="1">
      <alignment vertical="center"/>
    </xf>
    <xf numFmtId="0" fontId="8" fillId="0" borderId="44" xfId="7" applyFont="1" applyBorder="1">
      <alignment vertical="center"/>
    </xf>
    <xf numFmtId="0" fontId="8" fillId="0" borderId="45" xfId="7" applyFont="1" applyBorder="1">
      <alignment vertical="center"/>
    </xf>
    <xf numFmtId="0" fontId="8" fillId="0" borderId="3" xfId="7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8" fontId="8" fillId="0" borderId="44" xfId="1" applyFont="1" applyBorder="1">
      <alignment vertical="center"/>
    </xf>
    <xf numFmtId="38" fontId="8" fillId="0" borderId="3" xfId="1" applyFont="1" applyBorder="1">
      <alignment vertical="center"/>
    </xf>
    <xf numFmtId="38" fontId="8" fillId="0" borderId="45" xfId="1" applyFont="1" applyBorder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>
      <alignment vertical="center"/>
    </xf>
    <xf numFmtId="0" fontId="8" fillId="0" borderId="46" xfId="7" applyFont="1" applyBorder="1">
      <alignment vertical="center"/>
    </xf>
    <xf numFmtId="0" fontId="8" fillId="0" borderId="47" xfId="7" applyFont="1" applyBorder="1">
      <alignment vertical="center"/>
    </xf>
    <xf numFmtId="0" fontId="8" fillId="0" borderId="48" xfId="7" applyFont="1" applyBorder="1">
      <alignment vertical="center"/>
    </xf>
    <xf numFmtId="0" fontId="8" fillId="0" borderId="14" xfId="7" applyFont="1" applyBorder="1" applyAlignment="1">
      <alignment horizontal="left" vertical="center" indent="1"/>
    </xf>
    <xf numFmtId="0" fontId="8" fillId="0" borderId="2" xfId="7" applyFont="1" applyBorder="1" applyAlignment="1">
      <alignment horizontal="left" vertical="center" indent="1"/>
    </xf>
    <xf numFmtId="0" fontId="8" fillId="0" borderId="20" xfId="7" applyFont="1" applyBorder="1" applyAlignment="1">
      <alignment horizontal="left" vertical="center" indent="1"/>
    </xf>
    <xf numFmtId="0" fontId="18" fillId="0" borderId="0" xfId="7" applyFont="1">
      <alignment vertical="center"/>
    </xf>
    <xf numFmtId="0" fontId="16" fillId="0" borderId="37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38" fontId="16" fillId="0" borderId="37" xfId="2" applyNumberFormat="1" applyFont="1" applyBorder="1" applyAlignment="1">
      <alignment horizontal="center" vertical="center"/>
    </xf>
    <xf numFmtId="0" fontId="19" fillId="0" borderId="0" xfId="7" applyFont="1" applyAlignment="1">
      <alignment vertical="center"/>
    </xf>
    <xf numFmtId="38" fontId="14" fillId="5" borderId="15" xfId="1" applyFont="1" applyFill="1" applyBorder="1" applyAlignment="1" applyProtection="1">
      <alignment horizontal="right" vertical="center" wrapText="1"/>
      <protection locked="0"/>
    </xf>
    <xf numFmtId="38" fontId="14" fillId="5" borderId="12" xfId="1" applyFont="1" applyFill="1" applyBorder="1" applyAlignment="1" applyProtection="1">
      <alignment horizontal="right" vertical="center" wrapText="1"/>
      <protection locked="0"/>
    </xf>
    <xf numFmtId="38" fontId="14" fillId="5" borderId="7" xfId="1" applyFont="1" applyFill="1" applyBorder="1" applyAlignment="1" applyProtection="1">
      <alignment horizontal="right" vertical="center" wrapText="1"/>
      <protection locked="0"/>
    </xf>
    <xf numFmtId="38" fontId="14" fillId="5" borderId="1" xfId="1" applyFont="1" applyFill="1" applyBorder="1" applyAlignment="1" applyProtection="1">
      <alignment horizontal="right" vertical="center" wrapText="1"/>
      <protection locked="0"/>
    </xf>
    <xf numFmtId="38" fontId="14" fillId="5" borderId="6" xfId="1" applyFont="1" applyFill="1" applyBorder="1" applyAlignment="1" applyProtection="1">
      <alignment horizontal="right" vertical="center" wrapText="1"/>
      <protection locked="0"/>
    </xf>
    <xf numFmtId="38" fontId="14" fillId="5" borderId="24" xfId="1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left" vertical="center" wrapText="1"/>
      <protection locked="0"/>
    </xf>
    <xf numFmtId="0" fontId="10" fillId="5" borderId="12" xfId="0" applyFont="1" applyFill="1" applyBorder="1" applyAlignment="1" applyProtection="1">
      <alignment horizontal="left" vertical="center" wrapText="1"/>
      <protection locked="0"/>
    </xf>
    <xf numFmtId="38" fontId="10" fillId="5" borderId="12" xfId="1" applyFont="1" applyFill="1" applyBorder="1" applyAlignment="1" applyProtection="1">
      <alignment horizontal="right" vertical="center" wrapText="1"/>
      <protection locked="0"/>
    </xf>
    <xf numFmtId="176" fontId="10" fillId="5" borderId="12" xfId="1" applyNumberFormat="1" applyFont="1" applyFill="1" applyBorder="1" applyAlignment="1" applyProtection="1">
      <alignment horizontal="right" vertical="center" wrapText="1"/>
      <protection locked="0"/>
    </xf>
    <xf numFmtId="38" fontId="10" fillId="5" borderId="16" xfId="1" applyFont="1" applyFill="1" applyBorder="1" applyAlignment="1" applyProtection="1">
      <alignment horizontal="right" vertical="center" wrapText="1"/>
      <protection locked="0"/>
    </xf>
    <xf numFmtId="0" fontId="10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38" fontId="10" fillId="5" borderId="1" xfId="1" applyFont="1" applyFill="1" applyBorder="1" applyAlignment="1" applyProtection="1">
      <alignment horizontal="right" vertical="center" wrapText="1"/>
      <protection locked="0"/>
    </xf>
    <xf numFmtId="176" fontId="10" fillId="5" borderId="1" xfId="1" applyNumberFormat="1" applyFont="1" applyFill="1" applyBorder="1" applyAlignment="1" applyProtection="1">
      <alignment horizontal="right" vertical="center" wrapText="1"/>
      <protection locked="0"/>
    </xf>
    <xf numFmtId="38" fontId="10" fillId="5" borderId="8" xfId="1" applyFont="1" applyFill="1" applyBorder="1" applyAlignment="1" applyProtection="1">
      <alignment horizontal="right" vertical="center" wrapText="1"/>
      <protection locked="0"/>
    </xf>
    <xf numFmtId="0" fontId="16" fillId="0" borderId="29" xfId="6" applyNumberFormat="1" applyFont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right" wrapText="1"/>
    </xf>
    <xf numFmtId="40" fontId="16" fillId="0" borderId="43" xfId="4" applyNumberFormat="1" applyFont="1" applyBorder="1" applyAlignment="1">
      <alignment horizontal="center" vertical="center"/>
    </xf>
    <xf numFmtId="38" fontId="16" fillId="0" borderId="38" xfId="4" applyNumberFormat="1" applyFont="1" applyBorder="1" applyAlignment="1">
      <alignment horizontal="center" vertical="center"/>
    </xf>
    <xf numFmtId="176" fontId="16" fillId="0" borderId="53" xfId="4" applyNumberFormat="1" applyFont="1" applyBorder="1" applyAlignment="1">
      <alignment horizontal="center" vertical="center"/>
    </xf>
    <xf numFmtId="176" fontId="16" fillId="0" borderId="52" xfId="4" applyNumberFormat="1" applyFont="1" applyBorder="1" applyAlignment="1">
      <alignment horizontal="center" vertical="center"/>
    </xf>
    <xf numFmtId="38" fontId="16" fillId="0" borderId="40" xfId="4" applyFont="1" applyFill="1" applyBorder="1" applyAlignment="1">
      <alignment horizontal="center" vertical="center"/>
    </xf>
    <xf numFmtId="38" fontId="16" fillId="0" borderId="41" xfId="4" applyNumberFormat="1" applyFont="1" applyFill="1" applyBorder="1" applyAlignment="1">
      <alignment horizontal="center" vertical="center"/>
    </xf>
    <xf numFmtId="38" fontId="16" fillId="0" borderId="18" xfId="4" applyNumberFormat="1" applyFont="1" applyBorder="1" applyAlignment="1">
      <alignment horizontal="center" vertical="center"/>
    </xf>
    <xf numFmtId="38" fontId="16" fillId="0" borderId="36" xfId="4" applyFont="1" applyBorder="1" applyAlignment="1">
      <alignment horizontal="center" vertical="center" wrapText="1"/>
    </xf>
    <xf numFmtId="177" fontId="16" fillId="0" borderId="55" xfId="6" applyNumberFormat="1" applyFont="1" applyBorder="1" applyAlignment="1">
      <alignment horizontal="center" vertical="center"/>
    </xf>
    <xf numFmtId="177" fontId="16" fillId="0" borderId="54" xfId="6" applyNumberFormat="1" applyFont="1" applyBorder="1" applyAlignment="1">
      <alignment horizontal="center" vertical="center"/>
    </xf>
    <xf numFmtId="177" fontId="16" fillId="0" borderId="53" xfId="6" applyNumberFormat="1" applyFont="1" applyBorder="1" applyAlignment="1">
      <alignment horizontal="center" vertical="center"/>
    </xf>
    <xf numFmtId="0" fontId="8" fillId="0" borderId="1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38" fontId="4" fillId="8" borderId="1" xfId="3" quotePrefix="1" applyFont="1" applyFill="1" applyBorder="1" applyAlignment="1">
      <alignment horizontal="center" vertical="center" wrapText="1"/>
    </xf>
    <xf numFmtId="38" fontId="4" fillId="8" borderId="1" xfId="3" applyFont="1" applyFill="1" applyBorder="1" applyAlignment="1">
      <alignment horizontal="center" vertical="center" wrapText="1"/>
    </xf>
    <xf numFmtId="38" fontId="16" fillId="9" borderId="37" xfId="4" applyFont="1" applyFill="1" applyBorder="1" applyAlignment="1">
      <alignment horizontal="center" vertical="center"/>
    </xf>
    <xf numFmtId="176" fontId="3" fillId="0" borderId="0" xfId="3" applyNumberFormat="1" applyFont="1" applyAlignment="1"/>
    <xf numFmtId="176" fontId="4" fillId="0" borderId="1" xfId="3" applyNumberFormat="1" applyFont="1" applyBorder="1" applyAlignment="1">
      <alignment horizontal="center" vertical="center" wrapText="1"/>
    </xf>
    <xf numFmtId="176" fontId="3" fillId="0" borderId="0" xfId="3" applyNumberFormat="1" applyFont="1" applyAlignment="1">
      <alignment horizontal="right" wrapText="1"/>
    </xf>
    <xf numFmtId="0" fontId="8" fillId="0" borderId="0" xfId="7" applyFont="1" applyFill="1">
      <alignment vertical="center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38" fontId="8" fillId="0" borderId="0" xfId="1" applyFont="1" applyAlignment="1" applyProtection="1">
      <alignment wrapText="1"/>
    </xf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38" fontId="9" fillId="0" borderId="0" xfId="1" applyFont="1" applyAlignment="1" applyProtection="1">
      <alignment vertical="center" wrapText="1"/>
    </xf>
    <xf numFmtId="38" fontId="9" fillId="0" borderId="0" xfId="1" applyFont="1" applyAlignment="1" applyProtection="1">
      <alignment wrapText="1"/>
    </xf>
    <xf numFmtId="38" fontId="9" fillId="0" borderId="0" xfId="1" applyFont="1" applyAlignment="1" applyProtection="1">
      <alignment horizontal="center" wrapText="1"/>
    </xf>
    <xf numFmtId="0" fontId="11" fillId="0" borderId="0" xfId="0" applyFont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38" fontId="11" fillId="4" borderId="5" xfId="1" applyFont="1" applyFill="1" applyBorder="1" applyAlignment="1" applyProtection="1">
      <alignment horizontal="center" vertical="center" wrapText="1"/>
    </xf>
    <xf numFmtId="38" fontId="11" fillId="3" borderId="4" xfId="1" applyFont="1" applyFill="1" applyBorder="1" applyAlignment="1" applyProtection="1">
      <alignment horizontal="center" vertical="center" wrapText="1"/>
    </xf>
    <xf numFmtId="38" fontId="11" fillId="3" borderId="5" xfId="1" applyFont="1" applyFill="1" applyBorder="1" applyAlignment="1" applyProtection="1">
      <alignment horizontal="center" vertical="center"/>
    </xf>
    <xf numFmtId="38" fontId="11" fillId="3" borderId="5" xfId="1" applyFont="1" applyFill="1" applyBorder="1" applyAlignment="1" applyProtection="1">
      <alignment horizontal="center" vertical="center" wrapText="1"/>
    </xf>
    <xf numFmtId="38" fontId="11" fillId="3" borderId="6" xfId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38" fontId="9" fillId="4" borderId="10" xfId="1" applyFont="1" applyFill="1" applyBorder="1" applyAlignment="1" applyProtection="1">
      <alignment horizontal="center" vertical="center" wrapText="1"/>
    </xf>
    <xf numFmtId="38" fontId="9" fillId="3" borderId="9" xfId="1" applyFont="1" applyFill="1" applyBorder="1" applyAlignment="1" applyProtection="1">
      <alignment horizontal="center" vertical="center" wrapText="1"/>
    </xf>
    <xf numFmtId="38" fontId="9" fillId="3" borderId="10" xfId="1" applyFont="1" applyFill="1" applyBorder="1" applyAlignment="1" applyProtection="1">
      <alignment horizontal="center" vertical="center" wrapText="1"/>
    </xf>
    <xf numFmtId="38" fontId="9" fillId="3" borderId="11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/>
    </xf>
    <xf numFmtId="38" fontId="10" fillId="0" borderId="12" xfId="1" applyFont="1" applyBorder="1" applyAlignment="1" applyProtection="1">
      <alignment vertical="center" wrapText="1"/>
    </xf>
    <xf numFmtId="38" fontId="14" fillId="0" borderId="12" xfId="1" applyFont="1" applyBorder="1" applyAlignment="1" applyProtection="1">
      <alignment horizontal="right" vertical="center" wrapText="1"/>
    </xf>
    <xf numFmtId="38" fontId="14" fillId="0" borderId="16" xfId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38" fontId="10" fillId="0" borderId="1" xfId="1" applyFont="1" applyBorder="1" applyAlignment="1" applyProtection="1">
      <alignment vertical="center" wrapText="1"/>
    </xf>
    <xf numFmtId="38" fontId="14" fillId="0" borderId="1" xfId="1" applyFont="1" applyBorder="1" applyAlignment="1" applyProtection="1">
      <alignment horizontal="right" vertical="center" wrapText="1"/>
    </xf>
    <xf numFmtId="0" fontId="9" fillId="10" borderId="7" xfId="0" applyFont="1" applyFill="1" applyBorder="1" applyAlignment="1" applyProtection="1">
      <alignment horizontal="center" vertical="center"/>
    </xf>
    <xf numFmtId="0" fontId="9" fillId="10" borderId="1" xfId="0" applyFont="1" applyFill="1" applyBorder="1" applyAlignment="1" applyProtection="1">
      <alignment horizontal="left" vertical="center"/>
    </xf>
    <xf numFmtId="38" fontId="10" fillId="10" borderId="1" xfId="1" applyFont="1" applyFill="1" applyBorder="1" applyAlignment="1" applyProtection="1">
      <alignment vertical="center" wrapText="1"/>
    </xf>
    <xf numFmtId="38" fontId="14" fillId="10" borderId="7" xfId="1" applyFont="1" applyFill="1" applyBorder="1" applyAlignment="1" applyProtection="1">
      <alignment horizontal="right" vertical="center" wrapText="1"/>
    </xf>
    <xf numFmtId="38" fontId="14" fillId="10" borderId="1" xfId="1" applyFont="1" applyFill="1" applyBorder="1" applyAlignment="1" applyProtection="1">
      <alignment horizontal="right" vertical="center" wrapText="1"/>
    </xf>
    <xf numFmtId="38" fontId="14" fillId="10" borderId="16" xfId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/>
    </xf>
    <xf numFmtId="38" fontId="10" fillId="0" borderId="1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10" borderId="15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38" fontId="10" fillId="0" borderId="18" xfId="1" applyFont="1" applyBorder="1" applyAlignment="1" applyProtection="1">
      <alignment horizontal="right" vertical="center" wrapText="1"/>
    </xf>
    <xf numFmtId="38" fontId="9" fillId="0" borderId="21" xfId="1" applyFont="1" applyBorder="1" applyAlignment="1" applyProtection="1">
      <alignment horizontal="center" vertical="center" wrapText="1"/>
    </xf>
    <xf numFmtId="38" fontId="9" fillId="0" borderId="22" xfId="1" applyFont="1" applyBorder="1" applyAlignment="1" applyProtection="1">
      <alignment horizontal="center" vertical="center" wrapText="1"/>
    </xf>
    <xf numFmtId="38" fontId="10" fillId="0" borderId="21" xfId="1" applyFont="1" applyBorder="1" applyAlignment="1" applyProtection="1">
      <alignment horizontal="left" vertical="center"/>
    </xf>
    <xf numFmtId="38" fontId="10" fillId="0" borderId="29" xfId="1" applyFont="1" applyBorder="1" applyAlignment="1" applyProtection="1">
      <alignment horizontal="right" vertical="center"/>
    </xf>
    <xf numFmtId="38" fontId="14" fillId="0" borderId="23" xfId="1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38" fontId="10" fillId="0" borderId="4" xfId="1" applyFont="1" applyBorder="1" applyAlignment="1" applyProtection="1">
      <alignment horizontal="left"/>
    </xf>
    <xf numFmtId="38" fontId="10" fillId="0" borderId="28" xfId="1" applyFont="1" applyBorder="1" applyAlignment="1" applyProtection="1">
      <alignment horizontal="right" vertical="center"/>
    </xf>
    <xf numFmtId="38" fontId="10" fillId="0" borderId="26" xfId="1" applyFont="1" applyBorder="1" applyAlignment="1" applyProtection="1">
      <alignment horizontal="left"/>
    </xf>
    <xf numFmtId="38" fontId="10" fillId="0" borderId="3" xfId="1" applyFont="1" applyBorder="1" applyAlignment="1" applyProtection="1">
      <alignment horizontal="right"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/>
    <xf numFmtId="38" fontId="9" fillId="0" borderId="0" xfId="1" applyFont="1" applyFill="1" applyAlignment="1" applyProtection="1">
      <alignment wrapText="1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Alignment="1" applyProtection="1"/>
    <xf numFmtId="38" fontId="14" fillId="0" borderId="24" xfId="1" applyFont="1" applyBorder="1" applyAlignment="1" applyProtection="1">
      <alignment horizontal="right" vertical="center" wrapText="1"/>
    </xf>
    <xf numFmtId="38" fontId="10" fillId="0" borderId="27" xfId="1" applyFont="1" applyBorder="1" applyAlignment="1" applyProtection="1">
      <alignment horizontal="left"/>
    </xf>
    <xf numFmtId="38" fontId="10" fillId="0" borderId="30" xfId="1" applyFont="1" applyBorder="1" applyAlignment="1" applyProtection="1">
      <alignment horizontal="right" vertical="center"/>
    </xf>
    <xf numFmtId="38" fontId="14" fillId="0" borderId="25" xfId="1" applyFont="1" applyBorder="1" applyAlignment="1" applyProtection="1">
      <alignment horizontal="right" vertical="center" wrapText="1"/>
    </xf>
    <xf numFmtId="0" fontId="10" fillId="10" borderId="7" xfId="0" applyFont="1" applyFill="1" applyBorder="1" applyAlignment="1" applyProtection="1">
      <alignment horizontal="left" vertical="center" wrapText="1"/>
    </xf>
    <xf numFmtId="0" fontId="10" fillId="10" borderId="1" xfId="0" applyFont="1" applyFill="1" applyBorder="1" applyAlignment="1" applyProtection="1">
      <alignment horizontal="left" vertical="center" wrapText="1"/>
    </xf>
    <xf numFmtId="38" fontId="10" fillId="10" borderId="1" xfId="1" applyFont="1" applyFill="1" applyBorder="1" applyAlignment="1" applyProtection="1">
      <alignment horizontal="right" vertical="center" wrapText="1"/>
    </xf>
    <xf numFmtId="176" fontId="10" fillId="10" borderId="12" xfId="1" applyNumberFormat="1" applyFont="1" applyFill="1" applyBorder="1" applyAlignment="1" applyProtection="1">
      <alignment horizontal="right" vertical="center" wrapText="1"/>
    </xf>
    <xf numFmtId="38" fontId="10" fillId="10" borderId="8" xfId="1" applyFont="1" applyFill="1" applyBorder="1" applyAlignment="1" applyProtection="1">
      <alignment horizontal="right" vertical="center" wrapText="1"/>
    </xf>
    <xf numFmtId="176" fontId="10" fillId="10" borderId="1" xfId="1" applyNumberFormat="1" applyFont="1" applyFill="1" applyBorder="1" applyAlignment="1" applyProtection="1">
      <alignment horizontal="right" vertical="center" wrapText="1"/>
    </xf>
    <xf numFmtId="176" fontId="8" fillId="0" borderId="0" xfId="1" applyNumberFormat="1" applyFont="1" applyAlignment="1" applyProtection="1">
      <alignment wrapText="1"/>
    </xf>
    <xf numFmtId="176" fontId="12" fillId="0" borderId="0" xfId="0" applyNumberFormat="1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horizontal="centerContinuous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38" fontId="11" fillId="2" borderId="5" xfId="1" applyFont="1" applyFill="1" applyBorder="1" applyAlignment="1" applyProtection="1">
      <alignment horizontal="center" vertical="center"/>
    </xf>
    <xf numFmtId="176" fontId="11" fillId="2" borderId="5" xfId="1" applyNumberFormat="1" applyFont="1" applyFill="1" applyBorder="1" applyAlignment="1" applyProtection="1">
      <alignment horizontal="center" vertical="center" wrapText="1"/>
    </xf>
    <xf numFmtId="38" fontId="11" fillId="2" borderId="6" xfId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38" fontId="9" fillId="2" borderId="10" xfId="1" applyFont="1" applyFill="1" applyBorder="1" applyAlignment="1" applyProtection="1">
      <alignment horizontal="center" vertical="center" wrapText="1"/>
    </xf>
    <xf numFmtId="176" fontId="9" fillId="2" borderId="10" xfId="1" applyNumberFormat="1" applyFont="1" applyFill="1" applyBorder="1" applyAlignment="1" applyProtection="1">
      <alignment horizontal="center" vertical="center" wrapText="1"/>
    </xf>
    <xf numFmtId="38" fontId="9" fillId="2" borderId="11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38" fontId="10" fillId="0" borderId="12" xfId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10" borderId="15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vertical="center" wrapText="1"/>
    </xf>
    <xf numFmtId="38" fontId="10" fillId="0" borderId="18" xfId="1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176" fontId="9" fillId="0" borderId="22" xfId="1" applyNumberFormat="1" applyFont="1" applyBorder="1" applyAlignment="1" applyProtection="1">
      <alignment horizontal="center" vertical="center" wrapText="1"/>
    </xf>
    <xf numFmtId="38" fontId="9" fillId="0" borderId="23" xfId="1" applyFont="1" applyBorder="1" applyAlignment="1" applyProtection="1">
      <alignment horizontal="center" vertical="center" wrapText="1"/>
    </xf>
    <xf numFmtId="176" fontId="9" fillId="0" borderId="0" xfId="1" applyNumberFormat="1" applyFont="1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6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right" vertical="center" wrapText="1"/>
    </xf>
    <xf numFmtId="0" fontId="8" fillId="0" borderId="0" xfId="0" applyFont="1" applyFill="1" applyAlignment="1" applyProtection="1">
      <alignment wrapText="1"/>
    </xf>
    <xf numFmtId="38" fontId="14" fillId="5" borderId="7" xfId="1" applyFont="1" applyFill="1" applyBorder="1" applyAlignment="1" applyProtection="1">
      <alignment horizontal="right" vertical="center" wrapText="1"/>
    </xf>
    <xf numFmtId="38" fontId="14" fillId="5" borderId="1" xfId="1" applyFont="1" applyFill="1" applyBorder="1" applyAlignment="1" applyProtection="1">
      <alignment horizontal="right" vertical="center" wrapText="1"/>
    </xf>
    <xf numFmtId="38" fontId="14" fillId="10" borderId="7" xfId="1" applyFont="1" applyFill="1" applyBorder="1" applyAlignment="1" applyProtection="1">
      <alignment horizontal="right" vertical="center" wrapText="1"/>
      <protection locked="0"/>
    </xf>
    <xf numFmtId="38" fontId="14" fillId="10" borderId="1" xfId="1" applyFont="1" applyFill="1" applyBorder="1" applyAlignment="1" applyProtection="1">
      <alignment horizontal="right" vertical="center" wrapText="1"/>
      <protection locked="0"/>
    </xf>
    <xf numFmtId="38" fontId="4" fillId="5" borderId="21" xfId="1" applyFont="1" applyFill="1" applyBorder="1" applyAlignment="1">
      <alignment horizontal="left" vertical="center" wrapText="1"/>
    </xf>
    <xf numFmtId="38" fontId="4" fillId="5" borderId="36" xfId="1" applyFont="1" applyFill="1" applyBorder="1" applyAlignment="1">
      <alignment horizontal="left" vertical="center" wrapText="1"/>
    </xf>
    <xf numFmtId="38" fontId="4" fillId="5" borderId="23" xfId="1" applyFont="1" applyFill="1" applyBorder="1" applyAlignment="1">
      <alignment horizontal="left" vertical="center" wrapText="1"/>
    </xf>
    <xf numFmtId="38" fontId="16" fillId="5" borderId="49" xfId="4" applyNumberFormat="1" applyFont="1" applyFill="1" applyBorder="1" applyAlignment="1">
      <alignment horizontal="center" vertical="center" wrapText="1"/>
    </xf>
    <xf numFmtId="38" fontId="16" fillId="5" borderId="38" xfId="4" applyNumberFormat="1" applyFont="1" applyFill="1" applyBorder="1" applyAlignment="1">
      <alignment horizontal="center" vertical="center" wrapText="1"/>
    </xf>
    <xf numFmtId="38" fontId="16" fillId="5" borderId="50" xfId="4" applyFont="1" applyFill="1" applyBorder="1" applyAlignment="1">
      <alignment horizontal="center" vertical="center" wrapText="1"/>
    </xf>
    <xf numFmtId="38" fontId="16" fillId="5" borderId="41" xfId="4" applyFont="1" applyFill="1" applyBorder="1" applyAlignment="1">
      <alignment horizontal="center" vertical="center" wrapText="1"/>
    </xf>
    <xf numFmtId="40" fontId="16" fillId="5" borderId="51" xfId="4" applyNumberFormat="1" applyFont="1" applyFill="1" applyBorder="1" applyAlignment="1">
      <alignment horizontal="center" vertical="center"/>
    </xf>
    <xf numFmtId="40" fontId="16" fillId="5" borderId="34" xfId="4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38" fontId="10" fillId="10" borderId="12" xfId="1" applyFont="1" applyFill="1" applyBorder="1" applyAlignment="1" applyProtection="1">
      <alignment horizontal="center" vertical="center" wrapText="1"/>
    </xf>
    <xf numFmtId="0" fontId="10" fillId="10" borderId="7" xfId="0" applyFont="1" applyFill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38" fontId="10" fillId="10" borderId="1" xfId="1" applyFont="1" applyFill="1" applyBorder="1" applyAlignment="1" applyProtection="1">
      <alignment horizontal="right" vertical="center" wrapText="1"/>
      <protection locked="0"/>
    </xf>
    <xf numFmtId="176" fontId="10" fillId="10" borderId="1" xfId="1" applyNumberFormat="1" applyFont="1" applyFill="1" applyBorder="1" applyAlignment="1" applyProtection="1">
      <alignment horizontal="right" vertical="center" wrapText="1"/>
      <protection locked="0"/>
    </xf>
    <xf numFmtId="38" fontId="10" fillId="10" borderId="8" xfId="1" applyFont="1" applyFill="1" applyBorder="1" applyAlignment="1" applyProtection="1">
      <alignment horizontal="right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38" fontId="10" fillId="0" borderId="12" xfId="1" applyFont="1" applyFill="1" applyBorder="1" applyAlignment="1" applyProtection="1">
      <alignment horizontal="center" vertical="center" wrapText="1"/>
    </xf>
    <xf numFmtId="0" fontId="10" fillId="5" borderId="7" xfId="0" applyFont="1" applyFill="1" applyBorder="1" applyAlignment="1" applyProtection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 wrapText="1"/>
    </xf>
    <xf numFmtId="38" fontId="10" fillId="5" borderId="1" xfId="1" applyFont="1" applyFill="1" applyBorder="1" applyAlignment="1" applyProtection="1">
      <alignment horizontal="right" vertical="center" wrapText="1"/>
    </xf>
    <xf numFmtId="176" fontId="10" fillId="5" borderId="1" xfId="1" applyNumberFormat="1" applyFont="1" applyFill="1" applyBorder="1" applyAlignment="1" applyProtection="1">
      <alignment horizontal="right" vertical="center" wrapText="1"/>
    </xf>
    <xf numFmtId="38" fontId="10" fillId="5" borderId="8" xfId="1" applyFont="1" applyFill="1" applyBorder="1" applyAlignment="1" applyProtection="1">
      <alignment horizontal="right" vertical="center" wrapText="1"/>
    </xf>
    <xf numFmtId="176" fontId="10" fillId="10" borderId="12" xfId="1" applyNumberFormat="1" applyFont="1" applyFill="1" applyBorder="1" applyAlignment="1" applyProtection="1">
      <alignment horizontal="right" vertical="center" wrapText="1"/>
      <protection locked="0"/>
    </xf>
    <xf numFmtId="38" fontId="14" fillId="10" borderId="12" xfId="1" applyFont="1" applyFill="1" applyBorder="1" applyAlignment="1" applyProtection="1">
      <alignment horizontal="right" vertical="center" wrapText="1"/>
    </xf>
    <xf numFmtId="38" fontId="4" fillId="5" borderId="1" xfId="1" applyFont="1" applyFill="1" applyBorder="1" applyAlignment="1">
      <alignment horizontal="left" vertical="center" wrapText="1"/>
    </xf>
    <xf numFmtId="38" fontId="16" fillId="5" borderId="32" xfId="4" applyNumberFormat="1" applyFont="1" applyFill="1" applyBorder="1" applyAlignment="1">
      <alignment horizontal="center" vertical="center" wrapText="1"/>
    </xf>
    <xf numFmtId="38" fontId="16" fillId="5" borderId="42" xfId="4" applyFont="1" applyFill="1" applyBorder="1" applyAlignment="1">
      <alignment horizontal="center" vertical="center" wrapText="1"/>
    </xf>
    <xf numFmtId="40" fontId="16" fillId="5" borderId="35" xfId="4" applyNumberFormat="1" applyFont="1" applyFill="1" applyBorder="1" applyAlignment="1">
      <alignment horizontal="center" vertical="center"/>
    </xf>
    <xf numFmtId="0" fontId="12" fillId="0" borderId="0" xfId="7" applyFont="1" applyAlignment="1">
      <alignment horizontal="center" vertical="center"/>
    </xf>
  </cellXfs>
  <cellStyles count="9">
    <cellStyle name="パーセント 2" xfId="6" xr:uid="{4ACB0137-F6DE-442F-95DB-13E9490D4468}"/>
    <cellStyle name="パーセント 3" xfId="8" xr:uid="{E401C1E3-3C72-4FCF-B84F-C108D37CE693}"/>
    <cellStyle name="桁区切り" xfId="1" builtinId="6"/>
    <cellStyle name="桁区切り 2" xfId="3" xr:uid="{4EFF807E-0A4D-4BCE-988B-493E338B887B}"/>
    <cellStyle name="桁区切り 3" xfId="4" xr:uid="{B5338ED0-BF23-466E-A90E-7DF4BA67263B}"/>
    <cellStyle name="標準" xfId="0" builtinId="0"/>
    <cellStyle name="標準 2" xfId="7" xr:uid="{C20DA377-7326-4372-96C2-6D1709CC9089}"/>
    <cellStyle name="標準 3" xfId="2" xr:uid="{458755B5-15E6-43CB-A627-5CCED14ACA8B}"/>
    <cellStyle name="標準 3 2" xfId="5" xr:uid="{FD5CC98B-1442-4520-BA4F-508960512FD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e_space(1010000000)/21_&#22320;&#29699;&#28201;&#26262;&#21270;&#23550;&#31574;&#25285;&#24403;/104_&#29575;&#20808;&#23455;&#34892;&#25285;&#24403;/01_&#20140;&#37117;&#24066;&#24441;&#25152;CO2&#21066;&#28187;&#29575;&#20808;&#23455;&#34892;&#35336;&#30011;/01_&#24193;&#20869;&#23550;&#31574;/03_&#30465;&#12456;&#12493;&#23550;&#31574;/01_LED&#25913;&#20462;/22_&#20196;&#21644;4&#24180;&#24230;ESCO&#20107;&#26989;/1_&#20196;&#21644;&#65300;&#24180;&#24230;&#12503;&#12525;&#12509;&#12540;&#12470;&#12523;/2_&#12503;&#12525;&#12509;&#36215;&#26696;/&#27770;&#23450;/3-2_&#27096;&#24335;&#31532;17&#21495;&#65288;&#20107;&#26989;&#21177;&#26524;&#31639;&#20986;&#34920;&#65289;&#12304;&#27770;&#234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削減効果算定（施設別）"/>
      <sheetName val="施設リストA-1（直営）"/>
      <sheetName val="施設リストA-2（指定管理１）"/>
      <sheetName val="施設リストA-3（指定管理２）"/>
      <sheetName val="（新設）照明器具"/>
      <sheetName val="（既設）調査結果"/>
      <sheetName val="事業費（プロポ用）"/>
      <sheetName val="直営"/>
      <sheetName val="指定管理１"/>
      <sheetName val="指定管理2"/>
      <sheetName val="その他照明提案選定"/>
      <sheetName val="単価"/>
      <sheetName val="電力単価（直）"/>
      <sheetName val="電力単価（指１）"/>
      <sheetName val="電力単価（指２）"/>
      <sheetName val="照明台数（施設別）"/>
      <sheetName val="部屋別効果（直）"/>
      <sheetName val="部屋別効果（指１）"/>
      <sheetName val="部屋別効果（指２）"/>
      <sheetName val="隠し　照明器具まとめ"/>
      <sheetName val="3-2_様式第17号（事業効果算出表）【決定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新設</v>
          </cell>
          <cell r="D2" t="str">
            <v>撤去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BBF6-25EC-4882-9898-4711F9822F3C}">
  <sheetPr codeName="Sheet2">
    <pageSetUpPr fitToPage="1"/>
  </sheetPr>
  <dimension ref="A1:J67"/>
  <sheetViews>
    <sheetView showGridLines="0" tabSelected="1" view="pageBreakPreview" topLeftCell="A41" zoomScale="70" zoomScaleNormal="100" zoomScaleSheetLayoutView="70" workbookViewId="0">
      <selection activeCell="L46" sqref="L46"/>
    </sheetView>
  </sheetViews>
  <sheetFormatPr defaultRowHeight="40.5" customHeight="1"/>
  <cols>
    <col min="1" max="1" width="3.875" style="115" customWidth="1"/>
    <col min="2" max="2" width="4.625" style="116" customWidth="1"/>
    <col min="3" max="3" width="13.875" style="116" bestFit="1" customWidth="1"/>
    <col min="4" max="4" width="49.5" style="115" bestFit="1" customWidth="1"/>
    <col min="5" max="5" width="5.875" style="117" bestFit="1" customWidth="1"/>
    <col min="6" max="7" width="12.5" style="115" customWidth="1"/>
    <col min="8" max="8" width="12.5" style="117" customWidth="1"/>
    <col min="9" max="9" width="12.5" style="195" customWidth="1"/>
    <col min="10" max="10" width="12.5" style="117" customWidth="1"/>
    <col min="11" max="16384" width="9" style="115"/>
  </cols>
  <sheetData>
    <row r="1" spans="1:10" ht="16.5" customHeight="1"/>
    <row r="2" spans="1:10" ht="14.25">
      <c r="B2" s="119" t="s">
        <v>290</v>
      </c>
      <c r="C2" s="119"/>
    </row>
    <row r="3" spans="1:10" ht="21">
      <c r="B3" s="120" t="s">
        <v>78</v>
      </c>
      <c r="C3" s="120"/>
      <c r="D3" s="120"/>
      <c r="E3" s="120"/>
      <c r="F3" s="120"/>
      <c r="G3" s="120"/>
      <c r="H3" s="120"/>
      <c r="I3" s="196"/>
      <c r="J3" s="120"/>
    </row>
    <row r="4" spans="1:10" ht="12.75" thickBot="1">
      <c r="B4" s="197"/>
      <c r="C4" s="197"/>
      <c r="D4" s="197"/>
      <c r="E4" s="197"/>
      <c r="F4" s="197"/>
      <c r="G4" s="197"/>
      <c r="H4" s="197"/>
      <c r="I4" s="198"/>
      <c r="J4" s="197"/>
    </row>
    <row r="5" spans="1:10" s="134" customFormat="1" ht="17.25">
      <c r="A5" s="126"/>
      <c r="B5" s="127"/>
      <c r="C5" s="128"/>
      <c r="D5" s="128"/>
      <c r="E5" s="129"/>
      <c r="F5" s="199"/>
      <c r="G5" s="200"/>
      <c r="H5" s="201" t="s">
        <v>79</v>
      </c>
      <c r="I5" s="202"/>
      <c r="J5" s="203"/>
    </row>
    <row r="6" spans="1:10" s="134" customFormat="1" ht="24.75" thickBot="1">
      <c r="A6" s="122"/>
      <c r="B6" s="136" t="s">
        <v>100</v>
      </c>
      <c r="C6" s="137" t="s">
        <v>101</v>
      </c>
      <c r="D6" s="137" t="s">
        <v>130</v>
      </c>
      <c r="E6" s="138" t="s">
        <v>129</v>
      </c>
      <c r="F6" s="204" t="s">
        <v>80</v>
      </c>
      <c r="G6" s="205" t="s">
        <v>81</v>
      </c>
      <c r="H6" s="206" t="s">
        <v>177</v>
      </c>
      <c r="I6" s="207" t="s">
        <v>82</v>
      </c>
      <c r="J6" s="208" t="s">
        <v>83</v>
      </c>
    </row>
    <row r="7" spans="1:10" ht="36" customHeight="1">
      <c r="A7" s="121"/>
      <c r="B7" s="209" t="s">
        <v>25</v>
      </c>
      <c r="C7" s="210" t="s">
        <v>0</v>
      </c>
      <c r="D7" s="211" t="s">
        <v>102</v>
      </c>
      <c r="E7" s="212">
        <f>'第14-1号（事業費算出表（保健福祉局））'!D7+'第14-2号（事業費算出表（文化市民局））'!D7</f>
        <v>223</v>
      </c>
      <c r="F7" s="83"/>
      <c r="G7" s="84"/>
      <c r="H7" s="85"/>
      <c r="I7" s="86"/>
      <c r="J7" s="87"/>
    </row>
    <row r="8" spans="1:10" ht="36" customHeight="1">
      <c r="A8" s="121"/>
      <c r="B8" s="209" t="s">
        <v>27</v>
      </c>
      <c r="C8" s="213" t="s">
        <v>1</v>
      </c>
      <c r="D8" s="214" t="s">
        <v>103</v>
      </c>
      <c r="E8" s="212">
        <f>'第14-1号（事業費算出表（保健福祉局））'!D8+'第14-2号（事業費算出表（文化市民局））'!D8</f>
        <v>45</v>
      </c>
      <c r="F8" s="88"/>
      <c r="G8" s="89"/>
      <c r="H8" s="90"/>
      <c r="I8" s="91"/>
      <c r="J8" s="92"/>
    </row>
    <row r="9" spans="1:10" ht="36" customHeight="1">
      <c r="A9" s="121"/>
      <c r="B9" s="209" t="s">
        <v>28</v>
      </c>
      <c r="C9" s="213" t="s">
        <v>2</v>
      </c>
      <c r="D9" s="214" t="s">
        <v>104</v>
      </c>
      <c r="E9" s="212">
        <f>'第14-1号（事業費算出表（保健福祉局））'!D9+'第14-2号（事業費算出表（文化市民局））'!D9</f>
        <v>166</v>
      </c>
      <c r="F9" s="88"/>
      <c r="G9" s="89"/>
      <c r="H9" s="90"/>
      <c r="I9" s="86"/>
      <c r="J9" s="92"/>
    </row>
    <row r="10" spans="1:10" ht="36" customHeight="1">
      <c r="A10" s="121"/>
      <c r="B10" s="209" t="s">
        <v>29</v>
      </c>
      <c r="C10" s="213" t="s">
        <v>3</v>
      </c>
      <c r="D10" s="214" t="s">
        <v>105</v>
      </c>
      <c r="E10" s="212">
        <f>'第14-1号（事業費算出表（保健福祉局））'!D10+'第14-2号（事業費算出表（文化市民局））'!D10</f>
        <v>13</v>
      </c>
      <c r="F10" s="88"/>
      <c r="G10" s="89"/>
      <c r="H10" s="90"/>
      <c r="I10" s="91"/>
      <c r="J10" s="92"/>
    </row>
    <row r="11" spans="1:10" ht="36" customHeight="1">
      <c r="A11" s="121"/>
      <c r="B11" s="209" t="s">
        <v>30</v>
      </c>
      <c r="C11" s="213" t="s">
        <v>4</v>
      </c>
      <c r="D11" s="214" t="s">
        <v>106</v>
      </c>
      <c r="E11" s="212">
        <f>'第14-1号（事業費算出表（保健福祉局））'!D11+'第14-2号（事業費算出表（文化市民局））'!D11</f>
        <v>237</v>
      </c>
      <c r="F11" s="88"/>
      <c r="G11" s="89"/>
      <c r="H11" s="90"/>
      <c r="I11" s="86"/>
      <c r="J11" s="92"/>
    </row>
    <row r="12" spans="1:10" ht="36" customHeight="1">
      <c r="A12" s="121"/>
      <c r="B12" s="254" t="s">
        <v>31</v>
      </c>
      <c r="C12" s="255" t="s">
        <v>5</v>
      </c>
      <c r="D12" s="256" t="s">
        <v>107</v>
      </c>
      <c r="E12" s="257">
        <f>'第14-1号（事業費算出表（保健福祉局））'!D12+'第14-2号（事業費算出表（文化市民局））'!D12</f>
        <v>16</v>
      </c>
      <c r="F12" s="258"/>
      <c r="G12" s="259"/>
      <c r="H12" s="260"/>
      <c r="I12" s="261"/>
      <c r="J12" s="262"/>
    </row>
    <row r="13" spans="1:10" ht="36" customHeight="1">
      <c r="A13" s="121"/>
      <c r="B13" s="209" t="s">
        <v>32</v>
      </c>
      <c r="C13" s="213" t="s">
        <v>6</v>
      </c>
      <c r="D13" s="214" t="s">
        <v>108</v>
      </c>
      <c r="E13" s="212">
        <f>'第14-1号（事業費算出表（保健福祉局））'!D13+'第14-2号（事業費算出表（文化市民局））'!D13</f>
        <v>175</v>
      </c>
      <c r="F13" s="88"/>
      <c r="G13" s="89"/>
      <c r="H13" s="90"/>
      <c r="I13" s="86"/>
      <c r="J13" s="92"/>
    </row>
    <row r="14" spans="1:10" ht="36" customHeight="1">
      <c r="A14" s="121"/>
      <c r="B14" s="209" t="s">
        <v>33</v>
      </c>
      <c r="C14" s="213" t="s">
        <v>7</v>
      </c>
      <c r="D14" s="214" t="s">
        <v>109</v>
      </c>
      <c r="E14" s="212">
        <f>'第14-1号（事業費算出表（保健福祉局））'!D14+'第14-2号（事業費算出表（文化市民局））'!D14</f>
        <v>53</v>
      </c>
      <c r="F14" s="88"/>
      <c r="G14" s="89"/>
      <c r="H14" s="90"/>
      <c r="I14" s="91"/>
      <c r="J14" s="92"/>
    </row>
    <row r="15" spans="1:10" ht="36" customHeight="1">
      <c r="A15" s="121"/>
      <c r="B15" s="209" t="s">
        <v>34</v>
      </c>
      <c r="C15" s="213" t="s">
        <v>134</v>
      </c>
      <c r="D15" s="214" t="s">
        <v>256</v>
      </c>
      <c r="E15" s="212">
        <f>'第14-1号（事業費算出表（保健福祉局））'!D15+'第14-2号（事業費算出表（文化市民局））'!D15</f>
        <v>48</v>
      </c>
      <c r="F15" s="88"/>
      <c r="G15" s="89"/>
      <c r="H15" s="90"/>
      <c r="I15" s="86"/>
      <c r="J15" s="92"/>
    </row>
    <row r="16" spans="1:10" ht="36" customHeight="1">
      <c r="A16" s="121"/>
      <c r="B16" s="209" t="s">
        <v>35</v>
      </c>
      <c r="C16" s="213" t="s">
        <v>135</v>
      </c>
      <c r="D16" s="214" t="s">
        <v>110</v>
      </c>
      <c r="E16" s="212">
        <f>'第14-1号（事業費算出表（保健福祉局））'!D16+'第14-2号（事業費算出表（文化市民局））'!D16</f>
        <v>95</v>
      </c>
      <c r="F16" s="88"/>
      <c r="G16" s="89"/>
      <c r="H16" s="90"/>
      <c r="I16" s="86"/>
      <c r="J16" s="92"/>
    </row>
    <row r="17" spans="1:10" ht="36" customHeight="1">
      <c r="A17" s="121"/>
      <c r="B17" s="209" t="s">
        <v>36</v>
      </c>
      <c r="C17" s="213" t="s">
        <v>23</v>
      </c>
      <c r="D17" s="214" t="s">
        <v>111</v>
      </c>
      <c r="E17" s="212">
        <f>'第14-1号（事業費算出表（保健福祉局））'!D17+'第14-2号（事業費算出表（文化市民局））'!D17</f>
        <v>42</v>
      </c>
      <c r="F17" s="88"/>
      <c r="G17" s="89"/>
      <c r="H17" s="90"/>
      <c r="I17" s="91"/>
      <c r="J17" s="92"/>
    </row>
    <row r="18" spans="1:10" ht="36" customHeight="1">
      <c r="A18" s="121"/>
      <c r="B18" s="209" t="s">
        <v>37</v>
      </c>
      <c r="C18" s="213" t="s">
        <v>24</v>
      </c>
      <c r="D18" s="214" t="s">
        <v>112</v>
      </c>
      <c r="E18" s="212">
        <f>'第14-1号（事業費算出表（保健福祉局））'!D18+'第14-2号（事業費算出表（文化市民局））'!D18</f>
        <v>14</v>
      </c>
      <c r="F18" s="88"/>
      <c r="G18" s="89"/>
      <c r="H18" s="90"/>
      <c r="I18" s="86"/>
      <c r="J18" s="92"/>
    </row>
    <row r="19" spans="1:10" ht="36" customHeight="1">
      <c r="A19" s="121"/>
      <c r="B19" s="209" t="s">
        <v>38</v>
      </c>
      <c r="C19" s="213" t="s">
        <v>8</v>
      </c>
      <c r="D19" s="214" t="s">
        <v>113</v>
      </c>
      <c r="E19" s="212">
        <f>'第14-1号（事業費算出表（保健福祉局））'!D19+'第14-2号（事業費算出表（文化市民局））'!D19</f>
        <v>86</v>
      </c>
      <c r="F19" s="88"/>
      <c r="G19" s="89"/>
      <c r="H19" s="90"/>
      <c r="I19" s="91"/>
      <c r="J19" s="92"/>
    </row>
    <row r="20" spans="1:10" ht="36" customHeight="1">
      <c r="A20" s="121"/>
      <c r="B20" s="209" t="s">
        <v>39</v>
      </c>
      <c r="C20" s="213" t="s">
        <v>9</v>
      </c>
      <c r="D20" s="214" t="s">
        <v>113</v>
      </c>
      <c r="E20" s="212">
        <f>'第14-1号（事業費算出表（保健福祉局））'!D20+'第14-2号（事業費算出表（文化市民局））'!D20</f>
        <v>188</v>
      </c>
      <c r="F20" s="88"/>
      <c r="G20" s="89"/>
      <c r="H20" s="90"/>
      <c r="I20" s="86"/>
      <c r="J20" s="92"/>
    </row>
    <row r="21" spans="1:10" ht="36" customHeight="1">
      <c r="A21" s="121"/>
      <c r="B21" s="209" t="s">
        <v>40</v>
      </c>
      <c r="C21" s="213" t="s">
        <v>10</v>
      </c>
      <c r="D21" s="214" t="s">
        <v>114</v>
      </c>
      <c r="E21" s="212">
        <f>'第14-1号（事業費算出表（保健福祉局））'!D21+'第14-2号（事業費算出表（文化市民局））'!D21</f>
        <v>19</v>
      </c>
      <c r="F21" s="88"/>
      <c r="G21" s="89"/>
      <c r="H21" s="90"/>
      <c r="I21" s="91"/>
      <c r="J21" s="92"/>
    </row>
    <row r="22" spans="1:10" ht="36" customHeight="1">
      <c r="A22" s="121"/>
      <c r="B22" s="209" t="s">
        <v>41</v>
      </c>
      <c r="C22" s="213" t="s">
        <v>11</v>
      </c>
      <c r="D22" s="214" t="s">
        <v>115</v>
      </c>
      <c r="E22" s="212">
        <f>'第14-1号（事業費算出表（保健福祉局））'!D22+'第14-2号（事業費算出表（文化市民局））'!D22</f>
        <v>29</v>
      </c>
      <c r="F22" s="88"/>
      <c r="G22" s="89"/>
      <c r="H22" s="90"/>
      <c r="I22" s="86"/>
      <c r="J22" s="92"/>
    </row>
    <row r="23" spans="1:10" ht="36" customHeight="1">
      <c r="A23" s="121"/>
      <c r="B23" s="209" t="s">
        <v>42</v>
      </c>
      <c r="C23" s="213" t="s">
        <v>12</v>
      </c>
      <c r="D23" s="214" t="s">
        <v>116</v>
      </c>
      <c r="E23" s="212">
        <f>'第14-1号（事業費算出表（保健福祉局））'!D23+'第14-2号（事業費算出表（文化市民局））'!D23</f>
        <v>22</v>
      </c>
      <c r="F23" s="88"/>
      <c r="G23" s="89"/>
      <c r="H23" s="90"/>
      <c r="I23" s="91"/>
      <c r="J23" s="92"/>
    </row>
    <row r="24" spans="1:10" ht="36" customHeight="1">
      <c r="A24" s="121"/>
      <c r="B24" s="215" t="s">
        <v>43</v>
      </c>
      <c r="C24" s="216" t="s">
        <v>13</v>
      </c>
      <c r="D24" s="217" t="s">
        <v>117</v>
      </c>
      <c r="E24" s="248"/>
      <c r="F24" s="189"/>
      <c r="G24" s="190"/>
      <c r="H24" s="191"/>
      <c r="I24" s="192"/>
      <c r="J24" s="193"/>
    </row>
    <row r="25" spans="1:10" ht="36" customHeight="1">
      <c r="A25" s="121"/>
      <c r="B25" s="209" t="s">
        <v>44</v>
      </c>
      <c r="C25" s="213" t="s">
        <v>14</v>
      </c>
      <c r="D25" s="214" t="s">
        <v>118</v>
      </c>
      <c r="E25" s="212">
        <f>'第14-1号（事業費算出表（保健福祉局））'!D25+'第14-2号（事業費算出表（文化市民局））'!D25</f>
        <v>15</v>
      </c>
      <c r="F25" s="88"/>
      <c r="G25" s="89"/>
      <c r="H25" s="90"/>
      <c r="I25" s="91"/>
      <c r="J25" s="92"/>
    </row>
    <row r="26" spans="1:10" ht="36" customHeight="1">
      <c r="A26" s="121"/>
      <c r="B26" s="215" t="s">
        <v>45</v>
      </c>
      <c r="C26" s="216" t="s">
        <v>15</v>
      </c>
      <c r="D26" s="217" t="s">
        <v>119</v>
      </c>
      <c r="E26" s="248"/>
      <c r="F26" s="249"/>
      <c r="G26" s="250"/>
      <c r="H26" s="251"/>
      <c r="I26" s="263"/>
      <c r="J26" s="253"/>
    </row>
    <row r="27" spans="1:10" ht="36" customHeight="1">
      <c r="A27" s="121"/>
      <c r="B27" s="209" t="s">
        <v>46</v>
      </c>
      <c r="C27" s="213" t="s">
        <v>16</v>
      </c>
      <c r="D27" s="214" t="s">
        <v>120</v>
      </c>
      <c r="E27" s="212">
        <f>'第14-1号（事業費算出表（保健福祉局））'!D27+'第14-2号（事業費算出表（文化市民局））'!D27</f>
        <v>34</v>
      </c>
      <c r="F27" s="88"/>
      <c r="G27" s="89"/>
      <c r="H27" s="90"/>
      <c r="I27" s="91"/>
      <c r="J27" s="92"/>
    </row>
    <row r="28" spans="1:10" ht="36" customHeight="1">
      <c r="A28" s="121"/>
      <c r="B28" s="215" t="s">
        <v>47</v>
      </c>
      <c r="C28" s="216" t="s">
        <v>17</v>
      </c>
      <c r="D28" s="217" t="s">
        <v>121</v>
      </c>
      <c r="E28" s="248"/>
      <c r="F28" s="189"/>
      <c r="G28" s="190"/>
      <c r="H28" s="191"/>
      <c r="I28" s="192"/>
      <c r="J28" s="193"/>
    </row>
    <row r="29" spans="1:10" ht="36" customHeight="1">
      <c r="A29" s="121"/>
      <c r="B29" s="209" t="s">
        <v>48</v>
      </c>
      <c r="C29" s="213" t="s">
        <v>18</v>
      </c>
      <c r="D29" s="214" t="s">
        <v>122</v>
      </c>
      <c r="E29" s="212">
        <f>'第14-1号（事業費算出表（保健福祉局））'!D29+'第14-2号（事業費算出表（文化市民局））'!D29</f>
        <v>10</v>
      </c>
      <c r="F29" s="88"/>
      <c r="G29" s="89"/>
      <c r="H29" s="90"/>
      <c r="I29" s="91"/>
      <c r="J29" s="92"/>
    </row>
    <row r="30" spans="1:10" ht="36" customHeight="1">
      <c r="A30" s="121"/>
      <c r="B30" s="215" t="s">
        <v>49</v>
      </c>
      <c r="C30" s="216" t="s">
        <v>19</v>
      </c>
      <c r="D30" s="217" t="s">
        <v>123</v>
      </c>
      <c r="E30" s="248"/>
      <c r="F30" s="189"/>
      <c r="G30" s="190"/>
      <c r="H30" s="191"/>
      <c r="I30" s="192"/>
      <c r="J30" s="193"/>
    </row>
    <row r="31" spans="1:10" ht="36" customHeight="1">
      <c r="A31" s="121"/>
      <c r="B31" s="209" t="s">
        <v>50</v>
      </c>
      <c r="C31" s="213" t="s">
        <v>20</v>
      </c>
      <c r="D31" s="214" t="s">
        <v>124</v>
      </c>
      <c r="E31" s="212">
        <f>'第14-1号（事業費算出表（保健福祉局））'!D31+'第14-2号（事業費算出表（文化市民局））'!D31</f>
        <v>23</v>
      </c>
      <c r="F31" s="88"/>
      <c r="G31" s="89"/>
      <c r="H31" s="90"/>
      <c r="I31" s="91"/>
      <c r="J31" s="92"/>
    </row>
    <row r="32" spans="1:10" ht="36" customHeight="1">
      <c r="A32" s="121"/>
      <c r="B32" s="209" t="s">
        <v>51</v>
      </c>
      <c r="C32" s="213" t="s">
        <v>21</v>
      </c>
      <c r="D32" s="214" t="s">
        <v>125</v>
      </c>
      <c r="E32" s="212">
        <f>'第14-1号（事業費算出表（保健福祉局））'!D32+'第14-2号（事業費算出表（文化市民局））'!D32</f>
        <v>4</v>
      </c>
      <c r="F32" s="88"/>
      <c r="G32" s="89"/>
      <c r="H32" s="90"/>
      <c r="I32" s="86"/>
      <c r="J32" s="92"/>
    </row>
    <row r="33" spans="1:10" ht="36" customHeight="1">
      <c r="A33" s="121"/>
      <c r="B33" s="215" t="s">
        <v>52</v>
      </c>
      <c r="C33" s="216" t="s">
        <v>222</v>
      </c>
      <c r="D33" s="217" t="s">
        <v>223</v>
      </c>
      <c r="E33" s="248"/>
      <c r="F33" s="249"/>
      <c r="G33" s="250"/>
      <c r="H33" s="251"/>
      <c r="I33" s="252"/>
      <c r="J33" s="253"/>
    </row>
    <row r="34" spans="1:10" ht="36" customHeight="1">
      <c r="A34" s="121"/>
      <c r="B34" s="215" t="s">
        <v>53</v>
      </c>
      <c r="C34" s="216" t="s">
        <v>194</v>
      </c>
      <c r="D34" s="217" t="s">
        <v>224</v>
      </c>
      <c r="E34" s="248"/>
      <c r="F34" s="189"/>
      <c r="G34" s="190"/>
      <c r="H34" s="191"/>
      <c r="I34" s="192"/>
      <c r="J34" s="193"/>
    </row>
    <row r="35" spans="1:10" ht="36" customHeight="1">
      <c r="A35" s="121"/>
      <c r="B35" s="215" t="s">
        <v>54</v>
      </c>
      <c r="C35" s="216" t="s">
        <v>195</v>
      </c>
      <c r="D35" s="217" t="s">
        <v>225</v>
      </c>
      <c r="E35" s="248"/>
      <c r="F35" s="249"/>
      <c r="G35" s="250"/>
      <c r="H35" s="251"/>
      <c r="I35" s="252"/>
      <c r="J35" s="253"/>
    </row>
    <row r="36" spans="1:10" ht="36" customHeight="1">
      <c r="A36" s="121"/>
      <c r="B36" s="215" t="s">
        <v>55</v>
      </c>
      <c r="C36" s="216" t="s">
        <v>196</v>
      </c>
      <c r="D36" s="217" t="s">
        <v>226</v>
      </c>
      <c r="E36" s="248"/>
      <c r="F36" s="249"/>
      <c r="G36" s="250"/>
      <c r="H36" s="251"/>
      <c r="I36" s="263"/>
      <c r="J36" s="253"/>
    </row>
    <row r="37" spans="1:10" ht="36" customHeight="1">
      <c r="A37" s="121"/>
      <c r="B37" s="209" t="s">
        <v>56</v>
      </c>
      <c r="C37" s="213" t="s">
        <v>198</v>
      </c>
      <c r="D37" s="214" t="s">
        <v>227</v>
      </c>
      <c r="E37" s="212">
        <f>'第14-1号（事業費算出表（保健福祉局））'!D37+'第14-2号（事業費算出表（文化市民局））'!D37</f>
        <v>3</v>
      </c>
      <c r="F37" s="88"/>
      <c r="G37" s="89"/>
      <c r="H37" s="90"/>
      <c r="I37" s="91"/>
      <c r="J37" s="92"/>
    </row>
    <row r="38" spans="1:10" ht="36" customHeight="1">
      <c r="A38" s="121"/>
      <c r="B38" s="209" t="s">
        <v>57</v>
      </c>
      <c r="C38" s="213" t="s">
        <v>200</v>
      </c>
      <c r="D38" s="214" t="s">
        <v>228</v>
      </c>
      <c r="E38" s="212">
        <f>'第14-1号（事業費算出表（保健福祉局））'!D38+'第14-2号（事業費算出表（文化市民局））'!D38</f>
        <v>7</v>
      </c>
      <c r="F38" s="88"/>
      <c r="G38" s="89"/>
      <c r="H38" s="90"/>
      <c r="I38" s="86"/>
      <c r="J38" s="92"/>
    </row>
    <row r="39" spans="1:10" ht="36" customHeight="1">
      <c r="A39" s="121"/>
      <c r="B39" s="215" t="s">
        <v>58</v>
      </c>
      <c r="C39" s="216" t="s">
        <v>220</v>
      </c>
      <c r="D39" s="217" t="s">
        <v>229</v>
      </c>
      <c r="E39" s="248"/>
      <c r="F39" s="249"/>
      <c r="G39" s="250"/>
      <c r="H39" s="251"/>
      <c r="I39" s="252"/>
      <c r="J39" s="253"/>
    </row>
    <row r="40" spans="1:10" ht="36" customHeight="1">
      <c r="A40" s="121"/>
      <c r="B40" s="209" t="s">
        <v>59</v>
      </c>
      <c r="C40" s="213" t="s">
        <v>202</v>
      </c>
      <c r="D40" s="214" t="s">
        <v>230</v>
      </c>
      <c r="E40" s="212">
        <f>'第14-1号（事業費算出表（保健福祉局））'!D40+'第14-2号（事業費算出表（文化市民局））'!D40</f>
        <v>16</v>
      </c>
      <c r="F40" s="88"/>
      <c r="G40" s="89"/>
      <c r="H40" s="90"/>
      <c r="I40" s="86"/>
      <c r="J40" s="92"/>
    </row>
    <row r="41" spans="1:10" ht="36" customHeight="1">
      <c r="A41" s="121"/>
      <c r="B41" s="254" t="s">
        <v>60</v>
      </c>
      <c r="C41" s="255" t="s">
        <v>203</v>
      </c>
      <c r="D41" s="256" t="s">
        <v>231</v>
      </c>
      <c r="E41" s="257">
        <f>'第14-1号（事業費算出表（保健福祉局））'!D41+'第14-2号（事業費算出表（文化市民局））'!D41</f>
        <v>4</v>
      </c>
      <c r="F41" s="258"/>
      <c r="G41" s="259"/>
      <c r="H41" s="260"/>
      <c r="I41" s="261"/>
      <c r="J41" s="262"/>
    </row>
    <row r="42" spans="1:10" ht="36" customHeight="1">
      <c r="A42" s="121"/>
      <c r="B42" s="209" t="s">
        <v>61</v>
      </c>
      <c r="C42" s="213" t="s">
        <v>204</v>
      </c>
      <c r="D42" s="214" t="s">
        <v>232</v>
      </c>
      <c r="E42" s="212">
        <f>'第14-1号（事業費算出表（保健福祉局））'!D42+'第14-2号（事業費算出表（文化市民局））'!D42</f>
        <v>19</v>
      </c>
      <c r="F42" s="88"/>
      <c r="G42" s="89"/>
      <c r="H42" s="90"/>
      <c r="I42" s="86"/>
      <c r="J42" s="92"/>
    </row>
    <row r="43" spans="1:10" ht="36" customHeight="1">
      <c r="A43" s="121"/>
      <c r="B43" s="215" t="s">
        <v>62</v>
      </c>
      <c r="C43" s="216" t="s">
        <v>206</v>
      </c>
      <c r="D43" s="217" t="s">
        <v>233</v>
      </c>
      <c r="E43" s="248"/>
      <c r="F43" s="249"/>
      <c r="G43" s="250"/>
      <c r="H43" s="251"/>
      <c r="I43" s="252"/>
      <c r="J43" s="253"/>
    </row>
    <row r="44" spans="1:10" ht="36" customHeight="1">
      <c r="A44" s="121"/>
      <c r="B44" s="209" t="s">
        <v>63</v>
      </c>
      <c r="C44" s="213" t="s">
        <v>207</v>
      </c>
      <c r="D44" s="214" t="s">
        <v>234</v>
      </c>
      <c r="E44" s="212">
        <f>'第14-1号（事業費算出表（保健福祉局））'!D44+'第14-2号（事業費算出表（文化市民局））'!D44</f>
        <v>24</v>
      </c>
      <c r="F44" s="88"/>
      <c r="G44" s="89"/>
      <c r="H44" s="90"/>
      <c r="I44" s="86"/>
      <c r="J44" s="92"/>
    </row>
    <row r="45" spans="1:10" ht="36" customHeight="1">
      <c r="A45" s="121"/>
      <c r="B45" s="215" t="s">
        <v>64</v>
      </c>
      <c r="C45" s="216" t="s">
        <v>208</v>
      </c>
      <c r="D45" s="217" t="s">
        <v>235</v>
      </c>
      <c r="E45" s="248"/>
      <c r="F45" s="249"/>
      <c r="G45" s="250"/>
      <c r="H45" s="251"/>
      <c r="I45" s="252"/>
      <c r="J45" s="253"/>
    </row>
    <row r="46" spans="1:10" ht="36" customHeight="1">
      <c r="A46" s="121"/>
      <c r="B46" s="209" t="s">
        <v>65</v>
      </c>
      <c r="C46" s="213" t="s">
        <v>236</v>
      </c>
      <c r="D46" s="214" t="s">
        <v>245</v>
      </c>
      <c r="E46" s="212">
        <f>'第14-1号（事業費算出表（保健福祉局））'!D46+'第14-2号（事業費算出表（文化市民局））'!D46</f>
        <v>5</v>
      </c>
      <c r="F46" s="88"/>
      <c r="G46" s="89"/>
      <c r="H46" s="90"/>
      <c r="I46" s="86"/>
      <c r="J46" s="92"/>
    </row>
    <row r="47" spans="1:10" ht="36" customHeight="1">
      <c r="A47" s="121"/>
      <c r="B47" s="209" t="s">
        <v>66</v>
      </c>
      <c r="C47" s="213" t="s">
        <v>237</v>
      </c>
      <c r="D47" s="214" t="s">
        <v>246</v>
      </c>
      <c r="E47" s="212">
        <f>'第14-1号（事業費算出表（保健福祉局））'!D47+'第14-2号（事業費算出表（文化市民局））'!D47</f>
        <v>1</v>
      </c>
      <c r="F47" s="88"/>
      <c r="G47" s="89"/>
      <c r="H47" s="90"/>
      <c r="I47" s="91"/>
      <c r="J47" s="92"/>
    </row>
    <row r="48" spans="1:10" ht="36" customHeight="1">
      <c r="A48" s="121"/>
      <c r="B48" s="215" t="s">
        <v>67</v>
      </c>
      <c r="C48" s="216" t="s">
        <v>238</v>
      </c>
      <c r="D48" s="217" t="s">
        <v>247</v>
      </c>
      <c r="E48" s="248"/>
      <c r="F48" s="189"/>
      <c r="G48" s="190"/>
      <c r="H48" s="191"/>
      <c r="I48" s="192"/>
      <c r="J48" s="193"/>
    </row>
    <row r="49" spans="1:10" ht="36" customHeight="1">
      <c r="A49" s="121"/>
      <c r="B49" s="209" t="s">
        <v>68</v>
      </c>
      <c r="C49" s="213" t="s">
        <v>219</v>
      </c>
      <c r="D49" s="214" t="s">
        <v>248</v>
      </c>
      <c r="E49" s="212">
        <f>'第14-1号（事業費算出表（保健福祉局））'!D49+'第14-2号（事業費算出表（文化市民局））'!D49</f>
        <v>7</v>
      </c>
      <c r="F49" s="88"/>
      <c r="G49" s="89"/>
      <c r="H49" s="90"/>
      <c r="I49" s="91"/>
      <c r="J49" s="92"/>
    </row>
    <row r="50" spans="1:10" ht="36" customHeight="1">
      <c r="A50" s="121"/>
      <c r="B50" s="209" t="s">
        <v>69</v>
      </c>
      <c r="C50" s="213" t="s">
        <v>239</v>
      </c>
      <c r="D50" s="214" t="s">
        <v>249</v>
      </c>
      <c r="E50" s="212">
        <f>'第14-1号（事業費算出表（保健福祉局））'!D50+'第14-2号（事業費算出表（文化市民局））'!D50</f>
        <v>7</v>
      </c>
      <c r="F50" s="88"/>
      <c r="G50" s="89"/>
      <c r="H50" s="90"/>
      <c r="I50" s="86"/>
      <c r="J50" s="92"/>
    </row>
    <row r="51" spans="1:10" ht="36" customHeight="1">
      <c r="A51" s="121"/>
      <c r="B51" s="209" t="s">
        <v>70</v>
      </c>
      <c r="C51" s="213" t="s">
        <v>240</v>
      </c>
      <c r="D51" s="214" t="s">
        <v>250</v>
      </c>
      <c r="E51" s="212">
        <f>'第14-1号（事業費算出表（保健福祉局））'!D51+'第14-2号（事業費算出表（文化市民局））'!D51</f>
        <v>1</v>
      </c>
      <c r="F51" s="88"/>
      <c r="G51" s="89"/>
      <c r="H51" s="90"/>
      <c r="I51" s="91"/>
      <c r="J51" s="92"/>
    </row>
    <row r="52" spans="1:10" ht="36" customHeight="1">
      <c r="A52" s="121"/>
      <c r="B52" s="215" t="s">
        <v>71</v>
      </c>
      <c r="C52" s="216" t="s">
        <v>241</v>
      </c>
      <c r="D52" s="217" t="s">
        <v>251</v>
      </c>
      <c r="E52" s="248"/>
      <c r="F52" s="189"/>
      <c r="G52" s="190"/>
      <c r="H52" s="191"/>
      <c r="I52" s="192"/>
      <c r="J52" s="193"/>
    </row>
    <row r="53" spans="1:10" ht="36" customHeight="1">
      <c r="A53" s="121"/>
      <c r="B53" s="215" t="s">
        <v>72</v>
      </c>
      <c r="C53" s="216" t="s">
        <v>242</v>
      </c>
      <c r="D53" s="217" t="s">
        <v>252</v>
      </c>
      <c r="E53" s="248"/>
      <c r="F53" s="189"/>
      <c r="G53" s="190"/>
      <c r="H53" s="191"/>
      <c r="I53" s="194"/>
      <c r="J53" s="193"/>
    </row>
    <row r="54" spans="1:10" ht="36" customHeight="1">
      <c r="A54" s="121"/>
      <c r="B54" s="215" t="s">
        <v>73</v>
      </c>
      <c r="C54" s="216" t="s">
        <v>243</v>
      </c>
      <c r="D54" s="217" t="s">
        <v>253</v>
      </c>
      <c r="E54" s="248"/>
      <c r="F54" s="189"/>
      <c r="G54" s="190"/>
      <c r="H54" s="191"/>
      <c r="I54" s="192"/>
      <c r="J54" s="193"/>
    </row>
    <row r="55" spans="1:10" ht="36" customHeight="1" thickBot="1">
      <c r="A55" s="121"/>
      <c r="B55" s="215" t="s">
        <v>74</v>
      </c>
      <c r="C55" s="216" t="s">
        <v>244</v>
      </c>
      <c r="D55" s="217" t="s">
        <v>254</v>
      </c>
      <c r="E55" s="248"/>
      <c r="F55" s="249"/>
      <c r="G55" s="250"/>
      <c r="H55" s="251"/>
      <c r="I55" s="252"/>
      <c r="J55" s="253"/>
    </row>
    <row r="56" spans="1:10" ht="28.5" customHeight="1" thickBot="1">
      <c r="A56" s="165"/>
      <c r="B56" s="166"/>
      <c r="C56" s="167" t="s">
        <v>98</v>
      </c>
      <c r="D56" s="167"/>
      <c r="E56" s="218">
        <f>SUM(E7:E55)</f>
        <v>1651</v>
      </c>
      <c r="F56" s="219"/>
      <c r="G56" s="220"/>
      <c r="H56" s="170"/>
      <c r="I56" s="221"/>
      <c r="J56" s="222"/>
    </row>
    <row r="57" spans="1:10" ht="12">
      <c r="A57" s="165"/>
      <c r="B57" s="175"/>
      <c r="C57" s="175"/>
      <c r="D57" s="165"/>
      <c r="E57" s="124"/>
      <c r="F57" s="165"/>
      <c r="G57" s="165"/>
      <c r="H57" s="124"/>
      <c r="I57" s="223"/>
      <c r="J57" s="124"/>
    </row>
    <row r="58" spans="1:10" ht="12">
      <c r="B58" s="224"/>
      <c r="C58" s="225" t="s">
        <v>127</v>
      </c>
      <c r="D58" s="224"/>
      <c r="E58" s="224"/>
      <c r="F58" s="224"/>
      <c r="G58" s="224"/>
      <c r="H58" s="224"/>
      <c r="I58" s="226"/>
      <c r="J58" s="224"/>
    </row>
    <row r="59" spans="1:10" ht="12">
      <c r="B59" s="224"/>
      <c r="C59" s="225" t="s">
        <v>126</v>
      </c>
      <c r="D59" s="224"/>
      <c r="E59" s="224"/>
      <c r="F59" s="224"/>
      <c r="G59" s="224"/>
      <c r="H59" s="224"/>
      <c r="I59" s="226"/>
      <c r="J59" s="224"/>
    </row>
    <row r="60" spans="1:10" ht="12">
      <c r="B60" s="224"/>
      <c r="C60" s="227" t="s">
        <v>287</v>
      </c>
      <c r="D60" s="228"/>
      <c r="E60" s="228"/>
      <c r="F60" s="228"/>
      <c r="G60" s="228"/>
      <c r="H60" s="228"/>
      <c r="I60" s="229"/>
      <c r="J60" s="224"/>
    </row>
    <row r="61" spans="1:10" ht="12">
      <c r="A61" s="165"/>
      <c r="B61" s="175"/>
      <c r="C61" s="184"/>
      <c r="D61" s="165"/>
      <c r="E61" s="124"/>
      <c r="F61" s="165"/>
      <c r="G61" s="165"/>
      <c r="H61" s="124"/>
      <c r="I61" s="223"/>
      <c r="J61" s="124"/>
    </row>
    <row r="62" spans="1:10" ht="28.5" customHeight="1">
      <c r="A62" s="165"/>
      <c r="B62" s="175"/>
      <c r="C62" s="184"/>
      <c r="D62" s="165"/>
      <c r="E62" s="124"/>
      <c r="F62" s="165"/>
      <c r="G62" s="165"/>
      <c r="H62" s="124"/>
      <c r="I62" s="223"/>
      <c r="J62" s="124"/>
    </row>
    <row r="63" spans="1:10" ht="28.5" customHeight="1">
      <c r="B63" s="175"/>
      <c r="C63" s="184"/>
      <c r="D63" s="165"/>
      <c r="E63" s="124"/>
      <c r="F63" s="165"/>
      <c r="G63" s="165"/>
      <c r="H63" s="124"/>
      <c r="I63" s="223"/>
      <c r="J63" s="124"/>
    </row>
    <row r="64" spans="1:10" ht="28.5" customHeight="1">
      <c r="B64" s="175"/>
      <c r="C64" s="184"/>
      <c r="D64" s="165"/>
      <c r="E64" s="124"/>
      <c r="F64" s="165"/>
      <c r="G64" s="165"/>
      <c r="H64" s="124"/>
      <c r="I64" s="223"/>
      <c r="J64" s="124"/>
    </row>
    <row r="65" spans="1:10" ht="28.5" customHeight="1">
      <c r="A65" s="165"/>
      <c r="B65" s="175"/>
      <c r="C65" s="175"/>
      <c r="D65" s="165"/>
      <c r="E65" s="124"/>
      <c r="F65" s="165"/>
      <c r="G65" s="165"/>
      <c r="H65" s="124"/>
      <c r="I65" s="223"/>
      <c r="J65" s="124"/>
    </row>
    <row r="66" spans="1:10" ht="28.5" customHeight="1">
      <c r="A66" s="165"/>
      <c r="B66" s="175"/>
      <c r="C66" s="175"/>
      <c r="D66" s="165"/>
      <c r="E66" s="124"/>
      <c r="F66" s="165"/>
      <c r="G66" s="165"/>
      <c r="H66" s="124"/>
      <c r="I66" s="223"/>
      <c r="J66" s="124"/>
    </row>
    <row r="67" spans="1:10" ht="28.5" customHeight="1">
      <c r="A67" s="165"/>
      <c r="B67" s="175"/>
      <c r="C67" s="175"/>
      <c r="D67" s="165"/>
      <c r="E67" s="124"/>
      <c r="F67" s="165"/>
      <c r="G67" s="165"/>
      <c r="H67" s="124"/>
      <c r="I67" s="223"/>
      <c r="J67" s="124"/>
    </row>
  </sheetData>
  <sheetProtection algorithmName="SHA-512" hashValue="IZFPEpTmTKTm5NHZw+VYr8ujTtw//iAW3c2VLHHs6d2HCanh4hs2GARNm2OByCa5/k+rA0WtMSFTLgah2qLWQg==" saltValue="nCiPNVKE7w8+J0xqRjx9vA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11C9-9956-4138-9AA8-5D532C895DFC}">
  <sheetPr codeName="Sheet4">
    <pageSetUpPr fitToPage="1"/>
  </sheetPr>
  <dimension ref="A1:I65"/>
  <sheetViews>
    <sheetView showGridLines="0" tabSelected="1" view="pageBreakPreview" topLeftCell="A28" zoomScale="85" zoomScaleNormal="100" zoomScaleSheetLayoutView="85" workbookViewId="0">
      <selection activeCell="L46" sqref="L46"/>
    </sheetView>
  </sheetViews>
  <sheetFormatPr defaultRowHeight="40.5" customHeight="1"/>
  <cols>
    <col min="1" max="1" width="3.875" style="115" customWidth="1"/>
    <col min="2" max="2" width="4.625" style="116" customWidth="1"/>
    <col min="3" max="3" width="30.25" style="116" bestFit="1" customWidth="1"/>
    <col min="4" max="4" width="5.875" style="117" bestFit="1" customWidth="1"/>
    <col min="5" max="9" width="13.75" style="117" customWidth="1"/>
    <col min="10" max="16384" width="9" style="115"/>
  </cols>
  <sheetData>
    <row r="1" spans="1:9" ht="16.5" customHeight="1"/>
    <row r="2" spans="1:9" ht="14.25">
      <c r="B2" s="118" t="s">
        <v>291</v>
      </c>
      <c r="C2" s="119"/>
    </row>
    <row r="3" spans="1:9" ht="21">
      <c r="B3" s="120" t="s">
        <v>272</v>
      </c>
      <c r="C3" s="120"/>
      <c r="D3" s="120"/>
      <c r="E3" s="120"/>
      <c r="F3" s="120"/>
      <c r="G3" s="120"/>
      <c r="H3" s="120"/>
      <c r="I3" s="120"/>
    </row>
    <row r="4" spans="1:9" ht="12.75" thickBot="1">
      <c r="A4" s="121"/>
      <c r="B4" s="122"/>
      <c r="C4" s="122"/>
      <c r="D4" s="123"/>
      <c r="E4" s="124"/>
      <c r="F4" s="115"/>
      <c r="G4" s="124"/>
      <c r="H4" s="124"/>
      <c r="I4" s="125" t="s">
        <v>131</v>
      </c>
    </row>
    <row r="5" spans="1:9" s="134" customFormat="1" ht="17.25">
      <c r="A5" s="126"/>
      <c r="B5" s="127"/>
      <c r="C5" s="128" t="s">
        <v>132</v>
      </c>
      <c r="D5" s="129"/>
      <c r="E5" s="130"/>
      <c r="F5" s="131"/>
      <c r="G5" s="132" t="s">
        <v>99</v>
      </c>
      <c r="H5" s="132"/>
      <c r="I5" s="133"/>
    </row>
    <row r="6" spans="1:9" s="134" customFormat="1" ht="24.75" customHeight="1" thickBot="1">
      <c r="A6" s="122"/>
      <c r="B6" s="136" t="s">
        <v>100</v>
      </c>
      <c r="C6" s="137" t="s">
        <v>101</v>
      </c>
      <c r="D6" s="138" t="s">
        <v>129</v>
      </c>
      <c r="E6" s="139" t="s">
        <v>85</v>
      </c>
      <c r="F6" s="140" t="s">
        <v>86</v>
      </c>
      <c r="G6" s="140" t="s">
        <v>87</v>
      </c>
      <c r="H6" s="140" t="s">
        <v>88</v>
      </c>
      <c r="I6" s="141" t="s">
        <v>84</v>
      </c>
    </row>
    <row r="7" spans="1:9" ht="24" customHeight="1">
      <c r="A7" s="121"/>
      <c r="B7" s="142" t="s">
        <v>25</v>
      </c>
      <c r="C7" s="143" t="s">
        <v>0</v>
      </c>
      <c r="D7" s="144">
        <v>212</v>
      </c>
      <c r="E7" s="77"/>
      <c r="F7" s="78"/>
      <c r="G7" s="78"/>
      <c r="H7" s="145">
        <f>SUM(E7:G7)</f>
        <v>0</v>
      </c>
      <c r="I7" s="146">
        <f>D7*H7</f>
        <v>0</v>
      </c>
    </row>
    <row r="8" spans="1:9" ht="24" customHeight="1">
      <c r="A8" s="121"/>
      <c r="B8" s="152" t="s">
        <v>27</v>
      </c>
      <c r="C8" s="153" t="s">
        <v>1</v>
      </c>
      <c r="D8" s="154"/>
      <c r="E8" s="155"/>
      <c r="F8" s="156"/>
      <c r="G8" s="156"/>
      <c r="H8" s="264"/>
      <c r="I8" s="157"/>
    </row>
    <row r="9" spans="1:9" ht="24" customHeight="1">
      <c r="A9" s="121"/>
      <c r="B9" s="231" t="s">
        <v>28</v>
      </c>
      <c r="C9" s="159" t="s">
        <v>2</v>
      </c>
      <c r="D9" s="160">
        <v>164</v>
      </c>
      <c r="E9" s="79"/>
      <c r="F9" s="80"/>
      <c r="G9" s="80"/>
      <c r="H9" s="145">
        <f t="shared" ref="H9:H11" si="0">SUM(E9:G9)</f>
        <v>0</v>
      </c>
      <c r="I9" s="146">
        <f>D9*H9</f>
        <v>0</v>
      </c>
    </row>
    <row r="10" spans="1:9" ht="24" customHeight="1">
      <c r="A10" s="121"/>
      <c r="B10" s="231" t="s">
        <v>29</v>
      </c>
      <c r="C10" s="159" t="s">
        <v>3</v>
      </c>
      <c r="D10" s="160">
        <v>9</v>
      </c>
      <c r="E10" s="79"/>
      <c r="F10" s="80"/>
      <c r="G10" s="80"/>
      <c r="H10" s="145">
        <f t="shared" si="0"/>
        <v>0</v>
      </c>
      <c r="I10" s="146">
        <f t="shared" ref="I10:I51" si="1">D10*H10</f>
        <v>0</v>
      </c>
    </row>
    <row r="11" spans="1:9" ht="24" customHeight="1">
      <c r="A11" s="121"/>
      <c r="B11" s="247" t="s">
        <v>30</v>
      </c>
      <c r="C11" s="159" t="s">
        <v>4</v>
      </c>
      <c r="D11" s="160">
        <v>235</v>
      </c>
      <c r="E11" s="79"/>
      <c r="F11" s="80"/>
      <c r="G11" s="80"/>
      <c r="H11" s="145">
        <f t="shared" si="0"/>
        <v>0</v>
      </c>
      <c r="I11" s="146">
        <f t="shared" si="1"/>
        <v>0</v>
      </c>
    </row>
    <row r="12" spans="1:9" ht="24" customHeight="1">
      <c r="A12" s="121"/>
      <c r="B12" s="231" t="s">
        <v>31</v>
      </c>
      <c r="C12" s="159" t="s">
        <v>5</v>
      </c>
      <c r="D12" s="160">
        <v>8</v>
      </c>
      <c r="E12" s="234"/>
      <c r="F12" s="235"/>
      <c r="G12" s="235"/>
      <c r="H12" s="145">
        <f>SUM(E12:G12)</f>
        <v>0</v>
      </c>
      <c r="I12" s="146">
        <f t="shared" si="1"/>
        <v>0</v>
      </c>
    </row>
    <row r="13" spans="1:9" ht="24" customHeight="1">
      <c r="A13" s="121"/>
      <c r="B13" s="231" t="s">
        <v>32</v>
      </c>
      <c r="C13" s="159" t="s">
        <v>6</v>
      </c>
      <c r="D13" s="160">
        <v>53</v>
      </c>
      <c r="E13" s="79"/>
      <c r="F13" s="80"/>
      <c r="G13" s="80"/>
      <c r="H13" s="145">
        <f>SUM(E13:G13)</f>
        <v>0</v>
      </c>
      <c r="I13" s="146">
        <f t="shared" si="1"/>
        <v>0</v>
      </c>
    </row>
    <row r="14" spans="1:9" ht="24" customHeight="1">
      <c r="A14" s="121"/>
      <c r="B14" s="231" t="s">
        <v>33</v>
      </c>
      <c r="C14" s="159" t="s">
        <v>7</v>
      </c>
      <c r="D14" s="160">
        <v>5</v>
      </c>
      <c r="E14" s="234"/>
      <c r="F14" s="235"/>
      <c r="G14" s="235"/>
      <c r="H14" s="145">
        <f>SUM(E14:G14)</f>
        <v>0</v>
      </c>
      <c r="I14" s="146">
        <f t="shared" si="1"/>
        <v>0</v>
      </c>
    </row>
    <row r="15" spans="1:9" ht="24" customHeight="1">
      <c r="A15" s="121"/>
      <c r="B15" s="247" t="s">
        <v>34</v>
      </c>
      <c r="C15" s="159" t="s">
        <v>134</v>
      </c>
      <c r="D15" s="160">
        <v>46</v>
      </c>
      <c r="E15" s="79"/>
      <c r="F15" s="80"/>
      <c r="G15" s="80"/>
      <c r="H15" s="145">
        <f>SUM(E15:G15)</f>
        <v>0</v>
      </c>
      <c r="I15" s="146">
        <f t="shared" si="1"/>
        <v>0</v>
      </c>
    </row>
    <row r="16" spans="1:9" ht="24" customHeight="1">
      <c r="A16" s="121"/>
      <c r="B16" s="231" t="s">
        <v>35</v>
      </c>
      <c r="C16" s="159" t="s">
        <v>135</v>
      </c>
      <c r="D16" s="160">
        <v>88</v>
      </c>
      <c r="E16" s="79"/>
      <c r="F16" s="80"/>
      <c r="G16" s="80"/>
      <c r="H16" s="145">
        <f t="shared" ref="H16" si="2">SUM(E16:G16)</f>
        <v>0</v>
      </c>
      <c r="I16" s="146">
        <f t="shared" si="1"/>
        <v>0</v>
      </c>
    </row>
    <row r="17" spans="1:9" ht="24" customHeight="1">
      <c r="A17" s="121"/>
      <c r="B17" s="231" t="s">
        <v>36</v>
      </c>
      <c r="C17" s="159" t="s">
        <v>23</v>
      </c>
      <c r="D17" s="160">
        <v>42</v>
      </c>
      <c r="E17" s="234"/>
      <c r="F17" s="235"/>
      <c r="G17" s="235"/>
      <c r="H17" s="145">
        <f>SUM(E17:G17)</f>
        <v>0</v>
      </c>
      <c r="I17" s="146">
        <f t="shared" si="1"/>
        <v>0</v>
      </c>
    </row>
    <row r="18" spans="1:9" ht="24" customHeight="1">
      <c r="A18" s="121"/>
      <c r="B18" s="231" t="s">
        <v>37</v>
      </c>
      <c r="C18" s="159" t="s">
        <v>24</v>
      </c>
      <c r="D18" s="160">
        <v>14</v>
      </c>
      <c r="E18" s="234"/>
      <c r="F18" s="235"/>
      <c r="G18" s="235"/>
      <c r="H18" s="145">
        <f t="shared" ref="H18" si="3">SUM(E18:G18)</f>
        <v>0</v>
      </c>
      <c r="I18" s="146">
        <f t="shared" si="1"/>
        <v>0</v>
      </c>
    </row>
    <row r="19" spans="1:9" ht="24" customHeight="1">
      <c r="A19" s="121"/>
      <c r="B19" s="247" t="s">
        <v>38</v>
      </c>
      <c r="C19" s="159" t="s">
        <v>8</v>
      </c>
      <c r="D19" s="160">
        <v>66</v>
      </c>
      <c r="E19" s="79"/>
      <c r="F19" s="80"/>
      <c r="G19" s="80"/>
      <c r="H19" s="145">
        <f>SUM(E19:G19)</f>
        <v>0</v>
      </c>
      <c r="I19" s="146">
        <f t="shared" si="1"/>
        <v>0</v>
      </c>
    </row>
    <row r="20" spans="1:9" ht="24" customHeight="1">
      <c r="A20" s="121"/>
      <c r="B20" s="231" t="s">
        <v>39</v>
      </c>
      <c r="C20" s="159" t="s">
        <v>9</v>
      </c>
      <c r="D20" s="160">
        <v>127</v>
      </c>
      <c r="E20" s="79"/>
      <c r="F20" s="80"/>
      <c r="G20" s="80"/>
      <c r="H20" s="145">
        <f t="shared" ref="H20" si="4">SUM(E20:G20)</f>
        <v>0</v>
      </c>
      <c r="I20" s="146">
        <f t="shared" si="1"/>
        <v>0</v>
      </c>
    </row>
    <row r="21" spans="1:9" ht="24" customHeight="1">
      <c r="A21" s="121"/>
      <c r="B21" s="231" t="s">
        <v>40</v>
      </c>
      <c r="C21" s="159" t="s">
        <v>10</v>
      </c>
      <c r="D21" s="160">
        <v>19</v>
      </c>
      <c r="E21" s="234"/>
      <c r="F21" s="235"/>
      <c r="G21" s="235"/>
      <c r="H21" s="145">
        <f>SUM(E21:G21)</f>
        <v>0</v>
      </c>
      <c r="I21" s="146">
        <f t="shared" si="1"/>
        <v>0</v>
      </c>
    </row>
    <row r="22" spans="1:9" ht="24" customHeight="1">
      <c r="A22" s="121"/>
      <c r="B22" s="231" t="s">
        <v>41</v>
      </c>
      <c r="C22" s="159" t="s">
        <v>11</v>
      </c>
      <c r="D22" s="160">
        <v>20</v>
      </c>
      <c r="E22" s="234"/>
      <c r="F22" s="235"/>
      <c r="G22" s="235"/>
      <c r="H22" s="145">
        <f t="shared" ref="H22:H25" si="5">SUM(E22:G22)</f>
        <v>0</v>
      </c>
      <c r="I22" s="146">
        <f t="shared" si="1"/>
        <v>0</v>
      </c>
    </row>
    <row r="23" spans="1:9" ht="24" customHeight="1">
      <c r="A23" s="121"/>
      <c r="B23" s="247" t="s">
        <v>42</v>
      </c>
      <c r="C23" s="159" t="s">
        <v>12</v>
      </c>
      <c r="D23" s="160">
        <v>17</v>
      </c>
      <c r="E23" s="234"/>
      <c r="F23" s="235"/>
      <c r="G23" s="235"/>
      <c r="H23" s="145">
        <f t="shared" si="5"/>
        <v>0</v>
      </c>
      <c r="I23" s="146">
        <f t="shared" si="1"/>
        <v>0</v>
      </c>
    </row>
    <row r="24" spans="1:9" ht="24" customHeight="1">
      <c r="A24" s="121"/>
      <c r="B24" s="152" t="s">
        <v>43</v>
      </c>
      <c r="C24" s="153" t="s">
        <v>13</v>
      </c>
      <c r="D24" s="154"/>
      <c r="E24" s="155"/>
      <c r="F24" s="156"/>
      <c r="G24" s="156"/>
      <c r="H24" s="264"/>
      <c r="I24" s="157"/>
    </row>
    <row r="25" spans="1:9" ht="24" customHeight="1">
      <c r="A25" s="121"/>
      <c r="B25" s="231" t="s">
        <v>44</v>
      </c>
      <c r="C25" s="159" t="s">
        <v>14</v>
      </c>
      <c r="D25" s="160">
        <v>13</v>
      </c>
      <c r="E25" s="234"/>
      <c r="F25" s="235"/>
      <c r="G25" s="235"/>
      <c r="H25" s="145">
        <f t="shared" si="5"/>
        <v>0</v>
      </c>
      <c r="I25" s="146">
        <f t="shared" si="1"/>
        <v>0</v>
      </c>
    </row>
    <row r="26" spans="1:9" ht="24" customHeight="1">
      <c r="A26" s="121"/>
      <c r="B26" s="152" t="s">
        <v>45</v>
      </c>
      <c r="C26" s="153" t="s">
        <v>15</v>
      </c>
      <c r="D26" s="154"/>
      <c r="E26" s="155"/>
      <c r="F26" s="156"/>
      <c r="G26" s="156"/>
      <c r="H26" s="264"/>
      <c r="I26" s="157"/>
    </row>
    <row r="27" spans="1:9" ht="24" customHeight="1">
      <c r="A27" s="121"/>
      <c r="B27" s="247" t="s">
        <v>46</v>
      </c>
      <c r="C27" s="159" t="s">
        <v>16</v>
      </c>
      <c r="D27" s="160">
        <v>5</v>
      </c>
      <c r="E27" s="234"/>
      <c r="F27" s="235"/>
      <c r="G27" s="235"/>
      <c r="H27" s="145">
        <f>SUM(E27:G27)</f>
        <v>0</v>
      </c>
      <c r="I27" s="146">
        <f t="shared" si="1"/>
        <v>0</v>
      </c>
    </row>
    <row r="28" spans="1:9" ht="24" customHeight="1">
      <c r="A28" s="121"/>
      <c r="B28" s="152" t="s">
        <v>47</v>
      </c>
      <c r="C28" s="153" t="s">
        <v>17</v>
      </c>
      <c r="D28" s="154"/>
      <c r="E28" s="155"/>
      <c r="F28" s="156"/>
      <c r="G28" s="156"/>
      <c r="H28" s="264"/>
      <c r="I28" s="157"/>
    </row>
    <row r="29" spans="1:9" ht="24" customHeight="1">
      <c r="A29" s="121"/>
      <c r="B29" s="152" t="s">
        <v>48</v>
      </c>
      <c r="C29" s="153" t="s">
        <v>18</v>
      </c>
      <c r="D29" s="154"/>
      <c r="E29" s="155"/>
      <c r="F29" s="156"/>
      <c r="G29" s="156"/>
      <c r="H29" s="264"/>
      <c r="I29" s="157"/>
    </row>
    <row r="30" spans="1:9" ht="24" customHeight="1">
      <c r="A30" s="121"/>
      <c r="B30" s="152" t="s">
        <v>49</v>
      </c>
      <c r="C30" s="153" t="s">
        <v>19</v>
      </c>
      <c r="D30" s="154"/>
      <c r="E30" s="155"/>
      <c r="F30" s="156"/>
      <c r="G30" s="156"/>
      <c r="H30" s="264"/>
      <c r="I30" s="157"/>
    </row>
    <row r="31" spans="1:9" ht="24" customHeight="1">
      <c r="A31" s="121"/>
      <c r="B31" s="247" t="s">
        <v>50</v>
      </c>
      <c r="C31" s="159" t="s">
        <v>20</v>
      </c>
      <c r="D31" s="160">
        <v>12</v>
      </c>
      <c r="E31" s="234"/>
      <c r="F31" s="235"/>
      <c r="G31" s="235"/>
      <c r="H31" s="145">
        <f>SUM(E31:G31)</f>
        <v>0</v>
      </c>
      <c r="I31" s="146">
        <f t="shared" si="1"/>
        <v>0</v>
      </c>
    </row>
    <row r="32" spans="1:9" ht="24" customHeight="1">
      <c r="A32" s="121"/>
      <c r="B32" s="231" t="s">
        <v>51</v>
      </c>
      <c r="C32" s="159" t="s">
        <v>21</v>
      </c>
      <c r="D32" s="160">
        <v>1</v>
      </c>
      <c r="E32" s="234"/>
      <c r="F32" s="235"/>
      <c r="G32" s="235"/>
      <c r="H32" s="145">
        <f t="shared" ref="H32" si="6">SUM(E32:G32)</f>
        <v>0</v>
      </c>
      <c r="I32" s="146">
        <f t="shared" si="1"/>
        <v>0</v>
      </c>
    </row>
    <row r="33" spans="1:9" ht="24" customHeight="1">
      <c r="A33" s="121"/>
      <c r="B33" s="152" t="s">
        <v>52</v>
      </c>
      <c r="C33" s="162" t="s">
        <v>222</v>
      </c>
      <c r="D33" s="154"/>
      <c r="E33" s="236"/>
      <c r="F33" s="237"/>
      <c r="G33" s="237"/>
      <c r="H33" s="156"/>
      <c r="I33" s="157"/>
    </row>
    <row r="34" spans="1:9" ht="24" customHeight="1">
      <c r="A34" s="121"/>
      <c r="B34" s="152" t="s">
        <v>53</v>
      </c>
      <c r="C34" s="162" t="s">
        <v>194</v>
      </c>
      <c r="D34" s="154"/>
      <c r="E34" s="155"/>
      <c r="F34" s="156"/>
      <c r="G34" s="156"/>
      <c r="H34" s="156"/>
      <c r="I34" s="157"/>
    </row>
    <row r="35" spans="1:9" ht="24" customHeight="1">
      <c r="A35" s="121"/>
      <c r="B35" s="164" t="s">
        <v>54</v>
      </c>
      <c r="C35" s="162" t="s">
        <v>195</v>
      </c>
      <c r="D35" s="154"/>
      <c r="E35" s="155"/>
      <c r="F35" s="156"/>
      <c r="G35" s="156"/>
      <c r="H35" s="156"/>
      <c r="I35" s="157"/>
    </row>
    <row r="36" spans="1:9" ht="24" customHeight="1">
      <c r="A36" s="121"/>
      <c r="B36" s="152" t="s">
        <v>55</v>
      </c>
      <c r="C36" s="162" t="s">
        <v>196</v>
      </c>
      <c r="D36" s="154"/>
      <c r="E36" s="236"/>
      <c r="F36" s="237"/>
      <c r="G36" s="237"/>
      <c r="H36" s="156"/>
      <c r="I36" s="157"/>
    </row>
    <row r="37" spans="1:9" ht="24" customHeight="1">
      <c r="A37" s="121"/>
      <c r="B37" s="231" t="s">
        <v>56</v>
      </c>
      <c r="C37" s="163" t="s">
        <v>198</v>
      </c>
      <c r="D37" s="160">
        <v>3</v>
      </c>
      <c r="E37" s="234"/>
      <c r="F37" s="235"/>
      <c r="G37" s="235"/>
      <c r="H37" s="232">
        <f t="shared" ref="H37:H51" si="7">SUM(E37:G37)</f>
        <v>0</v>
      </c>
      <c r="I37" s="146">
        <f t="shared" si="1"/>
        <v>0</v>
      </c>
    </row>
    <row r="38" spans="1:9" ht="24" customHeight="1">
      <c r="A38" s="121"/>
      <c r="B38" s="231" t="s">
        <v>57</v>
      </c>
      <c r="C38" s="163" t="s">
        <v>200</v>
      </c>
      <c r="D38" s="160">
        <v>1</v>
      </c>
      <c r="E38" s="234"/>
      <c r="F38" s="235"/>
      <c r="G38" s="235"/>
      <c r="H38" s="232">
        <f t="shared" si="7"/>
        <v>0</v>
      </c>
      <c r="I38" s="146">
        <f t="shared" si="1"/>
        <v>0</v>
      </c>
    </row>
    <row r="39" spans="1:9" ht="24" customHeight="1">
      <c r="A39" s="121"/>
      <c r="B39" s="164" t="s">
        <v>58</v>
      </c>
      <c r="C39" s="162" t="s">
        <v>220</v>
      </c>
      <c r="D39" s="154"/>
      <c r="E39" s="155"/>
      <c r="F39" s="156"/>
      <c r="G39" s="156"/>
      <c r="H39" s="156"/>
      <c r="I39" s="157"/>
    </row>
    <row r="40" spans="1:9" ht="24" customHeight="1">
      <c r="A40" s="121"/>
      <c r="B40" s="231" t="s">
        <v>59</v>
      </c>
      <c r="C40" s="163" t="s">
        <v>202</v>
      </c>
      <c r="D40" s="160">
        <v>16</v>
      </c>
      <c r="E40" s="79"/>
      <c r="F40" s="80"/>
      <c r="G40" s="80"/>
      <c r="H40" s="232">
        <f t="shared" si="7"/>
        <v>0</v>
      </c>
      <c r="I40" s="146">
        <f t="shared" si="1"/>
        <v>0</v>
      </c>
    </row>
    <row r="41" spans="1:9" ht="24" customHeight="1">
      <c r="A41" s="121"/>
      <c r="B41" s="231" t="s">
        <v>60</v>
      </c>
      <c r="C41" s="163" t="s">
        <v>203</v>
      </c>
      <c r="D41" s="160">
        <v>4</v>
      </c>
      <c r="E41" s="234"/>
      <c r="F41" s="235"/>
      <c r="G41" s="235"/>
      <c r="H41" s="232">
        <f t="shared" si="7"/>
        <v>0</v>
      </c>
      <c r="I41" s="146">
        <f t="shared" si="1"/>
        <v>0</v>
      </c>
    </row>
    <row r="42" spans="1:9" ht="24" customHeight="1">
      <c r="A42" s="121"/>
      <c r="B42" s="231" t="s">
        <v>61</v>
      </c>
      <c r="C42" s="163" t="s">
        <v>204</v>
      </c>
      <c r="D42" s="160">
        <v>10</v>
      </c>
      <c r="E42" s="79"/>
      <c r="F42" s="80"/>
      <c r="G42" s="80"/>
      <c r="H42" s="232">
        <f t="shared" si="7"/>
        <v>0</v>
      </c>
      <c r="I42" s="146">
        <f t="shared" si="1"/>
        <v>0</v>
      </c>
    </row>
    <row r="43" spans="1:9" ht="24" customHeight="1">
      <c r="A43" s="121"/>
      <c r="B43" s="164" t="s">
        <v>62</v>
      </c>
      <c r="C43" s="162" t="s">
        <v>206</v>
      </c>
      <c r="D43" s="154"/>
      <c r="E43" s="155"/>
      <c r="F43" s="156"/>
      <c r="G43" s="156"/>
      <c r="H43" s="156"/>
      <c r="I43" s="157"/>
    </row>
    <row r="44" spans="1:9" ht="24" customHeight="1">
      <c r="A44" s="121"/>
      <c r="B44" s="152" t="s">
        <v>63</v>
      </c>
      <c r="C44" s="162" t="s">
        <v>207</v>
      </c>
      <c r="D44" s="154"/>
      <c r="E44" s="155"/>
      <c r="F44" s="156"/>
      <c r="G44" s="156"/>
      <c r="H44" s="156"/>
      <c r="I44" s="157"/>
    </row>
    <row r="45" spans="1:9" ht="24" customHeight="1">
      <c r="A45" s="121"/>
      <c r="B45" s="152" t="s">
        <v>64</v>
      </c>
      <c r="C45" s="162" t="s">
        <v>208</v>
      </c>
      <c r="D45" s="154"/>
      <c r="E45" s="155"/>
      <c r="F45" s="156"/>
      <c r="G45" s="156"/>
      <c r="H45" s="156"/>
      <c r="I45" s="157"/>
    </row>
    <row r="46" spans="1:9" ht="24" customHeight="1">
      <c r="A46" s="121"/>
      <c r="B46" s="231" t="s">
        <v>65</v>
      </c>
      <c r="C46" s="163" t="s">
        <v>236</v>
      </c>
      <c r="D46" s="160">
        <v>4</v>
      </c>
      <c r="E46" s="79"/>
      <c r="F46" s="80"/>
      <c r="G46" s="80"/>
      <c r="H46" s="232">
        <f t="shared" si="7"/>
        <v>0</v>
      </c>
      <c r="I46" s="146">
        <f t="shared" si="1"/>
        <v>0</v>
      </c>
    </row>
    <row r="47" spans="1:9" ht="24" customHeight="1">
      <c r="A47" s="121"/>
      <c r="B47" s="247" t="s">
        <v>66</v>
      </c>
      <c r="C47" s="163" t="s">
        <v>237</v>
      </c>
      <c r="D47" s="160">
        <v>1</v>
      </c>
      <c r="E47" s="234"/>
      <c r="F47" s="235"/>
      <c r="G47" s="235"/>
      <c r="H47" s="232">
        <f t="shared" si="7"/>
        <v>0</v>
      </c>
      <c r="I47" s="146">
        <f t="shared" si="1"/>
        <v>0</v>
      </c>
    </row>
    <row r="48" spans="1:9" ht="24" customHeight="1">
      <c r="A48" s="121"/>
      <c r="B48" s="152" t="s">
        <v>67</v>
      </c>
      <c r="C48" s="162" t="s">
        <v>238</v>
      </c>
      <c r="D48" s="154"/>
      <c r="E48" s="155"/>
      <c r="F48" s="156"/>
      <c r="G48" s="156"/>
      <c r="H48" s="156"/>
      <c r="I48" s="157"/>
    </row>
    <row r="49" spans="1:9" ht="24" customHeight="1">
      <c r="A49" s="121"/>
      <c r="B49" s="231" t="s">
        <v>68</v>
      </c>
      <c r="C49" s="163" t="s">
        <v>219</v>
      </c>
      <c r="D49" s="160">
        <v>5</v>
      </c>
      <c r="E49" s="234"/>
      <c r="F49" s="235"/>
      <c r="G49" s="235"/>
      <c r="H49" s="232">
        <f t="shared" si="7"/>
        <v>0</v>
      </c>
      <c r="I49" s="146">
        <f t="shared" si="1"/>
        <v>0</v>
      </c>
    </row>
    <row r="50" spans="1:9" ht="24" customHeight="1">
      <c r="A50" s="121"/>
      <c r="B50" s="231" t="s">
        <v>69</v>
      </c>
      <c r="C50" s="163" t="s">
        <v>239</v>
      </c>
      <c r="D50" s="160">
        <v>2</v>
      </c>
      <c r="E50" s="79"/>
      <c r="F50" s="80"/>
      <c r="G50" s="80"/>
      <c r="H50" s="232">
        <f t="shared" si="7"/>
        <v>0</v>
      </c>
      <c r="I50" s="146">
        <f t="shared" si="1"/>
        <v>0</v>
      </c>
    </row>
    <row r="51" spans="1:9" ht="24" customHeight="1">
      <c r="A51" s="121"/>
      <c r="B51" s="247" t="s">
        <v>70</v>
      </c>
      <c r="C51" s="163" t="s">
        <v>240</v>
      </c>
      <c r="D51" s="160">
        <v>1</v>
      </c>
      <c r="E51" s="79"/>
      <c r="F51" s="80"/>
      <c r="G51" s="80"/>
      <c r="H51" s="232">
        <f t="shared" si="7"/>
        <v>0</v>
      </c>
      <c r="I51" s="146">
        <f t="shared" si="1"/>
        <v>0</v>
      </c>
    </row>
    <row r="52" spans="1:9" ht="24" customHeight="1">
      <c r="A52" s="121"/>
      <c r="B52" s="152" t="s">
        <v>71</v>
      </c>
      <c r="C52" s="162" t="s">
        <v>241</v>
      </c>
      <c r="D52" s="154"/>
      <c r="E52" s="155"/>
      <c r="F52" s="156"/>
      <c r="G52" s="156"/>
      <c r="H52" s="156"/>
      <c r="I52" s="157"/>
    </row>
    <row r="53" spans="1:9" ht="24" customHeight="1">
      <c r="A53" s="121"/>
      <c r="B53" s="152" t="s">
        <v>72</v>
      </c>
      <c r="C53" s="162" t="s">
        <v>242</v>
      </c>
      <c r="D53" s="154"/>
      <c r="E53" s="155"/>
      <c r="F53" s="156"/>
      <c r="G53" s="156"/>
      <c r="H53" s="156"/>
      <c r="I53" s="157"/>
    </row>
    <row r="54" spans="1:9" ht="24" customHeight="1">
      <c r="A54" s="121"/>
      <c r="B54" s="152" t="s">
        <v>73</v>
      </c>
      <c r="C54" s="162" t="s">
        <v>243</v>
      </c>
      <c r="D54" s="154"/>
      <c r="E54" s="155"/>
      <c r="F54" s="156"/>
      <c r="G54" s="156"/>
      <c r="H54" s="156"/>
      <c r="I54" s="157"/>
    </row>
    <row r="55" spans="1:9" ht="24" customHeight="1" thickBot="1">
      <c r="A55" s="121"/>
      <c r="B55" s="164" t="s">
        <v>74</v>
      </c>
      <c r="C55" s="162" t="s">
        <v>244</v>
      </c>
      <c r="D55" s="154"/>
      <c r="E55" s="236"/>
      <c r="F55" s="237"/>
      <c r="G55" s="237"/>
      <c r="H55" s="156"/>
      <c r="I55" s="157"/>
    </row>
    <row r="56" spans="1:9" ht="24" customHeight="1" thickBot="1">
      <c r="A56" s="165"/>
      <c r="B56" s="166"/>
      <c r="C56" s="167" t="s">
        <v>98</v>
      </c>
      <c r="D56" s="168">
        <f>SUM(D7:D55)</f>
        <v>1203</v>
      </c>
      <c r="E56" s="169"/>
      <c r="F56" s="170"/>
      <c r="G56" s="171"/>
      <c r="H56" s="172" t="s">
        <v>128</v>
      </c>
      <c r="I56" s="173">
        <f>SUM(I7:I55)</f>
        <v>0</v>
      </c>
    </row>
    <row r="57" spans="1:9" ht="24" customHeight="1">
      <c r="A57" s="165"/>
      <c r="B57" s="174" t="s">
        <v>133</v>
      </c>
      <c r="C57" s="175"/>
      <c r="D57" s="124"/>
      <c r="E57" s="124"/>
      <c r="F57" s="124"/>
      <c r="G57" s="176"/>
      <c r="H57" s="177" t="s">
        <v>91</v>
      </c>
      <c r="I57" s="81"/>
    </row>
    <row r="58" spans="1:9" ht="24" customHeight="1">
      <c r="A58" s="165"/>
      <c r="B58" s="174" t="s">
        <v>292</v>
      </c>
      <c r="C58" s="174"/>
      <c r="D58" s="124"/>
      <c r="E58" s="124"/>
      <c r="F58" s="124"/>
      <c r="G58" s="178"/>
      <c r="H58" s="179" t="s">
        <v>89</v>
      </c>
      <c r="I58" s="82"/>
    </row>
    <row r="59" spans="1:9" ht="24" customHeight="1">
      <c r="A59" s="165"/>
      <c r="B59" s="180" t="s">
        <v>288</v>
      </c>
      <c r="C59" s="181"/>
      <c r="D59" s="182"/>
      <c r="E59" s="182"/>
      <c r="F59" s="182"/>
      <c r="G59" s="178"/>
      <c r="H59" s="179" t="s">
        <v>90</v>
      </c>
      <c r="I59" s="82"/>
    </row>
    <row r="60" spans="1:9" ht="24" customHeight="1">
      <c r="A60" s="165"/>
      <c r="B60" s="183" t="s">
        <v>266</v>
      </c>
      <c r="C60" s="181"/>
      <c r="D60" s="182"/>
      <c r="E60" s="182"/>
      <c r="F60" s="182"/>
      <c r="G60" s="178"/>
      <c r="H60" s="179" t="s">
        <v>92</v>
      </c>
      <c r="I60" s="82"/>
    </row>
    <row r="61" spans="1:9" ht="24" customHeight="1">
      <c r="B61" s="175"/>
      <c r="C61" s="184"/>
      <c r="D61" s="124"/>
      <c r="E61" s="124"/>
      <c r="F61" s="124"/>
      <c r="G61" s="178"/>
      <c r="H61" s="179" t="s">
        <v>93</v>
      </c>
      <c r="I61" s="185">
        <f>SUM(I56:I60)</f>
        <v>0</v>
      </c>
    </row>
    <row r="62" spans="1:9" ht="24" customHeight="1">
      <c r="B62" s="175"/>
      <c r="C62" s="184"/>
      <c r="D62" s="124"/>
      <c r="E62" s="124"/>
      <c r="F62" s="124"/>
      <c r="G62" s="178"/>
      <c r="H62" s="179" t="s">
        <v>94</v>
      </c>
      <c r="I62" s="82"/>
    </row>
    <row r="63" spans="1:9" ht="24" customHeight="1">
      <c r="A63" s="165"/>
      <c r="B63" s="175"/>
      <c r="C63" s="175"/>
      <c r="D63" s="124"/>
      <c r="E63" s="124"/>
      <c r="F63" s="124"/>
      <c r="G63" s="178"/>
      <c r="H63" s="179" t="s">
        <v>95</v>
      </c>
      <c r="I63" s="185">
        <f>I61+I62</f>
        <v>0</v>
      </c>
    </row>
    <row r="64" spans="1:9" ht="24" customHeight="1">
      <c r="A64" s="165"/>
      <c r="B64" s="175"/>
      <c r="C64" s="175"/>
      <c r="D64" s="124"/>
      <c r="E64" s="124"/>
      <c r="F64" s="124"/>
      <c r="G64" s="178"/>
      <c r="H64" s="179" t="s">
        <v>96</v>
      </c>
      <c r="I64" s="185">
        <f>ROUNDDOWN(I63*0.1,0)</f>
        <v>0</v>
      </c>
    </row>
    <row r="65" spans="1:9" ht="24" customHeight="1" thickBot="1">
      <c r="A65" s="165"/>
      <c r="B65" s="175"/>
      <c r="C65" s="175"/>
      <c r="D65" s="124"/>
      <c r="E65" s="124"/>
      <c r="F65" s="124"/>
      <c r="G65" s="186"/>
      <c r="H65" s="187" t="s">
        <v>97</v>
      </c>
      <c r="I65" s="188">
        <f>I63+I64</f>
        <v>0</v>
      </c>
    </row>
  </sheetData>
  <sheetProtection algorithmName="SHA-512" hashValue="P+W4qBYaK96dxFvZQB8raB1mF/IBnXtChcu0NWDYRCGoUkX0kDFEpqXFWgS37aBdyhh3Vp7Z7L+gmZV2XwF/Dw==" saltValue="dWRzAQyBJBQY8F4RiNWOBg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79" fitToHeight="0" orientation="portrait" r:id="rId1"/>
  <rowBreaks count="1" manualBreakCount="1">
    <brk id="44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138F-2E80-4A79-9A2A-268559E4EE68}">
  <sheetPr codeName="Sheet5">
    <pageSetUpPr fitToPage="1"/>
  </sheetPr>
  <dimension ref="A1:U65"/>
  <sheetViews>
    <sheetView showGridLines="0" tabSelected="1" view="pageBreakPreview" zoomScale="85" zoomScaleNormal="100" zoomScaleSheetLayoutView="85" workbookViewId="0">
      <selection activeCell="L46" sqref="L46"/>
    </sheetView>
  </sheetViews>
  <sheetFormatPr defaultRowHeight="40.5" customHeight="1"/>
  <cols>
    <col min="1" max="1" width="3.875" style="115" customWidth="1"/>
    <col min="2" max="2" width="4.625" style="116" customWidth="1"/>
    <col min="3" max="3" width="36.625" style="116" customWidth="1"/>
    <col min="4" max="4" width="5.875" style="117" bestFit="1" customWidth="1"/>
    <col min="5" max="9" width="13.75" style="117" customWidth="1"/>
    <col min="10" max="16384" width="9" style="115"/>
  </cols>
  <sheetData>
    <row r="1" spans="1:21" ht="16.5" customHeight="1"/>
    <row r="2" spans="1:21" ht="14.25">
      <c r="B2" s="118" t="s">
        <v>293</v>
      </c>
      <c r="C2" s="119"/>
    </row>
    <row r="3" spans="1:21" ht="21">
      <c r="B3" s="120" t="s">
        <v>268</v>
      </c>
      <c r="C3" s="120"/>
      <c r="D3" s="120"/>
      <c r="E3" s="120"/>
      <c r="F3" s="120"/>
      <c r="G3" s="120"/>
      <c r="H3" s="120"/>
      <c r="I3" s="120"/>
    </row>
    <row r="4" spans="1:21" ht="12.75" thickBot="1">
      <c r="A4" s="121"/>
      <c r="B4" s="122"/>
      <c r="C4" s="122"/>
      <c r="D4" s="123"/>
      <c r="E4" s="124"/>
      <c r="F4" s="115"/>
      <c r="G4" s="124"/>
      <c r="H4" s="124"/>
      <c r="I4" s="125" t="s">
        <v>131</v>
      </c>
    </row>
    <row r="5" spans="1:21" s="134" customFormat="1" ht="17.25">
      <c r="A5" s="126"/>
      <c r="B5" s="127"/>
      <c r="C5" s="128" t="s">
        <v>132</v>
      </c>
      <c r="D5" s="129"/>
      <c r="E5" s="130"/>
      <c r="F5" s="131"/>
      <c r="G5" s="132" t="s">
        <v>99</v>
      </c>
      <c r="H5" s="132"/>
      <c r="I5" s="133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21" s="134" customFormat="1" ht="24.75" customHeight="1" thickBot="1">
      <c r="A6" s="122"/>
      <c r="B6" s="136" t="s">
        <v>100</v>
      </c>
      <c r="C6" s="137" t="s">
        <v>101</v>
      </c>
      <c r="D6" s="138" t="s">
        <v>129</v>
      </c>
      <c r="E6" s="139" t="s">
        <v>85</v>
      </c>
      <c r="F6" s="140" t="s">
        <v>86</v>
      </c>
      <c r="G6" s="140" t="s">
        <v>87</v>
      </c>
      <c r="H6" s="140" t="s">
        <v>88</v>
      </c>
      <c r="I6" s="141" t="s">
        <v>84</v>
      </c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ht="24" customHeight="1">
      <c r="A7" s="121"/>
      <c r="B7" s="142" t="s">
        <v>25</v>
      </c>
      <c r="C7" s="143" t="s">
        <v>0</v>
      </c>
      <c r="D7" s="144">
        <v>11</v>
      </c>
      <c r="E7" s="77"/>
      <c r="F7" s="78"/>
      <c r="G7" s="78"/>
      <c r="H7" s="145">
        <f>SUM(E7:G7)</f>
        <v>0</v>
      </c>
      <c r="I7" s="146">
        <f>D7*H7</f>
        <v>0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</row>
    <row r="8" spans="1:21" ht="24" customHeight="1">
      <c r="A8" s="121"/>
      <c r="B8" s="148" t="s">
        <v>27</v>
      </c>
      <c r="C8" s="149" t="s">
        <v>1</v>
      </c>
      <c r="D8" s="150">
        <v>45</v>
      </c>
      <c r="E8" s="79"/>
      <c r="F8" s="80"/>
      <c r="G8" s="80"/>
      <c r="H8" s="151">
        <f t="shared" ref="H8:H50" si="0">SUM(E8:G8)</f>
        <v>0</v>
      </c>
      <c r="I8" s="146">
        <f t="shared" ref="I8:I50" si="1">D8*H8</f>
        <v>0</v>
      </c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</row>
    <row r="9" spans="1:21" ht="24" customHeight="1">
      <c r="A9" s="121"/>
      <c r="B9" s="148" t="s">
        <v>28</v>
      </c>
      <c r="C9" s="149" t="s">
        <v>2</v>
      </c>
      <c r="D9" s="150">
        <v>2</v>
      </c>
      <c r="E9" s="79"/>
      <c r="F9" s="80"/>
      <c r="G9" s="80"/>
      <c r="H9" s="151">
        <f t="shared" si="0"/>
        <v>0</v>
      </c>
      <c r="I9" s="146">
        <f t="shared" si="1"/>
        <v>0</v>
      </c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24" customHeight="1">
      <c r="A10" s="121"/>
      <c r="B10" s="148" t="s">
        <v>29</v>
      </c>
      <c r="C10" s="149" t="s">
        <v>3</v>
      </c>
      <c r="D10" s="150">
        <v>4</v>
      </c>
      <c r="E10" s="79"/>
      <c r="F10" s="80"/>
      <c r="G10" s="80"/>
      <c r="H10" s="151">
        <f t="shared" si="0"/>
        <v>0</v>
      </c>
      <c r="I10" s="146">
        <f t="shared" si="1"/>
        <v>0</v>
      </c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24" customHeight="1">
      <c r="A11" s="121"/>
      <c r="B11" s="142" t="s">
        <v>30</v>
      </c>
      <c r="C11" s="149" t="s">
        <v>4</v>
      </c>
      <c r="D11" s="150">
        <v>2</v>
      </c>
      <c r="E11" s="79"/>
      <c r="F11" s="80"/>
      <c r="G11" s="80"/>
      <c r="H11" s="151">
        <f t="shared" si="0"/>
        <v>0</v>
      </c>
      <c r="I11" s="146">
        <f t="shared" si="1"/>
        <v>0</v>
      </c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s="233" customFormat="1" ht="24" customHeight="1">
      <c r="A12" s="230"/>
      <c r="B12" s="231" t="s">
        <v>31</v>
      </c>
      <c r="C12" s="159" t="s">
        <v>5</v>
      </c>
      <c r="D12" s="160">
        <v>8</v>
      </c>
      <c r="E12" s="234"/>
      <c r="F12" s="235"/>
      <c r="G12" s="235"/>
      <c r="H12" s="151">
        <f t="shared" si="0"/>
        <v>0</v>
      </c>
      <c r="I12" s="146">
        <f t="shared" si="1"/>
        <v>0</v>
      </c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</row>
    <row r="13" spans="1:21" ht="24" customHeight="1">
      <c r="A13" s="121"/>
      <c r="B13" s="148" t="s">
        <v>32</v>
      </c>
      <c r="C13" s="149" t="s">
        <v>6</v>
      </c>
      <c r="D13" s="150">
        <v>122</v>
      </c>
      <c r="E13" s="79"/>
      <c r="F13" s="80"/>
      <c r="G13" s="80"/>
      <c r="H13" s="151">
        <f t="shared" si="0"/>
        <v>0</v>
      </c>
      <c r="I13" s="146">
        <f t="shared" si="1"/>
        <v>0</v>
      </c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ht="24" customHeight="1">
      <c r="A14" s="121"/>
      <c r="B14" s="148" t="s">
        <v>33</v>
      </c>
      <c r="C14" s="149" t="s">
        <v>7</v>
      </c>
      <c r="D14" s="150">
        <v>48</v>
      </c>
      <c r="E14" s="79"/>
      <c r="F14" s="80"/>
      <c r="G14" s="80"/>
      <c r="H14" s="151">
        <f t="shared" si="0"/>
        <v>0</v>
      </c>
      <c r="I14" s="146">
        <f t="shared" si="1"/>
        <v>0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</row>
    <row r="15" spans="1:21" ht="24" customHeight="1">
      <c r="A15" s="121"/>
      <c r="B15" s="142" t="s">
        <v>34</v>
      </c>
      <c r="C15" s="149" t="s">
        <v>134</v>
      </c>
      <c r="D15" s="150">
        <v>2</v>
      </c>
      <c r="E15" s="79"/>
      <c r="F15" s="80"/>
      <c r="G15" s="80"/>
      <c r="H15" s="151">
        <f t="shared" si="0"/>
        <v>0</v>
      </c>
      <c r="I15" s="146">
        <f t="shared" si="1"/>
        <v>0</v>
      </c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ht="24" customHeight="1">
      <c r="A16" s="121"/>
      <c r="B16" s="148" t="s">
        <v>35</v>
      </c>
      <c r="C16" s="149" t="s">
        <v>135</v>
      </c>
      <c r="D16" s="150">
        <v>7</v>
      </c>
      <c r="E16" s="79"/>
      <c r="F16" s="80"/>
      <c r="G16" s="80"/>
      <c r="H16" s="151">
        <f t="shared" si="0"/>
        <v>0</v>
      </c>
      <c r="I16" s="146">
        <f t="shared" si="1"/>
        <v>0</v>
      </c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</row>
    <row r="17" spans="1:21" ht="24" customHeight="1">
      <c r="A17" s="121"/>
      <c r="B17" s="152" t="s">
        <v>36</v>
      </c>
      <c r="C17" s="153" t="s">
        <v>23</v>
      </c>
      <c r="D17" s="154"/>
      <c r="E17" s="236"/>
      <c r="F17" s="237"/>
      <c r="G17" s="237"/>
      <c r="H17" s="156"/>
      <c r="I17" s="15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21" ht="24" customHeight="1">
      <c r="A18" s="121"/>
      <c r="B18" s="152" t="s">
        <v>37</v>
      </c>
      <c r="C18" s="153" t="s">
        <v>24</v>
      </c>
      <c r="D18" s="154"/>
      <c r="E18" s="236"/>
      <c r="F18" s="237"/>
      <c r="G18" s="237"/>
      <c r="H18" s="156"/>
      <c r="I18" s="15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1" ht="24" customHeight="1">
      <c r="A19" s="121"/>
      <c r="B19" s="142" t="s">
        <v>38</v>
      </c>
      <c r="C19" s="149" t="s">
        <v>8</v>
      </c>
      <c r="D19" s="150">
        <v>20</v>
      </c>
      <c r="E19" s="79"/>
      <c r="F19" s="80"/>
      <c r="G19" s="80"/>
      <c r="H19" s="151">
        <f t="shared" si="0"/>
        <v>0</v>
      </c>
      <c r="I19" s="146">
        <f t="shared" si="1"/>
        <v>0</v>
      </c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</row>
    <row r="20" spans="1:21" ht="24" customHeight="1">
      <c r="A20" s="121"/>
      <c r="B20" s="148" t="s">
        <v>39</v>
      </c>
      <c r="C20" s="149" t="s">
        <v>9</v>
      </c>
      <c r="D20" s="150">
        <v>61</v>
      </c>
      <c r="E20" s="79"/>
      <c r="F20" s="80"/>
      <c r="G20" s="80"/>
      <c r="H20" s="151">
        <f t="shared" si="0"/>
        <v>0</v>
      </c>
      <c r="I20" s="146">
        <f t="shared" si="1"/>
        <v>0</v>
      </c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</row>
    <row r="21" spans="1:21" ht="24" customHeight="1">
      <c r="A21" s="121"/>
      <c r="B21" s="152" t="s">
        <v>40</v>
      </c>
      <c r="C21" s="153" t="s">
        <v>10</v>
      </c>
      <c r="D21" s="154"/>
      <c r="E21" s="236"/>
      <c r="F21" s="237"/>
      <c r="G21" s="237"/>
      <c r="H21" s="156"/>
      <c r="I21" s="15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</row>
    <row r="22" spans="1:21" s="161" customFormat="1" ht="24" customHeight="1">
      <c r="A22" s="158"/>
      <c r="B22" s="148" t="s">
        <v>41</v>
      </c>
      <c r="C22" s="159" t="s">
        <v>11</v>
      </c>
      <c r="D22" s="160">
        <v>9</v>
      </c>
      <c r="E22" s="79"/>
      <c r="F22" s="80"/>
      <c r="G22" s="80"/>
      <c r="H22" s="151">
        <f t="shared" si="0"/>
        <v>0</v>
      </c>
      <c r="I22" s="146">
        <f t="shared" si="1"/>
        <v>0</v>
      </c>
      <c r="U22" s="147"/>
    </row>
    <row r="23" spans="1:21" s="161" customFormat="1" ht="24" customHeight="1">
      <c r="A23" s="158"/>
      <c r="B23" s="142" t="s">
        <v>42</v>
      </c>
      <c r="C23" s="159" t="s">
        <v>12</v>
      </c>
      <c r="D23" s="160">
        <v>5</v>
      </c>
      <c r="E23" s="79"/>
      <c r="F23" s="80"/>
      <c r="G23" s="80"/>
      <c r="H23" s="151">
        <f t="shared" si="0"/>
        <v>0</v>
      </c>
      <c r="I23" s="146">
        <f t="shared" si="1"/>
        <v>0</v>
      </c>
      <c r="U23" s="147"/>
    </row>
    <row r="24" spans="1:21" s="161" customFormat="1" ht="24" customHeight="1">
      <c r="A24" s="158"/>
      <c r="B24" s="152" t="s">
        <v>43</v>
      </c>
      <c r="C24" s="153" t="s">
        <v>13</v>
      </c>
      <c r="D24" s="154"/>
      <c r="E24" s="155"/>
      <c r="F24" s="156"/>
      <c r="G24" s="156"/>
      <c r="H24" s="156"/>
      <c r="I24" s="157"/>
      <c r="U24" s="147"/>
    </row>
    <row r="25" spans="1:21" s="161" customFormat="1" ht="24" customHeight="1">
      <c r="A25" s="158"/>
      <c r="B25" s="148" t="s">
        <v>44</v>
      </c>
      <c r="C25" s="159" t="s">
        <v>14</v>
      </c>
      <c r="D25" s="160">
        <v>2</v>
      </c>
      <c r="E25" s="79"/>
      <c r="F25" s="80"/>
      <c r="G25" s="80"/>
      <c r="H25" s="151">
        <f t="shared" si="0"/>
        <v>0</v>
      </c>
      <c r="I25" s="146">
        <f t="shared" si="1"/>
        <v>0</v>
      </c>
      <c r="U25" s="147"/>
    </row>
    <row r="26" spans="1:21" s="161" customFormat="1" ht="24" customHeight="1">
      <c r="A26" s="158"/>
      <c r="B26" s="152" t="s">
        <v>45</v>
      </c>
      <c r="C26" s="153" t="s">
        <v>15</v>
      </c>
      <c r="D26" s="154"/>
      <c r="E26" s="236"/>
      <c r="F26" s="237"/>
      <c r="G26" s="237"/>
      <c r="H26" s="156"/>
      <c r="I26" s="157"/>
      <c r="U26" s="147"/>
    </row>
    <row r="27" spans="1:21" s="161" customFormat="1" ht="24" customHeight="1">
      <c r="A27" s="158"/>
      <c r="B27" s="142" t="s">
        <v>46</v>
      </c>
      <c r="C27" s="159" t="s">
        <v>16</v>
      </c>
      <c r="D27" s="160">
        <v>29</v>
      </c>
      <c r="E27" s="79"/>
      <c r="F27" s="80"/>
      <c r="G27" s="80"/>
      <c r="H27" s="151">
        <f t="shared" si="0"/>
        <v>0</v>
      </c>
      <c r="I27" s="146">
        <f t="shared" si="1"/>
        <v>0</v>
      </c>
      <c r="U27" s="147"/>
    </row>
    <row r="28" spans="1:21" s="161" customFormat="1" ht="24" customHeight="1">
      <c r="A28" s="158"/>
      <c r="B28" s="152" t="s">
        <v>47</v>
      </c>
      <c r="C28" s="153" t="s">
        <v>17</v>
      </c>
      <c r="D28" s="154"/>
      <c r="E28" s="155"/>
      <c r="F28" s="156"/>
      <c r="G28" s="156"/>
      <c r="H28" s="156"/>
      <c r="I28" s="157"/>
      <c r="U28" s="147"/>
    </row>
    <row r="29" spans="1:21" s="161" customFormat="1" ht="24" customHeight="1">
      <c r="A29" s="158"/>
      <c r="B29" s="148" t="s">
        <v>48</v>
      </c>
      <c r="C29" s="159" t="s">
        <v>18</v>
      </c>
      <c r="D29" s="160">
        <v>10</v>
      </c>
      <c r="E29" s="79"/>
      <c r="F29" s="80"/>
      <c r="G29" s="80"/>
      <c r="H29" s="151">
        <f t="shared" si="0"/>
        <v>0</v>
      </c>
      <c r="I29" s="146">
        <f t="shared" si="1"/>
        <v>0</v>
      </c>
      <c r="U29" s="147"/>
    </row>
    <row r="30" spans="1:21" s="161" customFormat="1" ht="24" customHeight="1">
      <c r="A30" s="158"/>
      <c r="B30" s="152" t="s">
        <v>49</v>
      </c>
      <c r="C30" s="153" t="s">
        <v>19</v>
      </c>
      <c r="D30" s="154"/>
      <c r="E30" s="155"/>
      <c r="F30" s="156"/>
      <c r="G30" s="156"/>
      <c r="H30" s="156"/>
      <c r="I30" s="157"/>
      <c r="U30" s="147"/>
    </row>
    <row r="31" spans="1:21" s="161" customFormat="1" ht="24" customHeight="1">
      <c r="A31" s="158"/>
      <c r="B31" s="142" t="s">
        <v>50</v>
      </c>
      <c r="C31" s="159" t="s">
        <v>20</v>
      </c>
      <c r="D31" s="160">
        <v>11</v>
      </c>
      <c r="E31" s="79"/>
      <c r="F31" s="80"/>
      <c r="G31" s="80"/>
      <c r="H31" s="151">
        <f t="shared" si="0"/>
        <v>0</v>
      </c>
      <c r="I31" s="146">
        <f t="shared" si="1"/>
        <v>0</v>
      </c>
      <c r="U31" s="147"/>
    </row>
    <row r="32" spans="1:21" s="161" customFormat="1" ht="24" customHeight="1">
      <c r="A32" s="158"/>
      <c r="B32" s="148" t="s">
        <v>51</v>
      </c>
      <c r="C32" s="159" t="s">
        <v>21</v>
      </c>
      <c r="D32" s="160">
        <v>3</v>
      </c>
      <c r="E32" s="79"/>
      <c r="F32" s="80"/>
      <c r="G32" s="80"/>
      <c r="H32" s="151">
        <f t="shared" si="0"/>
        <v>0</v>
      </c>
      <c r="I32" s="146">
        <f t="shared" si="1"/>
        <v>0</v>
      </c>
      <c r="U32" s="147"/>
    </row>
    <row r="33" spans="1:21" s="161" customFormat="1" ht="24" customHeight="1">
      <c r="A33" s="158"/>
      <c r="B33" s="152" t="s">
        <v>52</v>
      </c>
      <c r="C33" s="162" t="s">
        <v>222</v>
      </c>
      <c r="D33" s="154"/>
      <c r="E33" s="155"/>
      <c r="F33" s="156"/>
      <c r="G33" s="156"/>
      <c r="H33" s="156"/>
      <c r="I33" s="157"/>
      <c r="U33" s="147"/>
    </row>
    <row r="34" spans="1:21" s="161" customFormat="1" ht="24" customHeight="1">
      <c r="A34" s="158"/>
      <c r="B34" s="152" t="s">
        <v>53</v>
      </c>
      <c r="C34" s="162" t="s">
        <v>194</v>
      </c>
      <c r="D34" s="154"/>
      <c r="E34" s="155"/>
      <c r="F34" s="156"/>
      <c r="G34" s="156"/>
      <c r="H34" s="156"/>
      <c r="I34" s="157"/>
      <c r="U34" s="147"/>
    </row>
    <row r="35" spans="1:21" s="161" customFormat="1" ht="24" customHeight="1">
      <c r="A35" s="158"/>
      <c r="B35" s="164" t="s">
        <v>54</v>
      </c>
      <c r="C35" s="162" t="s">
        <v>195</v>
      </c>
      <c r="D35" s="154"/>
      <c r="E35" s="236"/>
      <c r="F35" s="237"/>
      <c r="G35" s="237"/>
      <c r="H35" s="156"/>
      <c r="I35" s="157"/>
      <c r="U35" s="147"/>
    </row>
    <row r="36" spans="1:21" s="161" customFormat="1" ht="24" customHeight="1">
      <c r="A36" s="158"/>
      <c r="B36" s="152" t="s">
        <v>55</v>
      </c>
      <c r="C36" s="162" t="s">
        <v>196</v>
      </c>
      <c r="D36" s="154"/>
      <c r="E36" s="236"/>
      <c r="F36" s="237"/>
      <c r="G36" s="237"/>
      <c r="H36" s="156"/>
      <c r="I36" s="157"/>
      <c r="U36" s="147"/>
    </row>
    <row r="37" spans="1:21" s="161" customFormat="1" ht="24" customHeight="1">
      <c r="A37" s="158"/>
      <c r="B37" s="152" t="s">
        <v>56</v>
      </c>
      <c r="C37" s="162" t="s">
        <v>198</v>
      </c>
      <c r="D37" s="154"/>
      <c r="E37" s="236"/>
      <c r="F37" s="237"/>
      <c r="G37" s="237"/>
      <c r="H37" s="156"/>
      <c r="I37" s="157"/>
      <c r="U37" s="147"/>
    </row>
    <row r="38" spans="1:21" s="161" customFormat="1" ht="24" customHeight="1">
      <c r="A38" s="158"/>
      <c r="B38" s="148" t="s">
        <v>57</v>
      </c>
      <c r="C38" s="163" t="s">
        <v>200</v>
      </c>
      <c r="D38" s="160">
        <v>6</v>
      </c>
      <c r="E38" s="79"/>
      <c r="F38" s="80"/>
      <c r="G38" s="80"/>
      <c r="H38" s="151">
        <f t="shared" si="0"/>
        <v>0</v>
      </c>
      <c r="I38" s="146">
        <f t="shared" si="1"/>
        <v>0</v>
      </c>
      <c r="U38" s="147"/>
    </row>
    <row r="39" spans="1:21" s="161" customFormat="1" ht="24" customHeight="1">
      <c r="A39" s="158"/>
      <c r="B39" s="164" t="s">
        <v>58</v>
      </c>
      <c r="C39" s="162" t="s">
        <v>220</v>
      </c>
      <c r="D39" s="154"/>
      <c r="E39" s="236"/>
      <c r="F39" s="237"/>
      <c r="G39" s="237"/>
      <c r="H39" s="156"/>
      <c r="I39" s="157"/>
      <c r="U39" s="147"/>
    </row>
    <row r="40" spans="1:21" s="161" customFormat="1" ht="24" customHeight="1">
      <c r="A40" s="158"/>
      <c r="B40" s="152" t="s">
        <v>59</v>
      </c>
      <c r="C40" s="162" t="s">
        <v>202</v>
      </c>
      <c r="D40" s="154"/>
      <c r="E40" s="236"/>
      <c r="F40" s="237"/>
      <c r="G40" s="237"/>
      <c r="H40" s="156"/>
      <c r="I40" s="157"/>
      <c r="U40" s="147"/>
    </row>
    <row r="41" spans="1:21" s="161" customFormat="1" ht="24" customHeight="1">
      <c r="A41" s="158"/>
      <c r="B41" s="152" t="s">
        <v>60</v>
      </c>
      <c r="C41" s="162" t="s">
        <v>203</v>
      </c>
      <c r="D41" s="154"/>
      <c r="E41" s="155"/>
      <c r="F41" s="156"/>
      <c r="G41" s="156"/>
      <c r="H41" s="156"/>
      <c r="I41" s="157"/>
      <c r="U41" s="147"/>
    </row>
    <row r="42" spans="1:21" s="161" customFormat="1" ht="24" customHeight="1">
      <c r="A42" s="158"/>
      <c r="B42" s="148" t="s">
        <v>61</v>
      </c>
      <c r="C42" s="163" t="s">
        <v>204</v>
      </c>
      <c r="D42" s="160">
        <v>9</v>
      </c>
      <c r="E42" s="79"/>
      <c r="F42" s="80"/>
      <c r="G42" s="80"/>
      <c r="H42" s="151">
        <f t="shared" si="0"/>
        <v>0</v>
      </c>
      <c r="I42" s="146">
        <f t="shared" si="1"/>
        <v>0</v>
      </c>
      <c r="U42" s="147"/>
    </row>
    <row r="43" spans="1:21" s="161" customFormat="1" ht="24" customHeight="1">
      <c r="A43" s="158"/>
      <c r="B43" s="164" t="s">
        <v>62</v>
      </c>
      <c r="C43" s="162" t="s">
        <v>206</v>
      </c>
      <c r="D43" s="154"/>
      <c r="E43" s="236"/>
      <c r="F43" s="237"/>
      <c r="G43" s="237"/>
      <c r="H43" s="156"/>
      <c r="I43" s="157"/>
      <c r="U43" s="147"/>
    </row>
    <row r="44" spans="1:21" s="161" customFormat="1" ht="24" customHeight="1">
      <c r="A44" s="158"/>
      <c r="B44" s="148" t="s">
        <v>63</v>
      </c>
      <c r="C44" s="163" t="s">
        <v>207</v>
      </c>
      <c r="D44" s="160">
        <v>24</v>
      </c>
      <c r="E44" s="79"/>
      <c r="F44" s="80"/>
      <c r="G44" s="80"/>
      <c r="H44" s="151">
        <f t="shared" si="0"/>
        <v>0</v>
      </c>
      <c r="I44" s="146">
        <f t="shared" si="1"/>
        <v>0</v>
      </c>
      <c r="U44" s="147"/>
    </row>
    <row r="45" spans="1:21" s="161" customFormat="1" ht="24" customHeight="1">
      <c r="A45" s="158"/>
      <c r="B45" s="152" t="s">
        <v>64</v>
      </c>
      <c r="C45" s="162" t="s">
        <v>208</v>
      </c>
      <c r="D45" s="154"/>
      <c r="E45" s="236"/>
      <c r="F45" s="237"/>
      <c r="G45" s="237"/>
      <c r="H45" s="156"/>
      <c r="I45" s="157"/>
      <c r="U45" s="147"/>
    </row>
    <row r="46" spans="1:21" s="161" customFormat="1" ht="24" customHeight="1">
      <c r="A46" s="158"/>
      <c r="B46" s="148" t="s">
        <v>65</v>
      </c>
      <c r="C46" s="163" t="s">
        <v>236</v>
      </c>
      <c r="D46" s="160">
        <v>1</v>
      </c>
      <c r="E46" s="79"/>
      <c r="F46" s="80"/>
      <c r="G46" s="80"/>
      <c r="H46" s="151">
        <f t="shared" si="0"/>
        <v>0</v>
      </c>
      <c r="I46" s="146">
        <f t="shared" si="1"/>
        <v>0</v>
      </c>
      <c r="U46" s="147"/>
    </row>
    <row r="47" spans="1:21" s="161" customFormat="1" ht="24" customHeight="1">
      <c r="A47" s="158"/>
      <c r="B47" s="164" t="s">
        <v>66</v>
      </c>
      <c r="C47" s="162" t="s">
        <v>237</v>
      </c>
      <c r="D47" s="154"/>
      <c r="E47" s="236"/>
      <c r="F47" s="237"/>
      <c r="G47" s="237"/>
      <c r="H47" s="156"/>
      <c r="I47" s="157"/>
      <c r="U47" s="147"/>
    </row>
    <row r="48" spans="1:21" s="161" customFormat="1" ht="24" customHeight="1">
      <c r="A48" s="158"/>
      <c r="B48" s="152" t="s">
        <v>67</v>
      </c>
      <c r="C48" s="162" t="s">
        <v>238</v>
      </c>
      <c r="D48" s="154"/>
      <c r="E48" s="155"/>
      <c r="F48" s="156"/>
      <c r="G48" s="156"/>
      <c r="H48" s="156"/>
      <c r="I48" s="157"/>
      <c r="U48" s="147"/>
    </row>
    <row r="49" spans="1:21" s="161" customFormat="1" ht="24" customHeight="1">
      <c r="A49" s="158"/>
      <c r="B49" s="148" t="s">
        <v>68</v>
      </c>
      <c r="C49" s="163" t="s">
        <v>219</v>
      </c>
      <c r="D49" s="160">
        <v>2</v>
      </c>
      <c r="E49" s="79"/>
      <c r="F49" s="80"/>
      <c r="G49" s="80"/>
      <c r="H49" s="151">
        <f>SUM(E49:G49)</f>
        <v>0</v>
      </c>
      <c r="I49" s="146">
        <f t="shared" si="1"/>
        <v>0</v>
      </c>
      <c r="U49" s="147"/>
    </row>
    <row r="50" spans="1:21" s="161" customFormat="1" ht="24" customHeight="1">
      <c r="A50" s="158"/>
      <c r="B50" s="231" t="s">
        <v>69</v>
      </c>
      <c r="C50" s="163" t="s">
        <v>239</v>
      </c>
      <c r="D50" s="160">
        <v>5</v>
      </c>
      <c r="E50" s="234"/>
      <c r="F50" s="235"/>
      <c r="G50" s="235"/>
      <c r="H50" s="151">
        <f t="shared" si="0"/>
        <v>0</v>
      </c>
      <c r="I50" s="146">
        <f t="shared" si="1"/>
        <v>0</v>
      </c>
      <c r="U50" s="147"/>
    </row>
    <row r="51" spans="1:21" s="161" customFormat="1" ht="24" customHeight="1">
      <c r="A51" s="158"/>
      <c r="B51" s="164" t="s">
        <v>70</v>
      </c>
      <c r="C51" s="162" t="s">
        <v>240</v>
      </c>
      <c r="D51" s="154"/>
      <c r="E51" s="155"/>
      <c r="F51" s="156"/>
      <c r="G51" s="156"/>
      <c r="H51" s="156"/>
      <c r="I51" s="157"/>
      <c r="U51" s="147"/>
    </row>
    <row r="52" spans="1:21" s="161" customFormat="1" ht="24" customHeight="1">
      <c r="A52" s="158"/>
      <c r="B52" s="152" t="s">
        <v>71</v>
      </c>
      <c r="C52" s="162" t="s">
        <v>241</v>
      </c>
      <c r="D52" s="154"/>
      <c r="E52" s="155"/>
      <c r="F52" s="156"/>
      <c r="G52" s="156"/>
      <c r="H52" s="156"/>
      <c r="I52" s="157"/>
      <c r="U52" s="147"/>
    </row>
    <row r="53" spans="1:21" s="161" customFormat="1" ht="24" customHeight="1">
      <c r="A53" s="158"/>
      <c r="B53" s="152" t="s">
        <v>72</v>
      </c>
      <c r="C53" s="162" t="s">
        <v>242</v>
      </c>
      <c r="D53" s="154"/>
      <c r="E53" s="155"/>
      <c r="F53" s="156"/>
      <c r="G53" s="156"/>
      <c r="H53" s="156"/>
      <c r="I53" s="157"/>
      <c r="U53" s="147"/>
    </row>
    <row r="54" spans="1:21" s="161" customFormat="1" ht="24" customHeight="1">
      <c r="A54" s="158"/>
      <c r="B54" s="152" t="s">
        <v>73</v>
      </c>
      <c r="C54" s="162" t="s">
        <v>243</v>
      </c>
      <c r="D54" s="154"/>
      <c r="E54" s="155"/>
      <c r="F54" s="156"/>
      <c r="G54" s="156"/>
      <c r="H54" s="156"/>
      <c r="I54" s="157"/>
      <c r="U54" s="147"/>
    </row>
    <row r="55" spans="1:21" s="161" customFormat="1" ht="24" customHeight="1" thickBot="1">
      <c r="A55" s="158"/>
      <c r="B55" s="164" t="s">
        <v>74</v>
      </c>
      <c r="C55" s="162" t="s">
        <v>244</v>
      </c>
      <c r="D55" s="154"/>
      <c r="E55" s="155"/>
      <c r="F55" s="156"/>
      <c r="G55" s="156"/>
      <c r="H55" s="156"/>
      <c r="I55" s="157"/>
      <c r="U55" s="147"/>
    </row>
    <row r="56" spans="1:21" ht="24" customHeight="1" thickBot="1">
      <c r="A56" s="165"/>
      <c r="B56" s="166"/>
      <c r="C56" s="167" t="s">
        <v>98</v>
      </c>
      <c r="D56" s="168">
        <f>SUM(D7:D55)</f>
        <v>448</v>
      </c>
      <c r="E56" s="169"/>
      <c r="F56" s="170"/>
      <c r="G56" s="171"/>
      <c r="H56" s="172" t="s">
        <v>128</v>
      </c>
      <c r="I56" s="173">
        <f>SUM(I7:I55)</f>
        <v>0</v>
      </c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</row>
    <row r="57" spans="1:21" ht="24" customHeight="1">
      <c r="A57" s="165"/>
      <c r="B57" s="174" t="s">
        <v>133</v>
      </c>
      <c r="C57" s="175"/>
      <c r="D57" s="124"/>
      <c r="E57" s="124"/>
      <c r="F57" s="124"/>
      <c r="G57" s="176"/>
      <c r="H57" s="177" t="s">
        <v>91</v>
      </c>
      <c r="I57" s="81"/>
    </row>
    <row r="58" spans="1:21" ht="24" customHeight="1">
      <c r="A58" s="165"/>
      <c r="B58" s="174" t="s">
        <v>292</v>
      </c>
      <c r="C58" s="174"/>
      <c r="D58" s="124"/>
      <c r="E58" s="124"/>
      <c r="F58" s="124"/>
      <c r="G58" s="178"/>
      <c r="H58" s="179" t="s">
        <v>89</v>
      </c>
      <c r="I58" s="82"/>
    </row>
    <row r="59" spans="1:21" ht="24" customHeight="1">
      <c r="A59" s="165"/>
      <c r="B59" s="180" t="s">
        <v>288</v>
      </c>
      <c r="C59" s="181"/>
      <c r="D59" s="182"/>
      <c r="E59" s="182"/>
      <c r="F59" s="182"/>
      <c r="G59" s="178"/>
      <c r="H59" s="179" t="s">
        <v>90</v>
      </c>
      <c r="I59" s="82"/>
    </row>
    <row r="60" spans="1:21" ht="24" customHeight="1">
      <c r="A60" s="165"/>
      <c r="B60" s="183" t="s">
        <v>266</v>
      </c>
      <c r="C60" s="181"/>
      <c r="D60" s="182"/>
      <c r="E60" s="182"/>
      <c r="F60" s="182"/>
      <c r="G60" s="178"/>
      <c r="H60" s="179" t="s">
        <v>92</v>
      </c>
      <c r="I60" s="82"/>
    </row>
    <row r="61" spans="1:21" ht="24" customHeight="1">
      <c r="B61" s="175"/>
      <c r="C61" s="184"/>
      <c r="D61" s="124"/>
      <c r="E61" s="124"/>
      <c r="F61" s="124"/>
      <c r="G61" s="178"/>
      <c r="H61" s="179" t="s">
        <v>93</v>
      </c>
      <c r="I61" s="185">
        <f>SUM(I56:I60)</f>
        <v>0</v>
      </c>
    </row>
    <row r="62" spans="1:21" ht="24" customHeight="1">
      <c r="B62" s="175"/>
      <c r="C62" s="184"/>
      <c r="D62" s="124"/>
      <c r="E62" s="124"/>
      <c r="F62" s="124"/>
      <c r="G62" s="178"/>
      <c r="H62" s="179" t="s">
        <v>94</v>
      </c>
      <c r="I62" s="82"/>
    </row>
    <row r="63" spans="1:21" ht="24" customHeight="1">
      <c r="A63" s="165"/>
      <c r="B63" s="175"/>
      <c r="C63" s="175"/>
      <c r="D63" s="124"/>
      <c r="E63" s="124"/>
      <c r="F63" s="124"/>
      <c r="G63" s="178"/>
      <c r="H63" s="179" t="s">
        <v>95</v>
      </c>
      <c r="I63" s="185">
        <f>I61+I62</f>
        <v>0</v>
      </c>
    </row>
    <row r="64" spans="1:21" ht="24" customHeight="1">
      <c r="A64" s="165"/>
      <c r="B64" s="175"/>
      <c r="C64" s="175"/>
      <c r="D64" s="124"/>
      <c r="E64" s="124"/>
      <c r="F64" s="124"/>
      <c r="G64" s="178"/>
      <c r="H64" s="179" t="s">
        <v>96</v>
      </c>
      <c r="I64" s="185">
        <f>ROUNDDOWN(I63*0.1,0)</f>
        <v>0</v>
      </c>
    </row>
    <row r="65" spans="1:9" ht="24" customHeight="1" thickBot="1">
      <c r="A65" s="165"/>
      <c r="B65" s="175"/>
      <c r="C65" s="175"/>
      <c r="D65" s="124"/>
      <c r="E65" s="124"/>
      <c r="F65" s="124"/>
      <c r="G65" s="186"/>
      <c r="H65" s="187" t="s">
        <v>97</v>
      </c>
      <c r="I65" s="188">
        <f>I63+I64</f>
        <v>0</v>
      </c>
    </row>
  </sheetData>
  <sheetProtection algorithmName="SHA-512" hashValue="wo1GtwQCSsoPqGg7pQ29lsqnpTFD2cqJbSAqw9Mb3mEsORJDqzp6DcmaWwRawlzs1Y9U7Y2IHx1QP5PvplMipg==" saltValue="8DgDp2oqAqZOwCTjWJRtpg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8A15-DF77-4787-9E18-40636EDA7081}">
  <sheetPr codeName="Sheet6">
    <pageSetUpPr fitToPage="1"/>
  </sheetPr>
  <dimension ref="B1:H23"/>
  <sheetViews>
    <sheetView showGridLines="0" tabSelected="1" view="pageBreakPreview" zoomScale="85" zoomScaleNormal="100" zoomScaleSheetLayoutView="85" workbookViewId="0">
      <selection activeCell="L46" sqref="L46"/>
    </sheetView>
  </sheetViews>
  <sheetFormatPr defaultColWidth="10.625" defaultRowHeight="29.25" customHeight="1"/>
  <cols>
    <col min="1" max="1" width="3.875" style="46" customWidth="1"/>
    <col min="2" max="2" width="21.25" style="46" customWidth="1"/>
    <col min="3" max="3" width="11.25" style="46" customWidth="1"/>
    <col min="4" max="4" width="6.5" style="46" customWidth="1"/>
    <col min="5" max="5" width="1" style="46" customWidth="1"/>
    <col min="6" max="6" width="21.25" style="46" customWidth="1"/>
    <col min="7" max="7" width="11.25" style="46" customWidth="1"/>
    <col min="8" max="8" width="8.75" style="46" customWidth="1"/>
    <col min="9" max="16384" width="10.625" style="46"/>
  </cols>
  <sheetData>
    <row r="1" spans="2:8" ht="16.5" customHeight="1"/>
    <row r="2" spans="2:8" ht="14.25">
      <c r="B2" s="45" t="s">
        <v>294</v>
      </c>
    </row>
    <row r="3" spans="2:8" ht="21">
      <c r="B3" s="269" t="s">
        <v>166</v>
      </c>
      <c r="C3" s="269"/>
      <c r="D3" s="269"/>
      <c r="E3" s="269"/>
      <c r="F3" s="269"/>
      <c r="G3" s="269"/>
      <c r="H3" s="269"/>
    </row>
    <row r="4" spans="2:8" ht="12.75" customHeight="1">
      <c r="B4" s="76"/>
      <c r="C4" s="76"/>
      <c r="D4" s="76"/>
      <c r="E4" s="76"/>
      <c r="F4" s="76"/>
      <c r="G4" s="76"/>
      <c r="H4" s="76"/>
    </row>
    <row r="5" spans="2:8" ht="14.25">
      <c r="B5" s="69" t="s">
        <v>174</v>
      </c>
    </row>
    <row r="6" spans="2:8" ht="36.75" customHeight="1">
      <c r="B6" s="47" t="s">
        <v>156</v>
      </c>
      <c r="C6" s="48">
        <f>'施設別事業効果（計算用２）（非表示）'!D3</f>
        <v>941795</v>
      </c>
      <c r="D6" s="60" t="s">
        <v>157</v>
      </c>
      <c r="E6" s="62"/>
      <c r="F6" s="47" t="s">
        <v>158</v>
      </c>
      <c r="G6" s="49">
        <f>'施設別事業効果（計算用２）（非表示）'!D4/1000</f>
        <v>23236.735000000001</v>
      </c>
      <c r="H6" s="60" t="s">
        <v>159</v>
      </c>
    </row>
    <row r="7" spans="2:8" ht="36.75" customHeight="1">
      <c r="B7" s="47" t="s">
        <v>167</v>
      </c>
      <c r="C7" s="49">
        <f>'施設別事業効果（計算用２）（非表示）'!D6</f>
        <v>183544</v>
      </c>
      <c r="D7" s="60" t="s">
        <v>157</v>
      </c>
      <c r="E7" s="62"/>
      <c r="F7" s="47" t="s">
        <v>168</v>
      </c>
      <c r="G7" s="49">
        <f>ROUND(SUMPRODUCT('施設別事業効果（計算用２）（非表示）'!E5:BD5,'施設別事業効果（計算用２）（非表示）'!E6:BD6)/1000,0)</f>
        <v>4848</v>
      </c>
      <c r="H7" s="60" t="s">
        <v>159</v>
      </c>
    </row>
    <row r="8" spans="2:8" ht="36.75" customHeight="1">
      <c r="B8" s="47" t="s">
        <v>169</v>
      </c>
      <c r="C8" s="49">
        <f>ROUND('施設別事業効果（計算用２）（非表示）'!D7,0)</f>
        <v>0</v>
      </c>
      <c r="D8" s="60" t="s">
        <v>157</v>
      </c>
      <c r="E8" s="62"/>
      <c r="F8" s="47" t="s">
        <v>170</v>
      </c>
      <c r="G8" s="49">
        <f>ROUND(G7-G9,0)</f>
        <v>0</v>
      </c>
      <c r="H8" s="60" t="s">
        <v>159</v>
      </c>
    </row>
    <row r="9" spans="2:8" ht="36.75" customHeight="1">
      <c r="B9" s="47" t="s">
        <v>176</v>
      </c>
      <c r="C9" s="49">
        <f>ROUND(C7-C8,0)</f>
        <v>183544</v>
      </c>
      <c r="D9" s="60" t="s">
        <v>157</v>
      </c>
      <c r="E9" s="62"/>
      <c r="F9" s="47" t="s">
        <v>175</v>
      </c>
      <c r="G9" s="49">
        <f>ROUND('施設別事業効果（計算用２）（非表示）'!D9/1000,0)</f>
        <v>4848</v>
      </c>
      <c r="H9" s="60" t="s">
        <v>159</v>
      </c>
    </row>
    <row r="10" spans="2:8" ht="36.75" customHeight="1">
      <c r="B10" s="47" t="s">
        <v>171</v>
      </c>
      <c r="C10" s="107">
        <f>ROUND(C9*100/C6,1)</f>
        <v>19.5</v>
      </c>
      <c r="D10" s="61" t="s">
        <v>165</v>
      </c>
      <c r="E10" s="62"/>
      <c r="F10" s="47" t="s">
        <v>172</v>
      </c>
      <c r="G10" s="106">
        <f>ROUND(G9*100/G6,1)</f>
        <v>20.9</v>
      </c>
      <c r="H10" s="61" t="s">
        <v>165</v>
      </c>
    </row>
    <row r="11" spans="2:8" ht="36.75" customHeight="1">
      <c r="B11" s="47" t="s">
        <v>181</v>
      </c>
      <c r="C11" s="107">
        <f>ROUND(C9*100/C7,1)</f>
        <v>100</v>
      </c>
      <c r="D11" s="61" t="s">
        <v>179</v>
      </c>
      <c r="E11" s="62"/>
      <c r="F11" s="47" t="s">
        <v>180</v>
      </c>
      <c r="G11" s="107">
        <f>ROUND(G9*100/G7,1)</f>
        <v>100</v>
      </c>
      <c r="H11" s="61" t="s">
        <v>179</v>
      </c>
    </row>
    <row r="12" spans="2:8" ht="12"/>
    <row r="13" spans="2:8" ht="14.25">
      <c r="B13" s="69" t="s">
        <v>173</v>
      </c>
    </row>
    <row r="14" spans="2:8" ht="36.75" customHeight="1">
      <c r="B14" s="53" t="s">
        <v>163</v>
      </c>
      <c r="C14" s="57">
        <f>G9</f>
        <v>4848</v>
      </c>
      <c r="D14" s="62" t="s">
        <v>160</v>
      </c>
      <c r="E14" s="62"/>
      <c r="F14" s="66" t="s">
        <v>178</v>
      </c>
      <c r="G14" s="63"/>
      <c r="H14" s="50"/>
    </row>
    <row r="15" spans="2:8" ht="36.75" customHeight="1">
      <c r="B15" s="54" t="s">
        <v>162</v>
      </c>
      <c r="C15" s="58">
        <f>C14*15</f>
        <v>72720</v>
      </c>
      <c r="D15" s="62" t="s">
        <v>160</v>
      </c>
      <c r="E15" s="62"/>
      <c r="F15" s="67" t="s">
        <v>183</v>
      </c>
      <c r="G15" s="65"/>
      <c r="H15" s="52"/>
    </row>
    <row r="16" spans="2:8" ht="36.75" customHeight="1">
      <c r="B16" s="55" t="s">
        <v>161</v>
      </c>
      <c r="C16" s="59">
        <f>('第14-1号（事業費算出表（保健福祉局））'!I65+'第14-2号（事業費算出表（文化市民局））'!I65)/1000</f>
        <v>0</v>
      </c>
      <c r="D16" s="62" t="s">
        <v>160</v>
      </c>
      <c r="E16" s="62"/>
      <c r="F16" s="68" t="s">
        <v>295</v>
      </c>
      <c r="G16" s="64"/>
      <c r="H16" s="51"/>
    </row>
    <row r="17" spans="2:8" ht="36.75" customHeight="1">
      <c r="B17" s="56" t="s">
        <v>164</v>
      </c>
      <c r="C17" s="59">
        <f>C15-C16</f>
        <v>72720</v>
      </c>
      <c r="D17" s="62" t="s">
        <v>160</v>
      </c>
      <c r="E17" s="62"/>
      <c r="F17" s="68" t="s">
        <v>184</v>
      </c>
      <c r="G17" s="64"/>
      <c r="H17" s="51"/>
    </row>
    <row r="18" spans="2:8" ht="36.75" customHeight="1"/>
    <row r="19" spans="2:8" ht="12">
      <c r="B19" s="46" t="s">
        <v>192</v>
      </c>
    </row>
    <row r="20" spans="2:8" ht="12">
      <c r="B20" s="46" t="s">
        <v>182</v>
      </c>
    </row>
    <row r="21" spans="2:8" ht="12">
      <c r="B21" s="114" t="s">
        <v>289</v>
      </c>
      <c r="C21" s="114"/>
      <c r="D21" s="114"/>
      <c r="E21" s="114"/>
      <c r="F21" s="114"/>
      <c r="G21" s="114"/>
    </row>
    <row r="22" spans="2:8" ht="12">
      <c r="B22" s="114" t="s">
        <v>267</v>
      </c>
      <c r="C22" s="114"/>
      <c r="D22" s="114"/>
      <c r="E22" s="114"/>
      <c r="F22" s="114"/>
      <c r="G22" s="114"/>
    </row>
    <row r="23" spans="2:8" ht="36.75" customHeight="1"/>
  </sheetData>
  <sheetProtection algorithmName="SHA-512" hashValue="CdZ8diDrhGSsAefr/MZ02p1XENF2pJDdg8n5tQ+PH43lYddiIBj7FKF/pSw6/TJAqBFGq3c287Us2+ZNbZPhZQ==" saltValue="3nm4rmousTOfjFAk/L0mXQ==" spinCount="100000" sheet="1" selectLockedCells="1" selectUnlockedCells="1"/>
  <mergeCells count="1">
    <mergeCell ref="B3:H3"/>
  </mergeCells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D8E-3CE0-4B91-9976-CDEB7A789D15}">
  <sheetPr codeName="Sheet7">
    <pageSetUpPr fitToPage="1"/>
  </sheetPr>
  <dimension ref="A1:U14"/>
  <sheetViews>
    <sheetView zoomScale="85" zoomScaleNormal="85" zoomScaleSheetLayoutView="55" workbookViewId="0">
      <selection activeCell="S16" sqref="S16"/>
    </sheetView>
  </sheetViews>
  <sheetFormatPr defaultRowHeight="36" customHeight="1"/>
  <cols>
    <col min="1" max="2" width="9" style="21" customWidth="1"/>
    <col min="3" max="3" width="14.375" style="21" customWidth="1"/>
    <col min="4" max="4" width="9" style="21" customWidth="1"/>
    <col min="5" max="13" width="9" style="21"/>
    <col min="14" max="14" width="9" style="21" customWidth="1"/>
    <col min="15" max="16384" width="9" style="21"/>
  </cols>
  <sheetData>
    <row r="1" spans="1:21" ht="16.5" customHeight="1" thickBot="1">
      <c r="D1" s="22"/>
    </row>
    <row r="2" spans="1:21" ht="57" customHeight="1" thickBot="1">
      <c r="B2" s="70"/>
      <c r="C2" s="23"/>
      <c r="D2" s="24" t="s">
        <v>139</v>
      </c>
      <c r="E2" s="238" t="s">
        <v>269</v>
      </c>
      <c r="F2" s="239" t="s">
        <v>270</v>
      </c>
      <c r="G2" s="240" t="s">
        <v>271</v>
      </c>
      <c r="H2" s="265" t="s">
        <v>273</v>
      </c>
      <c r="I2" s="265" t="s">
        <v>274</v>
      </c>
      <c r="J2" s="265" t="s">
        <v>275</v>
      </c>
      <c r="K2" s="265" t="s">
        <v>276</v>
      </c>
      <c r="L2" s="265" t="s">
        <v>277</v>
      </c>
      <c r="M2" s="265" t="s">
        <v>278</v>
      </c>
      <c r="N2" s="265" t="s">
        <v>279</v>
      </c>
      <c r="O2" s="265" t="s">
        <v>280</v>
      </c>
      <c r="P2" s="265" t="s">
        <v>282</v>
      </c>
      <c r="Q2" s="265" t="s">
        <v>281</v>
      </c>
      <c r="R2" s="265" t="s">
        <v>283</v>
      </c>
      <c r="S2" s="265" t="s">
        <v>284</v>
      </c>
      <c r="T2" s="265" t="s">
        <v>285</v>
      </c>
      <c r="U2" s="265" t="s">
        <v>286</v>
      </c>
    </row>
    <row r="3" spans="1:21" ht="36" customHeight="1">
      <c r="A3" s="22"/>
      <c r="B3" s="75"/>
      <c r="C3" s="25" t="s">
        <v>146</v>
      </c>
      <c r="D3" s="110">
        <f>SUM(E3:U3)</f>
        <v>941795</v>
      </c>
      <c r="E3" s="241">
        <v>15006</v>
      </c>
      <c r="F3" s="242">
        <v>8681</v>
      </c>
      <c r="G3" s="242">
        <v>168399</v>
      </c>
      <c r="H3" s="242">
        <v>254982</v>
      </c>
      <c r="I3" s="242">
        <v>43422</v>
      </c>
      <c r="J3" s="242">
        <v>21690</v>
      </c>
      <c r="K3" s="242">
        <v>24349</v>
      </c>
      <c r="L3" s="242">
        <v>19694</v>
      </c>
      <c r="M3" s="242">
        <v>45209</v>
      </c>
      <c r="N3" s="241">
        <v>33470</v>
      </c>
      <c r="O3" s="242">
        <v>39021</v>
      </c>
      <c r="P3" s="242">
        <v>80455</v>
      </c>
      <c r="Q3" s="242">
        <v>47836</v>
      </c>
      <c r="R3" s="242">
        <v>11595</v>
      </c>
      <c r="S3" s="242">
        <v>11245</v>
      </c>
      <c r="T3" s="242">
        <v>45481</v>
      </c>
      <c r="U3" s="266">
        <v>71260</v>
      </c>
    </row>
    <row r="4" spans="1:21" ht="36" customHeight="1">
      <c r="B4" s="71"/>
      <c r="C4" s="28" t="s">
        <v>147</v>
      </c>
      <c r="D4" s="29">
        <f>SUM(E4:U4)</f>
        <v>23236735</v>
      </c>
      <c r="E4" s="243">
        <v>536471</v>
      </c>
      <c r="F4" s="244">
        <v>265917</v>
      </c>
      <c r="G4" s="244">
        <v>5290912</v>
      </c>
      <c r="H4" s="244">
        <v>4460297</v>
      </c>
      <c r="I4" s="244">
        <v>1084814</v>
      </c>
      <c r="J4" s="244">
        <v>701270</v>
      </c>
      <c r="K4" s="244">
        <v>421514</v>
      </c>
      <c r="L4" s="244">
        <v>744869</v>
      </c>
      <c r="M4" s="244">
        <v>1103670</v>
      </c>
      <c r="N4" s="243">
        <v>883682</v>
      </c>
      <c r="O4" s="244">
        <v>1103305</v>
      </c>
      <c r="P4" s="244">
        <v>1897107</v>
      </c>
      <c r="Q4" s="244">
        <v>1155933</v>
      </c>
      <c r="R4" s="244">
        <v>330325</v>
      </c>
      <c r="S4" s="244">
        <v>477234</v>
      </c>
      <c r="T4" s="244">
        <v>1099101</v>
      </c>
      <c r="U4" s="267">
        <v>1680314</v>
      </c>
    </row>
    <row r="5" spans="1:21" ht="36" customHeight="1" thickBot="1">
      <c r="B5" s="74"/>
      <c r="C5" s="30" t="s">
        <v>148</v>
      </c>
      <c r="D5" s="95">
        <f t="shared" ref="D5:Q5" si="0">ROUND(D4/D3,2)</f>
        <v>24.67</v>
      </c>
      <c r="E5" s="245">
        <f>ROUND(E4/E3,2)</f>
        <v>35.75</v>
      </c>
      <c r="F5" s="246">
        <f t="shared" si="0"/>
        <v>30.63</v>
      </c>
      <c r="G5" s="246">
        <f t="shared" si="0"/>
        <v>31.42</v>
      </c>
      <c r="H5" s="246">
        <f t="shared" si="0"/>
        <v>17.489999999999998</v>
      </c>
      <c r="I5" s="246">
        <f t="shared" si="0"/>
        <v>24.98</v>
      </c>
      <c r="J5" s="246">
        <f t="shared" si="0"/>
        <v>32.33</v>
      </c>
      <c r="K5" s="246">
        <f t="shared" si="0"/>
        <v>17.309999999999999</v>
      </c>
      <c r="L5" s="246">
        <f t="shared" si="0"/>
        <v>37.82</v>
      </c>
      <c r="M5" s="246">
        <f t="shared" si="0"/>
        <v>24.41</v>
      </c>
      <c r="N5" s="246">
        <f t="shared" si="0"/>
        <v>26.4</v>
      </c>
      <c r="O5" s="246">
        <f t="shared" si="0"/>
        <v>28.27</v>
      </c>
      <c r="P5" s="246">
        <f t="shared" si="0"/>
        <v>23.58</v>
      </c>
      <c r="Q5" s="246">
        <f t="shared" si="0"/>
        <v>24.16</v>
      </c>
      <c r="R5" s="246">
        <f t="shared" ref="R5:T5" si="1">ROUND(R4/R3,2)</f>
        <v>28.49</v>
      </c>
      <c r="S5" s="246">
        <f t="shared" si="1"/>
        <v>42.44</v>
      </c>
      <c r="T5" s="246">
        <f t="shared" si="1"/>
        <v>24.17</v>
      </c>
      <c r="U5" s="268">
        <f>ROUND(U4/U3,2)</f>
        <v>23.58</v>
      </c>
    </row>
    <row r="6" spans="1:21" ht="36" customHeight="1" thickBot="1">
      <c r="B6" s="74" t="s">
        <v>149</v>
      </c>
      <c r="C6" s="32" t="s">
        <v>152</v>
      </c>
      <c r="D6" s="24">
        <f>SUM(E6:U6)</f>
        <v>183544</v>
      </c>
      <c r="E6" s="101">
        <f>'施設別点灯時間内訳（計算用１）（非表示）'!AA3</f>
        <v>4521</v>
      </c>
      <c r="F6" s="101">
        <f>'施設別点灯時間内訳（計算用１）（非表示）'!AB3</f>
        <v>2729</v>
      </c>
      <c r="G6" s="101">
        <f>'施設別点灯時間内訳（計算用１）（非表示）'!AC3</f>
        <v>33039</v>
      </c>
      <c r="H6" s="101">
        <f>'施設別点灯時間内訳（計算用１）（非表示）'!AD3</f>
        <v>4723</v>
      </c>
      <c r="I6" s="101">
        <f>'施設別点灯時間内訳（計算用１）（非表示）'!AE3</f>
        <v>8492</v>
      </c>
      <c r="J6" s="101">
        <f>'施設別点灯時間内訳（計算用１）（非表示）'!AF3</f>
        <v>5443</v>
      </c>
      <c r="K6" s="101">
        <f>'施設別点灯時間内訳（計算用１）（非表示）'!AG3</f>
        <v>14629</v>
      </c>
      <c r="L6" s="101">
        <f>'施設別点灯時間内訳（計算用１）（非表示）'!AH3</f>
        <v>5506</v>
      </c>
      <c r="M6" s="101">
        <f>'施設別点灯時間内訳（計算用１）（非表示）'!AI3</f>
        <v>14160</v>
      </c>
      <c r="N6" s="101">
        <f>'施設別点灯時間内訳（計算用１）（非表示）'!AJ3</f>
        <v>8463</v>
      </c>
      <c r="O6" s="101">
        <f>'施設別点灯時間内訳（計算用１）（非表示）'!AK3</f>
        <v>9161</v>
      </c>
      <c r="P6" s="101">
        <f>'施設別点灯時間内訳（計算用１）（非表示）'!AL3</f>
        <v>12993</v>
      </c>
      <c r="Q6" s="101">
        <f>'施設別点灯時間内訳（計算用１）（非表示）'!AM3</f>
        <v>8998</v>
      </c>
      <c r="R6" s="101">
        <f>'施設別点灯時間内訳（計算用１）（非表示）'!AN3</f>
        <v>8386</v>
      </c>
      <c r="S6" s="101">
        <f>'施設別点灯時間内訳（計算用１）（非表示）'!AO3</f>
        <v>1796</v>
      </c>
      <c r="T6" s="101">
        <f>'施設別点灯時間内訳（計算用１）（非表示）'!AP3</f>
        <v>17415</v>
      </c>
      <c r="U6" s="101">
        <f>'施設別点灯時間内訳（計算用１）（非表示）'!AQ3</f>
        <v>23090</v>
      </c>
    </row>
    <row r="7" spans="1:21" ht="36" customHeight="1" thickBot="1">
      <c r="B7" s="74" t="s">
        <v>150</v>
      </c>
      <c r="C7" s="102" t="s">
        <v>140</v>
      </c>
      <c r="D7" s="99">
        <f>SUM(E7:U7)</f>
        <v>0</v>
      </c>
      <c r="E7" s="100">
        <f>'施設別点灯時間内訳（計算用１）（非表示）'!AS3</f>
        <v>0</v>
      </c>
      <c r="F7" s="100">
        <f>'施設別点灯時間内訳（計算用１）（非表示）'!AT3</f>
        <v>0</v>
      </c>
      <c r="G7" s="100">
        <f>'施設別点灯時間内訳（計算用１）（非表示）'!AU3</f>
        <v>0</v>
      </c>
      <c r="H7" s="100">
        <f>'施設別点灯時間内訳（計算用１）（非表示）'!AV3</f>
        <v>0</v>
      </c>
      <c r="I7" s="100">
        <f>'施設別点灯時間内訳（計算用１）（非表示）'!AW3</f>
        <v>0</v>
      </c>
      <c r="J7" s="100">
        <f>'施設別点灯時間内訳（計算用１）（非表示）'!AX3</f>
        <v>0</v>
      </c>
      <c r="K7" s="100">
        <f>'施設別点灯時間内訳（計算用１）（非表示）'!AY3</f>
        <v>0</v>
      </c>
      <c r="L7" s="100">
        <f>'施設別点灯時間内訳（計算用１）（非表示）'!AZ3</f>
        <v>0</v>
      </c>
      <c r="M7" s="100">
        <f>'施設別点灯時間内訳（計算用１）（非表示）'!BA3</f>
        <v>0</v>
      </c>
      <c r="N7" s="100">
        <f>'施設別点灯時間内訳（計算用１）（非表示）'!BB3</f>
        <v>0</v>
      </c>
      <c r="O7" s="100">
        <f>'施設別点灯時間内訳（計算用１）（非表示）'!BC3</f>
        <v>0</v>
      </c>
      <c r="P7" s="100">
        <f>'施設別点灯時間内訳（計算用１）（非表示）'!BD3</f>
        <v>0</v>
      </c>
      <c r="Q7" s="100">
        <f>'施設別点灯時間内訳（計算用１）（非表示）'!BE3</f>
        <v>0</v>
      </c>
      <c r="R7" s="100">
        <f>'施設別点灯時間内訳（計算用１）（非表示）'!BF3</f>
        <v>0</v>
      </c>
      <c r="S7" s="100">
        <f>'施設別点灯時間内訳（計算用１）（非表示）'!BG3</f>
        <v>0</v>
      </c>
      <c r="T7" s="100">
        <f>'施設別点灯時間内訳（計算用１）（非表示）'!BH3</f>
        <v>0</v>
      </c>
      <c r="U7" s="100">
        <f>'施設別点灯時間内訳（計算用１）（非表示）'!BI3</f>
        <v>0</v>
      </c>
    </row>
    <row r="8" spans="1:21" ht="36" customHeight="1" thickBot="1">
      <c r="B8" s="71" t="s">
        <v>151</v>
      </c>
      <c r="C8" s="32" t="s">
        <v>141</v>
      </c>
      <c r="D8" s="26">
        <f t="shared" ref="D8" si="2">SUM(E8:U8)</f>
        <v>183544</v>
      </c>
      <c r="E8" s="96">
        <f>E6-E7</f>
        <v>4521</v>
      </c>
      <c r="F8" s="96">
        <f t="shared" ref="F8:U8" si="3">F6-F7</f>
        <v>2729</v>
      </c>
      <c r="G8" s="96">
        <f t="shared" si="3"/>
        <v>33039</v>
      </c>
      <c r="H8" s="96">
        <f t="shared" si="3"/>
        <v>4723</v>
      </c>
      <c r="I8" s="96">
        <f t="shared" si="3"/>
        <v>8492</v>
      </c>
      <c r="J8" s="96">
        <f t="shared" si="3"/>
        <v>5443</v>
      </c>
      <c r="K8" s="96">
        <f t="shared" si="3"/>
        <v>14629</v>
      </c>
      <c r="L8" s="96">
        <f t="shared" si="3"/>
        <v>5506</v>
      </c>
      <c r="M8" s="96">
        <f t="shared" si="3"/>
        <v>14160</v>
      </c>
      <c r="N8" s="96">
        <f t="shared" si="3"/>
        <v>8463</v>
      </c>
      <c r="O8" s="96">
        <f t="shared" si="3"/>
        <v>9161</v>
      </c>
      <c r="P8" s="96">
        <f t="shared" si="3"/>
        <v>12993</v>
      </c>
      <c r="Q8" s="96">
        <f t="shared" si="3"/>
        <v>8998</v>
      </c>
      <c r="R8" s="96">
        <f t="shared" si="3"/>
        <v>8386</v>
      </c>
      <c r="S8" s="96">
        <f t="shared" si="3"/>
        <v>1796</v>
      </c>
      <c r="T8" s="96">
        <f t="shared" si="3"/>
        <v>17415</v>
      </c>
      <c r="U8" s="96">
        <f t="shared" si="3"/>
        <v>23090</v>
      </c>
    </row>
    <row r="9" spans="1:21" ht="36" customHeight="1" thickBot="1">
      <c r="B9" s="73"/>
      <c r="C9" s="33" t="s">
        <v>142</v>
      </c>
      <c r="D9" s="24">
        <f>SUMIF(E9:U9,"&gt;0")</f>
        <v>4847811</v>
      </c>
      <c r="E9" s="101">
        <f>ROUND(E5*E8,0)</f>
        <v>161626</v>
      </c>
      <c r="F9" s="101">
        <f t="shared" ref="F9:U9" si="4">ROUND(F5*F8,0)</f>
        <v>83589</v>
      </c>
      <c r="G9" s="101">
        <f t="shared" si="4"/>
        <v>1038085</v>
      </c>
      <c r="H9" s="101">
        <f t="shared" si="4"/>
        <v>82605</v>
      </c>
      <c r="I9" s="101">
        <f t="shared" si="4"/>
        <v>212130</v>
      </c>
      <c r="J9" s="101">
        <f t="shared" si="4"/>
        <v>175972</v>
      </c>
      <c r="K9" s="101">
        <f t="shared" si="4"/>
        <v>253228</v>
      </c>
      <c r="L9" s="101">
        <f t="shared" si="4"/>
        <v>208237</v>
      </c>
      <c r="M9" s="101">
        <f t="shared" si="4"/>
        <v>345646</v>
      </c>
      <c r="N9" s="101">
        <f t="shared" si="4"/>
        <v>223423</v>
      </c>
      <c r="O9" s="101">
        <f t="shared" si="4"/>
        <v>258981</v>
      </c>
      <c r="P9" s="101">
        <f t="shared" si="4"/>
        <v>306375</v>
      </c>
      <c r="Q9" s="101">
        <f t="shared" si="4"/>
        <v>217392</v>
      </c>
      <c r="R9" s="101">
        <f t="shared" si="4"/>
        <v>238917</v>
      </c>
      <c r="S9" s="101">
        <f t="shared" si="4"/>
        <v>76222</v>
      </c>
      <c r="T9" s="101">
        <f t="shared" si="4"/>
        <v>420921</v>
      </c>
      <c r="U9" s="101">
        <f t="shared" si="4"/>
        <v>544462</v>
      </c>
    </row>
    <row r="10" spans="1:21" ht="36" customHeight="1">
      <c r="B10" s="71"/>
      <c r="C10" s="31" t="s">
        <v>143</v>
      </c>
      <c r="D10" s="34">
        <f t="shared" ref="D10:U10" si="5">ROUND(D8*0.000356,1)</f>
        <v>65.3</v>
      </c>
      <c r="E10" s="98">
        <f t="shared" si="5"/>
        <v>1.6</v>
      </c>
      <c r="F10" s="27">
        <f t="shared" si="5"/>
        <v>1</v>
      </c>
      <c r="G10" s="27">
        <f t="shared" si="5"/>
        <v>11.8</v>
      </c>
      <c r="H10" s="27">
        <f t="shared" si="5"/>
        <v>1.7</v>
      </c>
      <c r="I10" s="27">
        <f t="shared" si="5"/>
        <v>3</v>
      </c>
      <c r="J10" s="27">
        <f t="shared" si="5"/>
        <v>1.9</v>
      </c>
      <c r="K10" s="27">
        <f t="shared" si="5"/>
        <v>5.2</v>
      </c>
      <c r="L10" s="27">
        <f t="shared" si="5"/>
        <v>2</v>
      </c>
      <c r="M10" s="27">
        <f t="shared" si="5"/>
        <v>5</v>
      </c>
      <c r="N10" s="27">
        <f t="shared" si="5"/>
        <v>3</v>
      </c>
      <c r="O10" s="27">
        <f t="shared" si="5"/>
        <v>3.3</v>
      </c>
      <c r="P10" s="27">
        <f t="shared" si="5"/>
        <v>4.5999999999999996</v>
      </c>
      <c r="Q10" s="27">
        <f t="shared" si="5"/>
        <v>3.2</v>
      </c>
      <c r="R10" s="27">
        <f t="shared" ref="R10:T10" si="6">ROUND(R8*0.000356,1)</f>
        <v>3</v>
      </c>
      <c r="S10" s="27">
        <f t="shared" si="6"/>
        <v>0.6</v>
      </c>
      <c r="T10" s="27">
        <f t="shared" si="6"/>
        <v>6.2</v>
      </c>
      <c r="U10" s="97">
        <f t="shared" si="5"/>
        <v>8.1999999999999993</v>
      </c>
    </row>
    <row r="11" spans="1:21" ht="36" customHeight="1">
      <c r="B11" s="71"/>
      <c r="C11" s="31" t="s">
        <v>144</v>
      </c>
      <c r="D11" s="35">
        <f t="shared" ref="D11:U11" si="7">D9/D4</f>
        <v>0.20862702957192567</v>
      </c>
      <c r="E11" s="36">
        <f t="shared" si="7"/>
        <v>0.30127630384494225</v>
      </c>
      <c r="F11" s="36">
        <f t="shared" si="7"/>
        <v>0.3143424451990659</v>
      </c>
      <c r="G11" s="36">
        <f t="shared" si="7"/>
        <v>0.19620152442527866</v>
      </c>
      <c r="H11" s="36">
        <f t="shared" si="7"/>
        <v>1.8520067161446871E-2</v>
      </c>
      <c r="I11" s="36">
        <f t="shared" si="7"/>
        <v>0.19554504274465484</v>
      </c>
      <c r="J11" s="36">
        <f t="shared" si="7"/>
        <v>0.25093330671496</v>
      </c>
      <c r="K11" s="36">
        <f t="shared" si="7"/>
        <v>0.6007582191813321</v>
      </c>
      <c r="L11" s="36">
        <f t="shared" si="7"/>
        <v>0.27956190954382582</v>
      </c>
      <c r="M11" s="36">
        <f t="shared" si="7"/>
        <v>0.31317875814328561</v>
      </c>
      <c r="N11" s="36">
        <f t="shared" si="7"/>
        <v>0.25283190106848391</v>
      </c>
      <c r="O11" s="36">
        <f t="shared" si="7"/>
        <v>0.23473200973438896</v>
      </c>
      <c r="P11" s="36">
        <f t="shared" si="7"/>
        <v>0.16149589875531534</v>
      </c>
      <c r="Q11" s="36">
        <f t="shared" si="7"/>
        <v>0.18806626335609417</v>
      </c>
      <c r="R11" s="36">
        <f t="shared" ref="R11:T11" si="8">R9/R4</f>
        <v>0.72327858926814503</v>
      </c>
      <c r="S11" s="36">
        <f t="shared" si="8"/>
        <v>0.15971619792386962</v>
      </c>
      <c r="T11" s="36">
        <f t="shared" si="8"/>
        <v>0.38296844421031367</v>
      </c>
      <c r="U11" s="105">
        <f t="shared" si="7"/>
        <v>0.3240239621880196</v>
      </c>
    </row>
    <row r="12" spans="1:21" ht="36" customHeight="1" thickBot="1">
      <c r="B12" s="71"/>
      <c r="C12" s="32" t="s">
        <v>145</v>
      </c>
      <c r="D12" s="37">
        <f t="shared" ref="D12:U12" si="9">D8/D6</f>
        <v>1</v>
      </c>
      <c r="E12" s="104">
        <f t="shared" si="9"/>
        <v>1</v>
      </c>
      <c r="F12" s="38">
        <f t="shared" si="9"/>
        <v>1</v>
      </c>
      <c r="G12" s="38">
        <f t="shared" si="9"/>
        <v>1</v>
      </c>
      <c r="H12" s="38">
        <f t="shared" si="9"/>
        <v>1</v>
      </c>
      <c r="I12" s="38">
        <f t="shared" si="9"/>
        <v>1</v>
      </c>
      <c r="J12" s="38">
        <f t="shared" si="9"/>
        <v>1</v>
      </c>
      <c r="K12" s="38">
        <f t="shared" si="9"/>
        <v>1</v>
      </c>
      <c r="L12" s="38">
        <f t="shared" si="9"/>
        <v>1</v>
      </c>
      <c r="M12" s="38">
        <f t="shared" si="9"/>
        <v>1</v>
      </c>
      <c r="N12" s="38">
        <f t="shared" si="9"/>
        <v>1</v>
      </c>
      <c r="O12" s="38">
        <f t="shared" si="9"/>
        <v>1</v>
      </c>
      <c r="P12" s="38">
        <f t="shared" si="9"/>
        <v>1</v>
      </c>
      <c r="Q12" s="38">
        <f t="shared" si="9"/>
        <v>1</v>
      </c>
      <c r="R12" s="38">
        <f t="shared" ref="R12:T12" si="10">R8/R6</f>
        <v>1</v>
      </c>
      <c r="S12" s="38">
        <f t="shared" si="10"/>
        <v>1</v>
      </c>
      <c r="T12" s="38">
        <f t="shared" si="10"/>
        <v>1</v>
      </c>
      <c r="U12" s="103">
        <f t="shared" si="9"/>
        <v>1</v>
      </c>
    </row>
    <row r="13" spans="1:21" s="39" customFormat="1" ht="36" customHeight="1" thickBot="1">
      <c r="B13" s="72"/>
      <c r="C13" s="41" t="s">
        <v>155</v>
      </c>
      <c r="D13" s="42"/>
      <c r="E13" s="43" t="s">
        <v>137</v>
      </c>
      <c r="F13" s="43"/>
      <c r="G13" s="43" t="s">
        <v>137</v>
      </c>
      <c r="H13" s="43" t="s">
        <v>137</v>
      </c>
      <c r="I13" s="43" t="s">
        <v>137</v>
      </c>
      <c r="J13" s="43" t="s">
        <v>137</v>
      </c>
      <c r="K13" s="43" t="s">
        <v>137</v>
      </c>
      <c r="L13" s="43" t="s">
        <v>137</v>
      </c>
      <c r="M13" s="43" t="s">
        <v>137</v>
      </c>
      <c r="N13" s="93"/>
      <c r="O13" s="43" t="s">
        <v>137</v>
      </c>
      <c r="P13" s="43" t="s">
        <v>137</v>
      </c>
      <c r="Q13" s="43" t="s">
        <v>137</v>
      </c>
      <c r="R13" s="43" t="s">
        <v>137</v>
      </c>
      <c r="S13" s="43" t="s">
        <v>137</v>
      </c>
      <c r="T13" s="43" t="s">
        <v>137</v>
      </c>
      <c r="U13" s="44" t="s">
        <v>137</v>
      </c>
    </row>
    <row r="14" spans="1:21" s="39" customFormat="1" ht="36" customHeight="1">
      <c r="C14" s="21"/>
      <c r="D14" s="21"/>
      <c r="E14" s="21"/>
      <c r="F14" s="21"/>
      <c r="G14" s="21"/>
      <c r="H14" s="21"/>
      <c r="I14" s="21"/>
      <c r="J14" s="21"/>
      <c r="K14" s="40"/>
      <c r="L14" s="21"/>
      <c r="M14" s="21"/>
      <c r="N14" s="21"/>
      <c r="O14" s="21"/>
      <c r="P14" s="21"/>
      <c r="Q14" s="21"/>
      <c r="R14" s="21"/>
      <c r="S14" s="21"/>
      <c r="T14" s="21"/>
      <c r="U14" s="21"/>
    </row>
  </sheetData>
  <phoneticPr fontId="5"/>
  <conditionalFormatting sqref="D3:F4">
    <cfRule type="cellIs" dxfId="1" priority="3" operator="lessThan">
      <formula>0</formula>
    </cfRule>
  </conditionalFormatting>
  <conditionalFormatting sqref="G3:U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E536-36B9-4C1D-B8D1-E660A760B275}">
  <sheetPr codeName="Sheet8"/>
  <dimension ref="B1:BI90"/>
  <sheetViews>
    <sheetView zoomScale="85" zoomScaleNormal="85" workbookViewId="0">
      <pane xSplit="8" ySplit="3" topLeftCell="I4" activePane="bottomRight" state="frozen"/>
      <selection activeCell="S16" sqref="S16"/>
      <selection pane="topRight" activeCell="S16" sqref="S16"/>
      <selection pane="bottomLeft" activeCell="S16" sqref="S16"/>
      <selection pane="bottomRight" activeCell="S16" sqref="S16"/>
    </sheetView>
  </sheetViews>
  <sheetFormatPr defaultRowHeight="35.25" customHeight="1"/>
  <cols>
    <col min="1" max="1" width="2.625" style="12" customWidth="1"/>
    <col min="2" max="2" width="9" style="18" bestFit="1" customWidth="1"/>
    <col min="3" max="3" width="7.5" style="18" bestFit="1" customWidth="1"/>
    <col min="4" max="4" width="13.875" style="18" bestFit="1" customWidth="1"/>
    <col min="5" max="7" width="8.125" style="19" customWidth="1"/>
    <col min="8" max="8" width="8.125" style="113" customWidth="1"/>
    <col min="9" max="15" width="8.125" style="19" customWidth="1"/>
    <col min="16" max="16" width="8.375" style="19" customWidth="1"/>
    <col min="17" max="25" width="8.125" style="19" customWidth="1"/>
    <col min="26" max="26" width="9" style="12"/>
    <col min="27" max="43" width="8.125" style="19" customWidth="1"/>
    <col min="44" max="44" width="9" style="12"/>
    <col min="45" max="51" width="8.125" style="19" customWidth="1"/>
    <col min="52" max="52" width="10.5" style="19" customWidth="1"/>
    <col min="53" max="61" width="8.125" style="19" customWidth="1"/>
    <col min="62" max="16384" width="9" style="12"/>
  </cols>
  <sheetData>
    <row r="1" spans="2:61" s="3" customFormat="1" ht="13.5">
      <c r="B1" s="2"/>
      <c r="C1" s="2"/>
      <c r="D1" s="2"/>
      <c r="E1" s="2"/>
      <c r="F1" s="2"/>
      <c r="H1" s="111"/>
      <c r="I1" s="4" t="s">
        <v>261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5" t="s">
        <v>263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S1" s="6" t="s">
        <v>262</v>
      </c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2:61" s="8" customFormat="1" ht="35.25" customHeight="1">
      <c r="B2" s="7"/>
      <c r="C2" s="7"/>
      <c r="D2" s="7"/>
      <c r="E2" s="9"/>
      <c r="F2" s="9"/>
      <c r="G2" s="9"/>
      <c r="H2" s="112"/>
      <c r="I2" s="1" t="s">
        <v>269</v>
      </c>
      <c r="J2" s="1" t="s">
        <v>270</v>
      </c>
      <c r="K2" s="1" t="s">
        <v>271</v>
      </c>
      <c r="L2" s="1" t="s">
        <v>273</v>
      </c>
      <c r="M2" s="1" t="s">
        <v>274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280</v>
      </c>
      <c r="T2" s="1" t="s">
        <v>282</v>
      </c>
      <c r="U2" s="1" t="s">
        <v>281</v>
      </c>
      <c r="V2" s="1" t="s">
        <v>283</v>
      </c>
      <c r="W2" s="1" t="s">
        <v>284</v>
      </c>
      <c r="X2" s="1" t="s">
        <v>285</v>
      </c>
      <c r="Y2" s="1" t="s">
        <v>286</v>
      </c>
      <c r="AA2" s="1" t="s">
        <v>269</v>
      </c>
      <c r="AB2" s="1" t="s">
        <v>270</v>
      </c>
      <c r="AC2" s="1" t="s">
        <v>271</v>
      </c>
      <c r="AD2" s="1" t="s">
        <v>273</v>
      </c>
      <c r="AE2" s="1" t="s">
        <v>274</v>
      </c>
      <c r="AF2" s="1" t="s">
        <v>275</v>
      </c>
      <c r="AG2" s="1" t="s">
        <v>276</v>
      </c>
      <c r="AH2" s="1" t="s">
        <v>277</v>
      </c>
      <c r="AI2" s="1" t="s">
        <v>278</v>
      </c>
      <c r="AJ2" s="1" t="s">
        <v>279</v>
      </c>
      <c r="AK2" s="1" t="s">
        <v>280</v>
      </c>
      <c r="AL2" s="1" t="s">
        <v>282</v>
      </c>
      <c r="AM2" s="1" t="s">
        <v>281</v>
      </c>
      <c r="AN2" s="1" t="s">
        <v>283</v>
      </c>
      <c r="AO2" s="1" t="s">
        <v>284</v>
      </c>
      <c r="AP2" s="1" t="s">
        <v>285</v>
      </c>
      <c r="AQ2" s="1" t="s">
        <v>286</v>
      </c>
      <c r="AS2" s="1" t="s">
        <v>269</v>
      </c>
      <c r="AT2" s="1" t="s">
        <v>270</v>
      </c>
      <c r="AU2" s="1" t="s">
        <v>271</v>
      </c>
      <c r="AV2" s="1" t="s">
        <v>273</v>
      </c>
      <c r="AW2" s="1" t="s">
        <v>274</v>
      </c>
      <c r="AX2" s="1" t="s">
        <v>275</v>
      </c>
      <c r="AY2" s="1" t="s">
        <v>276</v>
      </c>
      <c r="AZ2" s="1" t="s">
        <v>277</v>
      </c>
      <c r="BA2" s="1" t="s">
        <v>278</v>
      </c>
      <c r="BB2" s="1" t="s">
        <v>279</v>
      </c>
      <c r="BC2" s="1" t="s">
        <v>280</v>
      </c>
      <c r="BD2" s="1" t="s">
        <v>282</v>
      </c>
      <c r="BE2" s="1" t="s">
        <v>281</v>
      </c>
      <c r="BF2" s="1" t="s">
        <v>283</v>
      </c>
      <c r="BG2" s="1" t="s">
        <v>284</v>
      </c>
      <c r="BH2" s="1" t="s">
        <v>285</v>
      </c>
      <c r="BI2" s="1" t="s">
        <v>286</v>
      </c>
    </row>
    <row r="3" spans="2:61" ht="35.25" customHeight="1">
      <c r="B3" s="9" t="s">
        <v>77</v>
      </c>
      <c r="C3" s="9" t="s">
        <v>75</v>
      </c>
      <c r="D3" s="9" t="s">
        <v>76</v>
      </c>
      <c r="E3" s="9" t="s">
        <v>153</v>
      </c>
      <c r="F3" s="9" t="s">
        <v>154</v>
      </c>
      <c r="G3" s="9" t="s">
        <v>136</v>
      </c>
      <c r="H3" s="112" t="s">
        <v>138</v>
      </c>
      <c r="I3" s="11">
        <f>SUM(I4:I85)</f>
        <v>96502</v>
      </c>
      <c r="J3" s="11">
        <f>SUM(J4:J85)</f>
        <v>48800</v>
      </c>
      <c r="K3" s="11">
        <f t="shared" ref="K3:Y3" si="0">SUM(K4:K85)</f>
        <v>667740</v>
      </c>
      <c r="L3" s="11">
        <f t="shared" si="0"/>
        <v>55680</v>
      </c>
      <c r="M3" s="11">
        <f t="shared" si="0"/>
        <v>186567</v>
      </c>
      <c r="N3" s="11">
        <f t="shared" si="0"/>
        <v>73074</v>
      </c>
      <c r="O3" s="11">
        <f t="shared" si="0"/>
        <v>265836</v>
      </c>
      <c r="P3" s="11">
        <f t="shared" si="0"/>
        <v>126728</v>
      </c>
      <c r="Q3" s="11">
        <f t="shared" si="0"/>
        <v>197159</v>
      </c>
      <c r="R3" s="11">
        <f t="shared" si="0"/>
        <v>158944</v>
      </c>
      <c r="S3" s="11">
        <f t="shared" si="0"/>
        <v>149896</v>
      </c>
      <c r="T3" s="11">
        <f t="shared" si="0"/>
        <v>227532</v>
      </c>
      <c r="U3" s="11">
        <f t="shared" si="0"/>
        <v>189774</v>
      </c>
      <c r="V3" s="11">
        <f t="shared" si="0"/>
        <v>139606</v>
      </c>
      <c r="W3" s="11">
        <f t="shared" ref="W3:X3" si="1">SUM(W4:W85)</f>
        <v>60432</v>
      </c>
      <c r="X3" s="11">
        <f t="shared" si="1"/>
        <v>334110</v>
      </c>
      <c r="Y3" s="11">
        <f t="shared" si="0"/>
        <v>426030</v>
      </c>
      <c r="AA3" s="13">
        <f>SUM(AA4:AA84)</f>
        <v>4521</v>
      </c>
      <c r="AB3" s="13">
        <f>SUM(AB4:AB84)</f>
        <v>2729</v>
      </c>
      <c r="AC3" s="13">
        <f t="shared" ref="AC3:AI3" si="2">SUM(AC4:AC84)</f>
        <v>33039</v>
      </c>
      <c r="AD3" s="13">
        <f>SUM(AD4:AD84)</f>
        <v>4723</v>
      </c>
      <c r="AE3" s="13">
        <f t="shared" si="2"/>
        <v>8492</v>
      </c>
      <c r="AF3" s="13">
        <f t="shared" si="2"/>
        <v>5443</v>
      </c>
      <c r="AG3" s="13">
        <f t="shared" si="2"/>
        <v>14629</v>
      </c>
      <c r="AH3" s="13">
        <f t="shared" si="2"/>
        <v>5506</v>
      </c>
      <c r="AI3" s="13">
        <f t="shared" si="2"/>
        <v>14160</v>
      </c>
      <c r="AJ3" s="13">
        <f t="shared" ref="AJ3:AK3" si="3">SUM(AJ4:AJ84)</f>
        <v>8463</v>
      </c>
      <c r="AK3" s="13">
        <f t="shared" si="3"/>
        <v>9161</v>
      </c>
      <c r="AL3" s="13">
        <f t="shared" ref="AL3:AQ3" si="4">SUM(AL4:AL84)</f>
        <v>12993</v>
      </c>
      <c r="AM3" s="13">
        <f t="shared" si="4"/>
        <v>8998</v>
      </c>
      <c r="AN3" s="13">
        <f t="shared" si="4"/>
        <v>8386</v>
      </c>
      <c r="AO3" s="13">
        <f t="shared" si="4"/>
        <v>1796</v>
      </c>
      <c r="AP3" s="13">
        <f t="shared" si="4"/>
        <v>17415</v>
      </c>
      <c r="AQ3" s="13">
        <f t="shared" si="4"/>
        <v>23090</v>
      </c>
      <c r="AS3" s="14">
        <f>SUM(AS4:AS85)</f>
        <v>0</v>
      </c>
      <c r="AT3" s="14">
        <f>SUM(AT4:AT85)</f>
        <v>0</v>
      </c>
      <c r="AU3" s="14">
        <f t="shared" ref="AU3:BA3" si="5">SUM(AU4:AU85)</f>
        <v>0</v>
      </c>
      <c r="AV3" s="14">
        <f t="shared" si="5"/>
        <v>0</v>
      </c>
      <c r="AW3" s="14">
        <f t="shared" si="5"/>
        <v>0</v>
      </c>
      <c r="AX3" s="14">
        <f t="shared" si="5"/>
        <v>0</v>
      </c>
      <c r="AY3" s="14">
        <f t="shared" si="5"/>
        <v>0</v>
      </c>
      <c r="AZ3" s="14">
        <f t="shared" si="5"/>
        <v>0</v>
      </c>
      <c r="BA3" s="14">
        <f t="shared" si="5"/>
        <v>0</v>
      </c>
      <c r="BB3" s="14">
        <f t="shared" ref="BB3:BI3" si="6">SUM(BB4:BB85)</f>
        <v>0</v>
      </c>
      <c r="BC3" s="14">
        <f t="shared" si="6"/>
        <v>0</v>
      </c>
      <c r="BD3" s="14">
        <f t="shared" si="6"/>
        <v>0</v>
      </c>
      <c r="BE3" s="14">
        <f t="shared" si="6"/>
        <v>0</v>
      </c>
      <c r="BF3" s="14">
        <f t="shared" si="6"/>
        <v>0</v>
      </c>
      <c r="BG3" s="14">
        <f t="shared" si="6"/>
        <v>0</v>
      </c>
      <c r="BH3" s="14">
        <f t="shared" si="6"/>
        <v>0</v>
      </c>
      <c r="BI3" s="14">
        <f t="shared" si="6"/>
        <v>0</v>
      </c>
    </row>
    <row r="4" spans="2:61" ht="35.25" customHeight="1">
      <c r="B4" s="9"/>
      <c r="C4" s="15" t="s">
        <v>26</v>
      </c>
      <c r="D4" s="9" t="s">
        <v>0</v>
      </c>
      <c r="E4" s="10">
        <v>86</v>
      </c>
      <c r="F4" s="10">
        <f>IF(B4="",E4,"")</f>
        <v>86</v>
      </c>
      <c r="G4" s="94">
        <f>'第11号（指定器具、提案要）'!I7</f>
        <v>0</v>
      </c>
      <c r="H4" s="94">
        <v>25</v>
      </c>
      <c r="I4" s="11"/>
      <c r="J4" s="11"/>
      <c r="K4" s="11">
        <v>33550</v>
      </c>
      <c r="L4" s="11">
        <v>48000</v>
      </c>
      <c r="M4" s="11">
        <v>34795</v>
      </c>
      <c r="N4" s="11"/>
      <c r="O4" s="11">
        <v>35040</v>
      </c>
      <c r="P4" s="11">
        <v>13140</v>
      </c>
      <c r="Q4" s="11">
        <v>33988</v>
      </c>
      <c r="R4" s="11">
        <v>9312</v>
      </c>
      <c r="S4" s="11">
        <v>35160</v>
      </c>
      <c r="T4" s="11">
        <v>78624</v>
      </c>
      <c r="U4" s="11">
        <v>36918</v>
      </c>
      <c r="V4" s="11"/>
      <c r="W4" s="11"/>
      <c r="X4" s="11">
        <v>51150</v>
      </c>
      <c r="Y4" s="11">
        <v>89900</v>
      </c>
      <c r="AA4" s="20">
        <f t="shared" ref="AA4:AK4" si="7">ROUND($E4*I4/1000,0)</f>
        <v>0</v>
      </c>
      <c r="AB4" s="20">
        <f t="shared" si="7"/>
        <v>0</v>
      </c>
      <c r="AC4" s="20">
        <f t="shared" si="7"/>
        <v>2885</v>
      </c>
      <c r="AD4" s="20">
        <f t="shared" si="7"/>
        <v>4128</v>
      </c>
      <c r="AE4" s="20">
        <f t="shared" si="7"/>
        <v>2992</v>
      </c>
      <c r="AF4" s="20">
        <f t="shared" si="7"/>
        <v>0</v>
      </c>
      <c r="AG4" s="20">
        <f t="shared" si="7"/>
        <v>3013</v>
      </c>
      <c r="AH4" s="20">
        <f t="shared" si="7"/>
        <v>1130</v>
      </c>
      <c r="AI4" s="20">
        <f t="shared" si="7"/>
        <v>2923</v>
      </c>
      <c r="AJ4" s="20">
        <f t="shared" si="7"/>
        <v>801</v>
      </c>
      <c r="AK4" s="20">
        <f t="shared" si="7"/>
        <v>3024</v>
      </c>
      <c r="AL4" s="20">
        <f t="shared" ref="AL4:AL67" si="8">ROUND($E4*T4/1000,0)</f>
        <v>6762</v>
      </c>
      <c r="AM4" s="20">
        <f t="shared" ref="AM4:AM67" si="9">ROUND($E4*U4/1000,0)</f>
        <v>3175</v>
      </c>
      <c r="AN4" s="20">
        <f t="shared" ref="AN4:AN67" si="10">ROUND($E4*V4/1000,0)</f>
        <v>0</v>
      </c>
      <c r="AO4" s="20">
        <f t="shared" ref="AO4:AO67" si="11">ROUND($E4*W4/1000,0)</f>
        <v>0</v>
      </c>
      <c r="AP4" s="20">
        <f t="shared" ref="AP4:AP67" si="12">ROUND($E4*X4/1000,0)</f>
        <v>4399</v>
      </c>
      <c r="AQ4" s="20">
        <f t="shared" ref="AQ4:AQ67" si="13">ROUND($E4*Y4/1000,0)</f>
        <v>7731</v>
      </c>
      <c r="AS4" s="17">
        <f t="shared" ref="AS4:AS35" si="14">ROUND($G4*I4/1000,0)</f>
        <v>0</v>
      </c>
      <c r="AT4" s="17">
        <f t="shared" ref="AT4:AT19" si="15">ROUND($G4*J4/1000,0)</f>
        <v>0</v>
      </c>
      <c r="AU4" s="17">
        <f t="shared" ref="AU4:AU67" si="16">ROUND($G4*K4/1000,0)</f>
        <v>0</v>
      </c>
      <c r="AV4" s="17">
        <f t="shared" ref="AV4:AV67" si="17">ROUND($G4*L4/1000,0)</f>
        <v>0</v>
      </c>
      <c r="AW4" s="17">
        <f t="shared" ref="AW4:AW67" si="18">ROUND($G4*M4/1000,0)</f>
        <v>0</v>
      </c>
      <c r="AX4" s="17">
        <f t="shared" ref="AX4:AX67" si="19">ROUND($G4*N4/1000,0)</f>
        <v>0</v>
      </c>
      <c r="AY4" s="17">
        <f t="shared" ref="AY4:AY67" si="20">ROUND($G4*O4/1000,0)</f>
        <v>0</v>
      </c>
      <c r="AZ4" s="17">
        <f t="shared" ref="AZ4:AZ67" si="21">ROUND($G4*P4/1000,0)</f>
        <v>0</v>
      </c>
      <c r="BA4" s="17">
        <f t="shared" ref="BA4:BA67" si="22">ROUND($G4*Q4/1000,0)</f>
        <v>0</v>
      </c>
      <c r="BB4" s="17">
        <f t="shared" ref="BB4:BB67" si="23">ROUND($G4*R4/1000,0)</f>
        <v>0</v>
      </c>
      <c r="BC4" s="17">
        <f t="shared" ref="BC4:BC67" si="24">ROUND($G4*S4/1000,0)</f>
        <v>0</v>
      </c>
      <c r="BD4" s="17">
        <f t="shared" ref="BD4:BD67" si="25">ROUND($G4*T4/1000,0)</f>
        <v>0</v>
      </c>
      <c r="BE4" s="17">
        <f t="shared" ref="BE4:BE67" si="26">ROUND($G4*U4/1000,0)</f>
        <v>0</v>
      </c>
      <c r="BF4" s="17">
        <f t="shared" ref="BF4:BF67" si="27">ROUND($G4*V4/1000,0)</f>
        <v>0</v>
      </c>
      <c r="BG4" s="17">
        <f t="shared" ref="BG4:BG67" si="28">ROUND($G4*W4/1000,0)</f>
        <v>0</v>
      </c>
      <c r="BH4" s="17">
        <f t="shared" ref="BH4:BH67" si="29">ROUND($G4*X4/1000,0)</f>
        <v>0</v>
      </c>
      <c r="BI4" s="17">
        <f t="shared" ref="BI4:BI67" si="30">ROUND($G4*Y4/1000,0)</f>
        <v>0</v>
      </c>
    </row>
    <row r="5" spans="2:61" ht="35.25" customHeight="1">
      <c r="B5" s="9"/>
      <c r="C5" s="15" t="s">
        <v>27</v>
      </c>
      <c r="D5" s="9" t="s">
        <v>1</v>
      </c>
      <c r="E5" s="10">
        <v>70</v>
      </c>
      <c r="F5" s="10">
        <f t="shared" ref="F5:F54" si="31">IF(B5="",E5,"")</f>
        <v>70</v>
      </c>
      <c r="G5" s="94">
        <f>'第11号（指定器具、提案要）'!I8</f>
        <v>0</v>
      </c>
      <c r="H5" s="94">
        <v>25</v>
      </c>
      <c r="I5" s="11">
        <v>16064</v>
      </c>
      <c r="J5" s="11"/>
      <c r="K5" s="11">
        <v>40950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AA5" s="20">
        <f t="shared" ref="AA5:AA36" si="32">ROUND(E5*I5/1000,0)</f>
        <v>1124</v>
      </c>
      <c r="AB5" s="20">
        <f t="shared" ref="AB5" si="33">ROUND($E5*J5/1000,0)</f>
        <v>0</v>
      </c>
      <c r="AC5" s="20">
        <f t="shared" ref="AC5:AC36" si="34">ROUND($E5*K5/1000,0)</f>
        <v>2867</v>
      </c>
      <c r="AD5" s="20">
        <f t="shared" ref="AD5:AD36" si="35">ROUND($E5*L5/1000,0)</f>
        <v>0</v>
      </c>
      <c r="AE5" s="20">
        <f t="shared" ref="AE5:AE36" si="36">ROUND($E5*M5/1000,0)</f>
        <v>0</v>
      </c>
      <c r="AF5" s="20">
        <f t="shared" ref="AF5:AF36" si="37">ROUND($E5*N5/1000,0)</f>
        <v>0</v>
      </c>
      <c r="AG5" s="20">
        <f t="shared" ref="AG5:AG36" si="38">ROUND($E5*O5/1000,0)</f>
        <v>0</v>
      </c>
      <c r="AH5" s="20">
        <f t="shared" ref="AH5:AH36" si="39">ROUND($E5*P5/1000,0)</f>
        <v>0</v>
      </c>
      <c r="AI5" s="20">
        <f t="shared" ref="AI5:AI36" si="40">ROUND($E5*Q5/1000,0)</f>
        <v>0</v>
      </c>
      <c r="AJ5" s="20">
        <f t="shared" ref="AJ5:AJ36" si="41">ROUND($E5*R5/1000,0)</f>
        <v>0</v>
      </c>
      <c r="AK5" s="20">
        <f t="shared" ref="AK5:AK36" si="42">ROUND($E5*S5/1000,0)</f>
        <v>0</v>
      </c>
      <c r="AL5" s="20">
        <f t="shared" si="8"/>
        <v>0</v>
      </c>
      <c r="AM5" s="20">
        <f t="shared" si="9"/>
        <v>0</v>
      </c>
      <c r="AN5" s="20">
        <f t="shared" si="10"/>
        <v>0</v>
      </c>
      <c r="AO5" s="20">
        <f t="shared" si="11"/>
        <v>0</v>
      </c>
      <c r="AP5" s="20">
        <f t="shared" si="12"/>
        <v>0</v>
      </c>
      <c r="AQ5" s="20">
        <f t="shared" si="13"/>
        <v>0</v>
      </c>
      <c r="AS5" s="17">
        <f t="shared" si="14"/>
        <v>0</v>
      </c>
      <c r="AT5" s="17">
        <f t="shared" si="15"/>
        <v>0</v>
      </c>
      <c r="AU5" s="17">
        <f t="shared" si="16"/>
        <v>0</v>
      </c>
      <c r="AV5" s="17">
        <f t="shared" si="17"/>
        <v>0</v>
      </c>
      <c r="AW5" s="17">
        <f t="shared" si="18"/>
        <v>0</v>
      </c>
      <c r="AX5" s="17">
        <f t="shared" si="19"/>
        <v>0</v>
      </c>
      <c r="AY5" s="17">
        <f t="shared" si="20"/>
        <v>0</v>
      </c>
      <c r="AZ5" s="17">
        <f t="shared" si="21"/>
        <v>0</v>
      </c>
      <c r="BA5" s="17">
        <f t="shared" si="22"/>
        <v>0</v>
      </c>
      <c r="BB5" s="17">
        <f t="shared" si="23"/>
        <v>0</v>
      </c>
      <c r="BC5" s="17">
        <f t="shared" si="24"/>
        <v>0</v>
      </c>
      <c r="BD5" s="17">
        <f t="shared" si="25"/>
        <v>0</v>
      </c>
      <c r="BE5" s="17">
        <f t="shared" si="26"/>
        <v>0</v>
      </c>
      <c r="BF5" s="17">
        <f t="shared" si="27"/>
        <v>0</v>
      </c>
      <c r="BG5" s="17">
        <f t="shared" si="28"/>
        <v>0</v>
      </c>
      <c r="BH5" s="17">
        <f t="shared" si="29"/>
        <v>0</v>
      </c>
      <c r="BI5" s="17">
        <f t="shared" si="30"/>
        <v>0</v>
      </c>
    </row>
    <row r="6" spans="2:61" ht="35.25" customHeight="1">
      <c r="B6" s="9"/>
      <c r="C6" s="15" t="s">
        <v>28</v>
      </c>
      <c r="D6" s="9" t="s">
        <v>2</v>
      </c>
      <c r="E6" s="10">
        <v>86</v>
      </c>
      <c r="F6" s="10">
        <f t="shared" si="31"/>
        <v>86</v>
      </c>
      <c r="G6" s="94">
        <f>'第11号（指定器具、提案要）'!I9</f>
        <v>0</v>
      </c>
      <c r="H6" s="94">
        <v>25</v>
      </c>
      <c r="I6" s="11"/>
      <c r="J6" s="11">
        <v>4880</v>
      </c>
      <c r="K6" s="11"/>
      <c r="L6" s="11"/>
      <c r="M6" s="11">
        <v>956</v>
      </c>
      <c r="N6" s="11">
        <v>57698</v>
      </c>
      <c r="O6" s="11">
        <v>41464</v>
      </c>
      <c r="P6" s="11">
        <v>21024</v>
      </c>
      <c r="Q6" s="11"/>
      <c r="R6" s="11">
        <v>52684</v>
      </c>
      <c r="S6" s="11">
        <v>26663</v>
      </c>
      <c r="T6" s="11"/>
      <c r="U6" s="11">
        <v>21682</v>
      </c>
      <c r="V6" s="11">
        <v>56256</v>
      </c>
      <c r="W6" s="11"/>
      <c r="X6" s="11">
        <v>31000</v>
      </c>
      <c r="Y6" s="11">
        <v>19530</v>
      </c>
      <c r="AA6" s="20">
        <f t="shared" si="32"/>
        <v>0</v>
      </c>
      <c r="AB6" s="20">
        <f t="shared" ref="AB6:AB37" si="43">ROUND($E6*J6/1000,0)</f>
        <v>420</v>
      </c>
      <c r="AC6" s="20">
        <f t="shared" si="34"/>
        <v>0</v>
      </c>
      <c r="AD6" s="20">
        <f t="shared" si="35"/>
        <v>0</v>
      </c>
      <c r="AE6" s="20">
        <f t="shared" si="36"/>
        <v>82</v>
      </c>
      <c r="AF6" s="20">
        <f t="shared" si="37"/>
        <v>4962</v>
      </c>
      <c r="AG6" s="20">
        <f t="shared" si="38"/>
        <v>3566</v>
      </c>
      <c r="AH6" s="20">
        <f t="shared" si="39"/>
        <v>1808</v>
      </c>
      <c r="AI6" s="20">
        <f t="shared" si="40"/>
        <v>0</v>
      </c>
      <c r="AJ6" s="20">
        <f t="shared" si="41"/>
        <v>4531</v>
      </c>
      <c r="AK6" s="20">
        <f t="shared" si="42"/>
        <v>2293</v>
      </c>
      <c r="AL6" s="20">
        <f t="shared" si="8"/>
        <v>0</v>
      </c>
      <c r="AM6" s="20">
        <f t="shared" si="9"/>
        <v>1865</v>
      </c>
      <c r="AN6" s="20">
        <f t="shared" si="10"/>
        <v>4838</v>
      </c>
      <c r="AO6" s="20">
        <f t="shared" si="11"/>
        <v>0</v>
      </c>
      <c r="AP6" s="20">
        <f t="shared" si="12"/>
        <v>2666</v>
      </c>
      <c r="AQ6" s="20">
        <f t="shared" si="13"/>
        <v>1680</v>
      </c>
      <c r="AS6" s="17">
        <f t="shared" si="14"/>
        <v>0</v>
      </c>
      <c r="AT6" s="17">
        <f t="shared" si="15"/>
        <v>0</v>
      </c>
      <c r="AU6" s="17">
        <f>ROUND($G6*K6/1000,0)</f>
        <v>0</v>
      </c>
      <c r="AV6" s="17">
        <f t="shared" si="17"/>
        <v>0</v>
      </c>
      <c r="AW6" s="17">
        <f t="shared" si="18"/>
        <v>0</v>
      </c>
      <c r="AX6" s="17">
        <f t="shared" si="19"/>
        <v>0</v>
      </c>
      <c r="AY6" s="17">
        <f t="shared" si="20"/>
        <v>0</v>
      </c>
      <c r="AZ6" s="17">
        <f t="shared" si="21"/>
        <v>0</v>
      </c>
      <c r="BA6" s="17">
        <f t="shared" si="22"/>
        <v>0</v>
      </c>
      <c r="BB6" s="17">
        <f t="shared" si="23"/>
        <v>0</v>
      </c>
      <c r="BC6" s="17">
        <f t="shared" si="24"/>
        <v>0</v>
      </c>
      <c r="BD6" s="17">
        <f t="shared" si="25"/>
        <v>0</v>
      </c>
      <c r="BE6" s="17">
        <f t="shared" si="26"/>
        <v>0</v>
      </c>
      <c r="BF6" s="17">
        <f t="shared" si="27"/>
        <v>0</v>
      </c>
      <c r="BG6" s="17">
        <f t="shared" si="28"/>
        <v>0</v>
      </c>
      <c r="BH6" s="17">
        <f t="shared" si="29"/>
        <v>0</v>
      </c>
      <c r="BI6" s="17">
        <f t="shared" si="30"/>
        <v>0</v>
      </c>
    </row>
    <row r="7" spans="2:61" ht="35.25" customHeight="1">
      <c r="B7" s="9"/>
      <c r="C7" s="15" t="s">
        <v>29</v>
      </c>
      <c r="D7" s="9" t="s">
        <v>3</v>
      </c>
      <c r="E7" s="10">
        <v>70</v>
      </c>
      <c r="F7" s="10">
        <f t="shared" si="31"/>
        <v>70</v>
      </c>
      <c r="G7" s="94">
        <f>'第11号（指定器具、提案要）'!I10</f>
        <v>0</v>
      </c>
      <c r="H7" s="94">
        <v>25</v>
      </c>
      <c r="I7" s="11"/>
      <c r="J7" s="11"/>
      <c r="K7" s="11">
        <v>4880</v>
      </c>
      <c r="L7" s="11"/>
      <c r="M7" s="11"/>
      <c r="N7" s="11"/>
      <c r="O7" s="11"/>
      <c r="P7" s="11">
        <v>584</v>
      </c>
      <c r="Q7" s="11"/>
      <c r="R7" s="11">
        <v>7018</v>
      </c>
      <c r="S7" s="11"/>
      <c r="T7" s="11"/>
      <c r="U7" s="11"/>
      <c r="V7" s="11">
        <v>192</v>
      </c>
      <c r="W7" s="11"/>
      <c r="X7" s="11"/>
      <c r="Y7" s="11">
        <v>3100</v>
      </c>
      <c r="AA7" s="20">
        <f t="shared" si="32"/>
        <v>0</v>
      </c>
      <c r="AB7" s="20">
        <f t="shared" si="43"/>
        <v>0</v>
      </c>
      <c r="AC7" s="20">
        <f t="shared" si="34"/>
        <v>342</v>
      </c>
      <c r="AD7" s="20">
        <f t="shared" si="35"/>
        <v>0</v>
      </c>
      <c r="AE7" s="20">
        <f t="shared" si="36"/>
        <v>0</v>
      </c>
      <c r="AF7" s="20">
        <f t="shared" si="37"/>
        <v>0</v>
      </c>
      <c r="AG7" s="20">
        <f t="shared" si="38"/>
        <v>0</v>
      </c>
      <c r="AH7" s="20">
        <f t="shared" si="39"/>
        <v>41</v>
      </c>
      <c r="AI7" s="20">
        <f t="shared" si="40"/>
        <v>0</v>
      </c>
      <c r="AJ7" s="20">
        <f t="shared" si="41"/>
        <v>491</v>
      </c>
      <c r="AK7" s="20">
        <f t="shared" si="42"/>
        <v>0</v>
      </c>
      <c r="AL7" s="20">
        <f t="shared" si="8"/>
        <v>0</v>
      </c>
      <c r="AM7" s="20">
        <f t="shared" si="9"/>
        <v>0</v>
      </c>
      <c r="AN7" s="20">
        <f t="shared" si="10"/>
        <v>13</v>
      </c>
      <c r="AO7" s="20">
        <f t="shared" si="11"/>
        <v>0</v>
      </c>
      <c r="AP7" s="20">
        <f t="shared" si="12"/>
        <v>0</v>
      </c>
      <c r="AQ7" s="20">
        <f t="shared" si="13"/>
        <v>217</v>
      </c>
      <c r="AS7" s="17">
        <f t="shared" si="14"/>
        <v>0</v>
      </c>
      <c r="AT7" s="17">
        <f t="shared" si="15"/>
        <v>0</v>
      </c>
      <c r="AU7" s="17">
        <f t="shared" si="16"/>
        <v>0</v>
      </c>
      <c r="AV7" s="17">
        <f t="shared" si="17"/>
        <v>0</v>
      </c>
      <c r="AW7" s="17">
        <f t="shared" si="18"/>
        <v>0</v>
      </c>
      <c r="AX7" s="17">
        <f t="shared" si="19"/>
        <v>0</v>
      </c>
      <c r="AY7" s="17">
        <f t="shared" si="20"/>
        <v>0</v>
      </c>
      <c r="AZ7" s="17">
        <f t="shared" si="21"/>
        <v>0</v>
      </c>
      <c r="BA7" s="17">
        <f t="shared" si="22"/>
        <v>0</v>
      </c>
      <c r="BB7" s="17">
        <f t="shared" si="23"/>
        <v>0</v>
      </c>
      <c r="BC7" s="17">
        <f t="shared" si="24"/>
        <v>0</v>
      </c>
      <c r="BD7" s="17">
        <f t="shared" si="25"/>
        <v>0</v>
      </c>
      <c r="BE7" s="17">
        <f t="shared" si="26"/>
        <v>0</v>
      </c>
      <c r="BF7" s="17">
        <f t="shared" si="27"/>
        <v>0</v>
      </c>
      <c r="BG7" s="17">
        <f t="shared" si="28"/>
        <v>0</v>
      </c>
      <c r="BH7" s="17">
        <f t="shared" si="29"/>
        <v>0</v>
      </c>
      <c r="BI7" s="17">
        <f t="shared" si="30"/>
        <v>0</v>
      </c>
    </row>
    <row r="8" spans="2:61" ht="35.25" customHeight="1">
      <c r="B8" s="9"/>
      <c r="C8" s="15" t="s">
        <v>255</v>
      </c>
      <c r="D8" s="9" t="s">
        <v>4</v>
      </c>
      <c r="E8" s="10">
        <v>45</v>
      </c>
      <c r="F8" s="10">
        <f t="shared" si="31"/>
        <v>45</v>
      </c>
      <c r="G8" s="94">
        <f>'第11号（指定器具、提案要）'!I11</f>
        <v>0</v>
      </c>
      <c r="H8" s="94">
        <v>17</v>
      </c>
      <c r="I8" s="11"/>
      <c r="J8" s="11"/>
      <c r="K8" s="11">
        <v>6100</v>
      </c>
      <c r="L8" s="11"/>
      <c r="M8" s="11">
        <v>47995</v>
      </c>
      <c r="N8" s="11"/>
      <c r="O8" s="11">
        <v>95484</v>
      </c>
      <c r="P8" s="11"/>
      <c r="Q8" s="11">
        <v>78817</v>
      </c>
      <c r="R8" s="11">
        <v>4356</v>
      </c>
      <c r="S8" s="11"/>
      <c r="T8" s="11">
        <v>41436</v>
      </c>
      <c r="U8" s="11"/>
      <c r="V8" s="11">
        <v>2344</v>
      </c>
      <c r="W8" s="11"/>
      <c r="X8" s="11">
        <v>148800</v>
      </c>
      <c r="Y8" s="11">
        <v>83700</v>
      </c>
      <c r="AA8" s="20">
        <f t="shared" si="32"/>
        <v>0</v>
      </c>
      <c r="AB8" s="20">
        <f t="shared" si="43"/>
        <v>0</v>
      </c>
      <c r="AC8" s="20">
        <f t="shared" si="34"/>
        <v>275</v>
      </c>
      <c r="AD8" s="20">
        <f t="shared" si="35"/>
        <v>0</v>
      </c>
      <c r="AE8" s="20">
        <f t="shared" si="36"/>
        <v>2160</v>
      </c>
      <c r="AF8" s="20">
        <f t="shared" si="37"/>
        <v>0</v>
      </c>
      <c r="AG8" s="20">
        <f t="shared" si="38"/>
        <v>4297</v>
      </c>
      <c r="AH8" s="20">
        <f t="shared" si="39"/>
        <v>0</v>
      </c>
      <c r="AI8" s="20">
        <f t="shared" si="40"/>
        <v>3547</v>
      </c>
      <c r="AJ8" s="20">
        <f t="shared" si="41"/>
        <v>196</v>
      </c>
      <c r="AK8" s="20">
        <f t="shared" si="42"/>
        <v>0</v>
      </c>
      <c r="AL8" s="20">
        <f t="shared" si="8"/>
        <v>1865</v>
      </c>
      <c r="AM8" s="20">
        <f t="shared" si="9"/>
        <v>0</v>
      </c>
      <c r="AN8" s="20">
        <f t="shared" si="10"/>
        <v>105</v>
      </c>
      <c r="AO8" s="20">
        <f t="shared" si="11"/>
        <v>0</v>
      </c>
      <c r="AP8" s="20">
        <f t="shared" si="12"/>
        <v>6696</v>
      </c>
      <c r="AQ8" s="20">
        <f t="shared" si="13"/>
        <v>3767</v>
      </c>
      <c r="AS8" s="17">
        <f t="shared" si="14"/>
        <v>0</v>
      </c>
      <c r="AT8" s="17">
        <f t="shared" si="15"/>
        <v>0</v>
      </c>
      <c r="AU8" s="17">
        <f t="shared" si="16"/>
        <v>0</v>
      </c>
      <c r="AV8" s="17">
        <f t="shared" si="17"/>
        <v>0</v>
      </c>
      <c r="AW8" s="17">
        <f t="shared" si="18"/>
        <v>0</v>
      </c>
      <c r="AX8" s="17">
        <f t="shared" si="19"/>
        <v>0</v>
      </c>
      <c r="AY8" s="17">
        <f t="shared" si="20"/>
        <v>0</v>
      </c>
      <c r="AZ8" s="17">
        <f t="shared" si="21"/>
        <v>0</v>
      </c>
      <c r="BA8" s="17">
        <f t="shared" si="22"/>
        <v>0</v>
      </c>
      <c r="BB8" s="17">
        <f t="shared" si="23"/>
        <v>0</v>
      </c>
      <c r="BC8" s="17">
        <f t="shared" si="24"/>
        <v>0</v>
      </c>
      <c r="BD8" s="17">
        <f t="shared" si="25"/>
        <v>0</v>
      </c>
      <c r="BE8" s="17">
        <f t="shared" si="26"/>
        <v>0</v>
      </c>
      <c r="BF8" s="17">
        <f t="shared" si="27"/>
        <v>0</v>
      </c>
      <c r="BG8" s="17">
        <f t="shared" si="28"/>
        <v>0</v>
      </c>
      <c r="BH8" s="17">
        <f t="shared" si="29"/>
        <v>0</v>
      </c>
      <c r="BI8" s="17">
        <f t="shared" si="30"/>
        <v>0</v>
      </c>
    </row>
    <row r="9" spans="2:61" ht="35.25" customHeight="1">
      <c r="B9" s="9"/>
      <c r="C9" s="15" t="s">
        <v>257</v>
      </c>
      <c r="D9" s="9" t="s">
        <v>5</v>
      </c>
      <c r="E9" s="10">
        <v>35</v>
      </c>
      <c r="F9" s="10">
        <f t="shared" si="31"/>
        <v>35</v>
      </c>
      <c r="G9" s="94">
        <f>'第11号（指定器具、提案要）'!I12</f>
        <v>0</v>
      </c>
      <c r="H9" s="94">
        <v>17</v>
      </c>
      <c r="I9" s="11">
        <v>738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16408</v>
      </c>
      <c r="V9" s="11"/>
      <c r="W9" s="11"/>
      <c r="X9" s="11"/>
      <c r="Y9" s="11"/>
      <c r="AA9" s="20">
        <f t="shared" si="32"/>
        <v>26</v>
      </c>
      <c r="AB9" s="20">
        <f t="shared" si="43"/>
        <v>0</v>
      </c>
      <c r="AC9" s="20">
        <f t="shared" si="34"/>
        <v>0</v>
      </c>
      <c r="AD9" s="20">
        <f t="shared" si="35"/>
        <v>0</v>
      </c>
      <c r="AE9" s="20">
        <f t="shared" si="36"/>
        <v>0</v>
      </c>
      <c r="AF9" s="20">
        <f t="shared" si="37"/>
        <v>0</v>
      </c>
      <c r="AG9" s="20">
        <f t="shared" si="38"/>
        <v>0</v>
      </c>
      <c r="AH9" s="20">
        <f t="shared" si="39"/>
        <v>0</v>
      </c>
      <c r="AI9" s="20">
        <f t="shared" si="40"/>
        <v>0</v>
      </c>
      <c r="AJ9" s="20">
        <f t="shared" si="41"/>
        <v>0</v>
      </c>
      <c r="AK9" s="20">
        <f t="shared" si="42"/>
        <v>0</v>
      </c>
      <c r="AL9" s="20">
        <f t="shared" si="8"/>
        <v>0</v>
      </c>
      <c r="AM9" s="20">
        <f t="shared" si="9"/>
        <v>574</v>
      </c>
      <c r="AN9" s="20">
        <f t="shared" si="10"/>
        <v>0</v>
      </c>
      <c r="AO9" s="20">
        <f t="shared" si="11"/>
        <v>0</v>
      </c>
      <c r="AP9" s="20">
        <f t="shared" si="12"/>
        <v>0</v>
      </c>
      <c r="AQ9" s="20">
        <f t="shared" si="13"/>
        <v>0</v>
      </c>
      <c r="AS9" s="17">
        <f t="shared" si="14"/>
        <v>0</v>
      </c>
      <c r="AT9" s="17">
        <f t="shared" si="15"/>
        <v>0</v>
      </c>
      <c r="AU9" s="17">
        <f t="shared" si="16"/>
        <v>0</v>
      </c>
      <c r="AV9" s="17">
        <f t="shared" si="17"/>
        <v>0</v>
      </c>
      <c r="AW9" s="17">
        <f t="shared" si="18"/>
        <v>0</v>
      </c>
      <c r="AX9" s="17">
        <f t="shared" si="19"/>
        <v>0</v>
      </c>
      <c r="AY9" s="17">
        <f t="shared" si="20"/>
        <v>0</v>
      </c>
      <c r="AZ9" s="17">
        <f t="shared" si="21"/>
        <v>0</v>
      </c>
      <c r="BA9" s="17">
        <f t="shared" si="22"/>
        <v>0</v>
      </c>
      <c r="BB9" s="17">
        <f t="shared" si="23"/>
        <v>0</v>
      </c>
      <c r="BC9" s="17">
        <f t="shared" si="24"/>
        <v>0</v>
      </c>
      <c r="BD9" s="17">
        <f t="shared" si="25"/>
        <v>0</v>
      </c>
      <c r="BE9" s="17">
        <f t="shared" si="26"/>
        <v>0</v>
      </c>
      <c r="BF9" s="17">
        <f t="shared" si="27"/>
        <v>0</v>
      </c>
      <c r="BG9" s="17">
        <f t="shared" si="28"/>
        <v>0</v>
      </c>
      <c r="BH9" s="17">
        <f t="shared" si="29"/>
        <v>0</v>
      </c>
      <c r="BI9" s="17">
        <f t="shared" si="30"/>
        <v>0</v>
      </c>
    </row>
    <row r="10" spans="2:61" ht="35.25" customHeight="1">
      <c r="B10" s="9"/>
      <c r="C10" s="15" t="s">
        <v>258</v>
      </c>
      <c r="D10" s="9" t="s">
        <v>6</v>
      </c>
      <c r="E10" s="10">
        <v>45</v>
      </c>
      <c r="F10" s="10">
        <f t="shared" si="31"/>
        <v>45</v>
      </c>
      <c r="G10" s="94">
        <f>'第11号（指定器具、提案要）'!I13</f>
        <v>0</v>
      </c>
      <c r="H10" s="94">
        <v>17</v>
      </c>
      <c r="I10" s="11"/>
      <c r="J10" s="11">
        <v>17080</v>
      </c>
      <c r="K10" s="11">
        <v>295850</v>
      </c>
      <c r="L10" s="11"/>
      <c r="M10" s="11">
        <v>956</v>
      </c>
      <c r="N10" s="11"/>
      <c r="O10" s="11">
        <v>58</v>
      </c>
      <c r="P10" s="11">
        <v>16644</v>
      </c>
      <c r="Q10" s="11">
        <v>293</v>
      </c>
      <c r="R10" s="11">
        <v>7367</v>
      </c>
      <c r="S10" s="11">
        <v>2344</v>
      </c>
      <c r="T10" s="11"/>
      <c r="U10" s="11">
        <v>586</v>
      </c>
      <c r="V10" s="11"/>
      <c r="W10" s="11"/>
      <c r="X10" s="11"/>
      <c r="Y10" s="11">
        <v>3100</v>
      </c>
      <c r="AA10" s="20">
        <f t="shared" si="32"/>
        <v>0</v>
      </c>
      <c r="AB10" s="20">
        <f t="shared" si="43"/>
        <v>769</v>
      </c>
      <c r="AC10" s="20">
        <f t="shared" si="34"/>
        <v>13313</v>
      </c>
      <c r="AD10" s="20">
        <f t="shared" si="35"/>
        <v>0</v>
      </c>
      <c r="AE10" s="20">
        <f t="shared" si="36"/>
        <v>43</v>
      </c>
      <c r="AF10" s="20">
        <f t="shared" si="37"/>
        <v>0</v>
      </c>
      <c r="AG10" s="20">
        <f t="shared" si="38"/>
        <v>3</v>
      </c>
      <c r="AH10" s="20">
        <f t="shared" si="39"/>
        <v>749</v>
      </c>
      <c r="AI10" s="20">
        <f t="shared" si="40"/>
        <v>13</v>
      </c>
      <c r="AJ10" s="20">
        <f t="shared" si="41"/>
        <v>332</v>
      </c>
      <c r="AK10" s="20">
        <f t="shared" si="42"/>
        <v>105</v>
      </c>
      <c r="AL10" s="20">
        <f t="shared" si="8"/>
        <v>0</v>
      </c>
      <c r="AM10" s="20">
        <f t="shared" si="9"/>
        <v>26</v>
      </c>
      <c r="AN10" s="20">
        <f t="shared" si="10"/>
        <v>0</v>
      </c>
      <c r="AO10" s="20">
        <f t="shared" si="11"/>
        <v>0</v>
      </c>
      <c r="AP10" s="20">
        <f t="shared" si="12"/>
        <v>0</v>
      </c>
      <c r="AQ10" s="20">
        <f t="shared" si="13"/>
        <v>140</v>
      </c>
      <c r="AS10" s="17">
        <f t="shared" si="14"/>
        <v>0</v>
      </c>
      <c r="AT10" s="17">
        <f t="shared" si="15"/>
        <v>0</v>
      </c>
      <c r="AU10" s="17">
        <f t="shared" si="16"/>
        <v>0</v>
      </c>
      <c r="AV10" s="17">
        <f t="shared" si="17"/>
        <v>0</v>
      </c>
      <c r="AW10" s="17">
        <f t="shared" si="18"/>
        <v>0</v>
      </c>
      <c r="AX10" s="17">
        <f t="shared" si="19"/>
        <v>0</v>
      </c>
      <c r="AY10" s="17">
        <f t="shared" si="20"/>
        <v>0</v>
      </c>
      <c r="AZ10" s="17">
        <f t="shared" si="21"/>
        <v>0</v>
      </c>
      <c r="BA10" s="17">
        <f t="shared" si="22"/>
        <v>0</v>
      </c>
      <c r="BB10" s="17">
        <f t="shared" si="23"/>
        <v>0</v>
      </c>
      <c r="BC10" s="17">
        <f t="shared" si="24"/>
        <v>0</v>
      </c>
      <c r="BD10" s="17">
        <f t="shared" si="25"/>
        <v>0</v>
      </c>
      <c r="BE10" s="17">
        <f t="shared" si="26"/>
        <v>0</v>
      </c>
      <c r="BF10" s="17">
        <f t="shared" si="27"/>
        <v>0</v>
      </c>
      <c r="BG10" s="17">
        <f t="shared" si="28"/>
        <v>0</v>
      </c>
      <c r="BH10" s="17">
        <f t="shared" si="29"/>
        <v>0</v>
      </c>
      <c r="BI10" s="17">
        <f t="shared" si="30"/>
        <v>0</v>
      </c>
    </row>
    <row r="11" spans="2:61" ht="35.25" customHeight="1">
      <c r="B11" s="9"/>
      <c r="C11" s="15" t="s">
        <v>259</v>
      </c>
      <c r="D11" s="9" t="s">
        <v>7</v>
      </c>
      <c r="E11" s="10">
        <v>35</v>
      </c>
      <c r="F11" s="10">
        <f t="shared" si="31"/>
        <v>35</v>
      </c>
      <c r="G11" s="94">
        <f>'第11号（指定器具、提案要）'!I14</f>
        <v>0</v>
      </c>
      <c r="H11" s="94">
        <v>17</v>
      </c>
      <c r="I11" s="11">
        <v>23348</v>
      </c>
      <c r="J11" s="11"/>
      <c r="K11" s="11">
        <v>9150</v>
      </c>
      <c r="L11" s="11"/>
      <c r="M11" s="11"/>
      <c r="N11" s="11"/>
      <c r="O11" s="11"/>
      <c r="P11" s="11"/>
      <c r="Q11" s="11"/>
      <c r="R11" s="11">
        <v>2182</v>
      </c>
      <c r="S11" s="11"/>
      <c r="T11" s="11"/>
      <c r="U11" s="11"/>
      <c r="V11" s="11"/>
      <c r="W11" s="11">
        <v>2120</v>
      </c>
      <c r="X11" s="11"/>
      <c r="Y11" s="11"/>
      <c r="AA11" s="20">
        <f t="shared" si="32"/>
        <v>817</v>
      </c>
      <c r="AB11" s="20">
        <f t="shared" si="43"/>
        <v>0</v>
      </c>
      <c r="AC11" s="20">
        <f t="shared" si="34"/>
        <v>320</v>
      </c>
      <c r="AD11" s="20">
        <f t="shared" si="35"/>
        <v>0</v>
      </c>
      <c r="AE11" s="20">
        <f t="shared" si="36"/>
        <v>0</v>
      </c>
      <c r="AF11" s="20">
        <f t="shared" si="37"/>
        <v>0</v>
      </c>
      <c r="AG11" s="20">
        <f t="shared" si="38"/>
        <v>0</v>
      </c>
      <c r="AH11" s="20">
        <f t="shared" si="39"/>
        <v>0</v>
      </c>
      <c r="AI11" s="20">
        <f t="shared" si="40"/>
        <v>0</v>
      </c>
      <c r="AJ11" s="20">
        <f t="shared" si="41"/>
        <v>76</v>
      </c>
      <c r="AK11" s="20">
        <f t="shared" si="42"/>
        <v>0</v>
      </c>
      <c r="AL11" s="20">
        <f t="shared" si="8"/>
        <v>0</v>
      </c>
      <c r="AM11" s="20">
        <f t="shared" si="9"/>
        <v>0</v>
      </c>
      <c r="AN11" s="20">
        <f t="shared" si="10"/>
        <v>0</v>
      </c>
      <c r="AO11" s="20">
        <f t="shared" si="11"/>
        <v>74</v>
      </c>
      <c r="AP11" s="20">
        <f t="shared" si="12"/>
        <v>0</v>
      </c>
      <c r="AQ11" s="20">
        <f t="shared" si="13"/>
        <v>0</v>
      </c>
      <c r="AS11" s="17">
        <f t="shared" si="14"/>
        <v>0</v>
      </c>
      <c r="AT11" s="17">
        <f t="shared" si="15"/>
        <v>0</v>
      </c>
      <c r="AU11" s="17">
        <f t="shared" si="16"/>
        <v>0</v>
      </c>
      <c r="AV11" s="17">
        <f t="shared" si="17"/>
        <v>0</v>
      </c>
      <c r="AW11" s="17">
        <f t="shared" si="18"/>
        <v>0</v>
      </c>
      <c r="AX11" s="17">
        <f t="shared" si="19"/>
        <v>0</v>
      </c>
      <c r="AY11" s="17">
        <f t="shared" si="20"/>
        <v>0</v>
      </c>
      <c r="AZ11" s="17">
        <f t="shared" si="21"/>
        <v>0</v>
      </c>
      <c r="BA11" s="17">
        <f t="shared" si="22"/>
        <v>0</v>
      </c>
      <c r="BB11" s="17">
        <f t="shared" si="23"/>
        <v>0</v>
      </c>
      <c r="BC11" s="17">
        <f t="shared" si="24"/>
        <v>0</v>
      </c>
      <c r="BD11" s="17">
        <f t="shared" si="25"/>
        <v>0</v>
      </c>
      <c r="BE11" s="17">
        <f t="shared" si="26"/>
        <v>0</v>
      </c>
      <c r="BF11" s="17">
        <f t="shared" si="27"/>
        <v>0</v>
      </c>
      <c r="BG11" s="17">
        <f t="shared" si="28"/>
        <v>0</v>
      </c>
      <c r="BH11" s="17">
        <f t="shared" si="29"/>
        <v>0</v>
      </c>
      <c r="BI11" s="17">
        <f t="shared" si="30"/>
        <v>0</v>
      </c>
    </row>
    <row r="12" spans="2:61" ht="35.25" customHeight="1">
      <c r="B12" s="9"/>
      <c r="C12" s="15" t="s">
        <v>260</v>
      </c>
      <c r="D12" s="9" t="s">
        <v>191</v>
      </c>
      <c r="E12" s="10">
        <v>46</v>
      </c>
      <c r="F12" s="10">
        <f t="shared" si="31"/>
        <v>46</v>
      </c>
      <c r="G12" s="94">
        <f>'第11号（指定器具、提案要）'!I15</f>
        <v>0</v>
      </c>
      <c r="H12" s="94">
        <v>12</v>
      </c>
      <c r="I12" s="11"/>
      <c r="J12" s="11"/>
      <c r="K12" s="11">
        <v>6100</v>
      </c>
      <c r="L12" s="11"/>
      <c r="M12" s="11">
        <v>239</v>
      </c>
      <c r="N12" s="11">
        <v>2205</v>
      </c>
      <c r="O12" s="11"/>
      <c r="P12" s="11"/>
      <c r="Q12" s="11">
        <v>2930</v>
      </c>
      <c r="R12" s="11">
        <v>4898</v>
      </c>
      <c r="S12" s="11"/>
      <c r="T12" s="11">
        <v>17532</v>
      </c>
      <c r="U12" s="11">
        <v>586</v>
      </c>
      <c r="V12" s="11">
        <v>21096</v>
      </c>
      <c r="W12" s="11">
        <v>10160</v>
      </c>
      <c r="X12" s="11">
        <v>21080</v>
      </c>
      <c r="Y12" s="11"/>
      <c r="AA12" s="20">
        <f t="shared" si="32"/>
        <v>0</v>
      </c>
      <c r="AB12" s="20">
        <f t="shared" si="43"/>
        <v>0</v>
      </c>
      <c r="AC12" s="20">
        <f t="shared" si="34"/>
        <v>281</v>
      </c>
      <c r="AD12" s="20">
        <f t="shared" si="35"/>
        <v>0</v>
      </c>
      <c r="AE12" s="20">
        <f t="shared" si="36"/>
        <v>11</v>
      </c>
      <c r="AF12" s="20">
        <f t="shared" si="37"/>
        <v>101</v>
      </c>
      <c r="AG12" s="20">
        <f t="shared" si="38"/>
        <v>0</v>
      </c>
      <c r="AH12" s="20">
        <f t="shared" si="39"/>
        <v>0</v>
      </c>
      <c r="AI12" s="20">
        <f t="shared" si="40"/>
        <v>135</v>
      </c>
      <c r="AJ12" s="20">
        <f t="shared" si="41"/>
        <v>225</v>
      </c>
      <c r="AK12" s="20">
        <f t="shared" si="42"/>
        <v>0</v>
      </c>
      <c r="AL12" s="20">
        <f t="shared" si="8"/>
        <v>806</v>
      </c>
      <c r="AM12" s="20">
        <f t="shared" si="9"/>
        <v>27</v>
      </c>
      <c r="AN12" s="20">
        <f t="shared" si="10"/>
        <v>970</v>
      </c>
      <c r="AO12" s="20">
        <f t="shared" si="11"/>
        <v>467</v>
      </c>
      <c r="AP12" s="20">
        <f t="shared" si="12"/>
        <v>970</v>
      </c>
      <c r="AQ12" s="20">
        <f t="shared" si="13"/>
        <v>0</v>
      </c>
      <c r="AS12" s="17">
        <f t="shared" si="14"/>
        <v>0</v>
      </c>
      <c r="AT12" s="17">
        <f t="shared" si="15"/>
        <v>0</v>
      </c>
      <c r="AU12" s="17">
        <f t="shared" si="16"/>
        <v>0</v>
      </c>
      <c r="AV12" s="17">
        <f t="shared" si="17"/>
        <v>0</v>
      </c>
      <c r="AW12" s="17">
        <f t="shared" si="18"/>
        <v>0</v>
      </c>
      <c r="AX12" s="17">
        <f t="shared" si="19"/>
        <v>0</v>
      </c>
      <c r="AY12" s="17">
        <f t="shared" si="20"/>
        <v>0</v>
      </c>
      <c r="AZ12" s="17">
        <f t="shared" si="21"/>
        <v>0</v>
      </c>
      <c r="BA12" s="17">
        <f t="shared" si="22"/>
        <v>0</v>
      </c>
      <c r="BB12" s="17">
        <f t="shared" si="23"/>
        <v>0</v>
      </c>
      <c r="BC12" s="17">
        <f t="shared" si="24"/>
        <v>0</v>
      </c>
      <c r="BD12" s="17">
        <f t="shared" si="25"/>
        <v>0</v>
      </c>
      <c r="BE12" s="17">
        <f t="shared" si="26"/>
        <v>0</v>
      </c>
      <c r="BF12" s="17">
        <f t="shared" si="27"/>
        <v>0</v>
      </c>
      <c r="BG12" s="17">
        <f t="shared" si="28"/>
        <v>0</v>
      </c>
      <c r="BH12" s="17">
        <f t="shared" si="29"/>
        <v>0</v>
      </c>
      <c r="BI12" s="17">
        <f t="shared" si="30"/>
        <v>0</v>
      </c>
    </row>
    <row r="13" spans="2:61" ht="35.25" customHeight="1">
      <c r="B13" s="9"/>
      <c r="C13" s="15" t="s">
        <v>264</v>
      </c>
      <c r="D13" s="9" t="s">
        <v>190</v>
      </c>
      <c r="E13" s="10">
        <v>36</v>
      </c>
      <c r="F13" s="10">
        <v>36</v>
      </c>
      <c r="G13" s="94">
        <f>G12</f>
        <v>0</v>
      </c>
      <c r="H13" s="94">
        <v>12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7032</v>
      </c>
      <c r="V13" s="11"/>
      <c r="W13" s="11"/>
      <c r="X13" s="11"/>
      <c r="Y13" s="11"/>
      <c r="AA13" s="20">
        <f t="shared" si="32"/>
        <v>0</v>
      </c>
      <c r="AB13" s="20">
        <f t="shared" si="43"/>
        <v>0</v>
      </c>
      <c r="AC13" s="20">
        <f t="shared" si="34"/>
        <v>0</v>
      </c>
      <c r="AD13" s="20">
        <f t="shared" si="35"/>
        <v>0</v>
      </c>
      <c r="AE13" s="20">
        <f t="shared" si="36"/>
        <v>0</v>
      </c>
      <c r="AF13" s="20">
        <f t="shared" si="37"/>
        <v>0</v>
      </c>
      <c r="AG13" s="20">
        <f t="shared" si="38"/>
        <v>0</v>
      </c>
      <c r="AH13" s="20">
        <f t="shared" si="39"/>
        <v>0</v>
      </c>
      <c r="AI13" s="20">
        <f t="shared" si="40"/>
        <v>0</v>
      </c>
      <c r="AJ13" s="20">
        <f t="shared" si="41"/>
        <v>0</v>
      </c>
      <c r="AK13" s="20">
        <f t="shared" si="42"/>
        <v>0</v>
      </c>
      <c r="AL13" s="20">
        <f t="shared" si="8"/>
        <v>0</v>
      </c>
      <c r="AM13" s="20">
        <f t="shared" si="9"/>
        <v>253</v>
      </c>
      <c r="AN13" s="20">
        <f t="shared" si="10"/>
        <v>0</v>
      </c>
      <c r="AO13" s="20">
        <f t="shared" si="11"/>
        <v>0</v>
      </c>
      <c r="AP13" s="20">
        <f t="shared" si="12"/>
        <v>0</v>
      </c>
      <c r="AQ13" s="20">
        <f t="shared" si="13"/>
        <v>0</v>
      </c>
      <c r="AS13" s="17">
        <f t="shared" si="14"/>
        <v>0</v>
      </c>
      <c r="AT13" s="17">
        <f t="shared" si="15"/>
        <v>0</v>
      </c>
      <c r="AU13" s="17">
        <f t="shared" si="16"/>
        <v>0</v>
      </c>
      <c r="AV13" s="17">
        <f t="shared" si="17"/>
        <v>0</v>
      </c>
      <c r="AW13" s="17">
        <f t="shared" si="18"/>
        <v>0</v>
      </c>
      <c r="AX13" s="17">
        <f t="shared" si="19"/>
        <v>0</v>
      </c>
      <c r="AY13" s="17">
        <f t="shared" si="20"/>
        <v>0</v>
      </c>
      <c r="AZ13" s="17">
        <f t="shared" si="21"/>
        <v>0</v>
      </c>
      <c r="BA13" s="17">
        <f t="shared" si="22"/>
        <v>0</v>
      </c>
      <c r="BB13" s="17">
        <f t="shared" si="23"/>
        <v>0</v>
      </c>
      <c r="BC13" s="17">
        <f t="shared" si="24"/>
        <v>0</v>
      </c>
      <c r="BD13" s="17">
        <f t="shared" si="25"/>
        <v>0</v>
      </c>
      <c r="BE13" s="17">
        <f t="shared" si="26"/>
        <v>0</v>
      </c>
      <c r="BF13" s="17">
        <f t="shared" si="27"/>
        <v>0</v>
      </c>
      <c r="BG13" s="17">
        <f t="shared" si="28"/>
        <v>0</v>
      </c>
      <c r="BH13" s="17">
        <f t="shared" si="29"/>
        <v>0</v>
      </c>
      <c r="BI13" s="17">
        <f t="shared" si="30"/>
        <v>0</v>
      </c>
    </row>
    <row r="14" spans="2:61" ht="35.25" customHeight="1">
      <c r="B14" s="9"/>
      <c r="C14" s="108">
        <v>10</v>
      </c>
      <c r="D14" s="109" t="s">
        <v>189</v>
      </c>
      <c r="E14" s="10">
        <v>23</v>
      </c>
      <c r="F14" s="10">
        <f t="shared" si="31"/>
        <v>23</v>
      </c>
      <c r="G14" s="94">
        <f>'第11号（指定器具、提案要）'!I16</f>
        <v>0</v>
      </c>
      <c r="H14" s="94">
        <v>6</v>
      </c>
      <c r="I14" s="11">
        <v>1206</v>
      </c>
      <c r="J14" s="11"/>
      <c r="K14" s="11">
        <v>2440</v>
      </c>
      <c r="L14" s="11"/>
      <c r="M14" s="11">
        <v>39196</v>
      </c>
      <c r="N14" s="11">
        <v>2083</v>
      </c>
      <c r="O14" s="11">
        <v>30222</v>
      </c>
      <c r="P14" s="11">
        <v>2628</v>
      </c>
      <c r="Q14" s="11">
        <v>2930</v>
      </c>
      <c r="R14" s="11">
        <v>6684</v>
      </c>
      <c r="S14" s="11">
        <v>4395</v>
      </c>
      <c r="T14" s="11">
        <v>1440</v>
      </c>
      <c r="U14" s="11">
        <v>2051</v>
      </c>
      <c r="V14" s="11">
        <v>4688</v>
      </c>
      <c r="W14" s="11">
        <v>72</v>
      </c>
      <c r="X14" s="11">
        <v>37200</v>
      </c>
      <c r="Y14" s="11">
        <v>21700</v>
      </c>
      <c r="AA14" s="20">
        <f t="shared" si="32"/>
        <v>28</v>
      </c>
      <c r="AB14" s="20">
        <f t="shared" si="43"/>
        <v>0</v>
      </c>
      <c r="AC14" s="20">
        <f t="shared" si="34"/>
        <v>56</v>
      </c>
      <c r="AD14" s="20">
        <f t="shared" si="35"/>
        <v>0</v>
      </c>
      <c r="AE14" s="20">
        <f t="shared" si="36"/>
        <v>902</v>
      </c>
      <c r="AF14" s="20">
        <f t="shared" si="37"/>
        <v>48</v>
      </c>
      <c r="AG14" s="20">
        <f t="shared" si="38"/>
        <v>695</v>
      </c>
      <c r="AH14" s="20">
        <f t="shared" si="39"/>
        <v>60</v>
      </c>
      <c r="AI14" s="20">
        <f t="shared" si="40"/>
        <v>67</v>
      </c>
      <c r="AJ14" s="20">
        <f t="shared" si="41"/>
        <v>154</v>
      </c>
      <c r="AK14" s="20">
        <f t="shared" si="42"/>
        <v>101</v>
      </c>
      <c r="AL14" s="20">
        <f t="shared" si="8"/>
        <v>33</v>
      </c>
      <c r="AM14" s="20">
        <f t="shared" si="9"/>
        <v>47</v>
      </c>
      <c r="AN14" s="20">
        <f t="shared" si="10"/>
        <v>108</v>
      </c>
      <c r="AO14" s="20">
        <f t="shared" si="11"/>
        <v>2</v>
      </c>
      <c r="AP14" s="20">
        <f t="shared" si="12"/>
        <v>856</v>
      </c>
      <c r="AQ14" s="20">
        <f t="shared" si="13"/>
        <v>499</v>
      </c>
      <c r="AS14" s="17">
        <f t="shared" si="14"/>
        <v>0</v>
      </c>
      <c r="AT14" s="17">
        <f t="shared" si="15"/>
        <v>0</v>
      </c>
      <c r="AU14" s="17">
        <f t="shared" si="16"/>
        <v>0</v>
      </c>
      <c r="AV14" s="17">
        <f t="shared" si="17"/>
        <v>0</v>
      </c>
      <c r="AW14" s="17">
        <f t="shared" si="18"/>
        <v>0</v>
      </c>
      <c r="AX14" s="17">
        <f t="shared" si="19"/>
        <v>0</v>
      </c>
      <c r="AY14" s="17">
        <f t="shared" si="20"/>
        <v>0</v>
      </c>
      <c r="AZ14" s="17">
        <f t="shared" si="21"/>
        <v>0</v>
      </c>
      <c r="BA14" s="17">
        <f t="shared" si="22"/>
        <v>0</v>
      </c>
      <c r="BB14" s="17">
        <f t="shared" si="23"/>
        <v>0</v>
      </c>
      <c r="BC14" s="17">
        <f t="shared" si="24"/>
        <v>0</v>
      </c>
      <c r="BD14" s="17">
        <f t="shared" si="25"/>
        <v>0</v>
      </c>
      <c r="BE14" s="17">
        <f t="shared" si="26"/>
        <v>0</v>
      </c>
      <c r="BF14" s="17">
        <f t="shared" si="27"/>
        <v>0</v>
      </c>
      <c r="BG14" s="17">
        <f t="shared" si="28"/>
        <v>0</v>
      </c>
      <c r="BH14" s="17">
        <f t="shared" si="29"/>
        <v>0</v>
      </c>
      <c r="BI14" s="17">
        <f t="shared" si="30"/>
        <v>0</v>
      </c>
    </row>
    <row r="15" spans="2:61" ht="35.25" customHeight="1">
      <c r="B15" s="9"/>
      <c r="C15" s="108" t="s">
        <v>265</v>
      </c>
      <c r="D15" s="109" t="s">
        <v>188</v>
      </c>
      <c r="E15" s="10">
        <v>18</v>
      </c>
      <c r="F15" s="10">
        <f t="shared" si="31"/>
        <v>18</v>
      </c>
      <c r="G15" s="94">
        <f>G14</f>
        <v>0</v>
      </c>
      <c r="H15" s="94">
        <v>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AA15" s="20">
        <f t="shared" si="32"/>
        <v>0</v>
      </c>
      <c r="AB15" s="20">
        <f t="shared" si="43"/>
        <v>0</v>
      </c>
      <c r="AC15" s="20">
        <f t="shared" si="34"/>
        <v>0</v>
      </c>
      <c r="AD15" s="20">
        <f t="shared" si="35"/>
        <v>0</v>
      </c>
      <c r="AE15" s="20">
        <f t="shared" si="36"/>
        <v>0</v>
      </c>
      <c r="AF15" s="20">
        <f t="shared" si="37"/>
        <v>0</v>
      </c>
      <c r="AG15" s="20">
        <f t="shared" si="38"/>
        <v>0</v>
      </c>
      <c r="AH15" s="20">
        <f t="shared" si="39"/>
        <v>0</v>
      </c>
      <c r="AI15" s="20">
        <f t="shared" si="40"/>
        <v>0</v>
      </c>
      <c r="AJ15" s="20">
        <f t="shared" si="41"/>
        <v>0</v>
      </c>
      <c r="AK15" s="20">
        <f t="shared" si="42"/>
        <v>0</v>
      </c>
      <c r="AL15" s="20">
        <f t="shared" si="8"/>
        <v>0</v>
      </c>
      <c r="AM15" s="20">
        <f t="shared" si="9"/>
        <v>0</v>
      </c>
      <c r="AN15" s="20">
        <f t="shared" si="10"/>
        <v>0</v>
      </c>
      <c r="AO15" s="20">
        <f t="shared" si="11"/>
        <v>0</v>
      </c>
      <c r="AP15" s="20">
        <f t="shared" si="12"/>
        <v>0</v>
      </c>
      <c r="AQ15" s="20">
        <f t="shared" si="13"/>
        <v>0</v>
      </c>
      <c r="AS15" s="17">
        <f t="shared" si="14"/>
        <v>0</v>
      </c>
      <c r="AT15" s="17">
        <f t="shared" si="15"/>
        <v>0</v>
      </c>
      <c r="AU15" s="17">
        <f t="shared" si="16"/>
        <v>0</v>
      </c>
      <c r="AV15" s="17">
        <f t="shared" si="17"/>
        <v>0</v>
      </c>
      <c r="AW15" s="17">
        <f t="shared" si="18"/>
        <v>0</v>
      </c>
      <c r="AX15" s="17">
        <f t="shared" si="19"/>
        <v>0</v>
      </c>
      <c r="AY15" s="17">
        <f t="shared" si="20"/>
        <v>0</v>
      </c>
      <c r="AZ15" s="17">
        <f t="shared" si="21"/>
        <v>0</v>
      </c>
      <c r="BA15" s="17">
        <f t="shared" si="22"/>
        <v>0</v>
      </c>
      <c r="BB15" s="17">
        <f t="shared" si="23"/>
        <v>0</v>
      </c>
      <c r="BC15" s="17">
        <f t="shared" si="24"/>
        <v>0</v>
      </c>
      <c r="BD15" s="17">
        <f t="shared" si="25"/>
        <v>0</v>
      </c>
      <c r="BE15" s="17">
        <f t="shared" si="26"/>
        <v>0</v>
      </c>
      <c r="BF15" s="17">
        <f t="shared" si="27"/>
        <v>0</v>
      </c>
      <c r="BG15" s="17">
        <f t="shared" si="28"/>
        <v>0</v>
      </c>
      <c r="BH15" s="17">
        <f t="shared" si="29"/>
        <v>0</v>
      </c>
      <c r="BI15" s="17">
        <f t="shared" si="30"/>
        <v>0</v>
      </c>
    </row>
    <row r="16" spans="2:61" ht="35.25" customHeight="1">
      <c r="B16" s="9"/>
      <c r="C16" s="15">
        <v>11</v>
      </c>
      <c r="D16" s="9" t="s">
        <v>187</v>
      </c>
      <c r="E16" s="10">
        <v>120</v>
      </c>
      <c r="F16" s="10">
        <f t="shared" si="31"/>
        <v>120</v>
      </c>
      <c r="G16" s="94">
        <f>'第11号（指定器具、提案要）'!I17</f>
        <v>0</v>
      </c>
      <c r="H16" s="94">
        <v>32</v>
      </c>
      <c r="I16" s="11"/>
      <c r="J16" s="11"/>
      <c r="K16" s="11"/>
      <c r="L16" s="11"/>
      <c r="M16" s="11"/>
      <c r="N16" s="11"/>
      <c r="O16" s="11"/>
      <c r="P16" s="11"/>
      <c r="Q16" s="11">
        <v>56256</v>
      </c>
      <c r="R16" s="11"/>
      <c r="S16" s="11"/>
      <c r="T16" s="11">
        <v>3360</v>
      </c>
      <c r="U16" s="11"/>
      <c r="V16" s="11">
        <v>6</v>
      </c>
      <c r="W16" s="11"/>
      <c r="X16" s="11"/>
      <c r="Y16" s="11">
        <v>46500</v>
      </c>
      <c r="AA16" s="20">
        <f t="shared" si="32"/>
        <v>0</v>
      </c>
      <c r="AB16" s="20">
        <f t="shared" si="43"/>
        <v>0</v>
      </c>
      <c r="AC16" s="20">
        <f t="shared" si="34"/>
        <v>0</v>
      </c>
      <c r="AD16" s="20">
        <f t="shared" si="35"/>
        <v>0</v>
      </c>
      <c r="AE16" s="20">
        <f t="shared" si="36"/>
        <v>0</v>
      </c>
      <c r="AF16" s="20">
        <f t="shared" si="37"/>
        <v>0</v>
      </c>
      <c r="AG16" s="20">
        <f t="shared" si="38"/>
        <v>0</v>
      </c>
      <c r="AH16" s="20">
        <f t="shared" si="39"/>
        <v>0</v>
      </c>
      <c r="AI16" s="20">
        <f t="shared" si="40"/>
        <v>6751</v>
      </c>
      <c r="AJ16" s="20">
        <f t="shared" si="41"/>
        <v>0</v>
      </c>
      <c r="AK16" s="20">
        <f t="shared" si="42"/>
        <v>0</v>
      </c>
      <c r="AL16" s="20">
        <f t="shared" si="8"/>
        <v>403</v>
      </c>
      <c r="AM16" s="20">
        <f t="shared" si="9"/>
        <v>0</v>
      </c>
      <c r="AN16" s="20">
        <f t="shared" si="10"/>
        <v>1</v>
      </c>
      <c r="AO16" s="20">
        <f t="shared" si="11"/>
        <v>0</v>
      </c>
      <c r="AP16" s="20">
        <f t="shared" si="12"/>
        <v>0</v>
      </c>
      <c r="AQ16" s="20">
        <f t="shared" si="13"/>
        <v>5580</v>
      </c>
      <c r="AS16" s="17">
        <f t="shared" si="14"/>
        <v>0</v>
      </c>
      <c r="AT16" s="17">
        <f t="shared" si="15"/>
        <v>0</v>
      </c>
      <c r="AU16" s="17">
        <f t="shared" si="16"/>
        <v>0</v>
      </c>
      <c r="AV16" s="17">
        <f t="shared" si="17"/>
        <v>0</v>
      </c>
      <c r="AW16" s="17">
        <f t="shared" si="18"/>
        <v>0</v>
      </c>
      <c r="AX16" s="17">
        <f t="shared" si="19"/>
        <v>0</v>
      </c>
      <c r="AY16" s="17">
        <f t="shared" si="20"/>
        <v>0</v>
      </c>
      <c r="AZ16" s="17">
        <f t="shared" si="21"/>
        <v>0</v>
      </c>
      <c r="BA16" s="17">
        <f t="shared" si="22"/>
        <v>0</v>
      </c>
      <c r="BB16" s="17">
        <f t="shared" si="23"/>
        <v>0</v>
      </c>
      <c r="BC16" s="17">
        <f t="shared" si="24"/>
        <v>0</v>
      </c>
      <c r="BD16" s="17">
        <f t="shared" si="25"/>
        <v>0</v>
      </c>
      <c r="BE16" s="17">
        <f t="shared" si="26"/>
        <v>0</v>
      </c>
      <c r="BF16" s="17">
        <f t="shared" si="27"/>
        <v>0</v>
      </c>
      <c r="BG16" s="17">
        <f t="shared" si="28"/>
        <v>0</v>
      </c>
      <c r="BH16" s="17">
        <f t="shared" si="29"/>
        <v>0</v>
      </c>
      <c r="BI16" s="17">
        <f t="shared" si="30"/>
        <v>0</v>
      </c>
    </row>
    <row r="17" spans="2:61" ht="35.25" customHeight="1">
      <c r="B17" s="9"/>
      <c r="C17" s="15">
        <v>12</v>
      </c>
      <c r="D17" s="9" t="s">
        <v>24</v>
      </c>
      <c r="E17" s="10">
        <v>165</v>
      </c>
      <c r="F17" s="10">
        <f t="shared" si="31"/>
        <v>165</v>
      </c>
      <c r="G17" s="94">
        <f>'第11号（指定器具、提案要）'!I18</f>
        <v>0</v>
      </c>
      <c r="H17" s="94">
        <v>48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>
        <v>8400</v>
      </c>
      <c r="U17" s="11">
        <v>2051</v>
      </c>
      <c r="V17" s="11"/>
      <c r="W17" s="11">
        <v>640</v>
      </c>
      <c r="X17" s="11"/>
      <c r="Y17" s="11"/>
      <c r="AA17" s="20">
        <f t="shared" si="32"/>
        <v>0</v>
      </c>
      <c r="AB17" s="20">
        <f t="shared" si="43"/>
        <v>0</v>
      </c>
      <c r="AC17" s="20">
        <f t="shared" si="34"/>
        <v>0</v>
      </c>
      <c r="AD17" s="20">
        <f t="shared" si="35"/>
        <v>0</v>
      </c>
      <c r="AE17" s="20">
        <f t="shared" si="36"/>
        <v>0</v>
      </c>
      <c r="AF17" s="20">
        <f t="shared" si="37"/>
        <v>0</v>
      </c>
      <c r="AG17" s="20">
        <f t="shared" si="38"/>
        <v>0</v>
      </c>
      <c r="AH17" s="20">
        <f t="shared" si="39"/>
        <v>0</v>
      </c>
      <c r="AI17" s="20">
        <f t="shared" si="40"/>
        <v>0</v>
      </c>
      <c r="AJ17" s="20">
        <f t="shared" si="41"/>
        <v>0</v>
      </c>
      <c r="AK17" s="20">
        <f t="shared" si="42"/>
        <v>0</v>
      </c>
      <c r="AL17" s="20">
        <f t="shared" si="8"/>
        <v>1386</v>
      </c>
      <c r="AM17" s="20">
        <f t="shared" si="9"/>
        <v>338</v>
      </c>
      <c r="AN17" s="20">
        <f t="shared" si="10"/>
        <v>0</v>
      </c>
      <c r="AO17" s="20">
        <f t="shared" si="11"/>
        <v>106</v>
      </c>
      <c r="AP17" s="20">
        <f t="shared" si="12"/>
        <v>0</v>
      </c>
      <c r="AQ17" s="20">
        <f t="shared" si="13"/>
        <v>0</v>
      </c>
      <c r="AS17" s="17">
        <f t="shared" si="14"/>
        <v>0</v>
      </c>
      <c r="AT17" s="17">
        <f t="shared" si="15"/>
        <v>0</v>
      </c>
      <c r="AU17" s="17">
        <f t="shared" si="16"/>
        <v>0</v>
      </c>
      <c r="AV17" s="17">
        <f t="shared" si="17"/>
        <v>0</v>
      </c>
      <c r="AW17" s="17">
        <f t="shared" si="18"/>
        <v>0</v>
      </c>
      <c r="AX17" s="17">
        <f t="shared" si="19"/>
        <v>0</v>
      </c>
      <c r="AY17" s="17">
        <f t="shared" si="20"/>
        <v>0</v>
      </c>
      <c r="AZ17" s="17">
        <f t="shared" si="21"/>
        <v>0</v>
      </c>
      <c r="BA17" s="17">
        <f t="shared" si="22"/>
        <v>0</v>
      </c>
      <c r="BB17" s="17">
        <f t="shared" si="23"/>
        <v>0</v>
      </c>
      <c r="BC17" s="17">
        <f t="shared" si="24"/>
        <v>0</v>
      </c>
      <c r="BD17" s="17">
        <f t="shared" si="25"/>
        <v>0</v>
      </c>
      <c r="BE17" s="17">
        <f t="shared" si="26"/>
        <v>0</v>
      </c>
      <c r="BF17" s="17">
        <f t="shared" si="27"/>
        <v>0</v>
      </c>
      <c r="BG17" s="17">
        <f t="shared" si="28"/>
        <v>0</v>
      </c>
      <c r="BH17" s="17">
        <f t="shared" si="29"/>
        <v>0</v>
      </c>
      <c r="BI17" s="17">
        <f t="shared" si="30"/>
        <v>0</v>
      </c>
    </row>
    <row r="18" spans="2:61" ht="35.25" customHeight="1">
      <c r="B18" s="9"/>
      <c r="C18" s="15">
        <v>13</v>
      </c>
      <c r="D18" s="9" t="s">
        <v>8</v>
      </c>
      <c r="E18" s="10">
        <v>60</v>
      </c>
      <c r="F18" s="10">
        <f t="shared" si="31"/>
        <v>60</v>
      </c>
      <c r="G18" s="94">
        <f>'第11号（指定器具、提案要）'!I19</f>
        <v>0</v>
      </c>
      <c r="H18" s="94">
        <v>5</v>
      </c>
      <c r="I18" s="11"/>
      <c r="J18" s="11"/>
      <c r="K18" s="11">
        <v>61000</v>
      </c>
      <c r="L18" s="11"/>
      <c r="M18" s="11">
        <v>25430</v>
      </c>
      <c r="N18" s="11"/>
      <c r="O18" s="11">
        <v>27594</v>
      </c>
      <c r="P18" s="11">
        <v>7884</v>
      </c>
      <c r="Q18" s="11"/>
      <c r="R18" s="11"/>
      <c r="S18" s="11">
        <v>32816</v>
      </c>
      <c r="T18" s="11"/>
      <c r="U18" s="11"/>
      <c r="V18" s="11"/>
      <c r="W18" s="11"/>
      <c r="X18" s="11">
        <v>12400</v>
      </c>
      <c r="Y18" s="11"/>
      <c r="AA18" s="20">
        <f t="shared" si="32"/>
        <v>0</v>
      </c>
      <c r="AB18" s="20">
        <f t="shared" si="43"/>
        <v>0</v>
      </c>
      <c r="AC18" s="20">
        <f t="shared" si="34"/>
        <v>3660</v>
      </c>
      <c r="AD18" s="20">
        <f t="shared" si="35"/>
        <v>0</v>
      </c>
      <c r="AE18" s="20">
        <f t="shared" si="36"/>
        <v>1526</v>
      </c>
      <c r="AF18" s="20">
        <f t="shared" si="37"/>
        <v>0</v>
      </c>
      <c r="AG18" s="20">
        <f t="shared" si="38"/>
        <v>1656</v>
      </c>
      <c r="AH18" s="20">
        <f t="shared" si="39"/>
        <v>473</v>
      </c>
      <c r="AI18" s="20">
        <f t="shared" si="40"/>
        <v>0</v>
      </c>
      <c r="AJ18" s="20">
        <f t="shared" si="41"/>
        <v>0</v>
      </c>
      <c r="AK18" s="20">
        <f t="shared" si="42"/>
        <v>1969</v>
      </c>
      <c r="AL18" s="20">
        <f t="shared" si="8"/>
        <v>0</v>
      </c>
      <c r="AM18" s="20">
        <f t="shared" si="9"/>
        <v>0</v>
      </c>
      <c r="AN18" s="20">
        <f t="shared" si="10"/>
        <v>0</v>
      </c>
      <c r="AO18" s="20">
        <f t="shared" si="11"/>
        <v>0</v>
      </c>
      <c r="AP18" s="20">
        <f t="shared" si="12"/>
        <v>744</v>
      </c>
      <c r="AQ18" s="20">
        <f t="shared" si="13"/>
        <v>0</v>
      </c>
      <c r="AS18" s="17">
        <f t="shared" si="14"/>
        <v>0</v>
      </c>
      <c r="AT18" s="17">
        <f t="shared" si="15"/>
        <v>0</v>
      </c>
      <c r="AU18" s="17">
        <f t="shared" si="16"/>
        <v>0</v>
      </c>
      <c r="AV18" s="17">
        <f t="shared" si="17"/>
        <v>0</v>
      </c>
      <c r="AW18" s="17">
        <f t="shared" si="18"/>
        <v>0</v>
      </c>
      <c r="AX18" s="17">
        <f t="shared" si="19"/>
        <v>0</v>
      </c>
      <c r="AY18" s="17">
        <f t="shared" si="20"/>
        <v>0</v>
      </c>
      <c r="AZ18" s="17">
        <f t="shared" si="21"/>
        <v>0</v>
      </c>
      <c r="BA18" s="17">
        <f t="shared" si="22"/>
        <v>0</v>
      </c>
      <c r="BB18" s="17">
        <f t="shared" si="23"/>
        <v>0</v>
      </c>
      <c r="BC18" s="17">
        <f t="shared" si="24"/>
        <v>0</v>
      </c>
      <c r="BD18" s="17">
        <f t="shared" si="25"/>
        <v>0</v>
      </c>
      <c r="BE18" s="17">
        <f t="shared" si="26"/>
        <v>0</v>
      </c>
      <c r="BF18" s="17">
        <f t="shared" si="27"/>
        <v>0</v>
      </c>
      <c r="BG18" s="17">
        <f t="shared" si="28"/>
        <v>0</v>
      </c>
      <c r="BH18" s="17">
        <f t="shared" si="29"/>
        <v>0</v>
      </c>
      <c r="BI18" s="17">
        <f t="shared" si="30"/>
        <v>0</v>
      </c>
    </row>
    <row r="19" spans="2:61" ht="35.25" customHeight="1">
      <c r="B19" s="9"/>
      <c r="C19" s="15">
        <v>14</v>
      </c>
      <c r="D19" s="9" t="s">
        <v>9</v>
      </c>
      <c r="E19" s="10">
        <v>12</v>
      </c>
      <c r="F19" s="10">
        <f t="shared" si="31"/>
        <v>12</v>
      </c>
      <c r="G19" s="94">
        <f>'第11号（指定器具、提案要）'!I20</f>
        <v>0</v>
      </c>
      <c r="H19" s="94">
        <v>5</v>
      </c>
      <c r="I19" s="11">
        <v>10416</v>
      </c>
      <c r="J19" s="11"/>
      <c r="K19" s="11">
        <v>24400</v>
      </c>
      <c r="L19" s="11"/>
      <c r="M19" s="11">
        <v>1960</v>
      </c>
      <c r="N19" s="11"/>
      <c r="O19" s="11">
        <v>876</v>
      </c>
      <c r="P19" s="11">
        <v>21024</v>
      </c>
      <c r="Q19" s="11"/>
      <c r="R19" s="11">
        <v>8712</v>
      </c>
      <c r="S19" s="11">
        <v>2344</v>
      </c>
      <c r="T19" s="11">
        <v>54264</v>
      </c>
      <c r="U19" s="11">
        <v>55084</v>
      </c>
      <c r="V19" s="11">
        <v>2344</v>
      </c>
      <c r="W19" s="11">
        <v>10480</v>
      </c>
      <c r="X19" s="11"/>
      <c r="Y19" s="11">
        <v>99200</v>
      </c>
      <c r="AA19" s="20">
        <f t="shared" si="32"/>
        <v>125</v>
      </c>
      <c r="AB19" s="20">
        <f t="shared" si="43"/>
        <v>0</v>
      </c>
      <c r="AC19" s="20">
        <f t="shared" si="34"/>
        <v>293</v>
      </c>
      <c r="AD19" s="20">
        <f t="shared" si="35"/>
        <v>0</v>
      </c>
      <c r="AE19" s="20">
        <f t="shared" si="36"/>
        <v>24</v>
      </c>
      <c r="AF19" s="20">
        <f t="shared" si="37"/>
        <v>0</v>
      </c>
      <c r="AG19" s="20">
        <f t="shared" si="38"/>
        <v>11</v>
      </c>
      <c r="AH19" s="20">
        <f t="shared" si="39"/>
        <v>252</v>
      </c>
      <c r="AI19" s="20">
        <f t="shared" si="40"/>
        <v>0</v>
      </c>
      <c r="AJ19" s="20">
        <f t="shared" si="41"/>
        <v>105</v>
      </c>
      <c r="AK19" s="20">
        <f t="shared" si="42"/>
        <v>28</v>
      </c>
      <c r="AL19" s="20">
        <f t="shared" si="8"/>
        <v>651</v>
      </c>
      <c r="AM19" s="20">
        <f t="shared" si="9"/>
        <v>661</v>
      </c>
      <c r="AN19" s="20">
        <f t="shared" si="10"/>
        <v>28</v>
      </c>
      <c r="AO19" s="20">
        <f t="shared" si="11"/>
        <v>126</v>
      </c>
      <c r="AP19" s="20">
        <f t="shared" si="12"/>
        <v>0</v>
      </c>
      <c r="AQ19" s="20">
        <f t="shared" si="13"/>
        <v>1190</v>
      </c>
      <c r="AS19" s="17">
        <f t="shared" si="14"/>
        <v>0</v>
      </c>
      <c r="AT19" s="17">
        <f t="shared" si="15"/>
        <v>0</v>
      </c>
      <c r="AU19" s="17">
        <f t="shared" si="16"/>
        <v>0</v>
      </c>
      <c r="AV19" s="17">
        <f t="shared" si="17"/>
        <v>0</v>
      </c>
      <c r="AW19" s="17">
        <f t="shared" si="18"/>
        <v>0</v>
      </c>
      <c r="AX19" s="17">
        <f t="shared" si="19"/>
        <v>0</v>
      </c>
      <c r="AY19" s="17">
        <f t="shared" si="20"/>
        <v>0</v>
      </c>
      <c r="AZ19" s="17">
        <f t="shared" si="21"/>
        <v>0</v>
      </c>
      <c r="BA19" s="17">
        <f t="shared" si="22"/>
        <v>0</v>
      </c>
      <c r="BB19" s="17">
        <f t="shared" si="23"/>
        <v>0</v>
      </c>
      <c r="BC19" s="17">
        <f t="shared" si="24"/>
        <v>0</v>
      </c>
      <c r="BD19" s="17">
        <f t="shared" si="25"/>
        <v>0</v>
      </c>
      <c r="BE19" s="17">
        <f t="shared" si="26"/>
        <v>0</v>
      </c>
      <c r="BF19" s="17">
        <f t="shared" si="27"/>
        <v>0</v>
      </c>
      <c r="BG19" s="17">
        <f t="shared" si="28"/>
        <v>0</v>
      </c>
      <c r="BH19" s="17">
        <f t="shared" si="29"/>
        <v>0</v>
      </c>
      <c r="BI19" s="17">
        <f t="shared" si="30"/>
        <v>0</v>
      </c>
    </row>
    <row r="20" spans="2:61" ht="35.25" customHeight="1">
      <c r="B20" s="9"/>
      <c r="C20" s="15">
        <v>15</v>
      </c>
      <c r="D20" s="9" t="s">
        <v>186</v>
      </c>
      <c r="E20" s="10">
        <v>15</v>
      </c>
      <c r="F20" s="10">
        <f t="shared" si="31"/>
        <v>15</v>
      </c>
      <c r="G20" s="94">
        <f>'第11号（指定器具、提案要）'!I21</f>
        <v>0</v>
      </c>
      <c r="H20" s="94">
        <v>2</v>
      </c>
      <c r="I20" s="11"/>
      <c r="J20" s="11"/>
      <c r="K20" s="11"/>
      <c r="L20" s="11"/>
      <c r="M20" s="11">
        <v>8760</v>
      </c>
      <c r="N20" s="11">
        <v>8760</v>
      </c>
      <c r="O20" s="11"/>
      <c r="P20" s="11">
        <v>26280</v>
      </c>
      <c r="Q20" s="11">
        <v>8760</v>
      </c>
      <c r="R20" s="11">
        <v>43800</v>
      </c>
      <c r="S20" s="11">
        <v>17520</v>
      </c>
      <c r="T20" s="11">
        <v>8760</v>
      </c>
      <c r="U20" s="11">
        <v>8760</v>
      </c>
      <c r="V20" s="11">
        <v>17520</v>
      </c>
      <c r="W20" s="11">
        <v>8760</v>
      </c>
      <c r="X20" s="11">
        <v>8760</v>
      </c>
      <c r="Y20" s="11"/>
      <c r="AA20" s="20">
        <f t="shared" si="32"/>
        <v>0</v>
      </c>
      <c r="AB20" s="20">
        <f t="shared" si="43"/>
        <v>0</v>
      </c>
      <c r="AC20" s="20">
        <f t="shared" si="34"/>
        <v>0</v>
      </c>
      <c r="AD20" s="20">
        <f t="shared" si="35"/>
        <v>0</v>
      </c>
      <c r="AE20" s="20">
        <f t="shared" si="36"/>
        <v>131</v>
      </c>
      <c r="AF20" s="20">
        <f t="shared" si="37"/>
        <v>131</v>
      </c>
      <c r="AG20" s="20">
        <f t="shared" si="38"/>
        <v>0</v>
      </c>
      <c r="AH20" s="20">
        <f t="shared" si="39"/>
        <v>394</v>
      </c>
      <c r="AI20" s="20">
        <f t="shared" si="40"/>
        <v>131</v>
      </c>
      <c r="AJ20" s="20">
        <f t="shared" si="41"/>
        <v>657</v>
      </c>
      <c r="AK20" s="20">
        <f t="shared" si="42"/>
        <v>263</v>
      </c>
      <c r="AL20" s="20">
        <f t="shared" si="8"/>
        <v>131</v>
      </c>
      <c r="AM20" s="20">
        <f t="shared" si="9"/>
        <v>131</v>
      </c>
      <c r="AN20" s="20">
        <f t="shared" si="10"/>
        <v>263</v>
      </c>
      <c r="AO20" s="20">
        <f t="shared" si="11"/>
        <v>131</v>
      </c>
      <c r="AP20" s="20">
        <f t="shared" si="12"/>
        <v>131</v>
      </c>
      <c r="AQ20" s="20">
        <f t="shared" si="13"/>
        <v>0</v>
      </c>
      <c r="AS20" s="17">
        <f t="shared" si="14"/>
        <v>0</v>
      </c>
      <c r="AT20" s="17">
        <f t="shared" ref="AT20:AT51" si="44">ROUND($G20*J20/1000,0)</f>
        <v>0</v>
      </c>
      <c r="AU20" s="17">
        <f t="shared" si="16"/>
        <v>0</v>
      </c>
      <c r="AV20" s="17">
        <f t="shared" si="17"/>
        <v>0</v>
      </c>
      <c r="AW20" s="17">
        <f t="shared" si="18"/>
        <v>0</v>
      </c>
      <c r="AX20" s="17">
        <f t="shared" si="19"/>
        <v>0</v>
      </c>
      <c r="AY20" s="17">
        <f t="shared" si="20"/>
        <v>0</v>
      </c>
      <c r="AZ20" s="17">
        <f t="shared" si="21"/>
        <v>0</v>
      </c>
      <c r="BA20" s="17">
        <f t="shared" si="22"/>
        <v>0</v>
      </c>
      <c r="BB20" s="17">
        <f t="shared" si="23"/>
        <v>0</v>
      </c>
      <c r="BC20" s="17">
        <f t="shared" si="24"/>
        <v>0</v>
      </c>
      <c r="BD20" s="17">
        <f t="shared" si="25"/>
        <v>0</v>
      </c>
      <c r="BE20" s="17">
        <f t="shared" si="26"/>
        <v>0</v>
      </c>
      <c r="BF20" s="17">
        <f t="shared" si="27"/>
        <v>0</v>
      </c>
      <c r="BG20" s="17">
        <f t="shared" si="28"/>
        <v>0</v>
      </c>
      <c r="BH20" s="17">
        <f t="shared" si="29"/>
        <v>0</v>
      </c>
      <c r="BI20" s="17">
        <f t="shared" si="30"/>
        <v>0</v>
      </c>
    </row>
    <row r="21" spans="2:61" ht="35.25" customHeight="1">
      <c r="B21" s="9"/>
      <c r="C21" s="15">
        <v>16</v>
      </c>
      <c r="D21" s="9" t="s">
        <v>185</v>
      </c>
      <c r="E21" s="10">
        <v>24</v>
      </c>
      <c r="F21" s="10">
        <f t="shared" si="31"/>
        <v>24</v>
      </c>
      <c r="G21" s="94">
        <f>'第11号（指定器具、提案要）'!I22</f>
        <v>0</v>
      </c>
      <c r="H21" s="94">
        <v>3</v>
      </c>
      <c r="I21" s="11"/>
      <c r="J21" s="11"/>
      <c r="K21" s="11">
        <v>61320</v>
      </c>
      <c r="L21" s="11"/>
      <c r="M21" s="11">
        <v>17520</v>
      </c>
      <c r="N21" s="11"/>
      <c r="O21" s="11">
        <v>26280</v>
      </c>
      <c r="P21" s="11">
        <v>8760</v>
      </c>
      <c r="Q21" s="11"/>
      <c r="R21" s="11"/>
      <c r="S21" s="11">
        <v>17520</v>
      </c>
      <c r="T21" s="11"/>
      <c r="U21" s="11">
        <v>17520</v>
      </c>
      <c r="V21" s="11"/>
      <c r="W21" s="11">
        <v>26280</v>
      </c>
      <c r="X21" s="11">
        <v>17520</v>
      </c>
      <c r="Y21" s="11">
        <v>43800</v>
      </c>
      <c r="AA21" s="20">
        <f t="shared" si="32"/>
        <v>0</v>
      </c>
      <c r="AB21" s="20">
        <f t="shared" si="43"/>
        <v>0</v>
      </c>
      <c r="AC21" s="20">
        <f t="shared" si="34"/>
        <v>1472</v>
      </c>
      <c r="AD21" s="20">
        <f t="shared" si="35"/>
        <v>0</v>
      </c>
      <c r="AE21" s="20">
        <f t="shared" si="36"/>
        <v>420</v>
      </c>
      <c r="AF21" s="20">
        <f t="shared" si="37"/>
        <v>0</v>
      </c>
      <c r="AG21" s="20">
        <f t="shared" si="38"/>
        <v>631</v>
      </c>
      <c r="AH21" s="20">
        <f t="shared" si="39"/>
        <v>210</v>
      </c>
      <c r="AI21" s="20">
        <f t="shared" si="40"/>
        <v>0</v>
      </c>
      <c r="AJ21" s="20">
        <f t="shared" si="41"/>
        <v>0</v>
      </c>
      <c r="AK21" s="20">
        <f t="shared" si="42"/>
        <v>420</v>
      </c>
      <c r="AL21" s="20">
        <f t="shared" si="8"/>
        <v>0</v>
      </c>
      <c r="AM21" s="20">
        <f t="shared" si="9"/>
        <v>420</v>
      </c>
      <c r="AN21" s="20">
        <f t="shared" si="10"/>
        <v>0</v>
      </c>
      <c r="AO21" s="20">
        <f t="shared" si="11"/>
        <v>631</v>
      </c>
      <c r="AP21" s="20">
        <f t="shared" si="12"/>
        <v>420</v>
      </c>
      <c r="AQ21" s="20">
        <f t="shared" si="13"/>
        <v>1051</v>
      </c>
      <c r="AS21" s="17">
        <f t="shared" si="14"/>
        <v>0</v>
      </c>
      <c r="AT21" s="17">
        <f t="shared" si="44"/>
        <v>0</v>
      </c>
      <c r="AU21" s="17">
        <f t="shared" si="16"/>
        <v>0</v>
      </c>
      <c r="AV21" s="17">
        <f t="shared" si="17"/>
        <v>0</v>
      </c>
      <c r="AW21" s="17">
        <f t="shared" si="18"/>
        <v>0</v>
      </c>
      <c r="AX21" s="17">
        <f t="shared" si="19"/>
        <v>0</v>
      </c>
      <c r="AY21" s="17">
        <f t="shared" si="20"/>
        <v>0</v>
      </c>
      <c r="AZ21" s="17">
        <f t="shared" si="21"/>
        <v>0</v>
      </c>
      <c r="BA21" s="17">
        <f t="shared" si="22"/>
        <v>0</v>
      </c>
      <c r="BB21" s="17">
        <f t="shared" si="23"/>
        <v>0</v>
      </c>
      <c r="BC21" s="17">
        <f t="shared" si="24"/>
        <v>0</v>
      </c>
      <c r="BD21" s="17">
        <f t="shared" si="25"/>
        <v>0</v>
      </c>
      <c r="BE21" s="17">
        <f t="shared" si="26"/>
        <v>0</v>
      </c>
      <c r="BF21" s="17">
        <f t="shared" si="27"/>
        <v>0</v>
      </c>
      <c r="BG21" s="17">
        <f t="shared" si="28"/>
        <v>0</v>
      </c>
      <c r="BH21" s="17">
        <f t="shared" si="29"/>
        <v>0</v>
      </c>
      <c r="BI21" s="17">
        <f t="shared" si="30"/>
        <v>0</v>
      </c>
    </row>
    <row r="22" spans="2:61" ht="35.25" customHeight="1">
      <c r="B22" s="9"/>
      <c r="C22" s="15">
        <v>17</v>
      </c>
      <c r="D22" s="9" t="s">
        <v>12</v>
      </c>
      <c r="E22" s="10">
        <v>86</v>
      </c>
      <c r="F22" s="10">
        <f t="shared" si="31"/>
        <v>86</v>
      </c>
      <c r="G22" s="94">
        <f>'第11号（指定器具、提案要）'!I23</f>
        <v>0</v>
      </c>
      <c r="H22" s="94">
        <v>28</v>
      </c>
      <c r="I22" s="11">
        <v>9600</v>
      </c>
      <c r="J22" s="11"/>
      <c r="K22" s="11"/>
      <c r="L22" s="11">
        <v>3840</v>
      </c>
      <c r="M22" s="11"/>
      <c r="N22" s="11"/>
      <c r="O22" s="11">
        <v>8760</v>
      </c>
      <c r="P22" s="11"/>
      <c r="Q22" s="11"/>
      <c r="R22" s="11"/>
      <c r="S22" s="11">
        <v>11134</v>
      </c>
      <c r="T22" s="11">
        <v>6840</v>
      </c>
      <c r="U22" s="11">
        <v>7911</v>
      </c>
      <c r="V22" s="11"/>
      <c r="W22" s="11"/>
      <c r="X22" s="11"/>
      <c r="Y22" s="11">
        <v>3100</v>
      </c>
      <c r="AA22" s="20">
        <f t="shared" si="32"/>
        <v>826</v>
      </c>
      <c r="AB22" s="20">
        <f t="shared" si="43"/>
        <v>0</v>
      </c>
      <c r="AC22" s="20">
        <f t="shared" si="34"/>
        <v>0</v>
      </c>
      <c r="AD22" s="20">
        <f t="shared" si="35"/>
        <v>330</v>
      </c>
      <c r="AE22" s="20">
        <f t="shared" si="36"/>
        <v>0</v>
      </c>
      <c r="AF22" s="20">
        <f t="shared" si="37"/>
        <v>0</v>
      </c>
      <c r="AG22" s="20">
        <f t="shared" si="38"/>
        <v>753</v>
      </c>
      <c r="AH22" s="20">
        <f t="shared" si="39"/>
        <v>0</v>
      </c>
      <c r="AI22" s="20">
        <f t="shared" si="40"/>
        <v>0</v>
      </c>
      <c r="AJ22" s="20">
        <f t="shared" si="41"/>
        <v>0</v>
      </c>
      <c r="AK22" s="20">
        <f t="shared" si="42"/>
        <v>958</v>
      </c>
      <c r="AL22" s="20">
        <f t="shared" si="8"/>
        <v>588</v>
      </c>
      <c r="AM22" s="20">
        <f t="shared" si="9"/>
        <v>680</v>
      </c>
      <c r="AN22" s="20">
        <f t="shared" si="10"/>
        <v>0</v>
      </c>
      <c r="AO22" s="20">
        <f t="shared" si="11"/>
        <v>0</v>
      </c>
      <c r="AP22" s="20">
        <f t="shared" si="12"/>
        <v>0</v>
      </c>
      <c r="AQ22" s="20">
        <f t="shared" si="13"/>
        <v>267</v>
      </c>
      <c r="AS22" s="17">
        <f t="shared" si="14"/>
        <v>0</v>
      </c>
      <c r="AT22" s="17">
        <f t="shared" si="44"/>
        <v>0</v>
      </c>
      <c r="AU22" s="17">
        <f t="shared" si="16"/>
        <v>0</v>
      </c>
      <c r="AV22" s="17">
        <f t="shared" si="17"/>
        <v>0</v>
      </c>
      <c r="AW22" s="17">
        <f t="shared" si="18"/>
        <v>0</v>
      </c>
      <c r="AX22" s="17">
        <f t="shared" si="19"/>
        <v>0</v>
      </c>
      <c r="AY22" s="17">
        <f t="shared" si="20"/>
        <v>0</v>
      </c>
      <c r="AZ22" s="17">
        <f t="shared" si="21"/>
        <v>0</v>
      </c>
      <c r="BA22" s="17">
        <f t="shared" si="22"/>
        <v>0</v>
      </c>
      <c r="BB22" s="17">
        <f t="shared" si="23"/>
        <v>0</v>
      </c>
      <c r="BC22" s="17">
        <f t="shared" si="24"/>
        <v>0</v>
      </c>
      <c r="BD22" s="17">
        <f t="shared" si="25"/>
        <v>0</v>
      </c>
      <c r="BE22" s="17">
        <f t="shared" si="26"/>
        <v>0</v>
      </c>
      <c r="BF22" s="17">
        <f t="shared" si="27"/>
        <v>0</v>
      </c>
      <c r="BG22" s="17">
        <f t="shared" si="28"/>
        <v>0</v>
      </c>
      <c r="BH22" s="17">
        <f t="shared" si="29"/>
        <v>0</v>
      </c>
      <c r="BI22" s="17">
        <f t="shared" si="30"/>
        <v>0</v>
      </c>
    </row>
    <row r="23" spans="2:61" ht="35.25" customHeight="1">
      <c r="B23" s="9"/>
      <c r="C23" s="15">
        <v>18</v>
      </c>
      <c r="D23" s="9" t="s">
        <v>13</v>
      </c>
      <c r="E23" s="10">
        <v>70</v>
      </c>
      <c r="F23" s="10">
        <f t="shared" si="31"/>
        <v>70</v>
      </c>
      <c r="G23" s="94">
        <f>'第11号（指定器具、提案要）'!I24</f>
        <v>0</v>
      </c>
      <c r="H23" s="94">
        <v>33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AA23" s="20">
        <f t="shared" si="32"/>
        <v>0</v>
      </c>
      <c r="AB23" s="20">
        <f t="shared" si="43"/>
        <v>0</v>
      </c>
      <c r="AC23" s="20">
        <f t="shared" si="34"/>
        <v>0</v>
      </c>
      <c r="AD23" s="20">
        <f t="shared" si="35"/>
        <v>0</v>
      </c>
      <c r="AE23" s="20">
        <f t="shared" si="36"/>
        <v>0</v>
      </c>
      <c r="AF23" s="20">
        <f t="shared" si="37"/>
        <v>0</v>
      </c>
      <c r="AG23" s="20">
        <f t="shared" si="38"/>
        <v>0</v>
      </c>
      <c r="AH23" s="20">
        <f t="shared" si="39"/>
        <v>0</v>
      </c>
      <c r="AI23" s="20">
        <f t="shared" si="40"/>
        <v>0</v>
      </c>
      <c r="AJ23" s="20">
        <f t="shared" si="41"/>
        <v>0</v>
      </c>
      <c r="AK23" s="20">
        <f t="shared" si="42"/>
        <v>0</v>
      </c>
      <c r="AL23" s="20">
        <f t="shared" si="8"/>
        <v>0</v>
      </c>
      <c r="AM23" s="20">
        <f t="shared" si="9"/>
        <v>0</v>
      </c>
      <c r="AN23" s="20">
        <f t="shared" si="10"/>
        <v>0</v>
      </c>
      <c r="AO23" s="20">
        <f t="shared" si="11"/>
        <v>0</v>
      </c>
      <c r="AP23" s="20">
        <f t="shared" si="12"/>
        <v>0</v>
      </c>
      <c r="AQ23" s="20">
        <f t="shared" si="13"/>
        <v>0</v>
      </c>
      <c r="AS23" s="17">
        <f t="shared" si="14"/>
        <v>0</v>
      </c>
      <c r="AT23" s="17">
        <f t="shared" si="44"/>
        <v>0</v>
      </c>
      <c r="AU23" s="17">
        <f t="shared" si="16"/>
        <v>0</v>
      </c>
      <c r="AV23" s="17">
        <f t="shared" si="17"/>
        <v>0</v>
      </c>
      <c r="AW23" s="17">
        <f t="shared" si="18"/>
        <v>0</v>
      </c>
      <c r="AX23" s="17">
        <f t="shared" si="19"/>
        <v>0</v>
      </c>
      <c r="AY23" s="17">
        <f t="shared" si="20"/>
        <v>0</v>
      </c>
      <c r="AZ23" s="17">
        <f t="shared" si="21"/>
        <v>0</v>
      </c>
      <c r="BA23" s="17">
        <f t="shared" si="22"/>
        <v>0</v>
      </c>
      <c r="BB23" s="17">
        <f t="shared" si="23"/>
        <v>0</v>
      </c>
      <c r="BC23" s="17">
        <f t="shared" si="24"/>
        <v>0</v>
      </c>
      <c r="BD23" s="17">
        <f t="shared" si="25"/>
        <v>0</v>
      </c>
      <c r="BE23" s="17">
        <f t="shared" si="26"/>
        <v>0</v>
      </c>
      <c r="BF23" s="17">
        <f t="shared" si="27"/>
        <v>0</v>
      </c>
      <c r="BG23" s="17">
        <f t="shared" si="28"/>
        <v>0</v>
      </c>
      <c r="BH23" s="17">
        <f t="shared" si="29"/>
        <v>0</v>
      </c>
      <c r="BI23" s="17">
        <f t="shared" si="30"/>
        <v>0</v>
      </c>
    </row>
    <row r="24" spans="2:61" ht="35.25" customHeight="1">
      <c r="B24" s="9"/>
      <c r="C24" s="15">
        <v>19</v>
      </c>
      <c r="D24" s="9" t="s">
        <v>14</v>
      </c>
      <c r="E24" s="10">
        <v>86</v>
      </c>
      <c r="F24" s="10">
        <f t="shared" si="31"/>
        <v>86</v>
      </c>
      <c r="G24" s="94">
        <f>'第11号（指定器具、提案要）'!I25</f>
        <v>0</v>
      </c>
      <c r="H24" s="94">
        <v>28</v>
      </c>
      <c r="I24" s="11"/>
      <c r="J24" s="11">
        <v>4880</v>
      </c>
      <c r="K24" s="11"/>
      <c r="L24" s="11"/>
      <c r="M24" s="11"/>
      <c r="N24" s="11">
        <v>2205</v>
      </c>
      <c r="O24" s="11"/>
      <c r="P24" s="11"/>
      <c r="Q24" s="11"/>
      <c r="R24" s="11">
        <v>2619</v>
      </c>
      <c r="S24" s="11"/>
      <c r="T24" s="11"/>
      <c r="U24" s="11">
        <v>7911</v>
      </c>
      <c r="V24" s="11">
        <v>11720</v>
      </c>
      <c r="W24" s="11"/>
      <c r="X24" s="11">
        <v>6200</v>
      </c>
      <c r="Y24" s="11">
        <v>3100</v>
      </c>
      <c r="AA24" s="20">
        <f t="shared" si="32"/>
        <v>0</v>
      </c>
      <c r="AB24" s="20">
        <f t="shared" si="43"/>
        <v>420</v>
      </c>
      <c r="AC24" s="20">
        <f t="shared" si="34"/>
        <v>0</v>
      </c>
      <c r="AD24" s="20">
        <f t="shared" si="35"/>
        <v>0</v>
      </c>
      <c r="AE24" s="20">
        <f t="shared" si="36"/>
        <v>0</v>
      </c>
      <c r="AF24" s="20">
        <f t="shared" si="37"/>
        <v>190</v>
      </c>
      <c r="AG24" s="20">
        <f t="shared" si="38"/>
        <v>0</v>
      </c>
      <c r="AH24" s="20">
        <f t="shared" si="39"/>
        <v>0</v>
      </c>
      <c r="AI24" s="20">
        <f t="shared" si="40"/>
        <v>0</v>
      </c>
      <c r="AJ24" s="20">
        <f t="shared" si="41"/>
        <v>225</v>
      </c>
      <c r="AK24" s="20">
        <f t="shared" si="42"/>
        <v>0</v>
      </c>
      <c r="AL24" s="20">
        <f t="shared" si="8"/>
        <v>0</v>
      </c>
      <c r="AM24" s="20">
        <f t="shared" si="9"/>
        <v>680</v>
      </c>
      <c r="AN24" s="20">
        <f t="shared" si="10"/>
        <v>1008</v>
      </c>
      <c r="AO24" s="20">
        <f t="shared" si="11"/>
        <v>0</v>
      </c>
      <c r="AP24" s="20">
        <f t="shared" si="12"/>
        <v>533</v>
      </c>
      <c r="AQ24" s="20">
        <f t="shared" si="13"/>
        <v>267</v>
      </c>
      <c r="AS24" s="17">
        <f t="shared" si="14"/>
        <v>0</v>
      </c>
      <c r="AT24" s="17">
        <f t="shared" si="44"/>
        <v>0</v>
      </c>
      <c r="AU24" s="17">
        <f t="shared" si="16"/>
        <v>0</v>
      </c>
      <c r="AV24" s="17">
        <f t="shared" si="17"/>
        <v>0</v>
      </c>
      <c r="AW24" s="17">
        <f t="shared" si="18"/>
        <v>0</v>
      </c>
      <c r="AX24" s="17">
        <f t="shared" si="19"/>
        <v>0</v>
      </c>
      <c r="AY24" s="17">
        <f t="shared" si="20"/>
        <v>0</v>
      </c>
      <c r="AZ24" s="17">
        <f t="shared" si="21"/>
        <v>0</v>
      </c>
      <c r="BA24" s="17">
        <f t="shared" si="22"/>
        <v>0</v>
      </c>
      <c r="BB24" s="17">
        <f t="shared" si="23"/>
        <v>0</v>
      </c>
      <c r="BC24" s="17">
        <f t="shared" si="24"/>
        <v>0</v>
      </c>
      <c r="BD24" s="17">
        <f t="shared" si="25"/>
        <v>0</v>
      </c>
      <c r="BE24" s="17">
        <f t="shared" si="26"/>
        <v>0</v>
      </c>
      <c r="BF24" s="17">
        <f t="shared" si="27"/>
        <v>0</v>
      </c>
      <c r="BG24" s="17">
        <f t="shared" si="28"/>
        <v>0</v>
      </c>
      <c r="BH24" s="17">
        <f t="shared" si="29"/>
        <v>0</v>
      </c>
      <c r="BI24" s="17">
        <f t="shared" si="30"/>
        <v>0</v>
      </c>
    </row>
    <row r="25" spans="2:61" ht="35.25" customHeight="1">
      <c r="B25" s="9"/>
      <c r="C25" s="15">
        <v>20</v>
      </c>
      <c r="D25" s="9" t="s">
        <v>15</v>
      </c>
      <c r="E25" s="10">
        <v>70</v>
      </c>
      <c r="F25" s="10">
        <f t="shared" si="31"/>
        <v>70</v>
      </c>
      <c r="G25" s="94">
        <f>'第11号（指定器具、提案要）'!I26</f>
        <v>0</v>
      </c>
      <c r="H25" s="94">
        <v>33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AA25" s="20">
        <f t="shared" si="32"/>
        <v>0</v>
      </c>
      <c r="AB25" s="20">
        <f t="shared" si="43"/>
        <v>0</v>
      </c>
      <c r="AC25" s="20">
        <f t="shared" si="34"/>
        <v>0</v>
      </c>
      <c r="AD25" s="20">
        <f t="shared" si="35"/>
        <v>0</v>
      </c>
      <c r="AE25" s="20">
        <f t="shared" si="36"/>
        <v>0</v>
      </c>
      <c r="AF25" s="20">
        <f t="shared" si="37"/>
        <v>0</v>
      </c>
      <c r="AG25" s="20">
        <f t="shared" si="38"/>
        <v>0</v>
      </c>
      <c r="AH25" s="20">
        <f t="shared" si="39"/>
        <v>0</v>
      </c>
      <c r="AI25" s="20">
        <f t="shared" si="40"/>
        <v>0</v>
      </c>
      <c r="AJ25" s="20">
        <f t="shared" si="41"/>
        <v>0</v>
      </c>
      <c r="AK25" s="20">
        <f t="shared" si="42"/>
        <v>0</v>
      </c>
      <c r="AL25" s="20">
        <f t="shared" si="8"/>
        <v>0</v>
      </c>
      <c r="AM25" s="20">
        <f t="shared" si="9"/>
        <v>0</v>
      </c>
      <c r="AN25" s="20">
        <f t="shared" si="10"/>
        <v>0</v>
      </c>
      <c r="AO25" s="20">
        <f t="shared" si="11"/>
        <v>0</v>
      </c>
      <c r="AP25" s="20">
        <f t="shared" si="12"/>
        <v>0</v>
      </c>
      <c r="AQ25" s="20">
        <f t="shared" si="13"/>
        <v>0</v>
      </c>
      <c r="AS25" s="17">
        <f t="shared" si="14"/>
        <v>0</v>
      </c>
      <c r="AT25" s="17">
        <f t="shared" si="44"/>
        <v>0</v>
      </c>
      <c r="AU25" s="17">
        <f t="shared" si="16"/>
        <v>0</v>
      </c>
      <c r="AV25" s="17">
        <f t="shared" si="17"/>
        <v>0</v>
      </c>
      <c r="AW25" s="17">
        <f t="shared" si="18"/>
        <v>0</v>
      </c>
      <c r="AX25" s="17">
        <f t="shared" si="19"/>
        <v>0</v>
      </c>
      <c r="AY25" s="17">
        <f t="shared" si="20"/>
        <v>0</v>
      </c>
      <c r="AZ25" s="17">
        <f t="shared" si="21"/>
        <v>0</v>
      </c>
      <c r="BA25" s="17">
        <f t="shared" si="22"/>
        <v>0</v>
      </c>
      <c r="BB25" s="17">
        <f t="shared" si="23"/>
        <v>0</v>
      </c>
      <c r="BC25" s="17">
        <f t="shared" si="24"/>
        <v>0</v>
      </c>
      <c r="BD25" s="17">
        <f t="shared" si="25"/>
        <v>0</v>
      </c>
      <c r="BE25" s="17">
        <f t="shared" si="26"/>
        <v>0</v>
      </c>
      <c r="BF25" s="17">
        <f t="shared" si="27"/>
        <v>0</v>
      </c>
      <c r="BG25" s="17">
        <f t="shared" si="28"/>
        <v>0</v>
      </c>
      <c r="BH25" s="17">
        <f t="shared" si="29"/>
        <v>0</v>
      </c>
      <c r="BI25" s="17">
        <f t="shared" si="30"/>
        <v>0</v>
      </c>
    </row>
    <row r="26" spans="2:61" ht="35.25" customHeight="1">
      <c r="B26" s="9"/>
      <c r="C26" s="15">
        <v>21</v>
      </c>
      <c r="D26" s="9" t="s">
        <v>16</v>
      </c>
      <c r="E26" s="10">
        <v>45</v>
      </c>
      <c r="F26" s="10">
        <f t="shared" si="31"/>
        <v>45</v>
      </c>
      <c r="G26" s="94">
        <f>'第11号（指定器具、提案要）'!I27</f>
        <v>0</v>
      </c>
      <c r="H26" s="94">
        <v>14</v>
      </c>
      <c r="I26" s="11"/>
      <c r="J26" s="11"/>
      <c r="K26" s="11">
        <v>88450</v>
      </c>
      <c r="L26" s="11"/>
      <c r="M26" s="11"/>
      <c r="N26" s="11"/>
      <c r="O26" s="11"/>
      <c r="P26" s="11"/>
      <c r="Q26" s="11">
        <v>13185</v>
      </c>
      <c r="R26" s="11"/>
      <c r="S26" s="11"/>
      <c r="T26" s="11"/>
      <c r="U26" s="11"/>
      <c r="V26" s="11"/>
      <c r="W26" s="11"/>
      <c r="X26" s="11"/>
      <c r="Y26" s="11"/>
      <c r="AA26" s="20">
        <f t="shared" si="32"/>
        <v>0</v>
      </c>
      <c r="AB26" s="20">
        <f t="shared" si="43"/>
        <v>0</v>
      </c>
      <c r="AC26" s="20">
        <f t="shared" si="34"/>
        <v>3980</v>
      </c>
      <c r="AD26" s="20">
        <f t="shared" si="35"/>
        <v>0</v>
      </c>
      <c r="AE26" s="20">
        <f t="shared" si="36"/>
        <v>0</v>
      </c>
      <c r="AF26" s="20">
        <f t="shared" si="37"/>
        <v>0</v>
      </c>
      <c r="AG26" s="20">
        <f t="shared" si="38"/>
        <v>0</v>
      </c>
      <c r="AH26" s="20">
        <f t="shared" si="39"/>
        <v>0</v>
      </c>
      <c r="AI26" s="20">
        <f t="shared" si="40"/>
        <v>593</v>
      </c>
      <c r="AJ26" s="20">
        <f t="shared" si="41"/>
        <v>0</v>
      </c>
      <c r="AK26" s="20">
        <f t="shared" si="42"/>
        <v>0</v>
      </c>
      <c r="AL26" s="20">
        <f t="shared" si="8"/>
        <v>0</v>
      </c>
      <c r="AM26" s="20">
        <f t="shared" si="9"/>
        <v>0</v>
      </c>
      <c r="AN26" s="20">
        <f t="shared" si="10"/>
        <v>0</v>
      </c>
      <c r="AO26" s="20">
        <f t="shared" si="11"/>
        <v>0</v>
      </c>
      <c r="AP26" s="20">
        <f t="shared" si="12"/>
        <v>0</v>
      </c>
      <c r="AQ26" s="20">
        <f t="shared" si="13"/>
        <v>0</v>
      </c>
      <c r="AS26" s="17">
        <f t="shared" si="14"/>
        <v>0</v>
      </c>
      <c r="AT26" s="17">
        <f t="shared" si="44"/>
        <v>0</v>
      </c>
      <c r="AU26" s="17">
        <f t="shared" si="16"/>
        <v>0</v>
      </c>
      <c r="AV26" s="17">
        <f t="shared" si="17"/>
        <v>0</v>
      </c>
      <c r="AW26" s="17">
        <f t="shared" si="18"/>
        <v>0</v>
      </c>
      <c r="AX26" s="17">
        <f t="shared" si="19"/>
        <v>0</v>
      </c>
      <c r="AY26" s="17">
        <f t="shared" si="20"/>
        <v>0</v>
      </c>
      <c r="AZ26" s="17">
        <f t="shared" si="21"/>
        <v>0</v>
      </c>
      <c r="BA26" s="17">
        <f t="shared" si="22"/>
        <v>0</v>
      </c>
      <c r="BB26" s="17">
        <f t="shared" si="23"/>
        <v>0</v>
      </c>
      <c r="BC26" s="17">
        <f t="shared" si="24"/>
        <v>0</v>
      </c>
      <c r="BD26" s="17">
        <f t="shared" si="25"/>
        <v>0</v>
      </c>
      <c r="BE26" s="17">
        <f t="shared" si="26"/>
        <v>0</v>
      </c>
      <c r="BF26" s="17">
        <f t="shared" si="27"/>
        <v>0</v>
      </c>
      <c r="BG26" s="17">
        <f t="shared" si="28"/>
        <v>0</v>
      </c>
      <c r="BH26" s="17">
        <f t="shared" si="29"/>
        <v>0</v>
      </c>
      <c r="BI26" s="17">
        <f t="shared" si="30"/>
        <v>0</v>
      </c>
    </row>
    <row r="27" spans="2:61" ht="35.25" customHeight="1">
      <c r="B27" s="9"/>
      <c r="C27" s="15">
        <v>22</v>
      </c>
      <c r="D27" s="9" t="s">
        <v>17</v>
      </c>
      <c r="E27" s="10">
        <v>35</v>
      </c>
      <c r="F27" s="10">
        <f t="shared" si="31"/>
        <v>35</v>
      </c>
      <c r="G27" s="94">
        <f>'第11号（指定器具、提案要）'!I28</f>
        <v>0</v>
      </c>
      <c r="H27" s="94">
        <v>17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AA27" s="20">
        <f t="shared" si="32"/>
        <v>0</v>
      </c>
      <c r="AB27" s="20">
        <f t="shared" si="43"/>
        <v>0</v>
      </c>
      <c r="AC27" s="20">
        <f t="shared" si="34"/>
        <v>0</v>
      </c>
      <c r="AD27" s="20">
        <f t="shared" si="35"/>
        <v>0</v>
      </c>
      <c r="AE27" s="20">
        <f t="shared" si="36"/>
        <v>0</v>
      </c>
      <c r="AF27" s="20">
        <f t="shared" si="37"/>
        <v>0</v>
      </c>
      <c r="AG27" s="20">
        <f t="shared" si="38"/>
        <v>0</v>
      </c>
      <c r="AH27" s="20">
        <f t="shared" si="39"/>
        <v>0</v>
      </c>
      <c r="AI27" s="20">
        <f t="shared" si="40"/>
        <v>0</v>
      </c>
      <c r="AJ27" s="20">
        <f t="shared" si="41"/>
        <v>0</v>
      </c>
      <c r="AK27" s="20">
        <f t="shared" si="42"/>
        <v>0</v>
      </c>
      <c r="AL27" s="20">
        <f t="shared" si="8"/>
        <v>0</v>
      </c>
      <c r="AM27" s="20">
        <f t="shared" si="9"/>
        <v>0</v>
      </c>
      <c r="AN27" s="20">
        <f t="shared" si="10"/>
        <v>0</v>
      </c>
      <c r="AO27" s="20">
        <f t="shared" si="11"/>
        <v>0</v>
      </c>
      <c r="AP27" s="20">
        <f t="shared" si="12"/>
        <v>0</v>
      </c>
      <c r="AQ27" s="20">
        <f t="shared" si="13"/>
        <v>0</v>
      </c>
      <c r="AS27" s="17">
        <f t="shared" si="14"/>
        <v>0</v>
      </c>
      <c r="AT27" s="17">
        <f t="shared" si="44"/>
        <v>0</v>
      </c>
      <c r="AU27" s="17">
        <f t="shared" si="16"/>
        <v>0</v>
      </c>
      <c r="AV27" s="17">
        <f t="shared" si="17"/>
        <v>0</v>
      </c>
      <c r="AW27" s="17">
        <f t="shared" si="18"/>
        <v>0</v>
      </c>
      <c r="AX27" s="17">
        <f t="shared" si="19"/>
        <v>0</v>
      </c>
      <c r="AY27" s="17">
        <f t="shared" si="20"/>
        <v>0</v>
      </c>
      <c r="AZ27" s="17">
        <f t="shared" si="21"/>
        <v>0</v>
      </c>
      <c r="BA27" s="17">
        <f t="shared" si="22"/>
        <v>0</v>
      </c>
      <c r="BB27" s="17">
        <f t="shared" si="23"/>
        <v>0</v>
      </c>
      <c r="BC27" s="17">
        <f t="shared" si="24"/>
        <v>0</v>
      </c>
      <c r="BD27" s="17">
        <f t="shared" si="25"/>
        <v>0</v>
      </c>
      <c r="BE27" s="17">
        <f t="shared" si="26"/>
        <v>0</v>
      </c>
      <c r="BF27" s="17">
        <f t="shared" si="27"/>
        <v>0</v>
      </c>
      <c r="BG27" s="17">
        <f t="shared" si="28"/>
        <v>0</v>
      </c>
      <c r="BH27" s="17">
        <f t="shared" si="29"/>
        <v>0</v>
      </c>
      <c r="BI27" s="17">
        <f t="shared" si="30"/>
        <v>0</v>
      </c>
    </row>
    <row r="28" spans="2:61" ht="35.25" customHeight="1">
      <c r="B28" s="9"/>
      <c r="C28" s="15">
        <v>23</v>
      </c>
      <c r="D28" s="9" t="s">
        <v>18</v>
      </c>
      <c r="E28" s="10">
        <v>45</v>
      </c>
      <c r="F28" s="10">
        <f t="shared" si="31"/>
        <v>45</v>
      </c>
      <c r="G28" s="94">
        <f>'第11号（指定器具、提案要）'!I29</f>
        <v>0</v>
      </c>
      <c r="H28" s="94">
        <v>14</v>
      </c>
      <c r="I28" s="11">
        <v>5760</v>
      </c>
      <c r="J28" s="11">
        <v>17080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AA28" s="20">
        <f t="shared" si="32"/>
        <v>259</v>
      </c>
      <c r="AB28" s="20">
        <f t="shared" si="43"/>
        <v>769</v>
      </c>
      <c r="AC28" s="20">
        <f t="shared" si="34"/>
        <v>0</v>
      </c>
      <c r="AD28" s="20">
        <f t="shared" si="35"/>
        <v>0</v>
      </c>
      <c r="AE28" s="20">
        <f t="shared" si="36"/>
        <v>0</v>
      </c>
      <c r="AF28" s="20">
        <f t="shared" si="37"/>
        <v>0</v>
      </c>
      <c r="AG28" s="20">
        <f t="shared" si="38"/>
        <v>0</v>
      </c>
      <c r="AH28" s="20">
        <f t="shared" si="39"/>
        <v>0</v>
      </c>
      <c r="AI28" s="20">
        <f t="shared" si="40"/>
        <v>0</v>
      </c>
      <c r="AJ28" s="20">
        <f t="shared" si="41"/>
        <v>0</v>
      </c>
      <c r="AK28" s="20">
        <f t="shared" si="42"/>
        <v>0</v>
      </c>
      <c r="AL28" s="20">
        <f t="shared" si="8"/>
        <v>0</v>
      </c>
      <c r="AM28" s="20">
        <f t="shared" si="9"/>
        <v>0</v>
      </c>
      <c r="AN28" s="20">
        <f t="shared" si="10"/>
        <v>0</v>
      </c>
      <c r="AO28" s="20">
        <f t="shared" si="11"/>
        <v>0</v>
      </c>
      <c r="AP28" s="20">
        <f t="shared" si="12"/>
        <v>0</v>
      </c>
      <c r="AQ28" s="20">
        <f t="shared" si="13"/>
        <v>0</v>
      </c>
      <c r="AS28" s="17">
        <f t="shared" si="14"/>
        <v>0</v>
      </c>
      <c r="AT28" s="17">
        <f t="shared" si="44"/>
        <v>0</v>
      </c>
      <c r="AU28" s="17">
        <f t="shared" si="16"/>
        <v>0</v>
      </c>
      <c r="AV28" s="17">
        <f t="shared" si="17"/>
        <v>0</v>
      </c>
      <c r="AW28" s="17">
        <f t="shared" si="18"/>
        <v>0</v>
      </c>
      <c r="AX28" s="17">
        <f t="shared" si="19"/>
        <v>0</v>
      </c>
      <c r="AY28" s="17">
        <f t="shared" si="20"/>
        <v>0</v>
      </c>
      <c r="AZ28" s="17">
        <f t="shared" si="21"/>
        <v>0</v>
      </c>
      <c r="BA28" s="17">
        <f t="shared" si="22"/>
        <v>0</v>
      </c>
      <c r="BB28" s="17">
        <f t="shared" si="23"/>
        <v>0</v>
      </c>
      <c r="BC28" s="17">
        <f t="shared" si="24"/>
        <v>0</v>
      </c>
      <c r="BD28" s="17">
        <f t="shared" si="25"/>
        <v>0</v>
      </c>
      <c r="BE28" s="17">
        <f t="shared" si="26"/>
        <v>0</v>
      </c>
      <c r="BF28" s="17">
        <f t="shared" si="27"/>
        <v>0</v>
      </c>
      <c r="BG28" s="17">
        <f t="shared" si="28"/>
        <v>0</v>
      </c>
      <c r="BH28" s="17">
        <f t="shared" si="29"/>
        <v>0</v>
      </c>
      <c r="BI28" s="17">
        <f t="shared" si="30"/>
        <v>0</v>
      </c>
    </row>
    <row r="29" spans="2:61" ht="35.25" customHeight="1">
      <c r="B29" s="9"/>
      <c r="C29" s="15">
        <v>24</v>
      </c>
      <c r="D29" s="9" t="s">
        <v>19</v>
      </c>
      <c r="E29" s="10">
        <v>35</v>
      </c>
      <c r="F29" s="10">
        <f t="shared" si="31"/>
        <v>35</v>
      </c>
      <c r="G29" s="94">
        <f>'第11号（指定器具、提案要）'!I30</f>
        <v>0</v>
      </c>
      <c r="H29" s="94">
        <v>17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AA29" s="20">
        <f t="shared" si="32"/>
        <v>0</v>
      </c>
      <c r="AB29" s="20">
        <f t="shared" si="43"/>
        <v>0</v>
      </c>
      <c r="AC29" s="20">
        <f t="shared" si="34"/>
        <v>0</v>
      </c>
      <c r="AD29" s="20">
        <f t="shared" si="35"/>
        <v>0</v>
      </c>
      <c r="AE29" s="20">
        <f t="shared" si="36"/>
        <v>0</v>
      </c>
      <c r="AF29" s="20">
        <f t="shared" si="37"/>
        <v>0</v>
      </c>
      <c r="AG29" s="20">
        <f t="shared" si="38"/>
        <v>0</v>
      </c>
      <c r="AH29" s="20">
        <f t="shared" si="39"/>
        <v>0</v>
      </c>
      <c r="AI29" s="20">
        <f t="shared" si="40"/>
        <v>0</v>
      </c>
      <c r="AJ29" s="20">
        <f t="shared" si="41"/>
        <v>0</v>
      </c>
      <c r="AK29" s="20">
        <f t="shared" si="42"/>
        <v>0</v>
      </c>
      <c r="AL29" s="20">
        <f t="shared" si="8"/>
        <v>0</v>
      </c>
      <c r="AM29" s="20">
        <f t="shared" si="9"/>
        <v>0</v>
      </c>
      <c r="AN29" s="20">
        <f t="shared" si="10"/>
        <v>0</v>
      </c>
      <c r="AO29" s="20">
        <f t="shared" si="11"/>
        <v>0</v>
      </c>
      <c r="AP29" s="20">
        <f t="shared" si="12"/>
        <v>0</v>
      </c>
      <c r="AQ29" s="20">
        <f t="shared" si="13"/>
        <v>0</v>
      </c>
      <c r="AS29" s="17">
        <f t="shared" si="14"/>
        <v>0</v>
      </c>
      <c r="AT29" s="17">
        <f t="shared" si="44"/>
        <v>0</v>
      </c>
      <c r="AU29" s="17">
        <f t="shared" si="16"/>
        <v>0</v>
      </c>
      <c r="AV29" s="17">
        <f t="shared" si="17"/>
        <v>0</v>
      </c>
      <c r="AW29" s="17">
        <f t="shared" si="18"/>
        <v>0</v>
      </c>
      <c r="AX29" s="17">
        <f t="shared" si="19"/>
        <v>0</v>
      </c>
      <c r="AY29" s="17">
        <f t="shared" si="20"/>
        <v>0</v>
      </c>
      <c r="AZ29" s="17">
        <f t="shared" si="21"/>
        <v>0</v>
      </c>
      <c r="BA29" s="17">
        <f t="shared" si="22"/>
        <v>0</v>
      </c>
      <c r="BB29" s="17">
        <f t="shared" si="23"/>
        <v>0</v>
      </c>
      <c r="BC29" s="17">
        <f t="shared" si="24"/>
        <v>0</v>
      </c>
      <c r="BD29" s="17">
        <f t="shared" si="25"/>
        <v>0</v>
      </c>
      <c r="BE29" s="17">
        <f t="shared" si="26"/>
        <v>0</v>
      </c>
      <c r="BF29" s="17">
        <f t="shared" si="27"/>
        <v>0</v>
      </c>
      <c r="BG29" s="17">
        <f t="shared" si="28"/>
        <v>0</v>
      </c>
      <c r="BH29" s="17">
        <f t="shared" si="29"/>
        <v>0</v>
      </c>
      <c r="BI29" s="17">
        <f t="shared" si="30"/>
        <v>0</v>
      </c>
    </row>
    <row r="30" spans="2:61" ht="35.25" customHeight="1">
      <c r="B30" s="9"/>
      <c r="C30" s="15">
        <v>25</v>
      </c>
      <c r="D30" s="9" t="s">
        <v>20</v>
      </c>
      <c r="E30" s="10">
        <v>46</v>
      </c>
      <c r="F30" s="10">
        <f t="shared" si="31"/>
        <v>46</v>
      </c>
      <c r="G30" s="94">
        <f>'第11号（指定器具、提案要）'!I31</f>
        <v>0</v>
      </c>
      <c r="H30" s="94">
        <v>13</v>
      </c>
      <c r="I30" s="11">
        <v>21120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>
        <v>4560</v>
      </c>
      <c r="U30" s="11"/>
      <c r="V30" s="11">
        <v>21096</v>
      </c>
      <c r="W30" s="11"/>
      <c r="X30" s="11"/>
      <c r="Y30" s="11">
        <v>3100</v>
      </c>
      <c r="AA30" s="20">
        <f t="shared" si="32"/>
        <v>972</v>
      </c>
      <c r="AB30" s="20">
        <f t="shared" si="43"/>
        <v>0</v>
      </c>
      <c r="AC30" s="20">
        <f t="shared" si="34"/>
        <v>0</v>
      </c>
      <c r="AD30" s="20">
        <f t="shared" si="35"/>
        <v>0</v>
      </c>
      <c r="AE30" s="20">
        <f t="shared" si="36"/>
        <v>0</v>
      </c>
      <c r="AF30" s="20">
        <f t="shared" si="37"/>
        <v>0</v>
      </c>
      <c r="AG30" s="20">
        <f t="shared" si="38"/>
        <v>0</v>
      </c>
      <c r="AH30" s="20">
        <f t="shared" si="39"/>
        <v>0</v>
      </c>
      <c r="AI30" s="20">
        <f t="shared" si="40"/>
        <v>0</v>
      </c>
      <c r="AJ30" s="20">
        <f t="shared" si="41"/>
        <v>0</v>
      </c>
      <c r="AK30" s="20">
        <f t="shared" si="42"/>
        <v>0</v>
      </c>
      <c r="AL30" s="20">
        <f t="shared" si="8"/>
        <v>210</v>
      </c>
      <c r="AM30" s="20">
        <f t="shared" si="9"/>
        <v>0</v>
      </c>
      <c r="AN30" s="20">
        <f t="shared" si="10"/>
        <v>970</v>
      </c>
      <c r="AO30" s="20">
        <f t="shared" si="11"/>
        <v>0</v>
      </c>
      <c r="AP30" s="20">
        <f t="shared" si="12"/>
        <v>0</v>
      </c>
      <c r="AQ30" s="20">
        <f t="shared" si="13"/>
        <v>143</v>
      </c>
      <c r="AS30" s="17">
        <f t="shared" si="14"/>
        <v>0</v>
      </c>
      <c r="AT30" s="17">
        <f t="shared" si="44"/>
        <v>0</v>
      </c>
      <c r="AU30" s="17">
        <f t="shared" si="16"/>
        <v>0</v>
      </c>
      <c r="AV30" s="17">
        <f t="shared" si="17"/>
        <v>0</v>
      </c>
      <c r="AW30" s="17">
        <f t="shared" si="18"/>
        <v>0</v>
      </c>
      <c r="AX30" s="17">
        <f t="shared" si="19"/>
        <v>0</v>
      </c>
      <c r="AY30" s="17">
        <f t="shared" si="20"/>
        <v>0</v>
      </c>
      <c r="AZ30" s="17">
        <f t="shared" si="21"/>
        <v>0</v>
      </c>
      <c r="BA30" s="17">
        <f t="shared" si="22"/>
        <v>0</v>
      </c>
      <c r="BB30" s="17">
        <f t="shared" si="23"/>
        <v>0</v>
      </c>
      <c r="BC30" s="17">
        <f t="shared" si="24"/>
        <v>0</v>
      </c>
      <c r="BD30" s="17">
        <f t="shared" si="25"/>
        <v>0</v>
      </c>
      <c r="BE30" s="17">
        <f t="shared" si="26"/>
        <v>0</v>
      </c>
      <c r="BF30" s="17">
        <f t="shared" si="27"/>
        <v>0</v>
      </c>
      <c r="BG30" s="17">
        <f t="shared" si="28"/>
        <v>0</v>
      </c>
      <c r="BH30" s="17">
        <f t="shared" si="29"/>
        <v>0</v>
      </c>
      <c r="BI30" s="17">
        <f t="shared" si="30"/>
        <v>0</v>
      </c>
    </row>
    <row r="31" spans="2:61" ht="35.25" customHeight="1">
      <c r="B31" s="9"/>
      <c r="C31" s="15">
        <v>26</v>
      </c>
      <c r="D31" s="9" t="s">
        <v>21</v>
      </c>
      <c r="E31" s="10">
        <v>35</v>
      </c>
      <c r="F31" s="10">
        <f t="shared" si="31"/>
        <v>35</v>
      </c>
      <c r="G31" s="94">
        <f>'第11号（指定器具、提案要）'!I32</f>
        <v>0</v>
      </c>
      <c r="H31" s="94">
        <v>7</v>
      </c>
      <c r="I31" s="11">
        <v>5760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>
        <v>2344</v>
      </c>
      <c r="W31" s="11"/>
      <c r="X31" s="11"/>
      <c r="Y31" s="11"/>
      <c r="AA31" s="20">
        <f t="shared" si="32"/>
        <v>202</v>
      </c>
      <c r="AB31" s="20">
        <f t="shared" si="43"/>
        <v>0</v>
      </c>
      <c r="AC31" s="20">
        <f t="shared" si="34"/>
        <v>0</v>
      </c>
      <c r="AD31" s="20">
        <f t="shared" si="35"/>
        <v>0</v>
      </c>
      <c r="AE31" s="20">
        <f t="shared" si="36"/>
        <v>0</v>
      </c>
      <c r="AF31" s="20">
        <f t="shared" si="37"/>
        <v>0</v>
      </c>
      <c r="AG31" s="20">
        <f t="shared" si="38"/>
        <v>0</v>
      </c>
      <c r="AH31" s="20">
        <f t="shared" si="39"/>
        <v>0</v>
      </c>
      <c r="AI31" s="20">
        <f t="shared" si="40"/>
        <v>0</v>
      </c>
      <c r="AJ31" s="20">
        <f t="shared" si="41"/>
        <v>0</v>
      </c>
      <c r="AK31" s="20">
        <f t="shared" si="42"/>
        <v>0</v>
      </c>
      <c r="AL31" s="20">
        <f t="shared" si="8"/>
        <v>0</v>
      </c>
      <c r="AM31" s="20">
        <f t="shared" si="9"/>
        <v>0</v>
      </c>
      <c r="AN31" s="20">
        <f t="shared" si="10"/>
        <v>82</v>
      </c>
      <c r="AO31" s="20">
        <f t="shared" si="11"/>
        <v>0</v>
      </c>
      <c r="AP31" s="20">
        <f t="shared" si="12"/>
        <v>0</v>
      </c>
      <c r="AQ31" s="20">
        <f t="shared" si="13"/>
        <v>0</v>
      </c>
      <c r="AS31" s="17">
        <f t="shared" si="14"/>
        <v>0</v>
      </c>
      <c r="AT31" s="17">
        <f t="shared" si="44"/>
        <v>0</v>
      </c>
      <c r="AU31" s="17">
        <f t="shared" si="16"/>
        <v>0</v>
      </c>
      <c r="AV31" s="17">
        <f t="shared" si="17"/>
        <v>0</v>
      </c>
      <c r="AW31" s="17">
        <f t="shared" si="18"/>
        <v>0</v>
      </c>
      <c r="AX31" s="17">
        <f t="shared" si="19"/>
        <v>0</v>
      </c>
      <c r="AY31" s="17">
        <f t="shared" si="20"/>
        <v>0</v>
      </c>
      <c r="AZ31" s="17">
        <f t="shared" si="21"/>
        <v>0</v>
      </c>
      <c r="BA31" s="17">
        <f t="shared" si="22"/>
        <v>0</v>
      </c>
      <c r="BB31" s="17">
        <f t="shared" si="23"/>
        <v>0</v>
      </c>
      <c r="BC31" s="17">
        <f t="shared" si="24"/>
        <v>0</v>
      </c>
      <c r="BD31" s="17">
        <f t="shared" si="25"/>
        <v>0</v>
      </c>
      <c r="BE31" s="17">
        <f t="shared" si="26"/>
        <v>0</v>
      </c>
      <c r="BF31" s="17">
        <f t="shared" si="27"/>
        <v>0</v>
      </c>
      <c r="BG31" s="17">
        <f t="shared" si="28"/>
        <v>0</v>
      </c>
      <c r="BH31" s="17">
        <f t="shared" si="29"/>
        <v>0</v>
      </c>
      <c r="BI31" s="17">
        <f t="shared" si="30"/>
        <v>0</v>
      </c>
    </row>
    <row r="32" spans="2:61" ht="35.25" customHeight="1">
      <c r="B32" s="9"/>
      <c r="C32" s="15">
        <v>27</v>
      </c>
      <c r="D32" s="9" t="s">
        <v>193</v>
      </c>
      <c r="E32" s="10">
        <v>23</v>
      </c>
      <c r="F32" s="10">
        <f t="shared" si="31"/>
        <v>23</v>
      </c>
      <c r="G32" s="94">
        <f>'第11号（指定器具、提案要）'!I33</f>
        <v>0</v>
      </c>
      <c r="H32" s="94">
        <v>6.3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AA32" s="20">
        <f t="shared" si="32"/>
        <v>0</v>
      </c>
      <c r="AB32" s="20">
        <f t="shared" si="43"/>
        <v>0</v>
      </c>
      <c r="AC32" s="20">
        <f t="shared" si="34"/>
        <v>0</v>
      </c>
      <c r="AD32" s="20">
        <f t="shared" si="35"/>
        <v>0</v>
      </c>
      <c r="AE32" s="20">
        <f t="shared" si="36"/>
        <v>0</v>
      </c>
      <c r="AF32" s="20">
        <f t="shared" si="37"/>
        <v>0</v>
      </c>
      <c r="AG32" s="20">
        <f t="shared" si="38"/>
        <v>0</v>
      </c>
      <c r="AH32" s="20">
        <f t="shared" si="39"/>
        <v>0</v>
      </c>
      <c r="AI32" s="20">
        <f t="shared" si="40"/>
        <v>0</v>
      </c>
      <c r="AJ32" s="20">
        <f t="shared" si="41"/>
        <v>0</v>
      </c>
      <c r="AK32" s="20">
        <f t="shared" si="42"/>
        <v>0</v>
      </c>
      <c r="AL32" s="20">
        <f t="shared" si="8"/>
        <v>0</v>
      </c>
      <c r="AM32" s="20">
        <f t="shared" si="9"/>
        <v>0</v>
      </c>
      <c r="AN32" s="20">
        <f t="shared" si="10"/>
        <v>0</v>
      </c>
      <c r="AO32" s="20">
        <f t="shared" si="11"/>
        <v>0</v>
      </c>
      <c r="AP32" s="20">
        <f t="shared" si="12"/>
        <v>0</v>
      </c>
      <c r="AQ32" s="20">
        <f t="shared" si="13"/>
        <v>0</v>
      </c>
      <c r="AS32" s="17">
        <f t="shared" si="14"/>
        <v>0</v>
      </c>
      <c r="AT32" s="17">
        <f t="shared" si="44"/>
        <v>0</v>
      </c>
      <c r="AU32" s="17">
        <f t="shared" si="16"/>
        <v>0</v>
      </c>
      <c r="AV32" s="17">
        <f t="shared" si="17"/>
        <v>0</v>
      </c>
      <c r="AW32" s="17">
        <f t="shared" si="18"/>
        <v>0</v>
      </c>
      <c r="AX32" s="17">
        <f t="shared" si="19"/>
        <v>0</v>
      </c>
      <c r="AY32" s="17">
        <f t="shared" si="20"/>
        <v>0</v>
      </c>
      <c r="AZ32" s="17">
        <f t="shared" si="21"/>
        <v>0</v>
      </c>
      <c r="BA32" s="17">
        <f t="shared" si="22"/>
        <v>0</v>
      </c>
      <c r="BB32" s="17">
        <f t="shared" si="23"/>
        <v>0</v>
      </c>
      <c r="BC32" s="17">
        <f t="shared" si="24"/>
        <v>0</v>
      </c>
      <c r="BD32" s="17">
        <f t="shared" si="25"/>
        <v>0</v>
      </c>
      <c r="BE32" s="17">
        <f t="shared" si="26"/>
        <v>0</v>
      </c>
      <c r="BF32" s="17">
        <f t="shared" si="27"/>
        <v>0</v>
      </c>
      <c r="BG32" s="17">
        <f t="shared" si="28"/>
        <v>0</v>
      </c>
      <c r="BH32" s="17">
        <f t="shared" si="29"/>
        <v>0</v>
      </c>
      <c r="BI32" s="17">
        <f t="shared" si="30"/>
        <v>0</v>
      </c>
    </row>
    <row r="33" spans="2:61" ht="35.25" customHeight="1">
      <c r="B33" s="9"/>
      <c r="C33" s="15">
        <v>28</v>
      </c>
      <c r="D33" s="9" t="s">
        <v>194</v>
      </c>
      <c r="E33" s="10">
        <v>132</v>
      </c>
      <c r="F33" s="10">
        <f t="shared" si="31"/>
        <v>132</v>
      </c>
      <c r="G33" s="94">
        <f>'第11号（指定器具、提案要）'!I34</f>
        <v>0</v>
      </c>
      <c r="H33" s="94">
        <v>36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AA33" s="20">
        <f t="shared" si="32"/>
        <v>0</v>
      </c>
      <c r="AB33" s="20">
        <f t="shared" si="43"/>
        <v>0</v>
      </c>
      <c r="AC33" s="20">
        <f t="shared" si="34"/>
        <v>0</v>
      </c>
      <c r="AD33" s="20">
        <f t="shared" si="35"/>
        <v>0</v>
      </c>
      <c r="AE33" s="20">
        <f t="shared" si="36"/>
        <v>0</v>
      </c>
      <c r="AF33" s="20">
        <f t="shared" si="37"/>
        <v>0</v>
      </c>
      <c r="AG33" s="20">
        <f t="shared" si="38"/>
        <v>0</v>
      </c>
      <c r="AH33" s="20">
        <f t="shared" si="39"/>
        <v>0</v>
      </c>
      <c r="AI33" s="20">
        <f t="shared" si="40"/>
        <v>0</v>
      </c>
      <c r="AJ33" s="20">
        <f t="shared" si="41"/>
        <v>0</v>
      </c>
      <c r="AK33" s="20">
        <f t="shared" si="42"/>
        <v>0</v>
      </c>
      <c r="AL33" s="20">
        <f t="shared" si="8"/>
        <v>0</v>
      </c>
      <c r="AM33" s="20">
        <f t="shared" si="9"/>
        <v>0</v>
      </c>
      <c r="AN33" s="20">
        <f t="shared" si="10"/>
        <v>0</v>
      </c>
      <c r="AO33" s="20">
        <f t="shared" si="11"/>
        <v>0</v>
      </c>
      <c r="AP33" s="20">
        <f t="shared" si="12"/>
        <v>0</v>
      </c>
      <c r="AQ33" s="20">
        <f t="shared" si="13"/>
        <v>0</v>
      </c>
      <c r="AS33" s="17">
        <f t="shared" si="14"/>
        <v>0</v>
      </c>
      <c r="AT33" s="17">
        <f t="shared" si="44"/>
        <v>0</v>
      </c>
      <c r="AU33" s="17">
        <f t="shared" si="16"/>
        <v>0</v>
      </c>
      <c r="AV33" s="17">
        <f t="shared" si="17"/>
        <v>0</v>
      </c>
      <c r="AW33" s="17">
        <f t="shared" si="18"/>
        <v>0</v>
      </c>
      <c r="AX33" s="17">
        <f t="shared" si="19"/>
        <v>0</v>
      </c>
      <c r="AY33" s="17">
        <f t="shared" si="20"/>
        <v>0</v>
      </c>
      <c r="AZ33" s="17">
        <f t="shared" si="21"/>
        <v>0</v>
      </c>
      <c r="BA33" s="17">
        <f t="shared" si="22"/>
        <v>0</v>
      </c>
      <c r="BB33" s="17">
        <f t="shared" si="23"/>
        <v>0</v>
      </c>
      <c r="BC33" s="17">
        <f t="shared" si="24"/>
        <v>0</v>
      </c>
      <c r="BD33" s="17">
        <f t="shared" si="25"/>
        <v>0</v>
      </c>
      <c r="BE33" s="17">
        <f t="shared" si="26"/>
        <v>0</v>
      </c>
      <c r="BF33" s="17">
        <f t="shared" si="27"/>
        <v>0</v>
      </c>
      <c r="BG33" s="17">
        <f t="shared" si="28"/>
        <v>0</v>
      </c>
      <c r="BH33" s="17">
        <f t="shared" si="29"/>
        <v>0</v>
      </c>
      <c r="BI33" s="17">
        <f t="shared" si="30"/>
        <v>0</v>
      </c>
    </row>
    <row r="34" spans="2:61" ht="35.25" customHeight="1">
      <c r="B34" s="9"/>
      <c r="C34" s="15">
        <v>29</v>
      </c>
      <c r="D34" s="9" t="s">
        <v>195</v>
      </c>
      <c r="E34" s="10">
        <v>258</v>
      </c>
      <c r="F34" s="10">
        <f t="shared" si="31"/>
        <v>258</v>
      </c>
      <c r="G34" s="94">
        <f>'第11号（指定器具、提案要）'!I35</f>
        <v>0</v>
      </c>
      <c r="H34" s="94">
        <v>124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AA34" s="20">
        <f t="shared" si="32"/>
        <v>0</v>
      </c>
      <c r="AB34" s="20">
        <f t="shared" si="43"/>
        <v>0</v>
      </c>
      <c r="AC34" s="20">
        <f t="shared" si="34"/>
        <v>0</v>
      </c>
      <c r="AD34" s="20">
        <f t="shared" si="35"/>
        <v>0</v>
      </c>
      <c r="AE34" s="20">
        <f t="shared" si="36"/>
        <v>0</v>
      </c>
      <c r="AF34" s="20">
        <f t="shared" si="37"/>
        <v>0</v>
      </c>
      <c r="AG34" s="20">
        <f t="shared" si="38"/>
        <v>0</v>
      </c>
      <c r="AH34" s="20">
        <f t="shared" si="39"/>
        <v>0</v>
      </c>
      <c r="AI34" s="20">
        <f t="shared" si="40"/>
        <v>0</v>
      </c>
      <c r="AJ34" s="20">
        <f t="shared" si="41"/>
        <v>0</v>
      </c>
      <c r="AK34" s="20">
        <f t="shared" si="42"/>
        <v>0</v>
      </c>
      <c r="AL34" s="20">
        <f t="shared" si="8"/>
        <v>0</v>
      </c>
      <c r="AM34" s="20">
        <f t="shared" si="9"/>
        <v>0</v>
      </c>
      <c r="AN34" s="20">
        <f t="shared" si="10"/>
        <v>0</v>
      </c>
      <c r="AO34" s="20">
        <f t="shared" si="11"/>
        <v>0</v>
      </c>
      <c r="AP34" s="20">
        <f t="shared" si="12"/>
        <v>0</v>
      </c>
      <c r="AQ34" s="20">
        <f t="shared" si="13"/>
        <v>0</v>
      </c>
      <c r="AS34" s="17">
        <f t="shared" si="14"/>
        <v>0</v>
      </c>
      <c r="AT34" s="17">
        <f t="shared" si="44"/>
        <v>0</v>
      </c>
      <c r="AU34" s="17">
        <f t="shared" si="16"/>
        <v>0</v>
      </c>
      <c r="AV34" s="17">
        <f t="shared" si="17"/>
        <v>0</v>
      </c>
      <c r="AW34" s="17">
        <f t="shared" si="18"/>
        <v>0</v>
      </c>
      <c r="AX34" s="17">
        <f t="shared" si="19"/>
        <v>0</v>
      </c>
      <c r="AY34" s="17">
        <f t="shared" si="20"/>
        <v>0</v>
      </c>
      <c r="AZ34" s="17">
        <f t="shared" si="21"/>
        <v>0</v>
      </c>
      <c r="BA34" s="17">
        <f t="shared" si="22"/>
        <v>0</v>
      </c>
      <c r="BB34" s="17">
        <f t="shared" si="23"/>
        <v>0</v>
      </c>
      <c r="BC34" s="17">
        <f t="shared" si="24"/>
        <v>0</v>
      </c>
      <c r="BD34" s="17">
        <f t="shared" si="25"/>
        <v>0</v>
      </c>
      <c r="BE34" s="17">
        <f t="shared" si="26"/>
        <v>0</v>
      </c>
      <c r="BF34" s="17">
        <f t="shared" si="27"/>
        <v>0</v>
      </c>
      <c r="BG34" s="17">
        <f t="shared" si="28"/>
        <v>0</v>
      </c>
      <c r="BH34" s="17">
        <f t="shared" si="29"/>
        <v>0</v>
      </c>
      <c r="BI34" s="17">
        <f t="shared" si="30"/>
        <v>0</v>
      </c>
    </row>
    <row r="35" spans="2:61" ht="35.25" customHeight="1">
      <c r="B35" s="9"/>
      <c r="C35" s="15">
        <v>30</v>
      </c>
      <c r="D35" s="9" t="s">
        <v>197</v>
      </c>
      <c r="E35" s="10">
        <v>180</v>
      </c>
      <c r="F35" s="10">
        <f t="shared" si="31"/>
        <v>180</v>
      </c>
      <c r="G35" s="94">
        <f>'第11号（指定器具、提案要）'!I36</f>
        <v>0</v>
      </c>
      <c r="H35" s="94">
        <v>60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AA35" s="20">
        <f t="shared" si="32"/>
        <v>0</v>
      </c>
      <c r="AB35" s="20">
        <f t="shared" si="43"/>
        <v>0</v>
      </c>
      <c r="AC35" s="20">
        <f t="shared" si="34"/>
        <v>0</v>
      </c>
      <c r="AD35" s="20">
        <f t="shared" si="35"/>
        <v>0</v>
      </c>
      <c r="AE35" s="20">
        <f t="shared" si="36"/>
        <v>0</v>
      </c>
      <c r="AF35" s="20">
        <f t="shared" si="37"/>
        <v>0</v>
      </c>
      <c r="AG35" s="20">
        <f t="shared" si="38"/>
        <v>0</v>
      </c>
      <c r="AH35" s="20">
        <f t="shared" si="39"/>
        <v>0</v>
      </c>
      <c r="AI35" s="20">
        <f t="shared" si="40"/>
        <v>0</v>
      </c>
      <c r="AJ35" s="20">
        <f t="shared" si="41"/>
        <v>0</v>
      </c>
      <c r="AK35" s="20">
        <f t="shared" si="42"/>
        <v>0</v>
      </c>
      <c r="AL35" s="20">
        <f t="shared" si="8"/>
        <v>0</v>
      </c>
      <c r="AM35" s="20">
        <f t="shared" si="9"/>
        <v>0</v>
      </c>
      <c r="AN35" s="20">
        <f t="shared" si="10"/>
        <v>0</v>
      </c>
      <c r="AO35" s="20">
        <f t="shared" si="11"/>
        <v>0</v>
      </c>
      <c r="AP35" s="20">
        <f t="shared" si="12"/>
        <v>0</v>
      </c>
      <c r="AQ35" s="20">
        <f t="shared" si="13"/>
        <v>0</v>
      </c>
      <c r="AS35" s="17">
        <f t="shared" si="14"/>
        <v>0</v>
      </c>
      <c r="AT35" s="17">
        <f t="shared" si="44"/>
        <v>0</v>
      </c>
      <c r="AU35" s="17">
        <f t="shared" si="16"/>
        <v>0</v>
      </c>
      <c r="AV35" s="17">
        <f t="shared" si="17"/>
        <v>0</v>
      </c>
      <c r="AW35" s="17">
        <f t="shared" si="18"/>
        <v>0</v>
      </c>
      <c r="AX35" s="17">
        <f t="shared" si="19"/>
        <v>0</v>
      </c>
      <c r="AY35" s="17">
        <f t="shared" si="20"/>
        <v>0</v>
      </c>
      <c r="AZ35" s="17">
        <f t="shared" si="21"/>
        <v>0</v>
      </c>
      <c r="BA35" s="17">
        <f t="shared" si="22"/>
        <v>0</v>
      </c>
      <c r="BB35" s="17">
        <f t="shared" si="23"/>
        <v>0</v>
      </c>
      <c r="BC35" s="17">
        <f t="shared" si="24"/>
        <v>0</v>
      </c>
      <c r="BD35" s="17">
        <f t="shared" si="25"/>
        <v>0</v>
      </c>
      <c r="BE35" s="17">
        <f t="shared" si="26"/>
        <v>0</v>
      </c>
      <c r="BF35" s="17">
        <f t="shared" si="27"/>
        <v>0</v>
      </c>
      <c r="BG35" s="17">
        <f t="shared" si="28"/>
        <v>0</v>
      </c>
      <c r="BH35" s="17">
        <f t="shared" si="29"/>
        <v>0</v>
      </c>
      <c r="BI35" s="17">
        <f t="shared" si="30"/>
        <v>0</v>
      </c>
    </row>
    <row r="36" spans="2:61" ht="35.25" customHeight="1">
      <c r="B36" s="9"/>
      <c r="C36" s="15">
        <v>31</v>
      </c>
      <c r="D36" s="9" t="s">
        <v>199</v>
      </c>
      <c r="E36" s="10">
        <v>69</v>
      </c>
      <c r="F36" s="10">
        <f t="shared" si="31"/>
        <v>69</v>
      </c>
      <c r="G36" s="94">
        <f>'第11号（指定器具、提案要）'!I37</f>
        <v>0</v>
      </c>
      <c r="H36" s="94">
        <v>19</v>
      </c>
      <c r="I36" s="11"/>
      <c r="J36" s="11"/>
      <c r="K36" s="11"/>
      <c r="L36" s="11">
        <v>3840</v>
      </c>
      <c r="M36" s="11"/>
      <c r="N36" s="11"/>
      <c r="O36" s="11"/>
      <c r="P36" s="11"/>
      <c r="Q36" s="11"/>
      <c r="R36" s="11"/>
      <c r="S36" s="11"/>
      <c r="T36" s="11">
        <v>2280</v>
      </c>
      <c r="U36" s="11"/>
      <c r="V36" s="11"/>
      <c r="W36" s="11"/>
      <c r="X36" s="11"/>
      <c r="Y36" s="11"/>
      <c r="AA36" s="20">
        <f t="shared" si="32"/>
        <v>0</v>
      </c>
      <c r="AB36" s="20">
        <f t="shared" si="43"/>
        <v>0</v>
      </c>
      <c r="AC36" s="20">
        <f t="shared" si="34"/>
        <v>0</v>
      </c>
      <c r="AD36" s="20">
        <f t="shared" si="35"/>
        <v>265</v>
      </c>
      <c r="AE36" s="20">
        <f t="shared" si="36"/>
        <v>0</v>
      </c>
      <c r="AF36" s="20">
        <f t="shared" si="37"/>
        <v>0</v>
      </c>
      <c r="AG36" s="20">
        <f t="shared" si="38"/>
        <v>0</v>
      </c>
      <c r="AH36" s="20">
        <f t="shared" si="39"/>
        <v>0</v>
      </c>
      <c r="AI36" s="20">
        <f t="shared" si="40"/>
        <v>0</v>
      </c>
      <c r="AJ36" s="20">
        <f t="shared" si="41"/>
        <v>0</v>
      </c>
      <c r="AK36" s="20">
        <f t="shared" si="42"/>
        <v>0</v>
      </c>
      <c r="AL36" s="20">
        <f t="shared" si="8"/>
        <v>157</v>
      </c>
      <c r="AM36" s="20">
        <f t="shared" si="9"/>
        <v>0</v>
      </c>
      <c r="AN36" s="20">
        <f t="shared" si="10"/>
        <v>0</v>
      </c>
      <c r="AO36" s="20">
        <f t="shared" si="11"/>
        <v>0</v>
      </c>
      <c r="AP36" s="20">
        <f t="shared" si="12"/>
        <v>0</v>
      </c>
      <c r="AQ36" s="20">
        <f t="shared" si="13"/>
        <v>0</v>
      </c>
      <c r="AS36" s="17">
        <f t="shared" ref="AS36:AS67" si="45">ROUND($G36*I36/1000,0)</f>
        <v>0</v>
      </c>
      <c r="AT36" s="17">
        <f t="shared" si="44"/>
        <v>0</v>
      </c>
      <c r="AU36" s="17">
        <f t="shared" si="16"/>
        <v>0</v>
      </c>
      <c r="AV36" s="17">
        <f t="shared" si="17"/>
        <v>0</v>
      </c>
      <c r="AW36" s="17">
        <f t="shared" si="18"/>
        <v>0</v>
      </c>
      <c r="AX36" s="17">
        <f t="shared" si="19"/>
        <v>0</v>
      </c>
      <c r="AY36" s="17">
        <f t="shared" si="20"/>
        <v>0</v>
      </c>
      <c r="AZ36" s="17">
        <f t="shared" si="21"/>
        <v>0</v>
      </c>
      <c r="BA36" s="17">
        <f t="shared" si="22"/>
        <v>0</v>
      </c>
      <c r="BB36" s="17">
        <f t="shared" si="23"/>
        <v>0</v>
      </c>
      <c r="BC36" s="17">
        <f t="shared" si="24"/>
        <v>0</v>
      </c>
      <c r="BD36" s="17">
        <f t="shared" si="25"/>
        <v>0</v>
      </c>
      <c r="BE36" s="17">
        <f t="shared" si="26"/>
        <v>0</v>
      </c>
      <c r="BF36" s="17">
        <f t="shared" si="27"/>
        <v>0</v>
      </c>
      <c r="BG36" s="17">
        <f t="shared" si="28"/>
        <v>0</v>
      </c>
      <c r="BH36" s="17">
        <f t="shared" si="29"/>
        <v>0</v>
      </c>
      <c r="BI36" s="17">
        <f t="shared" si="30"/>
        <v>0</v>
      </c>
    </row>
    <row r="37" spans="2:61" ht="35.25" customHeight="1">
      <c r="B37" s="9"/>
      <c r="C37" s="15">
        <v>32</v>
      </c>
      <c r="D37" s="9" t="s">
        <v>201</v>
      </c>
      <c r="E37" s="10">
        <v>135</v>
      </c>
      <c r="F37" s="10">
        <f t="shared" si="31"/>
        <v>135</v>
      </c>
      <c r="G37" s="94">
        <f>'第11号（指定器具、提案要）'!I38</f>
        <v>0</v>
      </c>
      <c r="H37" s="94">
        <v>56</v>
      </c>
      <c r="I37" s="11"/>
      <c r="J37" s="11"/>
      <c r="K37" s="11">
        <v>18300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>
        <v>1920</v>
      </c>
      <c r="X37" s="11"/>
      <c r="Y37" s="11"/>
      <c r="AA37" s="20">
        <f t="shared" ref="AA37:AA68" si="46">ROUND(E37*I37/1000,0)</f>
        <v>0</v>
      </c>
      <c r="AB37" s="20">
        <f t="shared" si="43"/>
        <v>0</v>
      </c>
      <c r="AC37" s="20">
        <f t="shared" ref="AC37:AC68" si="47">ROUND($E37*K37/1000,0)</f>
        <v>2471</v>
      </c>
      <c r="AD37" s="20">
        <f t="shared" ref="AD37:AD68" si="48">ROUND($E37*L37/1000,0)</f>
        <v>0</v>
      </c>
      <c r="AE37" s="20">
        <f t="shared" ref="AE37:AE68" si="49">ROUND($E37*M37/1000,0)</f>
        <v>0</v>
      </c>
      <c r="AF37" s="20">
        <f t="shared" ref="AF37:AF68" si="50">ROUND($E37*N37/1000,0)</f>
        <v>0</v>
      </c>
      <c r="AG37" s="20">
        <f t="shared" ref="AG37:AG68" si="51">ROUND($E37*O37/1000,0)</f>
        <v>0</v>
      </c>
      <c r="AH37" s="20">
        <f t="shared" ref="AH37:AH68" si="52">ROUND($E37*P37/1000,0)</f>
        <v>0</v>
      </c>
      <c r="AI37" s="20">
        <f t="shared" ref="AI37:AI68" si="53">ROUND($E37*Q37/1000,0)</f>
        <v>0</v>
      </c>
      <c r="AJ37" s="20">
        <f t="shared" ref="AJ37:AJ68" si="54">ROUND($E37*R37/1000,0)</f>
        <v>0</v>
      </c>
      <c r="AK37" s="20">
        <f t="shared" ref="AK37:AK68" si="55">ROUND($E37*S37/1000,0)</f>
        <v>0</v>
      </c>
      <c r="AL37" s="20">
        <f t="shared" si="8"/>
        <v>0</v>
      </c>
      <c r="AM37" s="20">
        <f t="shared" si="9"/>
        <v>0</v>
      </c>
      <c r="AN37" s="20">
        <f t="shared" si="10"/>
        <v>0</v>
      </c>
      <c r="AO37" s="20">
        <f t="shared" si="11"/>
        <v>259</v>
      </c>
      <c r="AP37" s="20">
        <f t="shared" si="12"/>
        <v>0</v>
      </c>
      <c r="AQ37" s="20">
        <f t="shared" si="13"/>
        <v>0</v>
      </c>
      <c r="AS37" s="17">
        <f t="shared" si="45"/>
        <v>0</v>
      </c>
      <c r="AT37" s="17">
        <f t="shared" si="44"/>
        <v>0</v>
      </c>
      <c r="AU37" s="17">
        <f t="shared" si="16"/>
        <v>0</v>
      </c>
      <c r="AV37" s="17">
        <f t="shared" si="17"/>
        <v>0</v>
      </c>
      <c r="AW37" s="17">
        <f t="shared" si="18"/>
        <v>0</v>
      </c>
      <c r="AX37" s="17">
        <f t="shared" si="19"/>
        <v>0</v>
      </c>
      <c r="AY37" s="17">
        <f t="shared" si="20"/>
        <v>0</v>
      </c>
      <c r="AZ37" s="17">
        <f t="shared" si="21"/>
        <v>0</v>
      </c>
      <c r="BA37" s="17">
        <f t="shared" si="22"/>
        <v>0</v>
      </c>
      <c r="BB37" s="17">
        <f t="shared" si="23"/>
        <v>0</v>
      </c>
      <c r="BC37" s="17">
        <f t="shared" si="24"/>
        <v>0</v>
      </c>
      <c r="BD37" s="17">
        <f t="shared" si="25"/>
        <v>0</v>
      </c>
      <c r="BE37" s="17">
        <f t="shared" si="26"/>
        <v>0</v>
      </c>
      <c r="BF37" s="17">
        <f t="shared" si="27"/>
        <v>0</v>
      </c>
      <c r="BG37" s="17">
        <f t="shared" si="28"/>
        <v>0</v>
      </c>
      <c r="BH37" s="17">
        <f t="shared" si="29"/>
        <v>0</v>
      </c>
      <c r="BI37" s="17">
        <f t="shared" si="30"/>
        <v>0</v>
      </c>
    </row>
    <row r="38" spans="2:61" ht="35.25" customHeight="1">
      <c r="B38" s="9"/>
      <c r="C38" s="15">
        <v>33</v>
      </c>
      <c r="D38" s="9" t="s">
        <v>221</v>
      </c>
      <c r="E38" s="10">
        <v>96</v>
      </c>
      <c r="F38" s="10">
        <f t="shared" si="31"/>
        <v>96</v>
      </c>
      <c r="G38" s="94">
        <f>'第11号（指定器具、提案要）'!I39</f>
        <v>0</v>
      </c>
      <c r="H38" s="94">
        <v>18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AA38" s="20">
        <f t="shared" si="46"/>
        <v>0</v>
      </c>
      <c r="AB38" s="20">
        <f t="shared" ref="AB38:AB69" si="56">ROUND($E38*J38/1000,0)</f>
        <v>0</v>
      </c>
      <c r="AC38" s="20">
        <f t="shared" si="47"/>
        <v>0</v>
      </c>
      <c r="AD38" s="20">
        <f t="shared" si="48"/>
        <v>0</v>
      </c>
      <c r="AE38" s="20">
        <f t="shared" si="49"/>
        <v>0</v>
      </c>
      <c r="AF38" s="20">
        <f t="shared" si="50"/>
        <v>0</v>
      </c>
      <c r="AG38" s="20">
        <f t="shared" si="51"/>
        <v>0</v>
      </c>
      <c r="AH38" s="20">
        <f t="shared" si="52"/>
        <v>0</v>
      </c>
      <c r="AI38" s="20">
        <f t="shared" si="53"/>
        <v>0</v>
      </c>
      <c r="AJ38" s="20">
        <f t="shared" si="54"/>
        <v>0</v>
      </c>
      <c r="AK38" s="20">
        <f t="shared" si="55"/>
        <v>0</v>
      </c>
      <c r="AL38" s="20">
        <f t="shared" si="8"/>
        <v>0</v>
      </c>
      <c r="AM38" s="20">
        <f t="shared" si="9"/>
        <v>0</v>
      </c>
      <c r="AN38" s="20">
        <f t="shared" si="10"/>
        <v>0</v>
      </c>
      <c r="AO38" s="20">
        <f t="shared" si="11"/>
        <v>0</v>
      </c>
      <c r="AP38" s="20">
        <f t="shared" si="12"/>
        <v>0</v>
      </c>
      <c r="AQ38" s="20">
        <f t="shared" si="13"/>
        <v>0</v>
      </c>
      <c r="AS38" s="17">
        <f t="shared" si="45"/>
        <v>0</v>
      </c>
      <c r="AT38" s="17">
        <f t="shared" si="44"/>
        <v>0</v>
      </c>
      <c r="AU38" s="17">
        <f t="shared" si="16"/>
        <v>0</v>
      </c>
      <c r="AV38" s="17">
        <f t="shared" si="17"/>
        <v>0</v>
      </c>
      <c r="AW38" s="17">
        <f t="shared" si="18"/>
        <v>0</v>
      </c>
      <c r="AX38" s="17">
        <f t="shared" si="19"/>
        <v>0</v>
      </c>
      <c r="AY38" s="17">
        <f t="shared" si="20"/>
        <v>0</v>
      </c>
      <c r="AZ38" s="17">
        <f t="shared" si="21"/>
        <v>0</v>
      </c>
      <c r="BA38" s="17">
        <f t="shared" si="22"/>
        <v>0</v>
      </c>
      <c r="BB38" s="17">
        <f t="shared" si="23"/>
        <v>0</v>
      </c>
      <c r="BC38" s="17">
        <f t="shared" si="24"/>
        <v>0</v>
      </c>
      <c r="BD38" s="17">
        <f t="shared" si="25"/>
        <v>0</v>
      </c>
      <c r="BE38" s="17">
        <f t="shared" si="26"/>
        <v>0</v>
      </c>
      <c r="BF38" s="17">
        <f t="shared" si="27"/>
        <v>0</v>
      </c>
      <c r="BG38" s="17">
        <f t="shared" si="28"/>
        <v>0</v>
      </c>
      <c r="BH38" s="17">
        <f t="shared" si="29"/>
        <v>0</v>
      </c>
      <c r="BI38" s="17">
        <f t="shared" si="30"/>
        <v>0</v>
      </c>
    </row>
    <row r="39" spans="2:61" ht="35.25" customHeight="1">
      <c r="B39" s="9"/>
      <c r="C39" s="15">
        <v>34</v>
      </c>
      <c r="D39" s="9" t="s">
        <v>202</v>
      </c>
      <c r="E39" s="10">
        <v>23</v>
      </c>
      <c r="F39" s="10">
        <f t="shared" si="31"/>
        <v>23</v>
      </c>
      <c r="G39" s="94">
        <f>'第11号（指定器具、提案要）'!I40</f>
        <v>0</v>
      </c>
      <c r="H39" s="94">
        <v>10</v>
      </c>
      <c r="I39" s="11"/>
      <c r="J39" s="11"/>
      <c r="K39" s="11"/>
      <c r="L39" s="11"/>
      <c r="M39" s="11">
        <v>8760</v>
      </c>
      <c r="N39" s="11"/>
      <c r="O39" s="11">
        <v>29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AA39" s="20">
        <f t="shared" si="46"/>
        <v>0</v>
      </c>
      <c r="AB39" s="20">
        <f t="shared" si="56"/>
        <v>0</v>
      </c>
      <c r="AC39" s="20">
        <f t="shared" si="47"/>
        <v>0</v>
      </c>
      <c r="AD39" s="20">
        <f t="shared" si="48"/>
        <v>0</v>
      </c>
      <c r="AE39" s="20">
        <f t="shared" si="49"/>
        <v>201</v>
      </c>
      <c r="AF39" s="20">
        <f t="shared" si="50"/>
        <v>0</v>
      </c>
      <c r="AG39" s="20">
        <f t="shared" si="51"/>
        <v>1</v>
      </c>
      <c r="AH39" s="20">
        <f t="shared" si="52"/>
        <v>0</v>
      </c>
      <c r="AI39" s="20">
        <f t="shared" si="53"/>
        <v>0</v>
      </c>
      <c r="AJ39" s="20">
        <f t="shared" si="54"/>
        <v>0</v>
      </c>
      <c r="AK39" s="20">
        <f t="shared" si="55"/>
        <v>0</v>
      </c>
      <c r="AL39" s="20">
        <f t="shared" si="8"/>
        <v>0</v>
      </c>
      <c r="AM39" s="20">
        <f t="shared" si="9"/>
        <v>0</v>
      </c>
      <c r="AN39" s="20">
        <f t="shared" si="10"/>
        <v>0</v>
      </c>
      <c r="AO39" s="20">
        <f t="shared" si="11"/>
        <v>0</v>
      </c>
      <c r="AP39" s="20">
        <f t="shared" si="12"/>
        <v>0</v>
      </c>
      <c r="AQ39" s="20">
        <f t="shared" si="13"/>
        <v>0</v>
      </c>
      <c r="AS39" s="17">
        <f t="shared" si="45"/>
        <v>0</v>
      </c>
      <c r="AT39" s="17">
        <f t="shared" si="44"/>
        <v>0</v>
      </c>
      <c r="AU39" s="17">
        <f t="shared" si="16"/>
        <v>0</v>
      </c>
      <c r="AV39" s="17">
        <f t="shared" si="17"/>
        <v>0</v>
      </c>
      <c r="AW39" s="17">
        <f t="shared" si="18"/>
        <v>0</v>
      </c>
      <c r="AX39" s="17">
        <f t="shared" si="19"/>
        <v>0</v>
      </c>
      <c r="AY39" s="17">
        <f t="shared" si="20"/>
        <v>0</v>
      </c>
      <c r="AZ39" s="17">
        <f t="shared" si="21"/>
        <v>0</v>
      </c>
      <c r="BA39" s="17">
        <f t="shared" si="22"/>
        <v>0</v>
      </c>
      <c r="BB39" s="17">
        <f t="shared" si="23"/>
        <v>0</v>
      </c>
      <c r="BC39" s="17">
        <f t="shared" si="24"/>
        <v>0</v>
      </c>
      <c r="BD39" s="17">
        <f t="shared" si="25"/>
        <v>0</v>
      </c>
      <c r="BE39" s="17">
        <f t="shared" si="26"/>
        <v>0</v>
      </c>
      <c r="BF39" s="17">
        <f t="shared" si="27"/>
        <v>0</v>
      </c>
      <c r="BG39" s="17">
        <f t="shared" si="28"/>
        <v>0</v>
      </c>
      <c r="BH39" s="17">
        <f t="shared" si="29"/>
        <v>0</v>
      </c>
      <c r="BI39" s="17">
        <f t="shared" si="30"/>
        <v>0</v>
      </c>
    </row>
    <row r="40" spans="2:61" ht="35.25" customHeight="1">
      <c r="B40" s="9"/>
      <c r="C40" s="15">
        <v>35</v>
      </c>
      <c r="D40" s="9" t="s">
        <v>203</v>
      </c>
      <c r="E40" s="10">
        <v>25</v>
      </c>
      <c r="F40" s="10">
        <f t="shared" si="31"/>
        <v>25</v>
      </c>
      <c r="G40" s="94">
        <f>'第11号（指定器具、提案要）'!I41</f>
        <v>0</v>
      </c>
      <c r="H40" s="94">
        <v>14.7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AA40" s="20">
        <f t="shared" si="46"/>
        <v>0</v>
      </c>
      <c r="AB40" s="20">
        <f t="shared" si="56"/>
        <v>0</v>
      </c>
      <c r="AC40" s="20">
        <f t="shared" si="47"/>
        <v>0</v>
      </c>
      <c r="AD40" s="20">
        <f t="shared" si="48"/>
        <v>0</v>
      </c>
      <c r="AE40" s="20">
        <f t="shared" si="49"/>
        <v>0</v>
      </c>
      <c r="AF40" s="20">
        <f t="shared" si="50"/>
        <v>0</v>
      </c>
      <c r="AG40" s="20">
        <f t="shared" si="51"/>
        <v>0</v>
      </c>
      <c r="AH40" s="20">
        <f t="shared" si="52"/>
        <v>0</v>
      </c>
      <c r="AI40" s="20">
        <f t="shared" si="53"/>
        <v>0</v>
      </c>
      <c r="AJ40" s="20">
        <f t="shared" si="54"/>
        <v>0</v>
      </c>
      <c r="AK40" s="20">
        <f t="shared" si="55"/>
        <v>0</v>
      </c>
      <c r="AL40" s="20">
        <f t="shared" si="8"/>
        <v>0</v>
      </c>
      <c r="AM40" s="20">
        <f t="shared" si="9"/>
        <v>0</v>
      </c>
      <c r="AN40" s="20">
        <f t="shared" si="10"/>
        <v>0</v>
      </c>
      <c r="AO40" s="20">
        <f t="shared" si="11"/>
        <v>0</v>
      </c>
      <c r="AP40" s="20">
        <f t="shared" si="12"/>
        <v>0</v>
      </c>
      <c r="AQ40" s="20">
        <f t="shared" si="13"/>
        <v>0</v>
      </c>
      <c r="AS40" s="17">
        <f t="shared" si="45"/>
        <v>0</v>
      </c>
      <c r="AT40" s="17">
        <f t="shared" si="44"/>
        <v>0</v>
      </c>
      <c r="AU40" s="17">
        <f t="shared" si="16"/>
        <v>0</v>
      </c>
      <c r="AV40" s="17">
        <f t="shared" si="17"/>
        <v>0</v>
      </c>
      <c r="AW40" s="17">
        <f t="shared" si="18"/>
        <v>0</v>
      </c>
      <c r="AX40" s="17">
        <f t="shared" si="19"/>
        <v>0</v>
      </c>
      <c r="AY40" s="17">
        <f t="shared" si="20"/>
        <v>0</v>
      </c>
      <c r="AZ40" s="17">
        <f t="shared" si="21"/>
        <v>0</v>
      </c>
      <c r="BA40" s="17">
        <f t="shared" si="22"/>
        <v>0</v>
      </c>
      <c r="BB40" s="17">
        <f t="shared" si="23"/>
        <v>0</v>
      </c>
      <c r="BC40" s="17">
        <f t="shared" si="24"/>
        <v>0</v>
      </c>
      <c r="BD40" s="17">
        <f t="shared" si="25"/>
        <v>0</v>
      </c>
      <c r="BE40" s="17">
        <f t="shared" si="26"/>
        <v>0</v>
      </c>
      <c r="BF40" s="17">
        <f t="shared" si="27"/>
        <v>0</v>
      </c>
      <c r="BG40" s="17">
        <f t="shared" si="28"/>
        <v>0</v>
      </c>
      <c r="BH40" s="17">
        <f t="shared" si="29"/>
        <v>0</v>
      </c>
      <c r="BI40" s="17">
        <f t="shared" si="30"/>
        <v>0</v>
      </c>
    </row>
    <row r="41" spans="2:61" ht="35.25" customHeight="1">
      <c r="B41" s="9"/>
      <c r="C41" s="15">
        <v>36</v>
      </c>
      <c r="D41" s="9" t="s">
        <v>205</v>
      </c>
      <c r="E41" s="10">
        <v>90</v>
      </c>
      <c r="F41" s="10">
        <f t="shared" si="31"/>
        <v>90</v>
      </c>
      <c r="G41" s="94">
        <f>'第11号（指定器具、提案要）'!I42</f>
        <v>0</v>
      </c>
      <c r="H41" s="94">
        <v>9.6999999999999993</v>
      </c>
      <c r="I41" s="11">
        <v>396</v>
      </c>
      <c r="J41" s="11"/>
      <c r="K41" s="11"/>
      <c r="L41" s="11"/>
      <c r="M41" s="11"/>
      <c r="N41" s="11">
        <v>123</v>
      </c>
      <c r="O41" s="11">
        <v>29</v>
      </c>
      <c r="P41" s="11">
        <v>876</v>
      </c>
      <c r="Q41" s="11"/>
      <c r="R41" s="11"/>
      <c r="S41" s="11"/>
      <c r="T41" s="11"/>
      <c r="U41" s="11"/>
      <c r="V41" s="11"/>
      <c r="W41" s="11"/>
      <c r="X41" s="11"/>
      <c r="Y41" s="11">
        <v>6200</v>
      </c>
      <c r="AA41" s="20">
        <f t="shared" si="46"/>
        <v>36</v>
      </c>
      <c r="AB41" s="20">
        <f t="shared" si="56"/>
        <v>0</v>
      </c>
      <c r="AC41" s="20">
        <f t="shared" si="47"/>
        <v>0</v>
      </c>
      <c r="AD41" s="20">
        <f t="shared" si="48"/>
        <v>0</v>
      </c>
      <c r="AE41" s="20">
        <f t="shared" si="49"/>
        <v>0</v>
      </c>
      <c r="AF41" s="20">
        <f t="shared" si="50"/>
        <v>11</v>
      </c>
      <c r="AG41" s="20">
        <f t="shared" si="51"/>
        <v>3</v>
      </c>
      <c r="AH41" s="20">
        <f t="shared" si="52"/>
        <v>79</v>
      </c>
      <c r="AI41" s="20">
        <f t="shared" si="53"/>
        <v>0</v>
      </c>
      <c r="AJ41" s="20">
        <f t="shared" si="54"/>
        <v>0</v>
      </c>
      <c r="AK41" s="20">
        <f t="shared" si="55"/>
        <v>0</v>
      </c>
      <c r="AL41" s="20">
        <f t="shared" si="8"/>
        <v>0</v>
      </c>
      <c r="AM41" s="20">
        <f t="shared" si="9"/>
        <v>0</v>
      </c>
      <c r="AN41" s="20">
        <f t="shared" si="10"/>
        <v>0</v>
      </c>
      <c r="AO41" s="20">
        <f t="shared" si="11"/>
        <v>0</v>
      </c>
      <c r="AP41" s="20">
        <f t="shared" si="12"/>
        <v>0</v>
      </c>
      <c r="AQ41" s="20">
        <f t="shared" si="13"/>
        <v>558</v>
      </c>
      <c r="AS41" s="17">
        <f t="shared" si="45"/>
        <v>0</v>
      </c>
      <c r="AT41" s="17">
        <f t="shared" si="44"/>
        <v>0</v>
      </c>
      <c r="AU41" s="17">
        <f t="shared" si="16"/>
        <v>0</v>
      </c>
      <c r="AV41" s="17">
        <f t="shared" si="17"/>
        <v>0</v>
      </c>
      <c r="AW41" s="17">
        <f t="shared" si="18"/>
        <v>0</v>
      </c>
      <c r="AX41" s="17">
        <f t="shared" si="19"/>
        <v>0</v>
      </c>
      <c r="AY41" s="17">
        <f t="shared" si="20"/>
        <v>0</v>
      </c>
      <c r="AZ41" s="17">
        <f t="shared" si="21"/>
        <v>0</v>
      </c>
      <c r="BA41" s="17">
        <f t="shared" si="22"/>
        <v>0</v>
      </c>
      <c r="BB41" s="17">
        <f t="shared" si="23"/>
        <v>0</v>
      </c>
      <c r="BC41" s="17">
        <f t="shared" si="24"/>
        <v>0</v>
      </c>
      <c r="BD41" s="17">
        <f t="shared" si="25"/>
        <v>0</v>
      </c>
      <c r="BE41" s="17">
        <f t="shared" si="26"/>
        <v>0</v>
      </c>
      <c r="BF41" s="17">
        <f t="shared" si="27"/>
        <v>0</v>
      </c>
      <c r="BG41" s="17">
        <f t="shared" si="28"/>
        <v>0</v>
      </c>
      <c r="BH41" s="17">
        <f t="shared" si="29"/>
        <v>0</v>
      </c>
      <c r="BI41" s="17">
        <f t="shared" si="30"/>
        <v>0</v>
      </c>
    </row>
    <row r="42" spans="2:61" ht="35.25" customHeight="1">
      <c r="B42" s="9"/>
      <c r="C42" s="15">
        <v>37</v>
      </c>
      <c r="D42" s="9" t="s">
        <v>206</v>
      </c>
      <c r="E42" s="10">
        <v>60</v>
      </c>
      <c r="F42" s="10">
        <f t="shared" si="31"/>
        <v>60</v>
      </c>
      <c r="G42" s="94">
        <f>'第11号（指定器具、提案要）'!I43</f>
        <v>0</v>
      </c>
      <c r="H42" s="94">
        <v>7.6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AA42" s="20">
        <f t="shared" si="46"/>
        <v>0</v>
      </c>
      <c r="AB42" s="20">
        <f t="shared" si="56"/>
        <v>0</v>
      </c>
      <c r="AC42" s="20">
        <f t="shared" si="47"/>
        <v>0</v>
      </c>
      <c r="AD42" s="20">
        <f t="shared" si="48"/>
        <v>0</v>
      </c>
      <c r="AE42" s="20">
        <f t="shared" si="49"/>
        <v>0</v>
      </c>
      <c r="AF42" s="20">
        <f t="shared" si="50"/>
        <v>0</v>
      </c>
      <c r="AG42" s="20">
        <f t="shared" si="51"/>
        <v>0</v>
      </c>
      <c r="AH42" s="20">
        <f t="shared" si="52"/>
        <v>0</v>
      </c>
      <c r="AI42" s="20">
        <f t="shared" si="53"/>
        <v>0</v>
      </c>
      <c r="AJ42" s="20">
        <f t="shared" si="54"/>
        <v>0</v>
      </c>
      <c r="AK42" s="20">
        <f t="shared" si="55"/>
        <v>0</v>
      </c>
      <c r="AL42" s="20">
        <f t="shared" si="8"/>
        <v>0</v>
      </c>
      <c r="AM42" s="20">
        <f t="shared" si="9"/>
        <v>0</v>
      </c>
      <c r="AN42" s="20">
        <f t="shared" si="10"/>
        <v>0</v>
      </c>
      <c r="AO42" s="20">
        <f t="shared" si="11"/>
        <v>0</v>
      </c>
      <c r="AP42" s="20">
        <f t="shared" si="12"/>
        <v>0</v>
      </c>
      <c r="AQ42" s="20">
        <f t="shared" si="13"/>
        <v>0</v>
      </c>
      <c r="AS42" s="17">
        <f t="shared" si="45"/>
        <v>0</v>
      </c>
      <c r="AT42" s="17">
        <f t="shared" si="44"/>
        <v>0</v>
      </c>
      <c r="AU42" s="17">
        <f t="shared" si="16"/>
        <v>0</v>
      </c>
      <c r="AV42" s="17">
        <f t="shared" si="17"/>
        <v>0</v>
      </c>
      <c r="AW42" s="17">
        <f t="shared" si="18"/>
        <v>0</v>
      </c>
      <c r="AX42" s="17">
        <f t="shared" si="19"/>
        <v>0</v>
      </c>
      <c r="AY42" s="17">
        <f t="shared" si="20"/>
        <v>0</v>
      </c>
      <c r="AZ42" s="17">
        <f t="shared" si="21"/>
        <v>0</v>
      </c>
      <c r="BA42" s="17">
        <f t="shared" si="22"/>
        <v>0</v>
      </c>
      <c r="BB42" s="17">
        <f t="shared" si="23"/>
        <v>0</v>
      </c>
      <c r="BC42" s="17">
        <f t="shared" si="24"/>
        <v>0</v>
      </c>
      <c r="BD42" s="17">
        <f t="shared" si="25"/>
        <v>0</v>
      </c>
      <c r="BE42" s="17">
        <f t="shared" si="26"/>
        <v>0</v>
      </c>
      <c r="BF42" s="17">
        <f t="shared" si="27"/>
        <v>0</v>
      </c>
      <c r="BG42" s="17">
        <f t="shared" si="28"/>
        <v>0</v>
      </c>
      <c r="BH42" s="17">
        <f t="shared" si="29"/>
        <v>0</v>
      </c>
      <c r="BI42" s="17">
        <f t="shared" si="30"/>
        <v>0</v>
      </c>
    </row>
    <row r="43" spans="2:61" ht="35.25" customHeight="1">
      <c r="B43" s="9"/>
      <c r="C43" s="15">
        <v>38</v>
      </c>
      <c r="D43" s="9" t="s">
        <v>207</v>
      </c>
      <c r="E43" s="10">
        <v>54</v>
      </c>
      <c r="F43" s="10">
        <f t="shared" si="31"/>
        <v>54</v>
      </c>
      <c r="G43" s="94">
        <f>'第11号（指定器具、提案要）'!I44</f>
        <v>0</v>
      </c>
      <c r="H43" s="94">
        <v>7.6</v>
      </c>
      <c r="I43" s="11">
        <v>1340</v>
      </c>
      <c r="J43" s="11"/>
      <c r="K43" s="11">
        <v>15250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AA43" s="20">
        <f t="shared" si="46"/>
        <v>72</v>
      </c>
      <c r="AB43" s="20">
        <f t="shared" si="56"/>
        <v>0</v>
      </c>
      <c r="AC43" s="20">
        <f t="shared" si="47"/>
        <v>824</v>
      </c>
      <c r="AD43" s="20">
        <f t="shared" si="48"/>
        <v>0</v>
      </c>
      <c r="AE43" s="20">
        <f t="shared" si="49"/>
        <v>0</v>
      </c>
      <c r="AF43" s="20">
        <f t="shared" si="50"/>
        <v>0</v>
      </c>
      <c r="AG43" s="20">
        <f t="shared" si="51"/>
        <v>0</v>
      </c>
      <c r="AH43" s="20">
        <f t="shared" si="52"/>
        <v>0</v>
      </c>
      <c r="AI43" s="20">
        <f t="shared" si="53"/>
        <v>0</v>
      </c>
      <c r="AJ43" s="20">
        <f t="shared" si="54"/>
        <v>0</v>
      </c>
      <c r="AK43" s="20">
        <f t="shared" si="55"/>
        <v>0</v>
      </c>
      <c r="AL43" s="20">
        <f t="shared" si="8"/>
        <v>0</v>
      </c>
      <c r="AM43" s="20">
        <f t="shared" si="9"/>
        <v>0</v>
      </c>
      <c r="AN43" s="20">
        <f t="shared" si="10"/>
        <v>0</v>
      </c>
      <c r="AO43" s="20">
        <f t="shared" si="11"/>
        <v>0</v>
      </c>
      <c r="AP43" s="20">
        <f t="shared" si="12"/>
        <v>0</v>
      </c>
      <c r="AQ43" s="20">
        <f t="shared" si="13"/>
        <v>0</v>
      </c>
      <c r="AS43" s="17">
        <f t="shared" si="45"/>
        <v>0</v>
      </c>
      <c r="AT43" s="17">
        <f t="shared" si="44"/>
        <v>0</v>
      </c>
      <c r="AU43" s="17">
        <f t="shared" si="16"/>
        <v>0</v>
      </c>
      <c r="AV43" s="17">
        <f t="shared" si="17"/>
        <v>0</v>
      </c>
      <c r="AW43" s="17">
        <f t="shared" si="18"/>
        <v>0</v>
      </c>
      <c r="AX43" s="17">
        <f t="shared" si="19"/>
        <v>0</v>
      </c>
      <c r="AY43" s="17">
        <f t="shared" si="20"/>
        <v>0</v>
      </c>
      <c r="AZ43" s="17">
        <f t="shared" si="21"/>
        <v>0</v>
      </c>
      <c r="BA43" s="17">
        <f t="shared" si="22"/>
        <v>0</v>
      </c>
      <c r="BB43" s="17">
        <f t="shared" si="23"/>
        <v>0</v>
      </c>
      <c r="BC43" s="17">
        <f t="shared" si="24"/>
        <v>0</v>
      </c>
      <c r="BD43" s="17">
        <f t="shared" si="25"/>
        <v>0</v>
      </c>
      <c r="BE43" s="17">
        <f t="shared" si="26"/>
        <v>0</v>
      </c>
      <c r="BF43" s="17">
        <f t="shared" si="27"/>
        <v>0</v>
      </c>
      <c r="BG43" s="17">
        <f t="shared" si="28"/>
        <v>0</v>
      </c>
      <c r="BH43" s="17">
        <f t="shared" si="29"/>
        <v>0</v>
      </c>
      <c r="BI43" s="17">
        <f t="shared" si="30"/>
        <v>0</v>
      </c>
    </row>
    <row r="44" spans="2:61" ht="35.25" customHeight="1">
      <c r="B44" s="9"/>
      <c r="C44" s="15">
        <v>39</v>
      </c>
      <c r="D44" s="9" t="s">
        <v>209</v>
      </c>
      <c r="E44" s="10">
        <v>100</v>
      </c>
      <c r="F44" s="10">
        <f t="shared" si="31"/>
        <v>100</v>
      </c>
      <c r="G44" s="94">
        <f>'第11号（指定器具、提案要）'!I45</f>
        <v>0</v>
      </c>
      <c r="H44" s="94">
        <v>5.5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AA44" s="20">
        <f t="shared" si="46"/>
        <v>0</v>
      </c>
      <c r="AB44" s="20">
        <f t="shared" si="56"/>
        <v>0</v>
      </c>
      <c r="AC44" s="20">
        <f t="shared" si="47"/>
        <v>0</v>
      </c>
      <c r="AD44" s="20">
        <f t="shared" si="48"/>
        <v>0</v>
      </c>
      <c r="AE44" s="20">
        <f t="shared" si="49"/>
        <v>0</v>
      </c>
      <c r="AF44" s="20">
        <f t="shared" si="50"/>
        <v>0</v>
      </c>
      <c r="AG44" s="20">
        <f t="shared" si="51"/>
        <v>0</v>
      </c>
      <c r="AH44" s="20">
        <f t="shared" si="52"/>
        <v>0</v>
      </c>
      <c r="AI44" s="20">
        <f t="shared" si="53"/>
        <v>0</v>
      </c>
      <c r="AJ44" s="20">
        <f t="shared" si="54"/>
        <v>0</v>
      </c>
      <c r="AK44" s="20">
        <f t="shared" si="55"/>
        <v>0</v>
      </c>
      <c r="AL44" s="20">
        <f t="shared" si="8"/>
        <v>0</v>
      </c>
      <c r="AM44" s="20">
        <f t="shared" si="9"/>
        <v>0</v>
      </c>
      <c r="AN44" s="20">
        <f t="shared" si="10"/>
        <v>0</v>
      </c>
      <c r="AO44" s="20">
        <f t="shared" si="11"/>
        <v>0</v>
      </c>
      <c r="AP44" s="20">
        <f t="shared" si="12"/>
        <v>0</v>
      </c>
      <c r="AQ44" s="20">
        <f t="shared" si="13"/>
        <v>0</v>
      </c>
      <c r="AS44" s="17">
        <f t="shared" si="45"/>
        <v>0</v>
      </c>
      <c r="AT44" s="17">
        <f t="shared" si="44"/>
        <v>0</v>
      </c>
      <c r="AU44" s="17">
        <f t="shared" si="16"/>
        <v>0</v>
      </c>
      <c r="AV44" s="17">
        <f t="shared" si="17"/>
        <v>0</v>
      </c>
      <c r="AW44" s="17">
        <f t="shared" si="18"/>
        <v>0</v>
      </c>
      <c r="AX44" s="17">
        <f t="shared" si="19"/>
        <v>0</v>
      </c>
      <c r="AY44" s="17">
        <f t="shared" si="20"/>
        <v>0</v>
      </c>
      <c r="AZ44" s="17">
        <f t="shared" si="21"/>
        <v>0</v>
      </c>
      <c r="BA44" s="17">
        <f t="shared" si="22"/>
        <v>0</v>
      </c>
      <c r="BB44" s="17">
        <f t="shared" si="23"/>
        <v>0</v>
      </c>
      <c r="BC44" s="17">
        <f t="shared" si="24"/>
        <v>0</v>
      </c>
      <c r="BD44" s="17">
        <f t="shared" si="25"/>
        <v>0</v>
      </c>
      <c r="BE44" s="17">
        <f t="shared" si="26"/>
        <v>0</v>
      </c>
      <c r="BF44" s="17">
        <f t="shared" si="27"/>
        <v>0</v>
      </c>
      <c r="BG44" s="17">
        <f t="shared" si="28"/>
        <v>0</v>
      </c>
      <c r="BH44" s="17">
        <f t="shared" si="29"/>
        <v>0</v>
      </c>
      <c r="BI44" s="17">
        <f t="shared" si="30"/>
        <v>0</v>
      </c>
    </row>
    <row r="45" spans="2:61" ht="35.25" customHeight="1">
      <c r="B45" s="9"/>
      <c r="C45" s="15">
        <v>40</v>
      </c>
      <c r="D45" s="9" t="s">
        <v>210</v>
      </c>
      <c r="E45" s="10">
        <v>23</v>
      </c>
      <c r="F45" s="10">
        <f t="shared" si="31"/>
        <v>23</v>
      </c>
      <c r="G45" s="94">
        <f>'第11号（指定器具、提案要）'!I46</f>
        <v>0</v>
      </c>
      <c r="H45" s="94">
        <v>12</v>
      </c>
      <c r="I45" s="11">
        <v>244</v>
      </c>
      <c r="J45" s="11"/>
      <c r="K45" s="11"/>
      <c r="L45" s="11"/>
      <c r="M45" s="11"/>
      <c r="N45" s="11"/>
      <c r="O45" s="11"/>
      <c r="P45" s="11">
        <v>5256</v>
      </c>
      <c r="Q45" s="11"/>
      <c r="R45" s="11"/>
      <c r="S45" s="11"/>
      <c r="T45" s="11"/>
      <c r="U45" s="11">
        <v>5274</v>
      </c>
      <c r="V45" s="11"/>
      <c r="W45" s="11"/>
      <c r="X45" s="11"/>
      <c r="Y45" s="11"/>
      <c r="AA45" s="20">
        <f t="shared" si="46"/>
        <v>6</v>
      </c>
      <c r="AB45" s="20">
        <f t="shared" si="56"/>
        <v>0</v>
      </c>
      <c r="AC45" s="20">
        <f t="shared" si="47"/>
        <v>0</v>
      </c>
      <c r="AD45" s="20">
        <f t="shared" si="48"/>
        <v>0</v>
      </c>
      <c r="AE45" s="20">
        <f t="shared" si="49"/>
        <v>0</v>
      </c>
      <c r="AF45" s="20">
        <f t="shared" si="50"/>
        <v>0</v>
      </c>
      <c r="AG45" s="20">
        <f t="shared" si="51"/>
        <v>0</v>
      </c>
      <c r="AH45" s="20">
        <f t="shared" si="52"/>
        <v>121</v>
      </c>
      <c r="AI45" s="20">
        <f t="shared" si="53"/>
        <v>0</v>
      </c>
      <c r="AJ45" s="20">
        <f t="shared" si="54"/>
        <v>0</v>
      </c>
      <c r="AK45" s="20">
        <f t="shared" si="55"/>
        <v>0</v>
      </c>
      <c r="AL45" s="20">
        <f t="shared" si="8"/>
        <v>0</v>
      </c>
      <c r="AM45" s="20">
        <f t="shared" si="9"/>
        <v>121</v>
      </c>
      <c r="AN45" s="20">
        <f t="shared" si="10"/>
        <v>0</v>
      </c>
      <c r="AO45" s="20">
        <f t="shared" si="11"/>
        <v>0</v>
      </c>
      <c r="AP45" s="20">
        <f t="shared" si="12"/>
        <v>0</v>
      </c>
      <c r="AQ45" s="20">
        <f t="shared" si="13"/>
        <v>0</v>
      </c>
      <c r="AS45" s="17">
        <f t="shared" si="45"/>
        <v>0</v>
      </c>
      <c r="AT45" s="17">
        <f t="shared" si="44"/>
        <v>0</v>
      </c>
      <c r="AU45" s="17">
        <f t="shared" si="16"/>
        <v>0</v>
      </c>
      <c r="AV45" s="17">
        <f t="shared" si="17"/>
        <v>0</v>
      </c>
      <c r="AW45" s="17">
        <f t="shared" si="18"/>
        <v>0</v>
      </c>
      <c r="AX45" s="17">
        <f t="shared" si="19"/>
        <v>0</v>
      </c>
      <c r="AY45" s="17">
        <f t="shared" si="20"/>
        <v>0</v>
      </c>
      <c r="AZ45" s="17">
        <f t="shared" si="21"/>
        <v>0</v>
      </c>
      <c r="BA45" s="17">
        <f t="shared" si="22"/>
        <v>0</v>
      </c>
      <c r="BB45" s="17">
        <f t="shared" si="23"/>
        <v>0</v>
      </c>
      <c r="BC45" s="17">
        <f t="shared" si="24"/>
        <v>0</v>
      </c>
      <c r="BD45" s="17">
        <f t="shared" si="25"/>
        <v>0</v>
      </c>
      <c r="BE45" s="17">
        <f t="shared" si="26"/>
        <v>0</v>
      </c>
      <c r="BF45" s="17">
        <f t="shared" si="27"/>
        <v>0</v>
      </c>
      <c r="BG45" s="17">
        <f t="shared" si="28"/>
        <v>0</v>
      </c>
      <c r="BH45" s="17">
        <f t="shared" si="29"/>
        <v>0</v>
      </c>
      <c r="BI45" s="17">
        <f t="shared" si="30"/>
        <v>0</v>
      </c>
    </row>
    <row r="46" spans="2:61" ht="35.25" customHeight="1">
      <c r="B46" s="9"/>
      <c r="C46" s="15">
        <v>41</v>
      </c>
      <c r="D46" s="9" t="s">
        <v>211</v>
      </c>
      <c r="E46" s="10">
        <v>23</v>
      </c>
      <c r="F46" s="10">
        <f t="shared" si="31"/>
        <v>23</v>
      </c>
      <c r="G46" s="94">
        <f>'第11号（指定器具、提案要）'!I47</f>
        <v>0</v>
      </c>
      <c r="H46" s="94">
        <v>12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>
        <v>36</v>
      </c>
      <c r="U46" s="11"/>
      <c r="V46" s="11"/>
      <c r="W46" s="11"/>
      <c r="X46" s="11"/>
      <c r="Y46" s="11"/>
      <c r="AA46" s="20">
        <f t="shared" si="46"/>
        <v>0</v>
      </c>
      <c r="AB46" s="20">
        <f t="shared" si="56"/>
        <v>0</v>
      </c>
      <c r="AC46" s="20">
        <f t="shared" si="47"/>
        <v>0</v>
      </c>
      <c r="AD46" s="20">
        <f t="shared" si="48"/>
        <v>0</v>
      </c>
      <c r="AE46" s="20">
        <f t="shared" si="49"/>
        <v>0</v>
      </c>
      <c r="AF46" s="20">
        <f t="shared" si="50"/>
        <v>0</v>
      </c>
      <c r="AG46" s="20">
        <f t="shared" si="51"/>
        <v>0</v>
      </c>
      <c r="AH46" s="20">
        <f t="shared" si="52"/>
        <v>0</v>
      </c>
      <c r="AI46" s="20">
        <f t="shared" si="53"/>
        <v>0</v>
      </c>
      <c r="AJ46" s="20">
        <f t="shared" si="54"/>
        <v>0</v>
      </c>
      <c r="AK46" s="20">
        <f t="shared" si="55"/>
        <v>0</v>
      </c>
      <c r="AL46" s="20">
        <f t="shared" si="8"/>
        <v>1</v>
      </c>
      <c r="AM46" s="20">
        <f t="shared" si="9"/>
        <v>0</v>
      </c>
      <c r="AN46" s="20">
        <f t="shared" si="10"/>
        <v>0</v>
      </c>
      <c r="AO46" s="20">
        <f t="shared" si="11"/>
        <v>0</v>
      </c>
      <c r="AP46" s="20">
        <f t="shared" si="12"/>
        <v>0</v>
      </c>
      <c r="AQ46" s="20">
        <f t="shared" si="13"/>
        <v>0</v>
      </c>
      <c r="AS46" s="17">
        <f t="shared" si="45"/>
        <v>0</v>
      </c>
      <c r="AT46" s="17">
        <f t="shared" si="44"/>
        <v>0</v>
      </c>
      <c r="AU46" s="17">
        <f t="shared" si="16"/>
        <v>0</v>
      </c>
      <c r="AV46" s="17">
        <f t="shared" si="17"/>
        <v>0</v>
      </c>
      <c r="AW46" s="17">
        <f t="shared" si="18"/>
        <v>0</v>
      </c>
      <c r="AX46" s="17">
        <f t="shared" si="19"/>
        <v>0</v>
      </c>
      <c r="AY46" s="17">
        <f t="shared" si="20"/>
        <v>0</v>
      </c>
      <c r="AZ46" s="17">
        <f t="shared" si="21"/>
        <v>0</v>
      </c>
      <c r="BA46" s="17">
        <f t="shared" si="22"/>
        <v>0</v>
      </c>
      <c r="BB46" s="17">
        <f t="shared" si="23"/>
        <v>0</v>
      </c>
      <c r="BC46" s="17">
        <f t="shared" si="24"/>
        <v>0</v>
      </c>
      <c r="BD46" s="17">
        <f t="shared" si="25"/>
        <v>0</v>
      </c>
      <c r="BE46" s="17">
        <f t="shared" si="26"/>
        <v>0</v>
      </c>
      <c r="BF46" s="17">
        <f t="shared" si="27"/>
        <v>0</v>
      </c>
      <c r="BG46" s="17">
        <f t="shared" si="28"/>
        <v>0</v>
      </c>
      <c r="BH46" s="17">
        <f t="shared" si="29"/>
        <v>0</v>
      </c>
      <c r="BI46" s="17">
        <f t="shared" si="30"/>
        <v>0</v>
      </c>
    </row>
    <row r="47" spans="2:61" ht="35.25" customHeight="1">
      <c r="B47" s="9"/>
      <c r="C47" s="15">
        <v>42</v>
      </c>
      <c r="D47" s="9" t="s">
        <v>212</v>
      </c>
      <c r="E47" s="10">
        <v>23</v>
      </c>
      <c r="F47" s="10">
        <f t="shared" si="31"/>
        <v>23</v>
      </c>
      <c r="G47" s="94">
        <f>'第11号（指定器具、提案要）'!I48</f>
        <v>0</v>
      </c>
      <c r="H47" s="94">
        <v>12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AA47" s="20">
        <f t="shared" si="46"/>
        <v>0</v>
      </c>
      <c r="AB47" s="20">
        <f t="shared" si="56"/>
        <v>0</v>
      </c>
      <c r="AC47" s="20">
        <f t="shared" si="47"/>
        <v>0</v>
      </c>
      <c r="AD47" s="20">
        <f t="shared" si="48"/>
        <v>0</v>
      </c>
      <c r="AE47" s="20">
        <f t="shared" si="49"/>
        <v>0</v>
      </c>
      <c r="AF47" s="20">
        <f t="shared" si="50"/>
        <v>0</v>
      </c>
      <c r="AG47" s="20">
        <f t="shared" si="51"/>
        <v>0</v>
      </c>
      <c r="AH47" s="20">
        <f t="shared" si="52"/>
        <v>0</v>
      </c>
      <c r="AI47" s="20">
        <f t="shared" si="53"/>
        <v>0</v>
      </c>
      <c r="AJ47" s="20">
        <f t="shared" si="54"/>
        <v>0</v>
      </c>
      <c r="AK47" s="20">
        <f t="shared" si="55"/>
        <v>0</v>
      </c>
      <c r="AL47" s="20">
        <f t="shared" si="8"/>
        <v>0</v>
      </c>
      <c r="AM47" s="20">
        <f t="shared" si="9"/>
        <v>0</v>
      </c>
      <c r="AN47" s="20">
        <f t="shared" si="10"/>
        <v>0</v>
      </c>
      <c r="AO47" s="20">
        <f t="shared" si="11"/>
        <v>0</v>
      </c>
      <c r="AP47" s="20">
        <f t="shared" si="12"/>
        <v>0</v>
      </c>
      <c r="AQ47" s="20">
        <f t="shared" si="13"/>
        <v>0</v>
      </c>
      <c r="AS47" s="17">
        <f t="shared" si="45"/>
        <v>0</v>
      </c>
      <c r="AT47" s="17">
        <f t="shared" si="44"/>
        <v>0</v>
      </c>
      <c r="AU47" s="17">
        <f t="shared" si="16"/>
        <v>0</v>
      </c>
      <c r="AV47" s="17">
        <f t="shared" si="17"/>
        <v>0</v>
      </c>
      <c r="AW47" s="17">
        <f t="shared" si="18"/>
        <v>0</v>
      </c>
      <c r="AX47" s="17">
        <f t="shared" si="19"/>
        <v>0</v>
      </c>
      <c r="AY47" s="17">
        <f t="shared" si="20"/>
        <v>0</v>
      </c>
      <c r="AZ47" s="17">
        <f t="shared" si="21"/>
        <v>0</v>
      </c>
      <c r="BA47" s="17">
        <f t="shared" si="22"/>
        <v>0</v>
      </c>
      <c r="BB47" s="17">
        <f t="shared" si="23"/>
        <v>0</v>
      </c>
      <c r="BC47" s="17">
        <f t="shared" si="24"/>
        <v>0</v>
      </c>
      <c r="BD47" s="17">
        <f t="shared" si="25"/>
        <v>0</v>
      </c>
      <c r="BE47" s="17">
        <f t="shared" si="26"/>
        <v>0</v>
      </c>
      <c r="BF47" s="17">
        <f t="shared" si="27"/>
        <v>0</v>
      </c>
      <c r="BG47" s="17">
        <f t="shared" si="28"/>
        <v>0</v>
      </c>
      <c r="BH47" s="17">
        <f t="shared" si="29"/>
        <v>0</v>
      </c>
      <c r="BI47" s="17">
        <f t="shared" si="30"/>
        <v>0</v>
      </c>
    </row>
    <row r="48" spans="2:61" ht="35.25" customHeight="1">
      <c r="B48" s="9"/>
      <c r="C48" s="15">
        <v>43</v>
      </c>
      <c r="D48" s="9" t="s">
        <v>219</v>
      </c>
      <c r="E48" s="10">
        <v>72</v>
      </c>
      <c r="F48" s="10">
        <f t="shared" si="31"/>
        <v>72</v>
      </c>
      <c r="G48" s="94">
        <f>'第11号（指定器具、提案要）'!I49</f>
        <v>0</v>
      </c>
      <c r="H48" s="94">
        <v>32</v>
      </c>
      <c r="I48" s="11"/>
      <c r="J48" s="11">
        <v>4880</v>
      </c>
      <c r="K48" s="11"/>
      <c r="L48" s="11"/>
      <c r="M48" s="11"/>
      <c r="N48" s="11"/>
      <c r="O48" s="11"/>
      <c r="P48" s="11">
        <v>2628</v>
      </c>
      <c r="Q48" s="11"/>
      <c r="R48" s="11">
        <v>9312</v>
      </c>
      <c r="S48" s="11"/>
      <c r="T48" s="11"/>
      <c r="U48" s="11"/>
      <c r="V48" s="11"/>
      <c r="W48" s="11"/>
      <c r="X48" s="11"/>
      <c r="Y48" s="11"/>
      <c r="AA48" s="20">
        <f t="shared" si="46"/>
        <v>0</v>
      </c>
      <c r="AB48" s="20">
        <f t="shared" si="56"/>
        <v>351</v>
      </c>
      <c r="AC48" s="20">
        <f t="shared" si="47"/>
        <v>0</v>
      </c>
      <c r="AD48" s="20">
        <f t="shared" si="48"/>
        <v>0</v>
      </c>
      <c r="AE48" s="20">
        <f t="shared" si="49"/>
        <v>0</v>
      </c>
      <c r="AF48" s="20">
        <f t="shared" si="50"/>
        <v>0</v>
      </c>
      <c r="AG48" s="20">
        <f t="shared" si="51"/>
        <v>0</v>
      </c>
      <c r="AH48" s="20">
        <f t="shared" si="52"/>
        <v>189</v>
      </c>
      <c r="AI48" s="20">
        <f t="shared" si="53"/>
        <v>0</v>
      </c>
      <c r="AJ48" s="20">
        <f t="shared" si="54"/>
        <v>670</v>
      </c>
      <c r="AK48" s="20">
        <f t="shared" si="55"/>
        <v>0</v>
      </c>
      <c r="AL48" s="20">
        <f t="shared" si="8"/>
        <v>0</v>
      </c>
      <c r="AM48" s="20">
        <f t="shared" si="9"/>
        <v>0</v>
      </c>
      <c r="AN48" s="20">
        <f t="shared" si="10"/>
        <v>0</v>
      </c>
      <c r="AO48" s="20">
        <f t="shared" si="11"/>
        <v>0</v>
      </c>
      <c r="AP48" s="20">
        <f t="shared" si="12"/>
        <v>0</v>
      </c>
      <c r="AQ48" s="20">
        <f t="shared" si="13"/>
        <v>0</v>
      </c>
      <c r="AS48" s="17">
        <f t="shared" si="45"/>
        <v>0</v>
      </c>
      <c r="AT48" s="17">
        <f t="shared" si="44"/>
        <v>0</v>
      </c>
      <c r="AU48" s="17">
        <f t="shared" si="16"/>
        <v>0</v>
      </c>
      <c r="AV48" s="17">
        <f t="shared" si="17"/>
        <v>0</v>
      </c>
      <c r="AW48" s="17">
        <f t="shared" si="18"/>
        <v>0</v>
      </c>
      <c r="AX48" s="17">
        <f t="shared" si="19"/>
        <v>0</v>
      </c>
      <c r="AY48" s="17">
        <f t="shared" si="20"/>
        <v>0</v>
      </c>
      <c r="AZ48" s="17">
        <f t="shared" si="21"/>
        <v>0</v>
      </c>
      <c r="BA48" s="17">
        <f t="shared" si="22"/>
        <v>0</v>
      </c>
      <c r="BB48" s="17">
        <f t="shared" si="23"/>
        <v>0</v>
      </c>
      <c r="BC48" s="17">
        <f t="shared" si="24"/>
        <v>0</v>
      </c>
      <c r="BD48" s="17">
        <f t="shared" si="25"/>
        <v>0</v>
      </c>
      <c r="BE48" s="17">
        <f t="shared" si="26"/>
        <v>0</v>
      </c>
      <c r="BF48" s="17">
        <f t="shared" si="27"/>
        <v>0</v>
      </c>
      <c r="BG48" s="17">
        <f t="shared" si="28"/>
        <v>0</v>
      </c>
      <c r="BH48" s="17">
        <f t="shared" si="29"/>
        <v>0</v>
      </c>
      <c r="BI48" s="17">
        <f t="shared" si="30"/>
        <v>0</v>
      </c>
    </row>
    <row r="49" spans="2:61" ht="35.25" customHeight="1">
      <c r="B49" s="9"/>
      <c r="C49" s="15">
        <v>44</v>
      </c>
      <c r="D49" s="9" t="s">
        <v>213</v>
      </c>
      <c r="E49" s="10">
        <v>54</v>
      </c>
      <c r="F49" s="10">
        <f t="shared" si="31"/>
        <v>54</v>
      </c>
      <c r="G49" s="94">
        <f>'第11号（指定器具、提案要）'!I50</f>
        <v>0</v>
      </c>
      <c r="H49" s="94">
        <v>7</v>
      </c>
      <c r="I49" s="11">
        <v>510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AA49" s="20">
        <f t="shared" si="46"/>
        <v>28</v>
      </c>
      <c r="AB49" s="20">
        <f t="shared" si="56"/>
        <v>0</v>
      </c>
      <c r="AC49" s="20">
        <f t="shared" si="47"/>
        <v>0</v>
      </c>
      <c r="AD49" s="20">
        <f t="shared" si="48"/>
        <v>0</v>
      </c>
      <c r="AE49" s="20">
        <f t="shared" si="49"/>
        <v>0</v>
      </c>
      <c r="AF49" s="20">
        <f t="shared" si="50"/>
        <v>0</v>
      </c>
      <c r="AG49" s="20">
        <f t="shared" si="51"/>
        <v>0</v>
      </c>
      <c r="AH49" s="20">
        <f t="shared" si="52"/>
        <v>0</v>
      </c>
      <c r="AI49" s="20">
        <f t="shared" si="53"/>
        <v>0</v>
      </c>
      <c r="AJ49" s="20">
        <f t="shared" si="54"/>
        <v>0</v>
      </c>
      <c r="AK49" s="20">
        <f t="shared" si="55"/>
        <v>0</v>
      </c>
      <c r="AL49" s="20">
        <f t="shared" si="8"/>
        <v>0</v>
      </c>
      <c r="AM49" s="20">
        <f t="shared" si="9"/>
        <v>0</v>
      </c>
      <c r="AN49" s="20">
        <f t="shared" si="10"/>
        <v>0</v>
      </c>
      <c r="AO49" s="20">
        <f t="shared" si="11"/>
        <v>0</v>
      </c>
      <c r="AP49" s="20">
        <f t="shared" si="12"/>
        <v>0</v>
      </c>
      <c r="AQ49" s="20">
        <f t="shared" si="13"/>
        <v>0</v>
      </c>
      <c r="AS49" s="17">
        <f t="shared" si="45"/>
        <v>0</v>
      </c>
      <c r="AT49" s="17">
        <f t="shared" si="44"/>
        <v>0</v>
      </c>
      <c r="AU49" s="17">
        <f t="shared" si="16"/>
        <v>0</v>
      </c>
      <c r="AV49" s="17">
        <f t="shared" si="17"/>
        <v>0</v>
      </c>
      <c r="AW49" s="17">
        <f t="shared" si="18"/>
        <v>0</v>
      </c>
      <c r="AX49" s="17">
        <f t="shared" si="19"/>
        <v>0</v>
      </c>
      <c r="AY49" s="17">
        <f t="shared" si="20"/>
        <v>0</v>
      </c>
      <c r="AZ49" s="17">
        <f t="shared" si="21"/>
        <v>0</v>
      </c>
      <c r="BA49" s="17">
        <f t="shared" si="22"/>
        <v>0</v>
      </c>
      <c r="BB49" s="17">
        <f t="shared" si="23"/>
        <v>0</v>
      </c>
      <c r="BC49" s="17">
        <f t="shared" si="24"/>
        <v>0</v>
      </c>
      <c r="BD49" s="17">
        <f t="shared" si="25"/>
        <v>0</v>
      </c>
      <c r="BE49" s="17">
        <f t="shared" si="26"/>
        <v>0</v>
      </c>
      <c r="BF49" s="17">
        <f t="shared" si="27"/>
        <v>0</v>
      </c>
      <c r="BG49" s="17">
        <f t="shared" si="28"/>
        <v>0</v>
      </c>
      <c r="BH49" s="17">
        <f t="shared" si="29"/>
        <v>0</v>
      </c>
      <c r="BI49" s="17">
        <f t="shared" si="30"/>
        <v>0</v>
      </c>
    </row>
    <row r="50" spans="2:61" ht="35.25" customHeight="1">
      <c r="B50" s="9"/>
      <c r="C50" s="15">
        <v>45</v>
      </c>
      <c r="D50" s="9" t="s">
        <v>214</v>
      </c>
      <c r="E50" s="10">
        <v>45</v>
      </c>
      <c r="F50" s="10">
        <f t="shared" si="31"/>
        <v>45</v>
      </c>
      <c r="G50" s="94">
        <f>'第11号（指定器具、提案要）'!I51</f>
        <v>0</v>
      </c>
      <c r="H50" s="94">
        <v>23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AA50" s="20">
        <f t="shared" si="46"/>
        <v>0</v>
      </c>
      <c r="AB50" s="20">
        <f t="shared" si="56"/>
        <v>0</v>
      </c>
      <c r="AC50" s="20">
        <f t="shared" si="47"/>
        <v>0</v>
      </c>
      <c r="AD50" s="20">
        <f t="shared" si="48"/>
        <v>0</v>
      </c>
      <c r="AE50" s="20">
        <f t="shared" si="49"/>
        <v>0</v>
      </c>
      <c r="AF50" s="20">
        <f t="shared" si="50"/>
        <v>0</v>
      </c>
      <c r="AG50" s="20">
        <f t="shared" si="51"/>
        <v>0</v>
      </c>
      <c r="AH50" s="20">
        <f t="shared" si="52"/>
        <v>0</v>
      </c>
      <c r="AI50" s="20">
        <f t="shared" si="53"/>
        <v>0</v>
      </c>
      <c r="AJ50" s="20">
        <f t="shared" si="54"/>
        <v>0</v>
      </c>
      <c r="AK50" s="20">
        <f t="shared" si="55"/>
        <v>0</v>
      </c>
      <c r="AL50" s="20">
        <f t="shared" si="8"/>
        <v>0</v>
      </c>
      <c r="AM50" s="20">
        <f t="shared" si="9"/>
        <v>0</v>
      </c>
      <c r="AN50" s="20">
        <f t="shared" si="10"/>
        <v>0</v>
      </c>
      <c r="AO50" s="20">
        <f t="shared" si="11"/>
        <v>0</v>
      </c>
      <c r="AP50" s="20">
        <f t="shared" si="12"/>
        <v>0</v>
      </c>
      <c r="AQ50" s="20">
        <f t="shared" si="13"/>
        <v>0</v>
      </c>
      <c r="AS50" s="17">
        <f t="shared" si="45"/>
        <v>0</v>
      </c>
      <c r="AT50" s="17">
        <f t="shared" si="44"/>
        <v>0</v>
      </c>
      <c r="AU50" s="17">
        <f t="shared" si="16"/>
        <v>0</v>
      </c>
      <c r="AV50" s="17">
        <f t="shared" si="17"/>
        <v>0</v>
      </c>
      <c r="AW50" s="17">
        <f t="shared" si="18"/>
        <v>0</v>
      </c>
      <c r="AX50" s="17">
        <f t="shared" si="19"/>
        <v>0</v>
      </c>
      <c r="AY50" s="17">
        <f t="shared" si="20"/>
        <v>0</v>
      </c>
      <c r="AZ50" s="17">
        <f t="shared" si="21"/>
        <v>0</v>
      </c>
      <c r="BA50" s="17">
        <f t="shared" si="22"/>
        <v>0</v>
      </c>
      <c r="BB50" s="17">
        <f t="shared" si="23"/>
        <v>0</v>
      </c>
      <c r="BC50" s="17">
        <f t="shared" si="24"/>
        <v>0</v>
      </c>
      <c r="BD50" s="17">
        <f t="shared" si="25"/>
        <v>0</v>
      </c>
      <c r="BE50" s="17">
        <f t="shared" si="26"/>
        <v>0</v>
      </c>
      <c r="BF50" s="17">
        <f t="shared" si="27"/>
        <v>0</v>
      </c>
      <c r="BG50" s="17">
        <f t="shared" si="28"/>
        <v>0</v>
      </c>
      <c r="BH50" s="17">
        <f t="shared" si="29"/>
        <v>0</v>
      </c>
      <c r="BI50" s="17">
        <f t="shared" si="30"/>
        <v>0</v>
      </c>
    </row>
    <row r="51" spans="2:61" ht="35.25" customHeight="1">
      <c r="B51" s="9"/>
      <c r="C51" s="15">
        <v>46</v>
      </c>
      <c r="D51" s="9" t="s">
        <v>215</v>
      </c>
      <c r="E51" s="10">
        <v>250</v>
      </c>
      <c r="F51" s="10">
        <f t="shared" si="31"/>
        <v>250</v>
      </c>
      <c r="G51" s="94">
        <f>'第11号（指定器具、提案要）'!I52</f>
        <v>0</v>
      </c>
      <c r="H51" s="94">
        <v>101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AA51" s="20">
        <f t="shared" si="46"/>
        <v>0</v>
      </c>
      <c r="AB51" s="20">
        <f t="shared" si="56"/>
        <v>0</v>
      </c>
      <c r="AC51" s="20">
        <f t="shared" si="47"/>
        <v>0</v>
      </c>
      <c r="AD51" s="20">
        <f t="shared" si="48"/>
        <v>0</v>
      </c>
      <c r="AE51" s="20">
        <f t="shared" si="49"/>
        <v>0</v>
      </c>
      <c r="AF51" s="20">
        <f t="shared" si="50"/>
        <v>0</v>
      </c>
      <c r="AG51" s="20">
        <f t="shared" si="51"/>
        <v>0</v>
      </c>
      <c r="AH51" s="20">
        <f t="shared" si="52"/>
        <v>0</v>
      </c>
      <c r="AI51" s="20">
        <f t="shared" si="53"/>
        <v>0</v>
      </c>
      <c r="AJ51" s="20">
        <f t="shared" si="54"/>
        <v>0</v>
      </c>
      <c r="AK51" s="20">
        <f t="shared" si="55"/>
        <v>0</v>
      </c>
      <c r="AL51" s="20">
        <f t="shared" si="8"/>
        <v>0</v>
      </c>
      <c r="AM51" s="20">
        <f t="shared" si="9"/>
        <v>0</v>
      </c>
      <c r="AN51" s="20">
        <f t="shared" si="10"/>
        <v>0</v>
      </c>
      <c r="AO51" s="20">
        <f t="shared" si="11"/>
        <v>0</v>
      </c>
      <c r="AP51" s="20">
        <f t="shared" si="12"/>
        <v>0</v>
      </c>
      <c r="AQ51" s="20">
        <f t="shared" si="13"/>
        <v>0</v>
      </c>
      <c r="AS51" s="17">
        <f t="shared" si="45"/>
        <v>0</v>
      </c>
      <c r="AT51" s="17">
        <f t="shared" si="44"/>
        <v>0</v>
      </c>
      <c r="AU51" s="17">
        <f t="shared" si="16"/>
        <v>0</v>
      </c>
      <c r="AV51" s="17">
        <f t="shared" si="17"/>
        <v>0</v>
      </c>
      <c r="AW51" s="17">
        <f t="shared" si="18"/>
        <v>0</v>
      </c>
      <c r="AX51" s="17">
        <f t="shared" si="19"/>
        <v>0</v>
      </c>
      <c r="AY51" s="17">
        <f t="shared" si="20"/>
        <v>0</v>
      </c>
      <c r="AZ51" s="17">
        <f t="shared" si="21"/>
        <v>0</v>
      </c>
      <c r="BA51" s="17">
        <f t="shared" si="22"/>
        <v>0</v>
      </c>
      <c r="BB51" s="17">
        <f t="shared" si="23"/>
        <v>0</v>
      </c>
      <c r="BC51" s="17">
        <f t="shared" si="24"/>
        <v>0</v>
      </c>
      <c r="BD51" s="17">
        <f t="shared" si="25"/>
        <v>0</v>
      </c>
      <c r="BE51" s="17">
        <f t="shared" si="26"/>
        <v>0</v>
      </c>
      <c r="BF51" s="17">
        <f t="shared" si="27"/>
        <v>0</v>
      </c>
      <c r="BG51" s="17">
        <f t="shared" si="28"/>
        <v>0</v>
      </c>
      <c r="BH51" s="17">
        <f t="shared" si="29"/>
        <v>0</v>
      </c>
      <c r="BI51" s="17">
        <f t="shared" si="30"/>
        <v>0</v>
      </c>
    </row>
    <row r="52" spans="2:61" ht="35.25" customHeight="1">
      <c r="B52" s="9"/>
      <c r="C52" s="15">
        <v>47</v>
      </c>
      <c r="D52" s="9" t="s">
        <v>216</v>
      </c>
      <c r="E52" s="10">
        <v>1000</v>
      </c>
      <c r="F52" s="10">
        <f t="shared" si="31"/>
        <v>1000</v>
      </c>
      <c r="G52" s="94">
        <f>'第11号（指定器具、提案要）'!I53</f>
        <v>0</v>
      </c>
      <c r="H52" s="94">
        <v>320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AA52" s="20">
        <f t="shared" si="46"/>
        <v>0</v>
      </c>
      <c r="AB52" s="20">
        <f t="shared" si="56"/>
        <v>0</v>
      </c>
      <c r="AC52" s="20">
        <f t="shared" si="47"/>
        <v>0</v>
      </c>
      <c r="AD52" s="20">
        <f t="shared" si="48"/>
        <v>0</v>
      </c>
      <c r="AE52" s="20">
        <f t="shared" si="49"/>
        <v>0</v>
      </c>
      <c r="AF52" s="20">
        <f t="shared" si="50"/>
        <v>0</v>
      </c>
      <c r="AG52" s="20">
        <f t="shared" si="51"/>
        <v>0</v>
      </c>
      <c r="AH52" s="20">
        <f t="shared" si="52"/>
        <v>0</v>
      </c>
      <c r="AI52" s="20">
        <f t="shared" si="53"/>
        <v>0</v>
      </c>
      <c r="AJ52" s="20">
        <f t="shared" si="54"/>
        <v>0</v>
      </c>
      <c r="AK52" s="20">
        <f t="shared" si="55"/>
        <v>0</v>
      </c>
      <c r="AL52" s="20">
        <f t="shared" si="8"/>
        <v>0</v>
      </c>
      <c r="AM52" s="20">
        <f t="shared" si="9"/>
        <v>0</v>
      </c>
      <c r="AN52" s="20">
        <f t="shared" si="10"/>
        <v>0</v>
      </c>
      <c r="AO52" s="20">
        <f t="shared" si="11"/>
        <v>0</v>
      </c>
      <c r="AP52" s="20">
        <f t="shared" si="12"/>
        <v>0</v>
      </c>
      <c r="AQ52" s="20">
        <f t="shared" si="13"/>
        <v>0</v>
      </c>
      <c r="AS52" s="17">
        <f t="shared" si="45"/>
        <v>0</v>
      </c>
      <c r="AT52" s="17">
        <f t="shared" ref="AT52:AT85" si="57">ROUND($G52*J52/1000,0)</f>
        <v>0</v>
      </c>
      <c r="AU52" s="17">
        <f t="shared" si="16"/>
        <v>0</v>
      </c>
      <c r="AV52" s="17">
        <f t="shared" si="17"/>
        <v>0</v>
      </c>
      <c r="AW52" s="17">
        <f t="shared" si="18"/>
        <v>0</v>
      </c>
      <c r="AX52" s="17">
        <f t="shared" si="19"/>
        <v>0</v>
      </c>
      <c r="AY52" s="17">
        <f t="shared" si="20"/>
        <v>0</v>
      </c>
      <c r="AZ52" s="17">
        <f t="shared" si="21"/>
        <v>0</v>
      </c>
      <c r="BA52" s="17">
        <f t="shared" si="22"/>
        <v>0</v>
      </c>
      <c r="BB52" s="17">
        <f t="shared" si="23"/>
        <v>0</v>
      </c>
      <c r="BC52" s="17">
        <f t="shared" si="24"/>
        <v>0</v>
      </c>
      <c r="BD52" s="17">
        <f t="shared" si="25"/>
        <v>0</v>
      </c>
      <c r="BE52" s="17">
        <f t="shared" si="26"/>
        <v>0</v>
      </c>
      <c r="BF52" s="17">
        <f t="shared" si="27"/>
        <v>0</v>
      </c>
      <c r="BG52" s="17">
        <f t="shared" si="28"/>
        <v>0</v>
      </c>
      <c r="BH52" s="17">
        <f t="shared" si="29"/>
        <v>0</v>
      </c>
      <c r="BI52" s="17">
        <f t="shared" si="30"/>
        <v>0</v>
      </c>
    </row>
    <row r="53" spans="2:61" ht="35.25" customHeight="1">
      <c r="B53" s="9"/>
      <c r="C53" s="15">
        <v>48</v>
      </c>
      <c r="D53" s="9" t="s">
        <v>217</v>
      </c>
      <c r="E53" s="10">
        <v>1000</v>
      </c>
      <c r="F53" s="10">
        <f t="shared" si="31"/>
        <v>1000</v>
      </c>
      <c r="G53" s="94">
        <f>'第11号（指定器具、提案要）'!I54</f>
        <v>0</v>
      </c>
      <c r="H53" s="94">
        <v>174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AA53" s="20">
        <f t="shared" si="46"/>
        <v>0</v>
      </c>
      <c r="AB53" s="20">
        <f t="shared" si="56"/>
        <v>0</v>
      </c>
      <c r="AC53" s="20">
        <f t="shared" si="47"/>
        <v>0</v>
      </c>
      <c r="AD53" s="20">
        <f t="shared" si="48"/>
        <v>0</v>
      </c>
      <c r="AE53" s="20">
        <f t="shared" si="49"/>
        <v>0</v>
      </c>
      <c r="AF53" s="20">
        <f t="shared" si="50"/>
        <v>0</v>
      </c>
      <c r="AG53" s="20">
        <f t="shared" si="51"/>
        <v>0</v>
      </c>
      <c r="AH53" s="20">
        <f t="shared" si="52"/>
        <v>0</v>
      </c>
      <c r="AI53" s="20">
        <f t="shared" si="53"/>
        <v>0</v>
      </c>
      <c r="AJ53" s="20">
        <f t="shared" si="54"/>
        <v>0</v>
      </c>
      <c r="AK53" s="20">
        <f t="shared" si="55"/>
        <v>0</v>
      </c>
      <c r="AL53" s="20">
        <f t="shared" si="8"/>
        <v>0</v>
      </c>
      <c r="AM53" s="20">
        <f t="shared" si="9"/>
        <v>0</v>
      </c>
      <c r="AN53" s="20">
        <f t="shared" si="10"/>
        <v>0</v>
      </c>
      <c r="AO53" s="20">
        <f t="shared" si="11"/>
        <v>0</v>
      </c>
      <c r="AP53" s="20">
        <f t="shared" si="12"/>
        <v>0</v>
      </c>
      <c r="AQ53" s="20">
        <f t="shared" si="13"/>
        <v>0</v>
      </c>
      <c r="AS53" s="17">
        <f t="shared" si="45"/>
        <v>0</v>
      </c>
      <c r="AT53" s="17">
        <f t="shared" si="57"/>
        <v>0</v>
      </c>
      <c r="AU53" s="17">
        <f t="shared" si="16"/>
        <v>0</v>
      </c>
      <c r="AV53" s="17">
        <f t="shared" si="17"/>
        <v>0</v>
      </c>
      <c r="AW53" s="17">
        <f t="shared" si="18"/>
        <v>0</v>
      </c>
      <c r="AX53" s="17">
        <f t="shared" si="19"/>
        <v>0</v>
      </c>
      <c r="AY53" s="17">
        <f t="shared" si="20"/>
        <v>0</v>
      </c>
      <c r="AZ53" s="17">
        <f t="shared" si="21"/>
        <v>0</v>
      </c>
      <c r="BA53" s="17">
        <f t="shared" si="22"/>
        <v>0</v>
      </c>
      <c r="BB53" s="17">
        <f t="shared" si="23"/>
        <v>0</v>
      </c>
      <c r="BC53" s="17">
        <f t="shared" si="24"/>
        <v>0</v>
      </c>
      <c r="BD53" s="17">
        <f t="shared" si="25"/>
        <v>0</v>
      </c>
      <c r="BE53" s="17">
        <f t="shared" si="26"/>
        <v>0</v>
      </c>
      <c r="BF53" s="17">
        <f t="shared" si="27"/>
        <v>0</v>
      </c>
      <c r="BG53" s="17">
        <f t="shared" si="28"/>
        <v>0</v>
      </c>
      <c r="BH53" s="17">
        <f t="shared" si="29"/>
        <v>0</v>
      </c>
      <c r="BI53" s="17">
        <f t="shared" si="30"/>
        <v>0</v>
      </c>
    </row>
    <row r="54" spans="2:61" ht="35.25" customHeight="1">
      <c r="B54" s="9"/>
      <c r="C54" s="15">
        <v>49</v>
      </c>
      <c r="D54" s="9" t="s">
        <v>218</v>
      </c>
      <c r="E54" s="10">
        <v>400</v>
      </c>
      <c r="F54" s="10">
        <f t="shared" si="31"/>
        <v>400</v>
      </c>
      <c r="G54" s="94">
        <f>'第11号（指定器具、提案要）'!I55</f>
        <v>0</v>
      </c>
      <c r="H54" s="94">
        <v>101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AA54" s="20">
        <f t="shared" si="46"/>
        <v>0</v>
      </c>
      <c r="AB54" s="20">
        <f t="shared" si="56"/>
        <v>0</v>
      </c>
      <c r="AC54" s="20">
        <f t="shared" si="47"/>
        <v>0</v>
      </c>
      <c r="AD54" s="20">
        <f t="shared" si="48"/>
        <v>0</v>
      </c>
      <c r="AE54" s="20">
        <f t="shared" si="49"/>
        <v>0</v>
      </c>
      <c r="AF54" s="20">
        <f t="shared" si="50"/>
        <v>0</v>
      </c>
      <c r="AG54" s="20">
        <f t="shared" si="51"/>
        <v>0</v>
      </c>
      <c r="AH54" s="20">
        <f t="shared" si="52"/>
        <v>0</v>
      </c>
      <c r="AI54" s="20">
        <f t="shared" si="53"/>
        <v>0</v>
      </c>
      <c r="AJ54" s="20">
        <f t="shared" si="54"/>
        <v>0</v>
      </c>
      <c r="AK54" s="20">
        <f t="shared" si="55"/>
        <v>0</v>
      </c>
      <c r="AL54" s="20">
        <f t="shared" si="8"/>
        <v>0</v>
      </c>
      <c r="AM54" s="20">
        <f t="shared" si="9"/>
        <v>0</v>
      </c>
      <c r="AN54" s="20">
        <f t="shared" si="10"/>
        <v>0</v>
      </c>
      <c r="AO54" s="20">
        <f t="shared" si="11"/>
        <v>0</v>
      </c>
      <c r="AP54" s="20">
        <f t="shared" si="12"/>
        <v>0</v>
      </c>
      <c r="AQ54" s="20">
        <f t="shared" si="13"/>
        <v>0</v>
      </c>
      <c r="AS54" s="17">
        <f t="shared" si="45"/>
        <v>0</v>
      </c>
      <c r="AT54" s="17">
        <f t="shared" si="57"/>
        <v>0</v>
      </c>
      <c r="AU54" s="17">
        <f t="shared" si="16"/>
        <v>0</v>
      </c>
      <c r="AV54" s="17">
        <f t="shared" si="17"/>
        <v>0</v>
      </c>
      <c r="AW54" s="17">
        <f t="shared" si="18"/>
        <v>0</v>
      </c>
      <c r="AX54" s="17">
        <f t="shared" si="19"/>
        <v>0</v>
      </c>
      <c r="AY54" s="17">
        <f t="shared" si="20"/>
        <v>0</v>
      </c>
      <c r="AZ54" s="17">
        <f t="shared" si="21"/>
        <v>0</v>
      </c>
      <c r="BA54" s="17">
        <f t="shared" si="22"/>
        <v>0</v>
      </c>
      <c r="BB54" s="17">
        <f t="shared" si="23"/>
        <v>0</v>
      </c>
      <c r="BC54" s="17">
        <f t="shared" si="24"/>
        <v>0</v>
      </c>
      <c r="BD54" s="17">
        <f t="shared" si="25"/>
        <v>0</v>
      </c>
      <c r="BE54" s="17">
        <f t="shared" si="26"/>
        <v>0</v>
      </c>
      <c r="BF54" s="17">
        <f t="shared" si="27"/>
        <v>0</v>
      </c>
      <c r="BG54" s="17">
        <f t="shared" si="28"/>
        <v>0</v>
      </c>
      <c r="BH54" s="17">
        <f t="shared" si="29"/>
        <v>0</v>
      </c>
      <c r="BI54" s="17">
        <f t="shared" si="30"/>
        <v>0</v>
      </c>
    </row>
    <row r="55" spans="2:61" ht="35.25" customHeight="1">
      <c r="B55" s="9"/>
      <c r="C55" s="15"/>
      <c r="D55" s="9"/>
      <c r="E55" s="10"/>
      <c r="F55" s="10"/>
      <c r="G55" s="10"/>
      <c r="H55" s="9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AA55" s="20">
        <f t="shared" si="46"/>
        <v>0</v>
      </c>
      <c r="AB55" s="20">
        <f t="shared" si="56"/>
        <v>0</v>
      </c>
      <c r="AC55" s="20">
        <f t="shared" si="47"/>
        <v>0</v>
      </c>
      <c r="AD55" s="20">
        <f t="shared" si="48"/>
        <v>0</v>
      </c>
      <c r="AE55" s="20">
        <f t="shared" si="49"/>
        <v>0</v>
      </c>
      <c r="AF55" s="20">
        <f t="shared" si="50"/>
        <v>0</v>
      </c>
      <c r="AG55" s="20">
        <f t="shared" si="51"/>
        <v>0</v>
      </c>
      <c r="AH55" s="20">
        <f t="shared" si="52"/>
        <v>0</v>
      </c>
      <c r="AI55" s="20">
        <f t="shared" si="53"/>
        <v>0</v>
      </c>
      <c r="AJ55" s="20">
        <f t="shared" si="54"/>
        <v>0</v>
      </c>
      <c r="AK55" s="20">
        <f t="shared" si="55"/>
        <v>0</v>
      </c>
      <c r="AL55" s="20">
        <f t="shared" si="8"/>
        <v>0</v>
      </c>
      <c r="AM55" s="20">
        <f t="shared" si="9"/>
        <v>0</v>
      </c>
      <c r="AN55" s="20">
        <f t="shared" si="10"/>
        <v>0</v>
      </c>
      <c r="AO55" s="20">
        <f t="shared" si="11"/>
        <v>0</v>
      </c>
      <c r="AP55" s="20">
        <f t="shared" si="12"/>
        <v>0</v>
      </c>
      <c r="AQ55" s="20">
        <f t="shared" si="13"/>
        <v>0</v>
      </c>
      <c r="AS55" s="17">
        <f t="shared" si="45"/>
        <v>0</v>
      </c>
      <c r="AT55" s="17">
        <f t="shared" si="57"/>
        <v>0</v>
      </c>
      <c r="AU55" s="17">
        <f t="shared" si="16"/>
        <v>0</v>
      </c>
      <c r="AV55" s="17">
        <f t="shared" si="17"/>
        <v>0</v>
      </c>
      <c r="AW55" s="17">
        <f t="shared" si="18"/>
        <v>0</v>
      </c>
      <c r="AX55" s="17">
        <f t="shared" si="19"/>
        <v>0</v>
      </c>
      <c r="AY55" s="17">
        <f t="shared" si="20"/>
        <v>0</v>
      </c>
      <c r="AZ55" s="17">
        <f t="shared" si="21"/>
        <v>0</v>
      </c>
      <c r="BA55" s="17">
        <f t="shared" si="22"/>
        <v>0</v>
      </c>
      <c r="BB55" s="17">
        <f t="shared" si="23"/>
        <v>0</v>
      </c>
      <c r="BC55" s="17">
        <f t="shared" si="24"/>
        <v>0</v>
      </c>
      <c r="BD55" s="17">
        <f t="shared" si="25"/>
        <v>0</v>
      </c>
      <c r="BE55" s="17">
        <f t="shared" si="26"/>
        <v>0</v>
      </c>
      <c r="BF55" s="17">
        <f t="shared" si="27"/>
        <v>0</v>
      </c>
      <c r="BG55" s="17">
        <f t="shared" si="28"/>
        <v>0</v>
      </c>
      <c r="BH55" s="17">
        <f t="shared" si="29"/>
        <v>0</v>
      </c>
      <c r="BI55" s="17">
        <f t="shared" si="30"/>
        <v>0</v>
      </c>
    </row>
    <row r="56" spans="2:61" ht="35.25" customHeight="1">
      <c r="B56" s="9"/>
      <c r="C56" s="15"/>
      <c r="D56" s="9"/>
      <c r="E56" s="10"/>
      <c r="F56" s="10"/>
      <c r="G56" s="10"/>
      <c r="H56" s="9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AA56" s="20">
        <f t="shared" si="46"/>
        <v>0</v>
      </c>
      <c r="AB56" s="20">
        <f t="shared" si="56"/>
        <v>0</v>
      </c>
      <c r="AC56" s="20">
        <f t="shared" si="47"/>
        <v>0</v>
      </c>
      <c r="AD56" s="20">
        <f t="shared" si="48"/>
        <v>0</v>
      </c>
      <c r="AE56" s="20">
        <f t="shared" si="49"/>
        <v>0</v>
      </c>
      <c r="AF56" s="20">
        <f t="shared" si="50"/>
        <v>0</v>
      </c>
      <c r="AG56" s="20">
        <f t="shared" si="51"/>
        <v>0</v>
      </c>
      <c r="AH56" s="20">
        <f t="shared" si="52"/>
        <v>0</v>
      </c>
      <c r="AI56" s="20">
        <f t="shared" si="53"/>
        <v>0</v>
      </c>
      <c r="AJ56" s="20">
        <f t="shared" si="54"/>
        <v>0</v>
      </c>
      <c r="AK56" s="20">
        <f t="shared" si="55"/>
        <v>0</v>
      </c>
      <c r="AL56" s="20">
        <f t="shared" si="8"/>
        <v>0</v>
      </c>
      <c r="AM56" s="20">
        <f t="shared" si="9"/>
        <v>0</v>
      </c>
      <c r="AN56" s="20">
        <f t="shared" si="10"/>
        <v>0</v>
      </c>
      <c r="AO56" s="20">
        <f t="shared" si="11"/>
        <v>0</v>
      </c>
      <c r="AP56" s="20">
        <f t="shared" si="12"/>
        <v>0</v>
      </c>
      <c r="AQ56" s="20">
        <f t="shared" si="13"/>
        <v>0</v>
      </c>
      <c r="AS56" s="17">
        <f t="shared" si="45"/>
        <v>0</v>
      </c>
      <c r="AT56" s="17">
        <f t="shared" si="57"/>
        <v>0</v>
      </c>
      <c r="AU56" s="17">
        <f t="shared" si="16"/>
        <v>0</v>
      </c>
      <c r="AV56" s="17">
        <f t="shared" si="17"/>
        <v>0</v>
      </c>
      <c r="AW56" s="17">
        <f t="shared" si="18"/>
        <v>0</v>
      </c>
      <c r="AX56" s="17">
        <f t="shared" si="19"/>
        <v>0</v>
      </c>
      <c r="AY56" s="17">
        <f t="shared" si="20"/>
        <v>0</v>
      </c>
      <c r="AZ56" s="17">
        <f t="shared" si="21"/>
        <v>0</v>
      </c>
      <c r="BA56" s="17">
        <f t="shared" si="22"/>
        <v>0</v>
      </c>
      <c r="BB56" s="17">
        <f t="shared" si="23"/>
        <v>0</v>
      </c>
      <c r="BC56" s="17">
        <f t="shared" si="24"/>
        <v>0</v>
      </c>
      <c r="BD56" s="17">
        <f t="shared" si="25"/>
        <v>0</v>
      </c>
      <c r="BE56" s="17">
        <f t="shared" si="26"/>
        <v>0</v>
      </c>
      <c r="BF56" s="17">
        <f t="shared" si="27"/>
        <v>0</v>
      </c>
      <c r="BG56" s="17">
        <f t="shared" si="28"/>
        <v>0</v>
      </c>
      <c r="BH56" s="17">
        <f t="shared" si="29"/>
        <v>0</v>
      </c>
      <c r="BI56" s="17">
        <f t="shared" si="30"/>
        <v>0</v>
      </c>
    </row>
    <row r="57" spans="2:61" ht="35.25" customHeight="1">
      <c r="B57" s="9"/>
      <c r="C57" s="15"/>
      <c r="D57" s="9"/>
      <c r="E57" s="10"/>
      <c r="F57" s="10"/>
      <c r="G57" s="10"/>
      <c r="H57" s="9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AA57" s="20">
        <f t="shared" si="46"/>
        <v>0</v>
      </c>
      <c r="AB57" s="20">
        <f t="shared" si="56"/>
        <v>0</v>
      </c>
      <c r="AC57" s="20">
        <f t="shared" si="47"/>
        <v>0</v>
      </c>
      <c r="AD57" s="20">
        <f t="shared" si="48"/>
        <v>0</v>
      </c>
      <c r="AE57" s="20">
        <f t="shared" si="49"/>
        <v>0</v>
      </c>
      <c r="AF57" s="20">
        <f t="shared" si="50"/>
        <v>0</v>
      </c>
      <c r="AG57" s="20">
        <f t="shared" si="51"/>
        <v>0</v>
      </c>
      <c r="AH57" s="20">
        <f t="shared" si="52"/>
        <v>0</v>
      </c>
      <c r="AI57" s="20">
        <f t="shared" si="53"/>
        <v>0</v>
      </c>
      <c r="AJ57" s="20">
        <f t="shared" si="54"/>
        <v>0</v>
      </c>
      <c r="AK57" s="20">
        <f t="shared" si="55"/>
        <v>0</v>
      </c>
      <c r="AL57" s="20">
        <f t="shared" si="8"/>
        <v>0</v>
      </c>
      <c r="AM57" s="20">
        <f t="shared" si="9"/>
        <v>0</v>
      </c>
      <c r="AN57" s="20">
        <f t="shared" si="10"/>
        <v>0</v>
      </c>
      <c r="AO57" s="20">
        <f t="shared" si="11"/>
        <v>0</v>
      </c>
      <c r="AP57" s="20">
        <f t="shared" si="12"/>
        <v>0</v>
      </c>
      <c r="AQ57" s="20">
        <f t="shared" si="13"/>
        <v>0</v>
      </c>
      <c r="AS57" s="17">
        <f t="shared" si="45"/>
        <v>0</v>
      </c>
      <c r="AT57" s="17">
        <f t="shared" si="57"/>
        <v>0</v>
      </c>
      <c r="AU57" s="17">
        <f t="shared" si="16"/>
        <v>0</v>
      </c>
      <c r="AV57" s="17">
        <f t="shared" si="17"/>
        <v>0</v>
      </c>
      <c r="AW57" s="17">
        <f t="shared" si="18"/>
        <v>0</v>
      </c>
      <c r="AX57" s="17">
        <f t="shared" si="19"/>
        <v>0</v>
      </c>
      <c r="AY57" s="17">
        <f t="shared" si="20"/>
        <v>0</v>
      </c>
      <c r="AZ57" s="17">
        <f t="shared" si="21"/>
        <v>0</v>
      </c>
      <c r="BA57" s="17">
        <f t="shared" si="22"/>
        <v>0</v>
      </c>
      <c r="BB57" s="17">
        <f t="shared" si="23"/>
        <v>0</v>
      </c>
      <c r="BC57" s="17">
        <f t="shared" si="24"/>
        <v>0</v>
      </c>
      <c r="BD57" s="17">
        <f t="shared" si="25"/>
        <v>0</v>
      </c>
      <c r="BE57" s="17">
        <f t="shared" si="26"/>
        <v>0</v>
      </c>
      <c r="BF57" s="17">
        <f t="shared" si="27"/>
        <v>0</v>
      </c>
      <c r="BG57" s="17">
        <f t="shared" si="28"/>
        <v>0</v>
      </c>
      <c r="BH57" s="17">
        <f t="shared" si="29"/>
        <v>0</v>
      </c>
      <c r="BI57" s="17">
        <f t="shared" si="30"/>
        <v>0</v>
      </c>
    </row>
    <row r="58" spans="2:61" ht="35.25" customHeight="1">
      <c r="B58" s="9"/>
      <c r="C58" s="15"/>
      <c r="D58" s="9"/>
      <c r="E58" s="10"/>
      <c r="F58" s="10"/>
      <c r="G58" s="10"/>
      <c r="H58" s="9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AA58" s="20">
        <f t="shared" si="46"/>
        <v>0</v>
      </c>
      <c r="AB58" s="20">
        <f t="shared" si="56"/>
        <v>0</v>
      </c>
      <c r="AC58" s="20">
        <f t="shared" si="47"/>
        <v>0</v>
      </c>
      <c r="AD58" s="20">
        <f t="shared" si="48"/>
        <v>0</v>
      </c>
      <c r="AE58" s="20">
        <f t="shared" si="49"/>
        <v>0</v>
      </c>
      <c r="AF58" s="20">
        <f t="shared" si="50"/>
        <v>0</v>
      </c>
      <c r="AG58" s="20">
        <f t="shared" si="51"/>
        <v>0</v>
      </c>
      <c r="AH58" s="20">
        <f t="shared" si="52"/>
        <v>0</v>
      </c>
      <c r="AI58" s="20">
        <f t="shared" si="53"/>
        <v>0</v>
      </c>
      <c r="AJ58" s="20">
        <f t="shared" si="54"/>
        <v>0</v>
      </c>
      <c r="AK58" s="20">
        <f t="shared" si="55"/>
        <v>0</v>
      </c>
      <c r="AL58" s="20">
        <f t="shared" si="8"/>
        <v>0</v>
      </c>
      <c r="AM58" s="20">
        <f t="shared" si="9"/>
        <v>0</v>
      </c>
      <c r="AN58" s="20">
        <f t="shared" si="10"/>
        <v>0</v>
      </c>
      <c r="AO58" s="20">
        <f t="shared" si="11"/>
        <v>0</v>
      </c>
      <c r="AP58" s="20">
        <f t="shared" si="12"/>
        <v>0</v>
      </c>
      <c r="AQ58" s="20">
        <f t="shared" si="13"/>
        <v>0</v>
      </c>
      <c r="AS58" s="17">
        <f t="shared" si="45"/>
        <v>0</v>
      </c>
      <c r="AT58" s="17">
        <f t="shared" si="57"/>
        <v>0</v>
      </c>
      <c r="AU58" s="17">
        <f t="shared" si="16"/>
        <v>0</v>
      </c>
      <c r="AV58" s="17">
        <f t="shared" si="17"/>
        <v>0</v>
      </c>
      <c r="AW58" s="17">
        <f t="shared" si="18"/>
        <v>0</v>
      </c>
      <c r="AX58" s="17">
        <f t="shared" si="19"/>
        <v>0</v>
      </c>
      <c r="AY58" s="17">
        <f t="shared" si="20"/>
        <v>0</v>
      </c>
      <c r="AZ58" s="17">
        <f t="shared" si="21"/>
        <v>0</v>
      </c>
      <c r="BA58" s="17">
        <f t="shared" si="22"/>
        <v>0</v>
      </c>
      <c r="BB58" s="17">
        <f t="shared" si="23"/>
        <v>0</v>
      </c>
      <c r="BC58" s="17">
        <f t="shared" si="24"/>
        <v>0</v>
      </c>
      <c r="BD58" s="17">
        <f t="shared" si="25"/>
        <v>0</v>
      </c>
      <c r="BE58" s="17">
        <f t="shared" si="26"/>
        <v>0</v>
      </c>
      <c r="BF58" s="17">
        <f t="shared" si="27"/>
        <v>0</v>
      </c>
      <c r="BG58" s="17">
        <f t="shared" si="28"/>
        <v>0</v>
      </c>
      <c r="BH58" s="17">
        <f t="shared" si="29"/>
        <v>0</v>
      </c>
      <c r="BI58" s="17">
        <f t="shared" si="30"/>
        <v>0</v>
      </c>
    </row>
    <row r="59" spans="2:61" ht="35.25" customHeight="1">
      <c r="B59" s="9"/>
      <c r="C59" s="15"/>
      <c r="D59" s="9"/>
      <c r="E59" s="10"/>
      <c r="F59" s="10"/>
      <c r="G59" s="10"/>
      <c r="H59" s="9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AA59" s="20">
        <f t="shared" si="46"/>
        <v>0</v>
      </c>
      <c r="AB59" s="20">
        <f t="shared" si="56"/>
        <v>0</v>
      </c>
      <c r="AC59" s="20">
        <f t="shared" si="47"/>
        <v>0</v>
      </c>
      <c r="AD59" s="20">
        <f t="shared" si="48"/>
        <v>0</v>
      </c>
      <c r="AE59" s="20">
        <f t="shared" si="49"/>
        <v>0</v>
      </c>
      <c r="AF59" s="20">
        <f t="shared" si="50"/>
        <v>0</v>
      </c>
      <c r="AG59" s="20">
        <f t="shared" si="51"/>
        <v>0</v>
      </c>
      <c r="AH59" s="20">
        <f t="shared" si="52"/>
        <v>0</v>
      </c>
      <c r="AI59" s="20">
        <f t="shared" si="53"/>
        <v>0</v>
      </c>
      <c r="AJ59" s="20">
        <f t="shared" si="54"/>
        <v>0</v>
      </c>
      <c r="AK59" s="20">
        <f t="shared" si="55"/>
        <v>0</v>
      </c>
      <c r="AL59" s="20">
        <f t="shared" si="8"/>
        <v>0</v>
      </c>
      <c r="AM59" s="20">
        <f t="shared" si="9"/>
        <v>0</v>
      </c>
      <c r="AN59" s="20">
        <f t="shared" si="10"/>
        <v>0</v>
      </c>
      <c r="AO59" s="20">
        <f t="shared" si="11"/>
        <v>0</v>
      </c>
      <c r="AP59" s="20">
        <f t="shared" si="12"/>
        <v>0</v>
      </c>
      <c r="AQ59" s="20">
        <f t="shared" si="13"/>
        <v>0</v>
      </c>
      <c r="AS59" s="17">
        <f t="shared" si="45"/>
        <v>0</v>
      </c>
      <c r="AT59" s="17">
        <f t="shared" si="57"/>
        <v>0</v>
      </c>
      <c r="AU59" s="17">
        <f t="shared" si="16"/>
        <v>0</v>
      </c>
      <c r="AV59" s="17">
        <f t="shared" si="17"/>
        <v>0</v>
      </c>
      <c r="AW59" s="17">
        <f t="shared" si="18"/>
        <v>0</v>
      </c>
      <c r="AX59" s="17">
        <f t="shared" si="19"/>
        <v>0</v>
      </c>
      <c r="AY59" s="17">
        <f t="shared" si="20"/>
        <v>0</v>
      </c>
      <c r="AZ59" s="17">
        <f t="shared" si="21"/>
        <v>0</v>
      </c>
      <c r="BA59" s="17">
        <f t="shared" si="22"/>
        <v>0</v>
      </c>
      <c r="BB59" s="17">
        <f t="shared" si="23"/>
        <v>0</v>
      </c>
      <c r="BC59" s="17">
        <f t="shared" si="24"/>
        <v>0</v>
      </c>
      <c r="BD59" s="17">
        <f t="shared" si="25"/>
        <v>0</v>
      </c>
      <c r="BE59" s="17">
        <f t="shared" si="26"/>
        <v>0</v>
      </c>
      <c r="BF59" s="17">
        <f t="shared" si="27"/>
        <v>0</v>
      </c>
      <c r="BG59" s="17">
        <f t="shared" si="28"/>
        <v>0</v>
      </c>
      <c r="BH59" s="17">
        <f t="shared" si="29"/>
        <v>0</v>
      </c>
      <c r="BI59" s="17">
        <f t="shared" si="30"/>
        <v>0</v>
      </c>
    </row>
    <row r="60" spans="2:61" ht="35.25" customHeight="1">
      <c r="B60" s="9"/>
      <c r="C60" s="15"/>
      <c r="D60" s="9"/>
      <c r="E60" s="10"/>
      <c r="F60" s="10"/>
      <c r="G60" s="10"/>
      <c r="H60" s="9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AA60" s="20">
        <f t="shared" si="46"/>
        <v>0</v>
      </c>
      <c r="AB60" s="20">
        <f t="shared" si="56"/>
        <v>0</v>
      </c>
      <c r="AC60" s="20">
        <f t="shared" si="47"/>
        <v>0</v>
      </c>
      <c r="AD60" s="20">
        <f t="shared" si="48"/>
        <v>0</v>
      </c>
      <c r="AE60" s="20">
        <f t="shared" si="49"/>
        <v>0</v>
      </c>
      <c r="AF60" s="20">
        <f t="shared" si="50"/>
        <v>0</v>
      </c>
      <c r="AG60" s="20">
        <f t="shared" si="51"/>
        <v>0</v>
      </c>
      <c r="AH60" s="20">
        <f t="shared" si="52"/>
        <v>0</v>
      </c>
      <c r="AI60" s="20">
        <f t="shared" si="53"/>
        <v>0</v>
      </c>
      <c r="AJ60" s="20">
        <f t="shared" si="54"/>
        <v>0</v>
      </c>
      <c r="AK60" s="20">
        <f t="shared" si="55"/>
        <v>0</v>
      </c>
      <c r="AL60" s="20">
        <f t="shared" si="8"/>
        <v>0</v>
      </c>
      <c r="AM60" s="20">
        <f t="shared" si="9"/>
        <v>0</v>
      </c>
      <c r="AN60" s="20">
        <f t="shared" si="10"/>
        <v>0</v>
      </c>
      <c r="AO60" s="20">
        <f t="shared" si="11"/>
        <v>0</v>
      </c>
      <c r="AP60" s="20">
        <f t="shared" si="12"/>
        <v>0</v>
      </c>
      <c r="AQ60" s="20">
        <f t="shared" si="13"/>
        <v>0</v>
      </c>
      <c r="AS60" s="17">
        <f t="shared" si="45"/>
        <v>0</v>
      </c>
      <c r="AT60" s="17">
        <f t="shared" si="57"/>
        <v>0</v>
      </c>
      <c r="AU60" s="17">
        <f t="shared" si="16"/>
        <v>0</v>
      </c>
      <c r="AV60" s="17">
        <f t="shared" si="17"/>
        <v>0</v>
      </c>
      <c r="AW60" s="17">
        <f t="shared" si="18"/>
        <v>0</v>
      </c>
      <c r="AX60" s="17">
        <f t="shared" si="19"/>
        <v>0</v>
      </c>
      <c r="AY60" s="17">
        <f t="shared" si="20"/>
        <v>0</v>
      </c>
      <c r="AZ60" s="17">
        <f t="shared" si="21"/>
        <v>0</v>
      </c>
      <c r="BA60" s="17">
        <f t="shared" si="22"/>
        <v>0</v>
      </c>
      <c r="BB60" s="17">
        <f t="shared" si="23"/>
        <v>0</v>
      </c>
      <c r="BC60" s="17">
        <f t="shared" si="24"/>
        <v>0</v>
      </c>
      <c r="BD60" s="17">
        <f t="shared" si="25"/>
        <v>0</v>
      </c>
      <c r="BE60" s="17">
        <f t="shared" si="26"/>
        <v>0</v>
      </c>
      <c r="BF60" s="17">
        <f t="shared" si="27"/>
        <v>0</v>
      </c>
      <c r="BG60" s="17">
        <f t="shared" si="28"/>
        <v>0</v>
      </c>
      <c r="BH60" s="17">
        <f t="shared" si="29"/>
        <v>0</v>
      </c>
      <c r="BI60" s="17">
        <f t="shared" si="30"/>
        <v>0</v>
      </c>
    </row>
    <row r="61" spans="2:61" ht="35.25" customHeight="1">
      <c r="B61" s="9"/>
      <c r="C61" s="15"/>
      <c r="D61" s="9"/>
      <c r="E61" s="10"/>
      <c r="F61" s="10"/>
      <c r="G61" s="10"/>
      <c r="H61" s="9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AA61" s="20">
        <f t="shared" si="46"/>
        <v>0</v>
      </c>
      <c r="AB61" s="20">
        <f t="shared" si="56"/>
        <v>0</v>
      </c>
      <c r="AC61" s="20">
        <f t="shared" si="47"/>
        <v>0</v>
      </c>
      <c r="AD61" s="20">
        <f t="shared" si="48"/>
        <v>0</v>
      </c>
      <c r="AE61" s="20">
        <f t="shared" si="49"/>
        <v>0</v>
      </c>
      <c r="AF61" s="20">
        <f t="shared" si="50"/>
        <v>0</v>
      </c>
      <c r="AG61" s="20">
        <f t="shared" si="51"/>
        <v>0</v>
      </c>
      <c r="AH61" s="20">
        <f t="shared" si="52"/>
        <v>0</v>
      </c>
      <c r="AI61" s="20">
        <f t="shared" si="53"/>
        <v>0</v>
      </c>
      <c r="AJ61" s="20">
        <f t="shared" si="54"/>
        <v>0</v>
      </c>
      <c r="AK61" s="20">
        <f t="shared" si="55"/>
        <v>0</v>
      </c>
      <c r="AL61" s="20">
        <f t="shared" si="8"/>
        <v>0</v>
      </c>
      <c r="AM61" s="20">
        <f t="shared" si="9"/>
        <v>0</v>
      </c>
      <c r="AN61" s="20">
        <f t="shared" si="10"/>
        <v>0</v>
      </c>
      <c r="AO61" s="20">
        <f t="shared" si="11"/>
        <v>0</v>
      </c>
      <c r="AP61" s="20">
        <f t="shared" si="12"/>
        <v>0</v>
      </c>
      <c r="AQ61" s="20">
        <f t="shared" si="13"/>
        <v>0</v>
      </c>
      <c r="AS61" s="17">
        <f t="shared" si="45"/>
        <v>0</v>
      </c>
      <c r="AT61" s="17">
        <f t="shared" si="57"/>
        <v>0</v>
      </c>
      <c r="AU61" s="17">
        <f t="shared" si="16"/>
        <v>0</v>
      </c>
      <c r="AV61" s="17">
        <f t="shared" si="17"/>
        <v>0</v>
      </c>
      <c r="AW61" s="17">
        <f t="shared" si="18"/>
        <v>0</v>
      </c>
      <c r="AX61" s="17">
        <f t="shared" si="19"/>
        <v>0</v>
      </c>
      <c r="AY61" s="17">
        <f t="shared" si="20"/>
        <v>0</v>
      </c>
      <c r="AZ61" s="17">
        <f t="shared" si="21"/>
        <v>0</v>
      </c>
      <c r="BA61" s="17">
        <f t="shared" si="22"/>
        <v>0</v>
      </c>
      <c r="BB61" s="17">
        <f t="shared" si="23"/>
        <v>0</v>
      </c>
      <c r="BC61" s="17">
        <f t="shared" si="24"/>
        <v>0</v>
      </c>
      <c r="BD61" s="17">
        <f t="shared" si="25"/>
        <v>0</v>
      </c>
      <c r="BE61" s="17">
        <f t="shared" si="26"/>
        <v>0</v>
      </c>
      <c r="BF61" s="17">
        <f t="shared" si="27"/>
        <v>0</v>
      </c>
      <c r="BG61" s="17">
        <f t="shared" si="28"/>
        <v>0</v>
      </c>
      <c r="BH61" s="17">
        <f t="shared" si="29"/>
        <v>0</v>
      </c>
      <c r="BI61" s="17">
        <f t="shared" si="30"/>
        <v>0</v>
      </c>
    </row>
    <row r="62" spans="2:61" ht="35.25" customHeight="1">
      <c r="B62" s="9"/>
      <c r="C62" s="15"/>
      <c r="D62" s="9"/>
      <c r="E62" s="10"/>
      <c r="F62" s="10"/>
      <c r="G62" s="10"/>
      <c r="H62" s="9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AA62" s="20">
        <f t="shared" si="46"/>
        <v>0</v>
      </c>
      <c r="AB62" s="20">
        <f t="shared" si="56"/>
        <v>0</v>
      </c>
      <c r="AC62" s="20">
        <f t="shared" si="47"/>
        <v>0</v>
      </c>
      <c r="AD62" s="20">
        <f t="shared" si="48"/>
        <v>0</v>
      </c>
      <c r="AE62" s="20">
        <f t="shared" si="49"/>
        <v>0</v>
      </c>
      <c r="AF62" s="20">
        <f t="shared" si="50"/>
        <v>0</v>
      </c>
      <c r="AG62" s="20">
        <f t="shared" si="51"/>
        <v>0</v>
      </c>
      <c r="AH62" s="20">
        <f t="shared" si="52"/>
        <v>0</v>
      </c>
      <c r="AI62" s="20">
        <f t="shared" si="53"/>
        <v>0</v>
      </c>
      <c r="AJ62" s="20">
        <f t="shared" si="54"/>
        <v>0</v>
      </c>
      <c r="AK62" s="20">
        <f t="shared" si="55"/>
        <v>0</v>
      </c>
      <c r="AL62" s="20">
        <f t="shared" si="8"/>
        <v>0</v>
      </c>
      <c r="AM62" s="20">
        <f t="shared" si="9"/>
        <v>0</v>
      </c>
      <c r="AN62" s="20">
        <f t="shared" si="10"/>
        <v>0</v>
      </c>
      <c r="AO62" s="20">
        <f t="shared" si="11"/>
        <v>0</v>
      </c>
      <c r="AP62" s="20">
        <f t="shared" si="12"/>
        <v>0</v>
      </c>
      <c r="AQ62" s="20">
        <f t="shared" si="13"/>
        <v>0</v>
      </c>
      <c r="AS62" s="17">
        <f t="shared" si="45"/>
        <v>0</v>
      </c>
      <c r="AT62" s="17">
        <f t="shared" si="57"/>
        <v>0</v>
      </c>
      <c r="AU62" s="17">
        <f t="shared" si="16"/>
        <v>0</v>
      </c>
      <c r="AV62" s="17">
        <f t="shared" si="17"/>
        <v>0</v>
      </c>
      <c r="AW62" s="17">
        <f t="shared" si="18"/>
        <v>0</v>
      </c>
      <c r="AX62" s="17">
        <f t="shared" si="19"/>
        <v>0</v>
      </c>
      <c r="AY62" s="17">
        <f t="shared" si="20"/>
        <v>0</v>
      </c>
      <c r="AZ62" s="17">
        <f t="shared" si="21"/>
        <v>0</v>
      </c>
      <c r="BA62" s="17">
        <f t="shared" si="22"/>
        <v>0</v>
      </c>
      <c r="BB62" s="17">
        <f t="shared" si="23"/>
        <v>0</v>
      </c>
      <c r="BC62" s="17">
        <f t="shared" si="24"/>
        <v>0</v>
      </c>
      <c r="BD62" s="17">
        <f t="shared" si="25"/>
        <v>0</v>
      </c>
      <c r="BE62" s="17">
        <f t="shared" si="26"/>
        <v>0</v>
      </c>
      <c r="BF62" s="17">
        <f t="shared" si="27"/>
        <v>0</v>
      </c>
      <c r="BG62" s="17">
        <f t="shared" si="28"/>
        <v>0</v>
      </c>
      <c r="BH62" s="17">
        <f t="shared" si="29"/>
        <v>0</v>
      </c>
      <c r="BI62" s="17">
        <f t="shared" si="30"/>
        <v>0</v>
      </c>
    </row>
    <row r="63" spans="2:61" ht="35.25" customHeight="1">
      <c r="B63" s="9"/>
      <c r="C63" s="15"/>
      <c r="D63" s="9"/>
      <c r="E63" s="10"/>
      <c r="F63" s="10"/>
      <c r="G63" s="10"/>
      <c r="H63" s="9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AA63" s="20">
        <f t="shared" si="46"/>
        <v>0</v>
      </c>
      <c r="AB63" s="20">
        <f t="shared" si="56"/>
        <v>0</v>
      </c>
      <c r="AC63" s="20">
        <f t="shared" si="47"/>
        <v>0</v>
      </c>
      <c r="AD63" s="20">
        <f t="shared" si="48"/>
        <v>0</v>
      </c>
      <c r="AE63" s="20">
        <f t="shared" si="49"/>
        <v>0</v>
      </c>
      <c r="AF63" s="20">
        <f t="shared" si="50"/>
        <v>0</v>
      </c>
      <c r="AG63" s="20">
        <f t="shared" si="51"/>
        <v>0</v>
      </c>
      <c r="AH63" s="20">
        <f t="shared" si="52"/>
        <v>0</v>
      </c>
      <c r="AI63" s="20">
        <f t="shared" si="53"/>
        <v>0</v>
      </c>
      <c r="AJ63" s="20">
        <f t="shared" si="54"/>
        <v>0</v>
      </c>
      <c r="AK63" s="20">
        <f t="shared" si="55"/>
        <v>0</v>
      </c>
      <c r="AL63" s="20">
        <f t="shared" si="8"/>
        <v>0</v>
      </c>
      <c r="AM63" s="20">
        <f t="shared" si="9"/>
        <v>0</v>
      </c>
      <c r="AN63" s="20">
        <f t="shared" si="10"/>
        <v>0</v>
      </c>
      <c r="AO63" s="20">
        <f t="shared" si="11"/>
        <v>0</v>
      </c>
      <c r="AP63" s="20">
        <f t="shared" si="12"/>
        <v>0</v>
      </c>
      <c r="AQ63" s="20">
        <f t="shared" si="13"/>
        <v>0</v>
      </c>
      <c r="AS63" s="17">
        <f t="shared" si="45"/>
        <v>0</v>
      </c>
      <c r="AT63" s="17">
        <f t="shared" si="57"/>
        <v>0</v>
      </c>
      <c r="AU63" s="17">
        <f t="shared" si="16"/>
        <v>0</v>
      </c>
      <c r="AV63" s="17">
        <f t="shared" si="17"/>
        <v>0</v>
      </c>
      <c r="AW63" s="17">
        <f t="shared" si="18"/>
        <v>0</v>
      </c>
      <c r="AX63" s="17">
        <f t="shared" si="19"/>
        <v>0</v>
      </c>
      <c r="AY63" s="17">
        <f t="shared" si="20"/>
        <v>0</v>
      </c>
      <c r="AZ63" s="17">
        <f t="shared" si="21"/>
        <v>0</v>
      </c>
      <c r="BA63" s="17">
        <f t="shared" si="22"/>
        <v>0</v>
      </c>
      <c r="BB63" s="17">
        <f t="shared" si="23"/>
        <v>0</v>
      </c>
      <c r="BC63" s="17">
        <f t="shared" si="24"/>
        <v>0</v>
      </c>
      <c r="BD63" s="17">
        <f t="shared" si="25"/>
        <v>0</v>
      </c>
      <c r="BE63" s="17">
        <f t="shared" si="26"/>
        <v>0</v>
      </c>
      <c r="BF63" s="17">
        <f t="shared" si="27"/>
        <v>0</v>
      </c>
      <c r="BG63" s="17">
        <f t="shared" si="28"/>
        <v>0</v>
      </c>
      <c r="BH63" s="17">
        <f t="shared" si="29"/>
        <v>0</v>
      </c>
      <c r="BI63" s="17">
        <f t="shared" si="30"/>
        <v>0</v>
      </c>
    </row>
    <row r="64" spans="2:61" ht="35.25" customHeight="1">
      <c r="B64" s="9"/>
      <c r="C64" s="15"/>
      <c r="D64" s="9"/>
      <c r="E64" s="10"/>
      <c r="F64" s="10"/>
      <c r="G64" s="10"/>
      <c r="H64" s="9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AA64" s="20">
        <f t="shared" si="46"/>
        <v>0</v>
      </c>
      <c r="AB64" s="20">
        <f t="shared" si="56"/>
        <v>0</v>
      </c>
      <c r="AC64" s="20">
        <f t="shared" si="47"/>
        <v>0</v>
      </c>
      <c r="AD64" s="20">
        <f t="shared" si="48"/>
        <v>0</v>
      </c>
      <c r="AE64" s="20">
        <f t="shared" si="49"/>
        <v>0</v>
      </c>
      <c r="AF64" s="20">
        <f t="shared" si="50"/>
        <v>0</v>
      </c>
      <c r="AG64" s="20">
        <f t="shared" si="51"/>
        <v>0</v>
      </c>
      <c r="AH64" s="20">
        <f t="shared" si="52"/>
        <v>0</v>
      </c>
      <c r="AI64" s="20">
        <f t="shared" si="53"/>
        <v>0</v>
      </c>
      <c r="AJ64" s="20">
        <f t="shared" si="54"/>
        <v>0</v>
      </c>
      <c r="AK64" s="20">
        <f t="shared" si="55"/>
        <v>0</v>
      </c>
      <c r="AL64" s="20">
        <f t="shared" si="8"/>
        <v>0</v>
      </c>
      <c r="AM64" s="20">
        <f t="shared" si="9"/>
        <v>0</v>
      </c>
      <c r="AN64" s="20">
        <f t="shared" si="10"/>
        <v>0</v>
      </c>
      <c r="AO64" s="20">
        <f t="shared" si="11"/>
        <v>0</v>
      </c>
      <c r="AP64" s="20">
        <f t="shared" si="12"/>
        <v>0</v>
      </c>
      <c r="AQ64" s="20">
        <f t="shared" si="13"/>
        <v>0</v>
      </c>
      <c r="AS64" s="17">
        <f t="shared" si="45"/>
        <v>0</v>
      </c>
      <c r="AT64" s="17">
        <f t="shared" si="57"/>
        <v>0</v>
      </c>
      <c r="AU64" s="17">
        <f t="shared" si="16"/>
        <v>0</v>
      </c>
      <c r="AV64" s="17">
        <f t="shared" si="17"/>
        <v>0</v>
      </c>
      <c r="AW64" s="17">
        <f t="shared" si="18"/>
        <v>0</v>
      </c>
      <c r="AX64" s="17">
        <f t="shared" si="19"/>
        <v>0</v>
      </c>
      <c r="AY64" s="17">
        <f t="shared" si="20"/>
        <v>0</v>
      </c>
      <c r="AZ64" s="17">
        <f t="shared" si="21"/>
        <v>0</v>
      </c>
      <c r="BA64" s="17">
        <f t="shared" si="22"/>
        <v>0</v>
      </c>
      <c r="BB64" s="17">
        <f t="shared" si="23"/>
        <v>0</v>
      </c>
      <c r="BC64" s="17">
        <f t="shared" si="24"/>
        <v>0</v>
      </c>
      <c r="BD64" s="17">
        <f t="shared" si="25"/>
        <v>0</v>
      </c>
      <c r="BE64" s="17">
        <f t="shared" si="26"/>
        <v>0</v>
      </c>
      <c r="BF64" s="17">
        <f t="shared" si="27"/>
        <v>0</v>
      </c>
      <c r="BG64" s="17">
        <f t="shared" si="28"/>
        <v>0</v>
      </c>
      <c r="BH64" s="17">
        <f t="shared" si="29"/>
        <v>0</v>
      </c>
      <c r="BI64" s="17">
        <f t="shared" si="30"/>
        <v>0</v>
      </c>
    </row>
    <row r="65" spans="2:61" ht="35.25" customHeight="1">
      <c r="B65" s="9"/>
      <c r="C65" s="15"/>
      <c r="D65" s="9"/>
      <c r="E65" s="10"/>
      <c r="F65" s="10"/>
      <c r="G65" s="10"/>
      <c r="H65" s="9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AA65" s="20">
        <f t="shared" si="46"/>
        <v>0</v>
      </c>
      <c r="AB65" s="20">
        <f t="shared" si="56"/>
        <v>0</v>
      </c>
      <c r="AC65" s="20">
        <f t="shared" si="47"/>
        <v>0</v>
      </c>
      <c r="AD65" s="20">
        <f t="shared" si="48"/>
        <v>0</v>
      </c>
      <c r="AE65" s="20">
        <f t="shared" si="49"/>
        <v>0</v>
      </c>
      <c r="AF65" s="20">
        <f t="shared" si="50"/>
        <v>0</v>
      </c>
      <c r="AG65" s="20">
        <f t="shared" si="51"/>
        <v>0</v>
      </c>
      <c r="AH65" s="20">
        <f t="shared" si="52"/>
        <v>0</v>
      </c>
      <c r="AI65" s="20">
        <f t="shared" si="53"/>
        <v>0</v>
      </c>
      <c r="AJ65" s="20">
        <f t="shared" si="54"/>
        <v>0</v>
      </c>
      <c r="AK65" s="20">
        <f t="shared" si="55"/>
        <v>0</v>
      </c>
      <c r="AL65" s="20">
        <f t="shared" si="8"/>
        <v>0</v>
      </c>
      <c r="AM65" s="20">
        <f t="shared" si="9"/>
        <v>0</v>
      </c>
      <c r="AN65" s="20">
        <f t="shared" si="10"/>
        <v>0</v>
      </c>
      <c r="AO65" s="20">
        <f t="shared" si="11"/>
        <v>0</v>
      </c>
      <c r="AP65" s="20">
        <f t="shared" si="12"/>
        <v>0</v>
      </c>
      <c r="AQ65" s="20">
        <f t="shared" si="13"/>
        <v>0</v>
      </c>
      <c r="AS65" s="17">
        <f t="shared" si="45"/>
        <v>0</v>
      </c>
      <c r="AT65" s="17">
        <f t="shared" si="57"/>
        <v>0</v>
      </c>
      <c r="AU65" s="17">
        <f t="shared" si="16"/>
        <v>0</v>
      </c>
      <c r="AV65" s="17">
        <f t="shared" si="17"/>
        <v>0</v>
      </c>
      <c r="AW65" s="17">
        <f t="shared" si="18"/>
        <v>0</v>
      </c>
      <c r="AX65" s="17">
        <f t="shared" si="19"/>
        <v>0</v>
      </c>
      <c r="AY65" s="17">
        <f t="shared" si="20"/>
        <v>0</v>
      </c>
      <c r="AZ65" s="17">
        <f t="shared" si="21"/>
        <v>0</v>
      </c>
      <c r="BA65" s="17">
        <f t="shared" si="22"/>
        <v>0</v>
      </c>
      <c r="BB65" s="17">
        <f t="shared" si="23"/>
        <v>0</v>
      </c>
      <c r="BC65" s="17">
        <f t="shared" si="24"/>
        <v>0</v>
      </c>
      <c r="BD65" s="17">
        <f t="shared" si="25"/>
        <v>0</v>
      </c>
      <c r="BE65" s="17">
        <f t="shared" si="26"/>
        <v>0</v>
      </c>
      <c r="BF65" s="17">
        <f t="shared" si="27"/>
        <v>0</v>
      </c>
      <c r="BG65" s="17">
        <f t="shared" si="28"/>
        <v>0</v>
      </c>
      <c r="BH65" s="17">
        <f t="shared" si="29"/>
        <v>0</v>
      </c>
      <c r="BI65" s="17">
        <f t="shared" si="30"/>
        <v>0</v>
      </c>
    </row>
    <row r="66" spans="2:61" ht="35.25" customHeight="1">
      <c r="B66" s="9"/>
      <c r="C66" s="15"/>
      <c r="D66" s="9"/>
      <c r="E66" s="10"/>
      <c r="F66" s="10"/>
      <c r="G66" s="10"/>
      <c r="H66" s="9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AA66" s="20">
        <f t="shared" si="46"/>
        <v>0</v>
      </c>
      <c r="AB66" s="20">
        <f t="shared" si="56"/>
        <v>0</v>
      </c>
      <c r="AC66" s="20">
        <f t="shared" si="47"/>
        <v>0</v>
      </c>
      <c r="AD66" s="20">
        <f t="shared" si="48"/>
        <v>0</v>
      </c>
      <c r="AE66" s="20">
        <f t="shared" si="49"/>
        <v>0</v>
      </c>
      <c r="AF66" s="20">
        <f t="shared" si="50"/>
        <v>0</v>
      </c>
      <c r="AG66" s="20">
        <f t="shared" si="51"/>
        <v>0</v>
      </c>
      <c r="AH66" s="20">
        <f t="shared" si="52"/>
        <v>0</v>
      </c>
      <c r="AI66" s="20">
        <f t="shared" si="53"/>
        <v>0</v>
      </c>
      <c r="AJ66" s="20">
        <f t="shared" si="54"/>
        <v>0</v>
      </c>
      <c r="AK66" s="20">
        <f t="shared" si="55"/>
        <v>0</v>
      </c>
      <c r="AL66" s="20">
        <f t="shared" si="8"/>
        <v>0</v>
      </c>
      <c r="AM66" s="20">
        <f t="shared" si="9"/>
        <v>0</v>
      </c>
      <c r="AN66" s="20">
        <f t="shared" si="10"/>
        <v>0</v>
      </c>
      <c r="AO66" s="20">
        <f t="shared" si="11"/>
        <v>0</v>
      </c>
      <c r="AP66" s="20">
        <f t="shared" si="12"/>
        <v>0</v>
      </c>
      <c r="AQ66" s="20">
        <f t="shared" si="13"/>
        <v>0</v>
      </c>
      <c r="AS66" s="17">
        <f t="shared" si="45"/>
        <v>0</v>
      </c>
      <c r="AT66" s="17">
        <f t="shared" si="57"/>
        <v>0</v>
      </c>
      <c r="AU66" s="17">
        <f t="shared" si="16"/>
        <v>0</v>
      </c>
      <c r="AV66" s="17">
        <f t="shared" si="17"/>
        <v>0</v>
      </c>
      <c r="AW66" s="17">
        <f t="shared" si="18"/>
        <v>0</v>
      </c>
      <c r="AX66" s="17">
        <f t="shared" si="19"/>
        <v>0</v>
      </c>
      <c r="AY66" s="17">
        <f t="shared" si="20"/>
        <v>0</v>
      </c>
      <c r="AZ66" s="17">
        <f t="shared" si="21"/>
        <v>0</v>
      </c>
      <c r="BA66" s="17">
        <f t="shared" si="22"/>
        <v>0</v>
      </c>
      <c r="BB66" s="17">
        <f t="shared" si="23"/>
        <v>0</v>
      </c>
      <c r="BC66" s="17">
        <f t="shared" si="24"/>
        <v>0</v>
      </c>
      <c r="BD66" s="17">
        <f t="shared" si="25"/>
        <v>0</v>
      </c>
      <c r="BE66" s="17">
        <f t="shared" si="26"/>
        <v>0</v>
      </c>
      <c r="BF66" s="17">
        <f t="shared" si="27"/>
        <v>0</v>
      </c>
      <c r="BG66" s="17">
        <f t="shared" si="28"/>
        <v>0</v>
      </c>
      <c r="BH66" s="17">
        <f t="shared" si="29"/>
        <v>0</v>
      </c>
      <c r="BI66" s="17">
        <f t="shared" si="30"/>
        <v>0</v>
      </c>
    </row>
    <row r="67" spans="2:61" ht="35.25" customHeight="1">
      <c r="B67" s="9"/>
      <c r="C67" s="15"/>
      <c r="D67" s="9"/>
      <c r="E67" s="10"/>
      <c r="F67" s="10"/>
      <c r="G67" s="10"/>
      <c r="H67" s="9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AA67" s="20">
        <f t="shared" si="46"/>
        <v>0</v>
      </c>
      <c r="AB67" s="20">
        <f t="shared" si="56"/>
        <v>0</v>
      </c>
      <c r="AC67" s="20">
        <f t="shared" si="47"/>
        <v>0</v>
      </c>
      <c r="AD67" s="20">
        <f t="shared" si="48"/>
        <v>0</v>
      </c>
      <c r="AE67" s="20">
        <f t="shared" si="49"/>
        <v>0</v>
      </c>
      <c r="AF67" s="20">
        <f t="shared" si="50"/>
        <v>0</v>
      </c>
      <c r="AG67" s="20">
        <f t="shared" si="51"/>
        <v>0</v>
      </c>
      <c r="AH67" s="20">
        <f t="shared" si="52"/>
        <v>0</v>
      </c>
      <c r="AI67" s="20">
        <f t="shared" si="53"/>
        <v>0</v>
      </c>
      <c r="AJ67" s="20">
        <f t="shared" si="54"/>
        <v>0</v>
      </c>
      <c r="AK67" s="20">
        <f t="shared" si="55"/>
        <v>0</v>
      </c>
      <c r="AL67" s="20">
        <f t="shared" si="8"/>
        <v>0</v>
      </c>
      <c r="AM67" s="20">
        <f t="shared" si="9"/>
        <v>0</v>
      </c>
      <c r="AN67" s="20">
        <f t="shared" si="10"/>
        <v>0</v>
      </c>
      <c r="AO67" s="20">
        <f t="shared" si="11"/>
        <v>0</v>
      </c>
      <c r="AP67" s="20">
        <f t="shared" si="12"/>
        <v>0</v>
      </c>
      <c r="AQ67" s="20">
        <f t="shared" si="13"/>
        <v>0</v>
      </c>
      <c r="AS67" s="17">
        <f t="shared" si="45"/>
        <v>0</v>
      </c>
      <c r="AT67" s="17">
        <f t="shared" si="57"/>
        <v>0</v>
      </c>
      <c r="AU67" s="17">
        <f t="shared" si="16"/>
        <v>0</v>
      </c>
      <c r="AV67" s="17">
        <f t="shared" si="17"/>
        <v>0</v>
      </c>
      <c r="AW67" s="17">
        <f t="shared" si="18"/>
        <v>0</v>
      </c>
      <c r="AX67" s="17">
        <f t="shared" si="19"/>
        <v>0</v>
      </c>
      <c r="AY67" s="17">
        <f t="shared" si="20"/>
        <v>0</v>
      </c>
      <c r="AZ67" s="17">
        <f t="shared" si="21"/>
        <v>0</v>
      </c>
      <c r="BA67" s="17">
        <f t="shared" si="22"/>
        <v>0</v>
      </c>
      <c r="BB67" s="17">
        <f t="shared" si="23"/>
        <v>0</v>
      </c>
      <c r="BC67" s="17">
        <f t="shared" si="24"/>
        <v>0</v>
      </c>
      <c r="BD67" s="17">
        <f t="shared" si="25"/>
        <v>0</v>
      </c>
      <c r="BE67" s="17">
        <f t="shared" si="26"/>
        <v>0</v>
      </c>
      <c r="BF67" s="17">
        <f t="shared" si="27"/>
        <v>0</v>
      </c>
      <c r="BG67" s="17">
        <f t="shared" si="28"/>
        <v>0</v>
      </c>
      <c r="BH67" s="17">
        <f t="shared" si="29"/>
        <v>0</v>
      </c>
      <c r="BI67" s="17">
        <f t="shared" si="30"/>
        <v>0</v>
      </c>
    </row>
    <row r="68" spans="2:61" ht="35.25" customHeight="1">
      <c r="B68" s="9"/>
      <c r="C68" s="15"/>
      <c r="D68" s="9"/>
      <c r="E68" s="10"/>
      <c r="F68" s="10"/>
      <c r="G68" s="10"/>
      <c r="H68" s="9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AA68" s="20">
        <f t="shared" si="46"/>
        <v>0</v>
      </c>
      <c r="AB68" s="20">
        <f t="shared" si="56"/>
        <v>0</v>
      </c>
      <c r="AC68" s="20">
        <f t="shared" si="47"/>
        <v>0</v>
      </c>
      <c r="AD68" s="20">
        <f t="shared" si="48"/>
        <v>0</v>
      </c>
      <c r="AE68" s="20">
        <f t="shared" si="49"/>
        <v>0</v>
      </c>
      <c r="AF68" s="20">
        <f t="shared" si="50"/>
        <v>0</v>
      </c>
      <c r="AG68" s="20">
        <f t="shared" si="51"/>
        <v>0</v>
      </c>
      <c r="AH68" s="20">
        <f t="shared" si="52"/>
        <v>0</v>
      </c>
      <c r="AI68" s="20">
        <f t="shared" si="53"/>
        <v>0</v>
      </c>
      <c r="AJ68" s="20">
        <f t="shared" si="54"/>
        <v>0</v>
      </c>
      <c r="AK68" s="20">
        <f t="shared" si="55"/>
        <v>0</v>
      </c>
      <c r="AL68" s="20">
        <f t="shared" ref="AL68:AL85" si="58">ROUND($E68*T68/1000,0)</f>
        <v>0</v>
      </c>
      <c r="AM68" s="20">
        <f t="shared" ref="AM68:AM85" si="59">ROUND($E68*U68/1000,0)</f>
        <v>0</v>
      </c>
      <c r="AN68" s="20">
        <f t="shared" ref="AN68:AN85" si="60">ROUND($E68*V68/1000,0)</f>
        <v>0</v>
      </c>
      <c r="AO68" s="20">
        <f t="shared" ref="AO68:AO85" si="61">ROUND($E68*W68/1000,0)</f>
        <v>0</v>
      </c>
      <c r="AP68" s="20">
        <f t="shared" ref="AP68:AP85" si="62">ROUND($E68*X68/1000,0)</f>
        <v>0</v>
      </c>
      <c r="AQ68" s="20">
        <f t="shared" ref="AQ68:AQ85" si="63">ROUND($E68*Y68/1000,0)</f>
        <v>0</v>
      </c>
      <c r="AS68" s="17">
        <f t="shared" ref="AS68:AS85" si="64">ROUND($G68*I68/1000,0)</f>
        <v>0</v>
      </c>
      <c r="AT68" s="17">
        <f t="shared" si="57"/>
        <v>0</v>
      </c>
      <c r="AU68" s="17">
        <f t="shared" ref="AU68:AU85" si="65">ROUND($G68*K68/1000,0)</f>
        <v>0</v>
      </c>
      <c r="AV68" s="17">
        <f t="shared" ref="AV68:AV85" si="66">ROUND($G68*L68/1000,0)</f>
        <v>0</v>
      </c>
      <c r="AW68" s="17">
        <f t="shared" ref="AW68:AW85" si="67">ROUND($G68*M68/1000,0)</f>
        <v>0</v>
      </c>
      <c r="AX68" s="17">
        <f t="shared" ref="AX68:AX85" si="68">ROUND($G68*N68/1000,0)</f>
        <v>0</v>
      </c>
      <c r="AY68" s="17">
        <f t="shared" ref="AY68:AY85" si="69">ROUND($G68*O68/1000,0)</f>
        <v>0</v>
      </c>
      <c r="AZ68" s="17">
        <f t="shared" ref="AZ68:AZ85" si="70">ROUND($G68*P68/1000,0)</f>
        <v>0</v>
      </c>
      <c r="BA68" s="17">
        <f t="shared" ref="BA68:BA85" si="71">ROUND($G68*Q68/1000,0)</f>
        <v>0</v>
      </c>
      <c r="BB68" s="17">
        <f t="shared" ref="BB68:BB85" si="72">ROUND($G68*R68/1000,0)</f>
        <v>0</v>
      </c>
      <c r="BC68" s="17">
        <f t="shared" ref="BC68:BC85" si="73">ROUND($G68*S68/1000,0)</f>
        <v>0</v>
      </c>
      <c r="BD68" s="17">
        <f t="shared" ref="BD68:BD85" si="74">ROUND($G68*T68/1000,0)</f>
        <v>0</v>
      </c>
      <c r="BE68" s="17">
        <f t="shared" ref="BE68:BE85" si="75">ROUND($G68*U68/1000,0)</f>
        <v>0</v>
      </c>
      <c r="BF68" s="17">
        <f t="shared" ref="BF68:BF85" si="76">ROUND($G68*V68/1000,0)</f>
        <v>0</v>
      </c>
      <c r="BG68" s="17">
        <f t="shared" ref="BG68:BG85" si="77">ROUND($G68*W68/1000,0)</f>
        <v>0</v>
      </c>
      <c r="BH68" s="17">
        <f t="shared" ref="BH68:BH85" si="78">ROUND($G68*X68/1000,0)</f>
        <v>0</v>
      </c>
      <c r="BI68" s="17">
        <f t="shared" ref="BI68:BI85" si="79">ROUND($G68*Y68/1000,0)</f>
        <v>0</v>
      </c>
    </row>
    <row r="69" spans="2:61" ht="35.25" customHeight="1">
      <c r="B69" s="9"/>
      <c r="C69" s="15"/>
      <c r="D69" s="9"/>
      <c r="E69" s="10"/>
      <c r="F69" s="10"/>
      <c r="G69" s="10"/>
      <c r="H69" s="9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AA69" s="20">
        <f t="shared" ref="AA69:AA85" si="80">ROUND(E69*I69/1000,0)</f>
        <v>0</v>
      </c>
      <c r="AB69" s="20">
        <f t="shared" si="56"/>
        <v>0</v>
      </c>
      <c r="AC69" s="20">
        <f t="shared" ref="AC69:AC85" si="81">ROUND($E69*K69/1000,0)</f>
        <v>0</v>
      </c>
      <c r="AD69" s="20">
        <f t="shared" ref="AD69:AD85" si="82">ROUND($E69*L69/1000,0)</f>
        <v>0</v>
      </c>
      <c r="AE69" s="20">
        <f t="shared" ref="AE69:AE85" si="83">ROUND($E69*M69/1000,0)</f>
        <v>0</v>
      </c>
      <c r="AF69" s="20">
        <f t="shared" ref="AF69:AF85" si="84">ROUND($E69*N69/1000,0)</f>
        <v>0</v>
      </c>
      <c r="AG69" s="20">
        <f t="shared" ref="AG69:AG85" si="85">ROUND($E69*O69/1000,0)</f>
        <v>0</v>
      </c>
      <c r="AH69" s="20">
        <f t="shared" ref="AH69:AH85" si="86">ROUND($E69*P69/1000,0)</f>
        <v>0</v>
      </c>
      <c r="AI69" s="20">
        <f t="shared" ref="AI69:AI85" si="87">ROUND($E69*Q69/1000,0)</f>
        <v>0</v>
      </c>
      <c r="AJ69" s="20">
        <f t="shared" ref="AJ69:AJ85" si="88">ROUND($E69*R69/1000,0)</f>
        <v>0</v>
      </c>
      <c r="AK69" s="20">
        <f t="shared" ref="AK69:AK85" si="89">ROUND($E69*S69/1000,0)</f>
        <v>0</v>
      </c>
      <c r="AL69" s="20">
        <f t="shared" si="58"/>
        <v>0</v>
      </c>
      <c r="AM69" s="20">
        <f t="shared" si="59"/>
        <v>0</v>
      </c>
      <c r="AN69" s="20">
        <f t="shared" si="60"/>
        <v>0</v>
      </c>
      <c r="AO69" s="20">
        <f t="shared" si="61"/>
        <v>0</v>
      </c>
      <c r="AP69" s="20">
        <f t="shared" si="62"/>
        <v>0</v>
      </c>
      <c r="AQ69" s="20">
        <f t="shared" si="63"/>
        <v>0</v>
      </c>
      <c r="AS69" s="17">
        <f t="shared" si="64"/>
        <v>0</v>
      </c>
      <c r="AT69" s="17">
        <f t="shared" si="57"/>
        <v>0</v>
      </c>
      <c r="AU69" s="17">
        <f t="shared" si="65"/>
        <v>0</v>
      </c>
      <c r="AV69" s="17">
        <f t="shared" si="66"/>
        <v>0</v>
      </c>
      <c r="AW69" s="17">
        <f t="shared" si="67"/>
        <v>0</v>
      </c>
      <c r="AX69" s="17">
        <f t="shared" si="68"/>
        <v>0</v>
      </c>
      <c r="AY69" s="17">
        <f t="shared" si="69"/>
        <v>0</v>
      </c>
      <c r="AZ69" s="17">
        <f t="shared" si="70"/>
        <v>0</v>
      </c>
      <c r="BA69" s="17">
        <f t="shared" si="71"/>
        <v>0</v>
      </c>
      <c r="BB69" s="17">
        <f t="shared" si="72"/>
        <v>0</v>
      </c>
      <c r="BC69" s="17">
        <f t="shared" si="73"/>
        <v>0</v>
      </c>
      <c r="BD69" s="17">
        <f t="shared" si="74"/>
        <v>0</v>
      </c>
      <c r="BE69" s="17">
        <f t="shared" si="75"/>
        <v>0</v>
      </c>
      <c r="BF69" s="17">
        <f t="shared" si="76"/>
        <v>0</v>
      </c>
      <c r="BG69" s="17">
        <f t="shared" si="77"/>
        <v>0</v>
      </c>
      <c r="BH69" s="17">
        <f t="shared" si="78"/>
        <v>0</v>
      </c>
      <c r="BI69" s="17">
        <f t="shared" si="79"/>
        <v>0</v>
      </c>
    </row>
    <row r="70" spans="2:61" ht="35.25" customHeight="1">
      <c r="B70" s="9"/>
      <c r="C70" s="15"/>
      <c r="D70" s="9"/>
      <c r="E70" s="10"/>
      <c r="F70" s="10"/>
      <c r="G70" s="10"/>
      <c r="H70" s="9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AA70" s="20">
        <f t="shared" si="80"/>
        <v>0</v>
      </c>
      <c r="AB70" s="20">
        <f t="shared" ref="AB70:AB85" si="90">ROUND($E70*J70/1000,0)</f>
        <v>0</v>
      </c>
      <c r="AC70" s="20">
        <f t="shared" si="81"/>
        <v>0</v>
      </c>
      <c r="AD70" s="20">
        <f t="shared" si="82"/>
        <v>0</v>
      </c>
      <c r="AE70" s="20">
        <f t="shared" si="83"/>
        <v>0</v>
      </c>
      <c r="AF70" s="20">
        <f t="shared" si="84"/>
        <v>0</v>
      </c>
      <c r="AG70" s="20">
        <f t="shared" si="85"/>
        <v>0</v>
      </c>
      <c r="AH70" s="20">
        <f t="shared" si="86"/>
        <v>0</v>
      </c>
      <c r="AI70" s="20">
        <f t="shared" si="87"/>
        <v>0</v>
      </c>
      <c r="AJ70" s="20">
        <f t="shared" si="88"/>
        <v>0</v>
      </c>
      <c r="AK70" s="20">
        <f t="shared" si="89"/>
        <v>0</v>
      </c>
      <c r="AL70" s="20">
        <f t="shared" si="58"/>
        <v>0</v>
      </c>
      <c r="AM70" s="20">
        <f t="shared" si="59"/>
        <v>0</v>
      </c>
      <c r="AN70" s="20">
        <f t="shared" si="60"/>
        <v>0</v>
      </c>
      <c r="AO70" s="20">
        <f t="shared" si="61"/>
        <v>0</v>
      </c>
      <c r="AP70" s="20">
        <f t="shared" si="62"/>
        <v>0</v>
      </c>
      <c r="AQ70" s="20">
        <f t="shared" si="63"/>
        <v>0</v>
      </c>
      <c r="AS70" s="17">
        <f t="shared" si="64"/>
        <v>0</v>
      </c>
      <c r="AT70" s="17">
        <f t="shared" si="57"/>
        <v>0</v>
      </c>
      <c r="AU70" s="17">
        <f t="shared" si="65"/>
        <v>0</v>
      </c>
      <c r="AV70" s="17">
        <f t="shared" si="66"/>
        <v>0</v>
      </c>
      <c r="AW70" s="17">
        <f t="shared" si="67"/>
        <v>0</v>
      </c>
      <c r="AX70" s="17">
        <f t="shared" si="68"/>
        <v>0</v>
      </c>
      <c r="AY70" s="17">
        <f t="shared" si="69"/>
        <v>0</v>
      </c>
      <c r="AZ70" s="17">
        <f t="shared" si="70"/>
        <v>0</v>
      </c>
      <c r="BA70" s="17">
        <f t="shared" si="71"/>
        <v>0</v>
      </c>
      <c r="BB70" s="17">
        <f t="shared" si="72"/>
        <v>0</v>
      </c>
      <c r="BC70" s="17">
        <f t="shared" si="73"/>
        <v>0</v>
      </c>
      <c r="BD70" s="17">
        <f t="shared" si="74"/>
        <v>0</v>
      </c>
      <c r="BE70" s="17">
        <f t="shared" si="75"/>
        <v>0</v>
      </c>
      <c r="BF70" s="17">
        <f t="shared" si="76"/>
        <v>0</v>
      </c>
      <c r="BG70" s="17">
        <f t="shared" si="77"/>
        <v>0</v>
      </c>
      <c r="BH70" s="17">
        <f t="shared" si="78"/>
        <v>0</v>
      </c>
      <c r="BI70" s="17">
        <f t="shared" si="79"/>
        <v>0</v>
      </c>
    </row>
    <row r="71" spans="2:61" ht="35.25" customHeight="1">
      <c r="B71" s="9"/>
      <c r="C71" s="15"/>
      <c r="D71" s="9"/>
      <c r="E71" s="10"/>
      <c r="F71" s="10"/>
      <c r="G71" s="10"/>
      <c r="H71" s="9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AA71" s="20">
        <f t="shared" si="80"/>
        <v>0</v>
      </c>
      <c r="AB71" s="20">
        <f t="shared" si="90"/>
        <v>0</v>
      </c>
      <c r="AC71" s="20">
        <f t="shared" si="81"/>
        <v>0</v>
      </c>
      <c r="AD71" s="20">
        <f t="shared" si="82"/>
        <v>0</v>
      </c>
      <c r="AE71" s="20">
        <f t="shared" si="83"/>
        <v>0</v>
      </c>
      <c r="AF71" s="20">
        <f t="shared" si="84"/>
        <v>0</v>
      </c>
      <c r="AG71" s="20">
        <f t="shared" si="85"/>
        <v>0</v>
      </c>
      <c r="AH71" s="20">
        <f t="shared" si="86"/>
        <v>0</v>
      </c>
      <c r="AI71" s="20">
        <f t="shared" si="87"/>
        <v>0</v>
      </c>
      <c r="AJ71" s="20">
        <f t="shared" si="88"/>
        <v>0</v>
      </c>
      <c r="AK71" s="20">
        <f t="shared" si="89"/>
        <v>0</v>
      </c>
      <c r="AL71" s="20">
        <f t="shared" si="58"/>
        <v>0</v>
      </c>
      <c r="AM71" s="20">
        <f t="shared" si="59"/>
        <v>0</v>
      </c>
      <c r="AN71" s="20">
        <f t="shared" si="60"/>
        <v>0</v>
      </c>
      <c r="AO71" s="20">
        <f t="shared" si="61"/>
        <v>0</v>
      </c>
      <c r="AP71" s="20">
        <f t="shared" si="62"/>
        <v>0</v>
      </c>
      <c r="AQ71" s="20">
        <f t="shared" si="63"/>
        <v>0</v>
      </c>
      <c r="AS71" s="17">
        <f t="shared" si="64"/>
        <v>0</v>
      </c>
      <c r="AT71" s="17">
        <f t="shared" si="57"/>
        <v>0</v>
      </c>
      <c r="AU71" s="17">
        <f t="shared" si="65"/>
        <v>0</v>
      </c>
      <c r="AV71" s="17">
        <f t="shared" si="66"/>
        <v>0</v>
      </c>
      <c r="AW71" s="17">
        <f t="shared" si="67"/>
        <v>0</v>
      </c>
      <c r="AX71" s="17">
        <f t="shared" si="68"/>
        <v>0</v>
      </c>
      <c r="AY71" s="17">
        <f t="shared" si="69"/>
        <v>0</v>
      </c>
      <c r="AZ71" s="17">
        <f t="shared" si="70"/>
        <v>0</v>
      </c>
      <c r="BA71" s="17">
        <f t="shared" si="71"/>
        <v>0</v>
      </c>
      <c r="BB71" s="17">
        <f t="shared" si="72"/>
        <v>0</v>
      </c>
      <c r="BC71" s="17">
        <f t="shared" si="73"/>
        <v>0</v>
      </c>
      <c r="BD71" s="17">
        <f t="shared" si="74"/>
        <v>0</v>
      </c>
      <c r="BE71" s="17">
        <f t="shared" si="75"/>
        <v>0</v>
      </c>
      <c r="BF71" s="17">
        <f t="shared" si="76"/>
        <v>0</v>
      </c>
      <c r="BG71" s="17">
        <f t="shared" si="77"/>
        <v>0</v>
      </c>
      <c r="BH71" s="17">
        <f t="shared" si="78"/>
        <v>0</v>
      </c>
      <c r="BI71" s="17">
        <f t="shared" si="79"/>
        <v>0</v>
      </c>
    </row>
    <row r="72" spans="2:61" ht="35.25" customHeight="1">
      <c r="B72" s="9"/>
      <c r="C72" s="15"/>
      <c r="D72" s="9"/>
      <c r="E72" s="10"/>
      <c r="F72" s="10"/>
      <c r="G72" s="10"/>
      <c r="H72" s="9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AA72" s="20">
        <f t="shared" si="80"/>
        <v>0</v>
      </c>
      <c r="AB72" s="20">
        <f t="shared" si="90"/>
        <v>0</v>
      </c>
      <c r="AC72" s="20">
        <f t="shared" si="81"/>
        <v>0</v>
      </c>
      <c r="AD72" s="20">
        <f t="shared" si="82"/>
        <v>0</v>
      </c>
      <c r="AE72" s="20">
        <f t="shared" si="83"/>
        <v>0</v>
      </c>
      <c r="AF72" s="20">
        <f t="shared" si="84"/>
        <v>0</v>
      </c>
      <c r="AG72" s="20">
        <f t="shared" si="85"/>
        <v>0</v>
      </c>
      <c r="AH72" s="20">
        <f t="shared" si="86"/>
        <v>0</v>
      </c>
      <c r="AI72" s="20">
        <f t="shared" si="87"/>
        <v>0</v>
      </c>
      <c r="AJ72" s="20">
        <f t="shared" si="88"/>
        <v>0</v>
      </c>
      <c r="AK72" s="20">
        <f t="shared" si="89"/>
        <v>0</v>
      </c>
      <c r="AL72" s="20">
        <f t="shared" si="58"/>
        <v>0</v>
      </c>
      <c r="AM72" s="20">
        <f t="shared" si="59"/>
        <v>0</v>
      </c>
      <c r="AN72" s="20">
        <f t="shared" si="60"/>
        <v>0</v>
      </c>
      <c r="AO72" s="20">
        <f t="shared" si="61"/>
        <v>0</v>
      </c>
      <c r="AP72" s="20">
        <f t="shared" si="62"/>
        <v>0</v>
      </c>
      <c r="AQ72" s="20">
        <f t="shared" si="63"/>
        <v>0</v>
      </c>
      <c r="AS72" s="17">
        <f t="shared" si="64"/>
        <v>0</v>
      </c>
      <c r="AT72" s="17">
        <f t="shared" si="57"/>
        <v>0</v>
      </c>
      <c r="AU72" s="17">
        <f t="shared" si="65"/>
        <v>0</v>
      </c>
      <c r="AV72" s="17">
        <f t="shared" si="66"/>
        <v>0</v>
      </c>
      <c r="AW72" s="17">
        <f t="shared" si="67"/>
        <v>0</v>
      </c>
      <c r="AX72" s="17">
        <f t="shared" si="68"/>
        <v>0</v>
      </c>
      <c r="AY72" s="17">
        <f t="shared" si="69"/>
        <v>0</v>
      </c>
      <c r="AZ72" s="17">
        <f t="shared" si="70"/>
        <v>0</v>
      </c>
      <c r="BA72" s="17">
        <f t="shared" si="71"/>
        <v>0</v>
      </c>
      <c r="BB72" s="17">
        <f t="shared" si="72"/>
        <v>0</v>
      </c>
      <c r="BC72" s="17">
        <f t="shared" si="73"/>
        <v>0</v>
      </c>
      <c r="BD72" s="17">
        <f t="shared" si="74"/>
        <v>0</v>
      </c>
      <c r="BE72" s="17">
        <f t="shared" si="75"/>
        <v>0</v>
      </c>
      <c r="BF72" s="17">
        <f t="shared" si="76"/>
        <v>0</v>
      </c>
      <c r="BG72" s="17">
        <f t="shared" si="77"/>
        <v>0</v>
      </c>
      <c r="BH72" s="17">
        <f t="shared" si="78"/>
        <v>0</v>
      </c>
      <c r="BI72" s="17">
        <f t="shared" si="79"/>
        <v>0</v>
      </c>
    </row>
    <row r="73" spans="2:61" ht="35.25" customHeight="1">
      <c r="B73" s="9"/>
      <c r="C73" s="15"/>
      <c r="D73" s="9"/>
      <c r="E73" s="10"/>
      <c r="F73" s="10"/>
      <c r="G73" s="10"/>
      <c r="H73" s="9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AA73" s="20">
        <f t="shared" si="80"/>
        <v>0</v>
      </c>
      <c r="AB73" s="20">
        <f t="shared" si="90"/>
        <v>0</v>
      </c>
      <c r="AC73" s="20">
        <f t="shared" si="81"/>
        <v>0</v>
      </c>
      <c r="AD73" s="20">
        <f t="shared" si="82"/>
        <v>0</v>
      </c>
      <c r="AE73" s="20">
        <f t="shared" si="83"/>
        <v>0</v>
      </c>
      <c r="AF73" s="20">
        <f t="shared" si="84"/>
        <v>0</v>
      </c>
      <c r="AG73" s="20">
        <f t="shared" si="85"/>
        <v>0</v>
      </c>
      <c r="AH73" s="20">
        <f t="shared" si="86"/>
        <v>0</v>
      </c>
      <c r="AI73" s="20">
        <f t="shared" si="87"/>
        <v>0</v>
      </c>
      <c r="AJ73" s="20">
        <f t="shared" si="88"/>
        <v>0</v>
      </c>
      <c r="AK73" s="20">
        <f t="shared" si="89"/>
        <v>0</v>
      </c>
      <c r="AL73" s="20">
        <f t="shared" si="58"/>
        <v>0</v>
      </c>
      <c r="AM73" s="20">
        <f t="shared" si="59"/>
        <v>0</v>
      </c>
      <c r="AN73" s="20">
        <f t="shared" si="60"/>
        <v>0</v>
      </c>
      <c r="AO73" s="20">
        <f t="shared" si="61"/>
        <v>0</v>
      </c>
      <c r="AP73" s="20">
        <f t="shared" si="62"/>
        <v>0</v>
      </c>
      <c r="AQ73" s="20">
        <f t="shared" si="63"/>
        <v>0</v>
      </c>
      <c r="AS73" s="17">
        <f t="shared" si="64"/>
        <v>0</v>
      </c>
      <c r="AT73" s="17">
        <f t="shared" si="57"/>
        <v>0</v>
      </c>
      <c r="AU73" s="17">
        <f t="shared" si="65"/>
        <v>0</v>
      </c>
      <c r="AV73" s="17">
        <f t="shared" si="66"/>
        <v>0</v>
      </c>
      <c r="AW73" s="17">
        <f t="shared" si="67"/>
        <v>0</v>
      </c>
      <c r="AX73" s="17">
        <f t="shared" si="68"/>
        <v>0</v>
      </c>
      <c r="AY73" s="17">
        <f t="shared" si="69"/>
        <v>0</v>
      </c>
      <c r="AZ73" s="17">
        <f t="shared" si="70"/>
        <v>0</v>
      </c>
      <c r="BA73" s="17">
        <f t="shared" si="71"/>
        <v>0</v>
      </c>
      <c r="BB73" s="17">
        <f t="shared" si="72"/>
        <v>0</v>
      </c>
      <c r="BC73" s="17">
        <f t="shared" si="73"/>
        <v>0</v>
      </c>
      <c r="BD73" s="17">
        <f t="shared" si="74"/>
        <v>0</v>
      </c>
      <c r="BE73" s="17">
        <f t="shared" si="75"/>
        <v>0</v>
      </c>
      <c r="BF73" s="17">
        <f t="shared" si="76"/>
        <v>0</v>
      </c>
      <c r="BG73" s="17">
        <f t="shared" si="77"/>
        <v>0</v>
      </c>
      <c r="BH73" s="17">
        <f t="shared" si="78"/>
        <v>0</v>
      </c>
      <c r="BI73" s="17">
        <f t="shared" si="79"/>
        <v>0</v>
      </c>
    </row>
    <row r="74" spans="2:61" ht="35.25" customHeight="1">
      <c r="B74" s="9"/>
      <c r="C74" s="15"/>
      <c r="D74" s="9"/>
      <c r="E74" s="10"/>
      <c r="F74" s="10"/>
      <c r="G74" s="10"/>
      <c r="H74" s="9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AA74" s="20">
        <f t="shared" si="80"/>
        <v>0</v>
      </c>
      <c r="AB74" s="20">
        <f t="shared" si="90"/>
        <v>0</v>
      </c>
      <c r="AC74" s="20">
        <f t="shared" si="81"/>
        <v>0</v>
      </c>
      <c r="AD74" s="20">
        <f t="shared" si="82"/>
        <v>0</v>
      </c>
      <c r="AE74" s="20">
        <f t="shared" si="83"/>
        <v>0</v>
      </c>
      <c r="AF74" s="20">
        <f t="shared" si="84"/>
        <v>0</v>
      </c>
      <c r="AG74" s="20">
        <f t="shared" si="85"/>
        <v>0</v>
      </c>
      <c r="AH74" s="20">
        <f t="shared" si="86"/>
        <v>0</v>
      </c>
      <c r="AI74" s="20">
        <f t="shared" si="87"/>
        <v>0</v>
      </c>
      <c r="AJ74" s="20">
        <f t="shared" si="88"/>
        <v>0</v>
      </c>
      <c r="AK74" s="20">
        <f t="shared" si="89"/>
        <v>0</v>
      </c>
      <c r="AL74" s="20">
        <f t="shared" si="58"/>
        <v>0</v>
      </c>
      <c r="AM74" s="20">
        <f t="shared" si="59"/>
        <v>0</v>
      </c>
      <c r="AN74" s="20">
        <f t="shared" si="60"/>
        <v>0</v>
      </c>
      <c r="AO74" s="20">
        <f t="shared" si="61"/>
        <v>0</v>
      </c>
      <c r="AP74" s="20">
        <f t="shared" si="62"/>
        <v>0</v>
      </c>
      <c r="AQ74" s="20">
        <f t="shared" si="63"/>
        <v>0</v>
      </c>
      <c r="AS74" s="17">
        <f t="shared" si="64"/>
        <v>0</v>
      </c>
      <c r="AT74" s="17">
        <f t="shared" si="57"/>
        <v>0</v>
      </c>
      <c r="AU74" s="17">
        <f t="shared" si="65"/>
        <v>0</v>
      </c>
      <c r="AV74" s="17">
        <f t="shared" si="66"/>
        <v>0</v>
      </c>
      <c r="AW74" s="17">
        <f t="shared" si="67"/>
        <v>0</v>
      </c>
      <c r="AX74" s="17">
        <f t="shared" si="68"/>
        <v>0</v>
      </c>
      <c r="AY74" s="17">
        <f t="shared" si="69"/>
        <v>0</v>
      </c>
      <c r="AZ74" s="17">
        <f t="shared" si="70"/>
        <v>0</v>
      </c>
      <c r="BA74" s="17">
        <f t="shared" si="71"/>
        <v>0</v>
      </c>
      <c r="BB74" s="17">
        <f t="shared" si="72"/>
        <v>0</v>
      </c>
      <c r="BC74" s="17">
        <f t="shared" si="73"/>
        <v>0</v>
      </c>
      <c r="BD74" s="17">
        <f t="shared" si="74"/>
        <v>0</v>
      </c>
      <c r="BE74" s="17">
        <f t="shared" si="75"/>
        <v>0</v>
      </c>
      <c r="BF74" s="17">
        <f t="shared" si="76"/>
        <v>0</v>
      </c>
      <c r="BG74" s="17">
        <f t="shared" si="77"/>
        <v>0</v>
      </c>
      <c r="BH74" s="17">
        <f t="shared" si="78"/>
        <v>0</v>
      </c>
      <c r="BI74" s="17">
        <f t="shared" si="79"/>
        <v>0</v>
      </c>
    </row>
    <row r="75" spans="2:61" ht="35.25" customHeight="1">
      <c r="B75" s="9"/>
      <c r="C75" s="15"/>
      <c r="D75" s="9"/>
      <c r="E75" s="10"/>
      <c r="F75" s="10"/>
      <c r="G75" s="10"/>
      <c r="H75" s="9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AA75" s="20">
        <f t="shared" si="80"/>
        <v>0</v>
      </c>
      <c r="AB75" s="20">
        <f t="shared" si="90"/>
        <v>0</v>
      </c>
      <c r="AC75" s="20">
        <f t="shared" si="81"/>
        <v>0</v>
      </c>
      <c r="AD75" s="20">
        <f t="shared" si="82"/>
        <v>0</v>
      </c>
      <c r="AE75" s="20">
        <f t="shared" si="83"/>
        <v>0</v>
      </c>
      <c r="AF75" s="20">
        <f t="shared" si="84"/>
        <v>0</v>
      </c>
      <c r="AG75" s="20">
        <f t="shared" si="85"/>
        <v>0</v>
      </c>
      <c r="AH75" s="20">
        <f t="shared" si="86"/>
        <v>0</v>
      </c>
      <c r="AI75" s="20">
        <f t="shared" si="87"/>
        <v>0</v>
      </c>
      <c r="AJ75" s="20">
        <f t="shared" si="88"/>
        <v>0</v>
      </c>
      <c r="AK75" s="20">
        <f t="shared" si="89"/>
        <v>0</v>
      </c>
      <c r="AL75" s="20">
        <f t="shared" si="58"/>
        <v>0</v>
      </c>
      <c r="AM75" s="20">
        <f t="shared" si="59"/>
        <v>0</v>
      </c>
      <c r="AN75" s="20">
        <f t="shared" si="60"/>
        <v>0</v>
      </c>
      <c r="AO75" s="20">
        <f t="shared" si="61"/>
        <v>0</v>
      </c>
      <c r="AP75" s="20">
        <f t="shared" si="62"/>
        <v>0</v>
      </c>
      <c r="AQ75" s="20">
        <f t="shared" si="63"/>
        <v>0</v>
      </c>
      <c r="AS75" s="17">
        <f t="shared" si="64"/>
        <v>0</v>
      </c>
      <c r="AT75" s="17">
        <f t="shared" si="57"/>
        <v>0</v>
      </c>
      <c r="AU75" s="17">
        <f t="shared" si="65"/>
        <v>0</v>
      </c>
      <c r="AV75" s="17">
        <f t="shared" si="66"/>
        <v>0</v>
      </c>
      <c r="AW75" s="17">
        <f t="shared" si="67"/>
        <v>0</v>
      </c>
      <c r="AX75" s="17">
        <f t="shared" si="68"/>
        <v>0</v>
      </c>
      <c r="AY75" s="17">
        <f t="shared" si="69"/>
        <v>0</v>
      </c>
      <c r="AZ75" s="17">
        <f t="shared" si="70"/>
        <v>0</v>
      </c>
      <c r="BA75" s="17">
        <f t="shared" si="71"/>
        <v>0</v>
      </c>
      <c r="BB75" s="17">
        <f t="shared" si="72"/>
        <v>0</v>
      </c>
      <c r="BC75" s="17">
        <f t="shared" si="73"/>
        <v>0</v>
      </c>
      <c r="BD75" s="17">
        <f t="shared" si="74"/>
        <v>0</v>
      </c>
      <c r="BE75" s="17">
        <f t="shared" si="75"/>
        <v>0</v>
      </c>
      <c r="BF75" s="17">
        <f t="shared" si="76"/>
        <v>0</v>
      </c>
      <c r="BG75" s="17">
        <f t="shared" si="77"/>
        <v>0</v>
      </c>
      <c r="BH75" s="17">
        <f t="shared" si="78"/>
        <v>0</v>
      </c>
      <c r="BI75" s="17">
        <f t="shared" si="79"/>
        <v>0</v>
      </c>
    </row>
    <row r="76" spans="2:61" ht="35.25" customHeight="1">
      <c r="B76" s="9"/>
      <c r="C76" s="15"/>
      <c r="D76" s="9"/>
      <c r="E76" s="10"/>
      <c r="F76" s="10"/>
      <c r="G76" s="10"/>
      <c r="H76" s="9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AA76" s="20">
        <f t="shared" si="80"/>
        <v>0</v>
      </c>
      <c r="AB76" s="20">
        <f t="shared" si="90"/>
        <v>0</v>
      </c>
      <c r="AC76" s="20">
        <f t="shared" si="81"/>
        <v>0</v>
      </c>
      <c r="AD76" s="20">
        <f t="shared" si="82"/>
        <v>0</v>
      </c>
      <c r="AE76" s="20">
        <f t="shared" si="83"/>
        <v>0</v>
      </c>
      <c r="AF76" s="20">
        <f t="shared" si="84"/>
        <v>0</v>
      </c>
      <c r="AG76" s="20">
        <f t="shared" si="85"/>
        <v>0</v>
      </c>
      <c r="AH76" s="20">
        <f t="shared" si="86"/>
        <v>0</v>
      </c>
      <c r="AI76" s="20">
        <f t="shared" si="87"/>
        <v>0</v>
      </c>
      <c r="AJ76" s="20">
        <f t="shared" si="88"/>
        <v>0</v>
      </c>
      <c r="AK76" s="20">
        <f t="shared" si="89"/>
        <v>0</v>
      </c>
      <c r="AL76" s="20">
        <f t="shared" si="58"/>
        <v>0</v>
      </c>
      <c r="AM76" s="20">
        <f t="shared" si="59"/>
        <v>0</v>
      </c>
      <c r="AN76" s="20">
        <f t="shared" si="60"/>
        <v>0</v>
      </c>
      <c r="AO76" s="20">
        <f t="shared" si="61"/>
        <v>0</v>
      </c>
      <c r="AP76" s="20">
        <f t="shared" si="62"/>
        <v>0</v>
      </c>
      <c r="AQ76" s="20">
        <f t="shared" si="63"/>
        <v>0</v>
      </c>
      <c r="AS76" s="17">
        <f t="shared" si="64"/>
        <v>0</v>
      </c>
      <c r="AT76" s="17">
        <f t="shared" si="57"/>
        <v>0</v>
      </c>
      <c r="AU76" s="17">
        <f t="shared" si="65"/>
        <v>0</v>
      </c>
      <c r="AV76" s="17">
        <f t="shared" si="66"/>
        <v>0</v>
      </c>
      <c r="AW76" s="17">
        <f t="shared" si="67"/>
        <v>0</v>
      </c>
      <c r="AX76" s="17">
        <f t="shared" si="68"/>
        <v>0</v>
      </c>
      <c r="AY76" s="17">
        <f t="shared" si="69"/>
        <v>0</v>
      </c>
      <c r="AZ76" s="17">
        <f t="shared" si="70"/>
        <v>0</v>
      </c>
      <c r="BA76" s="17">
        <f t="shared" si="71"/>
        <v>0</v>
      </c>
      <c r="BB76" s="17">
        <f t="shared" si="72"/>
        <v>0</v>
      </c>
      <c r="BC76" s="17">
        <f t="shared" si="73"/>
        <v>0</v>
      </c>
      <c r="BD76" s="17">
        <f t="shared" si="74"/>
        <v>0</v>
      </c>
      <c r="BE76" s="17">
        <f t="shared" si="75"/>
        <v>0</v>
      </c>
      <c r="BF76" s="17">
        <f t="shared" si="76"/>
        <v>0</v>
      </c>
      <c r="BG76" s="17">
        <f t="shared" si="77"/>
        <v>0</v>
      </c>
      <c r="BH76" s="17">
        <f t="shared" si="78"/>
        <v>0</v>
      </c>
      <c r="BI76" s="17">
        <f t="shared" si="79"/>
        <v>0</v>
      </c>
    </row>
    <row r="77" spans="2:61" ht="35.25" customHeight="1">
      <c r="B77" s="9"/>
      <c r="C77" s="15"/>
      <c r="D77" s="9"/>
      <c r="E77" s="10"/>
      <c r="F77" s="10"/>
      <c r="G77" s="10"/>
      <c r="H77" s="9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AA77" s="20">
        <f t="shared" si="80"/>
        <v>0</v>
      </c>
      <c r="AB77" s="20">
        <f t="shared" si="90"/>
        <v>0</v>
      </c>
      <c r="AC77" s="20">
        <f t="shared" si="81"/>
        <v>0</v>
      </c>
      <c r="AD77" s="20">
        <f t="shared" si="82"/>
        <v>0</v>
      </c>
      <c r="AE77" s="20">
        <f t="shared" si="83"/>
        <v>0</v>
      </c>
      <c r="AF77" s="20">
        <f t="shared" si="84"/>
        <v>0</v>
      </c>
      <c r="AG77" s="20">
        <f t="shared" si="85"/>
        <v>0</v>
      </c>
      <c r="AH77" s="20">
        <f t="shared" si="86"/>
        <v>0</v>
      </c>
      <c r="AI77" s="20">
        <f t="shared" si="87"/>
        <v>0</v>
      </c>
      <c r="AJ77" s="20">
        <f t="shared" si="88"/>
        <v>0</v>
      </c>
      <c r="AK77" s="20">
        <f t="shared" si="89"/>
        <v>0</v>
      </c>
      <c r="AL77" s="20">
        <f t="shared" si="58"/>
        <v>0</v>
      </c>
      <c r="AM77" s="20">
        <f t="shared" si="59"/>
        <v>0</v>
      </c>
      <c r="AN77" s="20">
        <f t="shared" si="60"/>
        <v>0</v>
      </c>
      <c r="AO77" s="20">
        <f t="shared" si="61"/>
        <v>0</v>
      </c>
      <c r="AP77" s="20">
        <f t="shared" si="62"/>
        <v>0</v>
      </c>
      <c r="AQ77" s="20">
        <f t="shared" si="63"/>
        <v>0</v>
      </c>
      <c r="AS77" s="17">
        <f t="shared" si="64"/>
        <v>0</v>
      </c>
      <c r="AT77" s="17">
        <f t="shared" si="57"/>
        <v>0</v>
      </c>
      <c r="AU77" s="17">
        <f t="shared" si="65"/>
        <v>0</v>
      </c>
      <c r="AV77" s="17">
        <f t="shared" si="66"/>
        <v>0</v>
      </c>
      <c r="AW77" s="17">
        <f t="shared" si="67"/>
        <v>0</v>
      </c>
      <c r="AX77" s="17">
        <f t="shared" si="68"/>
        <v>0</v>
      </c>
      <c r="AY77" s="17">
        <f t="shared" si="69"/>
        <v>0</v>
      </c>
      <c r="AZ77" s="17">
        <f t="shared" si="70"/>
        <v>0</v>
      </c>
      <c r="BA77" s="17">
        <f t="shared" si="71"/>
        <v>0</v>
      </c>
      <c r="BB77" s="17">
        <f t="shared" si="72"/>
        <v>0</v>
      </c>
      <c r="BC77" s="17">
        <f t="shared" si="73"/>
        <v>0</v>
      </c>
      <c r="BD77" s="17">
        <f t="shared" si="74"/>
        <v>0</v>
      </c>
      <c r="BE77" s="17">
        <f t="shared" si="75"/>
        <v>0</v>
      </c>
      <c r="BF77" s="17">
        <f t="shared" si="76"/>
        <v>0</v>
      </c>
      <c r="BG77" s="17">
        <f t="shared" si="77"/>
        <v>0</v>
      </c>
      <c r="BH77" s="17">
        <f t="shared" si="78"/>
        <v>0</v>
      </c>
      <c r="BI77" s="17">
        <f t="shared" si="79"/>
        <v>0</v>
      </c>
    </row>
    <row r="78" spans="2:61" ht="35.25" customHeight="1">
      <c r="B78" s="9"/>
      <c r="C78" s="15"/>
      <c r="D78" s="9"/>
      <c r="E78" s="10"/>
      <c r="F78" s="10"/>
      <c r="G78" s="10"/>
      <c r="H78" s="9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AA78" s="20">
        <f t="shared" si="80"/>
        <v>0</v>
      </c>
      <c r="AB78" s="20">
        <f t="shared" si="90"/>
        <v>0</v>
      </c>
      <c r="AC78" s="20">
        <f t="shared" si="81"/>
        <v>0</v>
      </c>
      <c r="AD78" s="20">
        <f t="shared" si="82"/>
        <v>0</v>
      </c>
      <c r="AE78" s="20">
        <f t="shared" si="83"/>
        <v>0</v>
      </c>
      <c r="AF78" s="20">
        <f t="shared" si="84"/>
        <v>0</v>
      </c>
      <c r="AG78" s="20">
        <f t="shared" si="85"/>
        <v>0</v>
      </c>
      <c r="AH78" s="20">
        <f t="shared" si="86"/>
        <v>0</v>
      </c>
      <c r="AI78" s="20">
        <f t="shared" si="87"/>
        <v>0</v>
      </c>
      <c r="AJ78" s="20">
        <f t="shared" si="88"/>
        <v>0</v>
      </c>
      <c r="AK78" s="20">
        <f t="shared" si="89"/>
        <v>0</v>
      </c>
      <c r="AL78" s="20">
        <f t="shared" si="58"/>
        <v>0</v>
      </c>
      <c r="AM78" s="20">
        <f t="shared" si="59"/>
        <v>0</v>
      </c>
      <c r="AN78" s="20">
        <f t="shared" si="60"/>
        <v>0</v>
      </c>
      <c r="AO78" s="20">
        <f t="shared" si="61"/>
        <v>0</v>
      </c>
      <c r="AP78" s="20">
        <f t="shared" si="62"/>
        <v>0</v>
      </c>
      <c r="AQ78" s="20">
        <f t="shared" si="63"/>
        <v>0</v>
      </c>
      <c r="AS78" s="17">
        <f t="shared" si="64"/>
        <v>0</v>
      </c>
      <c r="AT78" s="17">
        <f t="shared" si="57"/>
        <v>0</v>
      </c>
      <c r="AU78" s="17">
        <f t="shared" si="65"/>
        <v>0</v>
      </c>
      <c r="AV78" s="17">
        <f t="shared" si="66"/>
        <v>0</v>
      </c>
      <c r="AW78" s="17">
        <f t="shared" si="67"/>
        <v>0</v>
      </c>
      <c r="AX78" s="17">
        <f t="shared" si="68"/>
        <v>0</v>
      </c>
      <c r="AY78" s="17">
        <f t="shared" si="69"/>
        <v>0</v>
      </c>
      <c r="AZ78" s="17">
        <f t="shared" si="70"/>
        <v>0</v>
      </c>
      <c r="BA78" s="17">
        <f t="shared" si="71"/>
        <v>0</v>
      </c>
      <c r="BB78" s="17">
        <f t="shared" si="72"/>
        <v>0</v>
      </c>
      <c r="BC78" s="17">
        <f t="shared" si="73"/>
        <v>0</v>
      </c>
      <c r="BD78" s="17">
        <f t="shared" si="74"/>
        <v>0</v>
      </c>
      <c r="BE78" s="17">
        <f t="shared" si="75"/>
        <v>0</v>
      </c>
      <c r="BF78" s="17">
        <f t="shared" si="76"/>
        <v>0</v>
      </c>
      <c r="BG78" s="17">
        <f t="shared" si="77"/>
        <v>0</v>
      </c>
      <c r="BH78" s="17">
        <f t="shared" si="78"/>
        <v>0</v>
      </c>
      <c r="BI78" s="17">
        <f t="shared" si="79"/>
        <v>0</v>
      </c>
    </row>
    <row r="79" spans="2:61" ht="35.25" customHeight="1">
      <c r="B79" s="9"/>
      <c r="C79" s="15"/>
      <c r="D79" s="9"/>
      <c r="E79" s="10"/>
      <c r="F79" s="10"/>
      <c r="G79" s="10"/>
      <c r="H79" s="9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AA79" s="20">
        <f t="shared" si="80"/>
        <v>0</v>
      </c>
      <c r="AB79" s="20">
        <f t="shared" si="90"/>
        <v>0</v>
      </c>
      <c r="AC79" s="20">
        <f t="shared" si="81"/>
        <v>0</v>
      </c>
      <c r="AD79" s="20">
        <f t="shared" si="82"/>
        <v>0</v>
      </c>
      <c r="AE79" s="20">
        <f t="shared" si="83"/>
        <v>0</v>
      </c>
      <c r="AF79" s="20">
        <f t="shared" si="84"/>
        <v>0</v>
      </c>
      <c r="AG79" s="20">
        <f t="shared" si="85"/>
        <v>0</v>
      </c>
      <c r="AH79" s="20">
        <f t="shared" si="86"/>
        <v>0</v>
      </c>
      <c r="AI79" s="20">
        <f t="shared" si="87"/>
        <v>0</v>
      </c>
      <c r="AJ79" s="20">
        <f t="shared" si="88"/>
        <v>0</v>
      </c>
      <c r="AK79" s="20">
        <f t="shared" si="89"/>
        <v>0</v>
      </c>
      <c r="AL79" s="20">
        <f t="shared" si="58"/>
        <v>0</v>
      </c>
      <c r="AM79" s="20">
        <f t="shared" si="59"/>
        <v>0</v>
      </c>
      <c r="AN79" s="20">
        <f t="shared" si="60"/>
        <v>0</v>
      </c>
      <c r="AO79" s="20">
        <f t="shared" si="61"/>
        <v>0</v>
      </c>
      <c r="AP79" s="20">
        <f t="shared" si="62"/>
        <v>0</v>
      </c>
      <c r="AQ79" s="20">
        <f t="shared" si="63"/>
        <v>0</v>
      </c>
      <c r="AS79" s="17">
        <f t="shared" si="64"/>
        <v>0</v>
      </c>
      <c r="AT79" s="17">
        <f t="shared" si="57"/>
        <v>0</v>
      </c>
      <c r="AU79" s="17">
        <f t="shared" si="65"/>
        <v>0</v>
      </c>
      <c r="AV79" s="17">
        <f t="shared" si="66"/>
        <v>0</v>
      </c>
      <c r="AW79" s="17">
        <f t="shared" si="67"/>
        <v>0</v>
      </c>
      <c r="AX79" s="17">
        <f t="shared" si="68"/>
        <v>0</v>
      </c>
      <c r="AY79" s="17">
        <f t="shared" si="69"/>
        <v>0</v>
      </c>
      <c r="AZ79" s="17">
        <f t="shared" si="70"/>
        <v>0</v>
      </c>
      <c r="BA79" s="17">
        <f t="shared" si="71"/>
        <v>0</v>
      </c>
      <c r="BB79" s="17">
        <f t="shared" si="72"/>
        <v>0</v>
      </c>
      <c r="BC79" s="17">
        <f t="shared" si="73"/>
        <v>0</v>
      </c>
      <c r="BD79" s="17">
        <f t="shared" si="74"/>
        <v>0</v>
      </c>
      <c r="BE79" s="17">
        <f t="shared" si="75"/>
        <v>0</v>
      </c>
      <c r="BF79" s="17">
        <f t="shared" si="76"/>
        <v>0</v>
      </c>
      <c r="BG79" s="17">
        <f t="shared" si="77"/>
        <v>0</v>
      </c>
      <c r="BH79" s="17">
        <f t="shared" si="78"/>
        <v>0</v>
      </c>
      <c r="BI79" s="17">
        <f t="shared" si="79"/>
        <v>0</v>
      </c>
    </row>
    <row r="80" spans="2:61" ht="35.25" customHeight="1">
      <c r="B80" s="9"/>
      <c r="C80" s="15"/>
      <c r="D80" s="9"/>
      <c r="E80" s="10"/>
      <c r="F80" s="10"/>
      <c r="G80" s="10"/>
      <c r="H80" s="9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AA80" s="20">
        <f t="shared" si="80"/>
        <v>0</v>
      </c>
      <c r="AB80" s="20">
        <f t="shared" si="90"/>
        <v>0</v>
      </c>
      <c r="AC80" s="20">
        <f t="shared" si="81"/>
        <v>0</v>
      </c>
      <c r="AD80" s="20">
        <f t="shared" si="82"/>
        <v>0</v>
      </c>
      <c r="AE80" s="20">
        <f t="shared" si="83"/>
        <v>0</v>
      </c>
      <c r="AF80" s="20">
        <f t="shared" si="84"/>
        <v>0</v>
      </c>
      <c r="AG80" s="20">
        <f t="shared" si="85"/>
        <v>0</v>
      </c>
      <c r="AH80" s="20">
        <f t="shared" si="86"/>
        <v>0</v>
      </c>
      <c r="AI80" s="20">
        <f t="shared" si="87"/>
        <v>0</v>
      </c>
      <c r="AJ80" s="20">
        <f t="shared" si="88"/>
        <v>0</v>
      </c>
      <c r="AK80" s="20">
        <f t="shared" si="89"/>
        <v>0</v>
      </c>
      <c r="AL80" s="20">
        <f t="shared" si="58"/>
        <v>0</v>
      </c>
      <c r="AM80" s="20">
        <f t="shared" si="59"/>
        <v>0</v>
      </c>
      <c r="AN80" s="20">
        <f t="shared" si="60"/>
        <v>0</v>
      </c>
      <c r="AO80" s="20">
        <f t="shared" si="61"/>
        <v>0</v>
      </c>
      <c r="AP80" s="20">
        <f t="shared" si="62"/>
        <v>0</v>
      </c>
      <c r="AQ80" s="20">
        <f t="shared" si="63"/>
        <v>0</v>
      </c>
      <c r="AS80" s="17">
        <f t="shared" si="64"/>
        <v>0</v>
      </c>
      <c r="AT80" s="17">
        <f t="shared" si="57"/>
        <v>0</v>
      </c>
      <c r="AU80" s="17">
        <f t="shared" si="65"/>
        <v>0</v>
      </c>
      <c r="AV80" s="17">
        <f t="shared" si="66"/>
        <v>0</v>
      </c>
      <c r="AW80" s="17">
        <f t="shared" si="67"/>
        <v>0</v>
      </c>
      <c r="AX80" s="17">
        <f t="shared" si="68"/>
        <v>0</v>
      </c>
      <c r="AY80" s="17">
        <f t="shared" si="69"/>
        <v>0</v>
      </c>
      <c r="AZ80" s="17">
        <f t="shared" si="70"/>
        <v>0</v>
      </c>
      <c r="BA80" s="17">
        <f t="shared" si="71"/>
        <v>0</v>
      </c>
      <c r="BB80" s="17">
        <f t="shared" si="72"/>
        <v>0</v>
      </c>
      <c r="BC80" s="17">
        <f t="shared" si="73"/>
        <v>0</v>
      </c>
      <c r="BD80" s="17">
        <f t="shared" si="74"/>
        <v>0</v>
      </c>
      <c r="BE80" s="17">
        <f t="shared" si="75"/>
        <v>0</v>
      </c>
      <c r="BF80" s="17">
        <f t="shared" si="76"/>
        <v>0</v>
      </c>
      <c r="BG80" s="17">
        <f t="shared" si="77"/>
        <v>0</v>
      </c>
      <c r="BH80" s="17">
        <f t="shared" si="78"/>
        <v>0</v>
      </c>
      <c r="BI80" s="17">
        <f t="shared" si="79"/>
        <v>0</v>
      </c>
    </row>
    <row r="81" spans="2:61" ht="35.25" customHeight="1">
      <c r="B81" s="9"/>
      <c r="C81" s="15"/>
      <c r="D81" s="9"/>
      <c r="E81" s="10"/>
      <c r="F81" s="10"/>
      <c r="G81" s="10"/>
      <c r="H81" s="9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AA81" s="20">
        <f t="shared" si="80"/>
        <v>0</v>
      </c>
      <c r="AB81" s="20">
        <f t="shared" si="90"/>
        <v>0</v>
      </c>
      <c r="AC81" s="20">
        <f t="shared" si="81"/>
        <v>0</v>
      </c>
      <c r="AD81" s="20">
        <f t="shared" si="82"/>
        <v>0</v>
      </c>
      <c r="AE81" s="20">
        <f t="shared" si="83"/>
        <v>0</v>
      </c>
      <c r="AF81" s="20">
        <f t="shared" si="84"/>
        <v>0</v>
      </c>
      <c r="AG81" s="20">
        <f t="shared" si="85"/>
        <v>0</v>
      </c>
      <c r="AH81" s="20">
        <f t="shared" si="86"/>
        <v>0</v>
      </c>
      <c r="AI81" s="20">
        <f t="shared" si="87"/>
        <v>0</v>
      </c>
      <c r="AJ81" s="20">
        <f t="shared" si="88"/>
        <v>0</v>
      </c>
      <c r="AK81" s="20">
        <f t="shared" si="89"/>
        <v>0</v>
      </c>
      <c r="AL81" s="20">
        <f t="shared" si="58"/>
        <v>0</v>
      </c>
      <c r="AM81" s="20">
        <f t="shared" si="59"/>
        <v>0</v>
      </c>
      <c r="AN81" s="20">
        <f t="shared" si="60"/>
        <v>0</v>
      </c>
      <c r="AO81" s="20">
        <f t="shared" si="61"/>
        <v>0</v>
      </c>
      <c r="AP81" s="20">
        <f t="shared" si="62"/>
        <v>0</v>
      </c>
      <c r="AQ81" s="20">
        <f t="shared" si="63"/>
        <v>0</v>
      </c>
      <c r="AS81" s="17">
        <f t="shared" si="64"/>
        <v>0</v>
      </c>
      <c r="AT81" s="17">
        <f t="shared" si="57"/>
        <v>0</v>
      </c>
      <c r="AU81" s="17">
        <f t="shared" si="65"/>
        <v>0</v>
      </c>
      <c r="AV81" s="17">
        <f t="shared" si="66"/>
        <v>0</v>
      </c>
      <c r="AW81" s="17">
        <f t="shared" si="67"/>
        <v>0</v>
      </c>
      <c r="AX81" s="17">
        <f t="shared" si="68"/>
        <v>0</v>
      </c>
      <c r="AY81" s="17">
        <f t="shared" si="69"/>
        <v>0</v>
      </c>
      <c r="AZ81" s="17">
        <f t="shared" si="70"/>
        <v>0</v>
      </c>
      <c r="BA81" s="17">
        <f t="shared" si="71"/>
        <v>0</v>
      </c>
      <c r="BB81" s="17">
        <f t="shared" si="72"/>
        <v>0</v>
      </c>
      <c r="BC81" s="17">
        <f t="shared" si="73"/>
        <v>0</v>
      </c>
      <c r="BD81" s="17">
        <f t="shared" si="74"/>
        <v>0</v>
      </c>
      <c r="BE81" s="17">
        <f t="shared" si="75"/>
        <v>0</v>
      </c>
      <c r="BF81" s="17">
        <f t="shared" si="76"/>
        <v>0</v>
      </c>
      <c r="BG81" s="17">
        <f t="shared" si="77"/>
        <v>0</v>
      </c>
      <c r="BH81" s="17">
        <f t="shared" si="78"/>
        <v>0</v>
      </c>
      <c r="BI81" s="17">
        <f t="shared" si="79"/>
        <v>0</v>
      </c>
    </row>
    <row r="82" spans="2:61" ht="35.25" customHeight="1">
      <c r="B82" s="9"/>
      <c r="C82" s="15"/>
      <c r="D82" s="9"/>
      <c r="E82" s="10"/>
      <c r="F82" s="10"/>
      <c r="G82" s="10"/>
      <c r="H82" s="9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AA82" s="20">
        <f t="shared" si="80"/>
        <v>0</v>
      </c>
      <c r="AB82" s="20">
        <f t="shared" si="90"/>
        <v>0</v>
      </c>
      <c r="AC82" s="20">
        <f t="shared" si="81"/>
        <v>0</v>
      </c>
      <c r="AD82" s="20">
        <f t="shared" si="82"/>
        <v>0</v>
      </c>
      <c r="AE82" s="20">
        <f t="shared" si="83"/>
        <v>0</v>
      </c>
      <c r="AF82" s="20">
        <f t="shared" si="84"/>
        <v>0</v>
      </c>
      <c r="AG82" s="20">
        <f t="shared" si="85"/>
        <v>0</v>
      </c>
      <c r="AH82" s="20">
        <f t="shared" si="86"/>
        <v>0</v>
      </c>
      <c r="AI82" s="20">
        <f t="shared" si="87"/>
        <v>0</v>
      </c>
      <c r="AJ82" s="20">
        <f t="shared" si="88"/>
        <v>0</v>
      </c>
      <c r="AK82" s="20">
        <f t="shared" si="89"/>
        <v>0</v>
      </c>
      <c r="AL82" s="20">
        <f t="shared" si="58"/>
        <v>0</v>
      </c>
      <c r="AM82" s="20">
        <f t="shared" si="59"/>
        <v>0</v>
      </c>
      <c r="AN82" s="20">
        <f t="shared" si="60"/>
        <v>0</v>
      </c>
      <c r="AO82" s="20">
        <f t="shared" si="61"/>
        <v>0</v>
      </c>
      <c r="AP82" s="20">
        <f t="shared" si="62"/>
        <v>0</v>
      </c>
      <c r="AQ82" s="20">
        <f t="shared" si="63"/>
        <v>0</v>
      </c>
      <c r="AS82" s="17">
        <f t="shared" si="64"/>
        <v>0</v>
      </c>
      <c r="AT82" s="17">
        <f t="shared" si="57"/>
        <v>0</v>
      </c>
      <c r="AU82" s="17">
        <f t="shared" si="65"/>
        <v>0</v>
      </c>
      <c r="AV82" s="17">
        <f t="shared" si="66"/>
        <v>0</v>
      </c>
      <c r="AW82" s="17">
        <f t="shared" si="67"/>
        <v>0</v>
      </c>
      <c r="AX82" s="17">
        <f t="shared" si="68"/>
        <v>0</v>
      </c>
      <c r="AY82" s="17">
        <f t="shared" si="69"/>
        <v>0</v>
      </c>
      <c r="AZ82" s="17">
        <f t="shared" si="70"/>
        <v>0</v>
      </c>
      <c r="BA82" s="17">
        <f t="shared" si="71"/>
        <v>0</v>
      </c>
      <c r="BB82" s="17">
        <f t="shared" si="72"/>
        <v>0</v>
      </c>
      <c r="BC82" s="17">
        <f t="shared" si="73"/>
        <v>0</v>
      </c>
      <c r="BD82" s="17">
        <f t="shared" si="74"/>
        <v>0</v>
      </c>
      <c r="BE82" s="17">
        <f t="shared" si="75"/>
        <v>0</v>
      </c>
      <c r="BF82" s="17">
        <f t="shared" si="76"/>
        <v>0</v>
      </c>
      <c r="BG82" s="17">
        <f t="shared" si="77"/>
        <v>0</v>
      </c>
      <c r="BH82" s="17">
        <f t="shared" si="78"/>
        <v>0</v>
      </c>
      <c r="BI82" s="17">
        <f t="shared" si="79"/>
        <v>0</v>
      </c>
    </row>
    <row r="83" spans="2:61" ht="35.25" customHeight="1">
      <c r="B83" s="9"/>
      <c r="C83" s="15"/>
      <c r="D83" s="9"/>
      <c r="E83" s="10"/>
      <c r="F83" s="10"/>
      <c r="G83" s="10"/>
      <c r="H83" s="9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AA83" s="20">
        <f t="shared" si="80"/>
        <v>0</v>
      </c>
      <c r="AB83" s="20">
        <f t="shared" si="90"/>
        <v>0</v>
      </c>
      <c r="AC83" s="20">
        <f t="shared" si="81"/>
        <v>0</v>
      </c>
      <c r="AD83" s="20">
        <f t="shared" si="82"/>
        <v>0</v>
      </c>
      <c r="AE83" s="20">
        <f t="shared" si="83"/>
        <v>0</v>
      </c>
      <c r="AF83" s="20">
        <f t="shared" si="84"/>
        <v>0</v>
      </c>
      <c r="AG83" s="20">
        <f t="shared" si="85"/>
        <v>0</v>
      </c>
      <c r="AH83" s="20">
        <f t="shared" si="86"/>
        <v>0</v>
      </c>
      <c r="AI83" s="20">
        <f t="shared" si="87"/>
        <v>0</v>
      </c>
      <c r="AJ83" s="20">
        <f t="shared" si="88"/>
        <v>0</v>
      </c>
      <c r="AK83" s="20">
        <f t="shared" si="89"/>
        <v>0</v>
      </c>
      <c r="AL83" s="20">
        <f t="shared" si="58"/>
        <v>0</v>
      </c>
      <c r="AM83" s="20">
        <f t="shared" si="59"/>
        <v>0</v>
      </c>
      <c r="AN83" s="20">
        <f t="shared" si="60"/>
        <v>0</v>
      </c>
      <c r="AO83" s="20">
        <f t="shared" si="61"/>
        <v>0</v>
      </c>
      <c r="AP83" s="20">
        <f t="shared" si="62"/>
        <v>0</v>
      </c>
      <c r="AQ83" s="20">
        <f t="shared" si="63"/>
        <v>0</v>
      </c>
      <c r="AS83" s="17">
        <f t="shared" si="64"/>
        <v>0</v>
      </c>
      <c r="AT83" s="17">
        <f t="shared" si="57"/>
        <v>0</v>
      </c>
      <c r="AU83" s="17">
        <f t="shared" si="65"/>
        <v>0</v>
      </c>
      <c r="AV83" s="17">
        <f t="shared" si="66"/>
        <v>0</v>
      </c>
      <c r="AW83" s="17">
        <f t="shared" si="67"/>
        <v>0</v>
      </c>
      <c r="AX83" s="17">
        <f t="shared" si="68"/>
        <v>0</v>
      </c>
      <c r="AY83" s="17">
        <f t="shared" si="69"/>
        <v>0</v>
      </c>
      <c r="AZ83" s="17">
        <f t="shared" si="70"/>
        <v>0</v>
      </c>
      <c r="BA83" s="17">
        <f t="shared" si="71"/>
        <v>0</v>
      </c>
      <c r="BB83" s="17">
        <f t="shared" si="72"/>
        <v>0</v>
      </c>
      <c r="BC83" s="17">
        <f t="shared" si="73"/>
        <v>0</v>
      </c>
      <c r="BD83" s="17">
        <f t="shared" si="74"/>
        <v>0</v>
      </c>
      <c r="BE83" s="17">
        <f t="shared" si="75"/>
        <v>0</v>
      </c>
      <c r="BF83" s="17">
        <f t="shared" si="76"/>
        <v>0</v>
      </c>
      <c r="BG83" s="17">
        <f t="shared" si="77"/>
        <v>0</v>
      </c>
      <c r="BH83" s="17">
        <f t="shared" si="78"/>
        <v>0</v>
      </c>
      <c r="BI83" s="17">
        <f t="shared" si="79"/>
        <v>0</v>
      </c>
    </row>
    <row r="84" spans="2:61" ht="35.25" customHeight="1">
      <c r="B84" s="9"/>
      <c r="C84" s="15"/>
      <c r="D84" s="9"/>
      <c r="E84" s="10"/>
      <c r="F84" s="10"/>
      <c r="G84" s="10"/>
      <c r="H84" s="9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AA84" s="20">
        <f t="shared" si="80"/>
        <v>0</v>
      </c>
      <c r="AB84" s="20">
        <f t="shared" si="90"/>
        <v>0</v>
      </c>
      <c r="AC84" s="20">
        <f t="shared" si="81"/>
        <v>0</v>
      </c>
      <c r="AD84" s="20">
        <f t="shared" si="82"/>
        <v>0</v>
      </c>
      <c r="AE84" s="20">
        <f t="shared" si="83"/>
        <v>0</v>
      </c>
      <c r="AF84" s="20">
        <f t="shared" si="84"/>
        <v>0</v>
      </c>
      <c r="AG84" s="20">
        <f t="shared" si="85"/>
        <v>0</v>
      </c>
      <c r="AH84" s="20">
        <f t="shared" si="86"/>
        <v>0</v>
      </c>
      <c r="AI84" s="20">
        <f t="shared" si="87"/>
        <v>0</v>
      </c>
      <c r="AJ84" s="20">
        <f t="shared" si="88"/>
        <v>0</v>
      </c>
      <c r="AK84" s="20">
        <f t="shared" si="89"/>
        <v>0</v>
      </c>
      <c r="AL84" s="20">
        <f t="shared" si="58"/>
        <v>0</v>
      </c>
      <c r="AM84" s="20">
        <f t="shared" si="59"/>
        <v>0</v>
      </c>
      <c r="AN84" s="20">
        <f t="shared" si="60"/>
        <v>0</v>
      </c>
      <c r="AO84" s="20">
        <f t="shared" si="61"/>
        <v>0</v>
      </c>
      <c r="AP84" s="20">
        <f t="shared" si="62"/>
        <v>0</v>
      </c>
      <c r="AQ84" s="20">
        <f t="shared" si="63"/>
        <v>0</v>
      </c>
      <c r="AS84" s="17">
        <f t="shared" si="64"/>
        <v>0</v>
      </c>
      <c r="AT84" s="17">
        <f t="shared" si="57"/>
        <v>0</v>
      </c>
      <c r="AU84" s="17">
        <f t="shared" si="65"/>
        <v>0</v>
      </c>
      <c r="AV84" s="17">
        <f t="shared" si="66"/>
        <v>0</v>
      </c>
      <c r="AW84" s="17">
        <f t="shared" si="67"/>
        <v>0</v>
      </c>
      <c r="AX84" s="17">
        <f t="shared" si="68"/>
        <v>0</v>
      </c>
      <c r="AY84" s="17">
        <f t="shared" si="69"/>
        <v>0</v>
      </c>
      <c r="AZ84" s="17">
        <f t="shared" si="70"/>
        <v>0</v>
      </c>
      <c r="BA84" s="17">
        <f t="shared" si="71"/>
        <v>0</v>
      </c>
      <c r="BB84" s="17">
        <f t="shared" si="72"/>
        <v>0</v>
      </c>
      <c r="BC84" s="17">
        <f t="shared" si="73"/>
        <v>0</v>
      </c>
      <c r="BD84" s="17">
        <f t="shared" si="74"/>
        <v>0</v>
      </c>
      <c r="BE84" s="17">
        <f t="shared" si="75"/>
        <v>0</v>
      </c>
      <c r="BF84" s="17">
        <f t="shared" si="76"/>
        <v>0</v>
      </c>
      <c r="BG84" s="17">
        <f t="shared" si="77"/>
        <v>0</v>
      </c>
      <c r="BH84" s="17">
        <f t="shared" si="78"/>
        <v>0</v>
      </c>
      <c r="BI84" s="17">
        <f t="shared" si="79"/>
        <v>0</v>
      </c>
    </row>
    <row r="85" spans="2:61" ht="35.25" customHeight="1">
      <c r="B85" s="9"/>
      <c r="C85" s="15"/>
      <c r="D85" s="9"/>
      <c r="E85" s="10"/>
      <c r="F85" s="10"/>
      <c r="G85" s="10"/>
      <c r="H85" s="9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AA85" s="20">
        <f t="shared" si="80"/>
        <v>0</v>
      </c>
      <c r="AB85" s="20">
        <f t="shared" si="90"/>
        <v>0</v>
      </c>
      <c r="AC85" s="20">
        <f t="shared" si="81"/>
        <v>0</v>
      </c>
      <c r="AD85" s="20">
        <f t="shared" si="82"/>
        <v>0</v>
      </c>
      <c r="AE85" s="20">
        <f t="shared" si="83"/>
        <v>0</v>
      </c>
      <c r="AF85" s="20">
        <f t="shared" si="84"/>
        <v>0</v>
      </c>
      <c r="AG85" s="20">
        <f t="shared" si="85"/>
        <v>0</v>
      </c>
      <c r="AH85" s="20">
        <f t="shared" si="86"/>
        <v>0</v>
      </c>
      <c r="AI85" s="20">
        <f t="shared" si="87"/>
        <v>0</v>
      </c>
      <c r="AJ85" s="20">
        <f t="shared" si="88"/>
        <v>0</v>
      </c>
      <c r="AK85" s="20">
        <f t="shared" si="89"/>
        <v>0</v>
      </c>
      <c r="AL85" s="20">
        <f t="shared" si="58"/>
        <v>0</v>
      </c>
      <c r="AM85" s="20">
        <f t="shared" si="59"/>
        <v>0</v>
      </c>
      <c r="AN85" s="20">
        <f t="shared" si="60"/>
        <v>0</v>
      </c>
      <c r="AO85" s="20">
        <f t="shared" si="61"/>
        <v>0</v>
      </c>
      <c r="AP85" s="20">
        <f t="shared" si="62"/>
        <v>0</v>
      </c>
      <c r="AQ85" s="20">
        <f t="shared" si="63"/>
        <v>0</v>
      </c>
      <c r="AS85" s="17">
        <f t="shared" si="64"/>
        <v>0</v>
      </c>
      <c r="AT85" s="17">
        <f t="shared" si="57"/>
        <v>0</v>
      </c>
      <c r="AU85" s="17">
        <f t="shared" si="65"/>
        <v>0</v>
      </c>
      <c r="AV85" s="17">
        <f t="shared" si="66"/>
        <v>0</v>
      </c>
      <c r="AW85" s="17">
        <f t="shared" si="67"/>
        <v>0</v>
      </c>
      <c r="AX85" s="17">
        <f t="shared" si="68"/>
        <v>0</v>
      </c>
      <c r="AY85" s="17">
        <f t="shared" si="69"/>
        <v>0</v>
      </c>
      <c r="AZ85" s="17">
        <f t="shared" si="70"/>
        <v>0</v>
      </c>
      <c r="BA85" s="17">
        <f t="shared" si="71"/>
        <v>0</v>
      </c>
      <c r="BB85" s="17">
        <f t="shared" si="72"/>
        <v>0</v>
      </c>
      <c r="BC85" s="17">
        <f t="shared" si="73"/>
        <v>0</v>
      </c>
      <c r="BD85" s="17">
        <f t="shared" si="74"/>
        <v>0</v>
      </c>
      <c r="BE85" s="17">
        <f t="shared" si="75"/>
        <v>0</v>
      </c>
      <c r="BF85" s="17">
        <f t="shared" si="76"/>
        <v>0</v>
      </c>
      <c r="BG85" s="17">
        <f t="shared" si="77"/>
        <v>0</v>
      </c>
      <c r="BH85" s="17">
        <f t="shared" si="78"/>
        <v>0</v>
      </c>
      <c r="BI85" s="17">
        <f t="shared" si="79"/>
        <v>0</v>
      </c>
    </row>
    <row r="86" spans="2:61" ht="35.25" customHeight="1">
      <c r="B86" s="9"/>
      <c r="C86" s="15"/>
      <c r="D86" s="9" t="s">
        <v>22</v>
      </c>
      <c r="E86" s="10">
        <v>0</v>
      </c>
      <c r="F86" s="10">
        <f t="shared" ref="F86" si="91">IF(B86="",E86,"")</f>
        <v>0</v>
      </c>
      <c r="G86" s="10">
        <f>IFERROR(_xlfn.XLOOKUP($C86,'第11号（指定器具、提案要）'!$B$7:$B$59,'第11号（指定器具、提案要）'!$I$7:$I$59),"")</f>
        <v>0</v>
      </c>
      <c r="H86" s="94">
        <v>0</v>
      </c>
      <c r="I86" s="11">
        <v>13</v>
      </c>
      <c r="J86" s="11">
        <v>1</v>
      </c>
      <c r="K86" s="11">
        <v>11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</row>
    <row r="87" spans="2:61" ht="35.25" customHeight="1">
      <c r="B87" s="9"/>
    </row>
    <row r="88" spans="2:61" ht="35.25" customHeight="1">
      <c r="B88" s="9"/>
    </row>
    <row r="89" spans="2:61" ht="35.25" customHeight="1">
      <c r="B89" s="9"/>
    </row>
    <row r="90" spans="2:61" ht="35.25" customHeight="1">
      <c r="B90" s="9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第11号（指定器具、提案要）</vt:lpstr>
      <vt:lpstr>第14-1号（事業費算出表（保健福祉局））</vt:lpstr>
      <vt:lpstr>第14-2号（事業費算出表（文化市民局））</vt:lpstr>
      <vt:lpstr>第15号（事業効果算出表）</vt:lpstr>
      <vt:lpstr>施設別事業効果（計算用２）（非表示）</vt:lpstr>
      <vt:lpstr>施設別点灯時間内訳（計算用１）（非表示）</vt:lpstr>
      <vt:lpstr>'施設別事業効果（計算用２）（非表示）'!_FilterDatabase</vt:lpstr>
      <vt:lpstr>'施設別事業効果（計算用２）（非表示）'!Print_Area</vt:lpstr>
      <vt:lpstr>'第11号（指定器具、提案要）'!Print_Area</vt:lpstr>
      <vt:lpstr>'第14-1号（事業費算出表（保健福祉局））'!Print_Area</vt:lpstr>
      <vt:lpstr>'第14-2号（事業費算出表（文化市民局））'!Print_Area</vt:lpstr>
      <vt:lpstr>'第15号（事業効果算出表）'!Print_Area</vt:lpstr>
      <vt:lpstr>'施設別事業効果（計算用２）（非表示）'!Print_Titles</vt:lpstr>
      <vt:lpstr>'第11号（指定器具、提案要）'!Print_Titles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2023-02-16T01:31:09Z</dcterms:created>
  <dcterms:modified xsi:type="dcterms:W3CDTF">2026-03-02T01:43:08Z</dcterms:modified>
</cp:coreProperties>
</file>