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/>
  <xr:revisionPtr revIDLastSave="0" documentId="13_ncr:1_{70FC3D2E-0C97-45EA-A316-CDD6340DDA83}" xr6:coauthVersionLast="47" xr6:coauthVersionMax="47" xr10:uidLastSave="{00000000-0000-0000-0000-000000000000}"/>
  <bookViews>
    <workbookView xWindow="-120" yWindow="-120" windowWidth="29040" windowHeight="15990" tabRatio="943" xr2:uid="{00000000-000D-0000-FFFF-FFFF00000000}"/>
  </bookViews>
  <sheets>
    <sheet name="第13号（指定器具、提案要）" sheetId="3" r:id="rId1"/>
    <sheet name="第16-1号（事業費算出表（文化市民局））" sheetId="14" r:id="rId2"/>
    <sheet name="第16-2号（事業費算出表（建設局））" sheetId="6" r:id="rId3"/>
    <sheet name="第17号（事業効果算出表）" sheetId="13" r:id="rId4"/>
    <sheet name="施設別事業効果（計算用２）（非表示）" sheetId="12" state="hidden" r:id="rId5"/>
    <sheet name="施設別点灯時間内訳（計算用１）（非表示）" sheetId="8" state="hidden" r:id="rId6"/>
  </sheets>
  <externalReferences>
    <externalReference r:id="rId7"/>
  </externalReferences>
  <definedNames>
    <definedName name="_xlnm._FilterDatabase" localSheetId="4">'施設別事業効果（計算用２）（非表示）'!$C$3:$R$4</definedName>
    <definedName name="_xlnm._FilterDatabase" localSheetId="0" hidden="1">'第13号（指定器具、提案要）'!$A$5:$J$67</definedName>
    <definedName name="_xlnm._FilterDatabase" localSheetId="1" hidden="1">'第16-1号（事業費算出表（文化市民局））'!$A$5:$I$65</definedName>
    <definedName name="_xlnm._FilterDatabase" localSheetId="2" hidden="1">'第16-2号（事業費算出表（建設局））'!$A$5:$I$65</definedName>
    <definedName name="_Hlk58402164" localSheetId="0">'第13号（指定器具、提案要）'!#REF!</definedName>
    <definedName name="_Hlk58402164" localSheetId="1">'第16-1号（事業費算出表（文化市民局））'!#REF!</definedName>
    <definedName name="_Hlk58402164" localSheetId="2">'第16-2号（事業費算出表（建設局））'!#REF!</definedName>
    <definedName name="_Hlk58403057" localSheetId="0">'第13号（指定器具、提案要）'!#REF!</definedName>
    <definedName name="_Hlk58403057" localSheetId="1">'第16-1号（事業費算出表（文化市民局））'!#REF!</definedName>
    <definedName name="_Hlk58403057" localSheetId="2">'第16-2号（事業費算出表（建設局））'!#REF!</definedName>
    <definedName name="_Hlk58403074" localSheetId="0">'第13号（指定器具、提案要）'!#REF!</definedName>
    <definedName name="_Hlk58403074" localSheetId="1">'第16-1号（事業費算出表（文化市民局））'!#REF!</definedName>
    <definedName name="_Hlk58403074" localSheetId="2">'第16-2号（事業費算出表（建設局））'!#REF!</definedName>
    <definedName name="_xlnm.Print_Area" localSheetId="4">'施設別事業効果（計算用２）（非表示）'!$C$1:$R$4</definedName>
    <definedName name="_xlnm.Print_Area" localSheetId="0">'第13号（指定器具、提案要）'!$B$2:$J$61</definedName>
    <definedName name="_xlnm.Print_Area" localSheetId="1">'第16-1号（事業費算出表（文化市民局））'!$B$2:$I$65</definedName>
    <definedName name="_xlnm.Print_Area" localSheetId="2">'第16-2号（事業費算出表（建設局））'!$B$2:$I$65</definedName>
    <definedName name="_xlnm.Print_Area" localSheetId="3">'第17号（事業効果算出表）'!$B$2:$H$23</definedName>
    <definedName name="_xlnm.Print_Titles" localSheetId="4">'施設別事業効果（計算用２）（非表示）'!$2:$4</definedName>
    <definedName name="_xlnm.Print_Titles" localSheetId="0">'第13号（指定器具、提案要）'!$2:$6</definedName>
    <definedName name="既存器具型式等">#REF!</definedName>
    <definedName name="新器具型番">#REF!</definedName>
    <definedName name="新旧">#REF!</definedName>
    <definedName name="新設">[1]!テーブル6[新設]</definedName>
    <definedName name="新設撤去選択">'[1]隠し　照明器具まとめ'!$C$2:$D$2</definedName>
    <definedName name="撤去">[1]!テーブル7[撤去]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4" l="1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17" i="8"/>
  <c r="G18" i="8"/>
  <c r="G16" i="8"/>
  <c r="G14" i="8"/>
  <c r="G15" i="8" s="1"/>
  <c r="G5" i="8"/>
  <c r="G6" i="8"/>
  <c r="G7" i="8"/>
  <c r="G8" i="8"/>
  <c r="G9" i="8"/>
  <c r="G10" i="8"/>
  <c r="G11" i="8"/>
  <c r="G12" i="8"/>
  <c r="G13" i="8" s="1"/>
  <c r="G4" i="8"/>
  <c r="AM54" i="8" l="1"/>
  <c r="E8" i="3"/>
  <c r="E9" i="3"/>
  <c r="E10" i="3"/>
  <c r="E11" i="3"/>
  <c r="E13" i="3"/>
  <c r="E14" i="3"/>
  <c r="E15" i="3"/>
  <c r="E16" i="3"/>
  <c r="E17" i="3"/>
  <c r="E18" i="3"/>
  <c r="E19" i="3"/>
  <c r="E20" i="3"/>
  <c r="E21" i="3"/>
  <c r="E22" i="3"/>
  <c r="E23" i="3"/>
  <c r="E25" i="3"/>
  <c r="E26" i="3"/>
  <c r="E27" i="3"/>
  <c r="E29" i="3"/>
  <c r="E31" i="3"/>
  <c r="E32" i="3"/>
  <c r="E33" i="3"/>
  <c r="E35" i="3"/>
  <c r="E36" i="3"/>
  <c r="E37" i="3"/>
  <c r="E38" i="3"/>
  <c r="E39" i="3"/>
  <c r="E40" i="3"/>
  <c r="E42" i="3"/>
  <c r="E43" i="3"/>
  <c r="E44" i="3"/>
  <c r="E45" i="3"/>
  <c r="E46" i="3"/>
  <c r="E47" i="3"/>
  <c r="E50" i="3"/>
  <c r="E51" i="3"/>
  <c r="E55" i="3"/>
  <c r="E7" i="3"/>
  <c r="E56" i="3" l="1"/>
  <c r="H23" i="14"/>
  <c r="I23" i="14" s="1"/>
  <c r="H25" i="14"/>
  <c r="I25" i="14" s="1"/>
  <c r="H26" i="14"/>
  <c r="I26" i="14" s="1"/>
  <c r="H27" i="14"/>
  <c r="I27" i="14" s="1"/>
  <c r="H29" i="14"/>
  <c r="I29" i="14" s="1"/>
  <c r="H31" i="14"/>
  <c r="I31" i="14" s="1"/>
  <c r="H32" i="14"/>
  <c r="I32" i="14" s="1"/>
  <c r="H35" i="14"/>
  <c r="I35" i="14" s="1"/>
  <c r="H36" i="14"/>
  <c r="I36" i="14" s="1"/>
  <c r="H37" i="14"/>
  <c r="I37" i="14" s="1"/>
  <c r="H38" i="14"/>
  <c r="I38" i="14" s="1"/>
  <c r="H39" i="14"/>
  <c r="I39" i="14" s="1"/>
  <c r="H40" i="14"/>
  <c r="I40" i="14" s="1"/>
  <c r="H42" i="14"/>
  <c r="I42" i="14" s="1"/>
  <c r="H43" i="14"/>
  <c r="I43" i="14" s="1"/>
  <c r="H44" i="14"/>
  <c r="I44" i="14" s="1"/>
  <c r="H45" i="14"/>
  <c r="I45" i="14" s="1"/>
  <c r="H46" i="14"/>
  <c r="I46" i="14" s="1"/>
  <c r="H47" i="14"/>
  <c r="I47" i="14" s="1"/>
  <c r="H49" i="14"/>
  <c r="I49" i="14" s="1"/>
  <c r="H22" i="14"/>
  <c r="I22" i="14" s="1"/>
  <c r="G7" i="13" l="1"/>
  <c r="C7" i="13" l="1"/>
  <c r="AO55" i="8" l="1"/>
  <c r="AP55" i="8"/>
  <c r="AQ55" i="8"/>
  <c r="AR55" i="8"/>
  <c r="AS55" i="8"/>
  <c r="AT55" i="8"/>
  <c r="AU55" i="8"/>
  <c r="AV55" i="8"/>
  <c r="AW55" i="8"/>
  <c r="AX55" i="8"/>
  <c r="AY55" i="8"/>
  <c r="AZ55" i="8"/>
  <c r="AO56" i="8"/>
  <c r="AP56" i="8"/>
  <c r="AQ56" i="8"/>
  <c r="AR56" i="8"/>
  <c r="AS56" i="8"/>
  <c r="AT56" i="8"/>
  <c r="AU56" i="8"/>
  <c r="AV56" i="8"/>
  <c r="AW56" i="8"/>
  <c r="AX56" i="8"/>
  <c r="AY56" i="8"/>
  <c r="AZ56" i="8"/>
  <c r="AO57" i="8"/>
  <c r="AP57" i="8"/>
  <c r="AQ57" i="8"/>
  <c r="AR57" i="8"/>
  <c r="AS57" i="8"/>
  <c r="AT57" i="8"/>
  <c r="AU57" i="8"/>
  <c r="AV57" i="8"/>
  <c r="AW57" i="8"/>
  <c r="AX57" i="8"/>
  <c r="AY57" i="8"/>
  <c r="AZ57" i="8"/>
  <c r="AO58" i="8"/>
  <c r="AP58" i="8"/>
  <c r="AQ58" i="8"/>
  <c r="AR58" i="8"/>
  <c r="AS58" i="8"/>
  <c r="AT58" i="8"/>
  <c r="AU58" i="8"/>
  <c r="AV58" i="8"/>
  <c r="AW58" i="8"/>
  <c r="AX58" i="8"/>
  <c r="AY58" i="8"/>
  <c r="AZ58" i="8"/>
  <c r="AO59" i="8"/>
  <c r="AP59" i="8"/>
  <c r="AQ59" i="8"/>
  <c r="AR59" i="8"/>
  <c r="AS59" i="8"/>
  <c r="AT59" i="8"/>
  <c r="AU59" i="8"/>
  <c r="AV59" i="8"/>
  <c r="AW59" i="8"/>
  <c r="AX59" i="8"/>
  <c r="AY59" i="8"/>
  <c r="AZ59" i="8"/>
  <c r="AO60" i="8"/>
  <c r="AP60" i="8"/>
  <c r="AQ60" i="8"/>
  <c r="AR60" i="8"/>
  <c r="AS60" i="8"/>
  <c r="AT60" i="8"/>
  <c r="AU60" i="8"/>
  <c r="AV60" i="8"/>
  <c r="AW60" i="8"/>
  <c r="AX60" i="8"/>
  <c r="AY60" i="8"/>
  <c r="AZ60" i="8"/>
  <c r="AO61" i="8"/>
  <c r="AP61" i="8"/>
  <c r="AQ61" i="8"/>
  <c r="AR61" i="8"/>
  <c r="AS61" i="8"/>
  <c r="AT61" i="8"/>
  <c r="AU61" i="8"/>
  <c r="AV61" i="8"/>
  <c r="AW61" i="8"/>
  <c r="AX61" i="8"/>
  <c r="AY61" i="8"/>
  <c r="AZ61" i="8"/>
  <c r="AO62" i="8"/>
  <c r="AP62" i="8"/>
  <c r="AQ62" i="8"/>
  <c r="AR62" i="8"/>
  <c r="AS62" i="8"/>
  <c r="AT62" i="8"/>
  <c r="AU62" i="8"/>
  <c r="AV62" i="8"/>
  <c r="AW62" i="8"/>
  <c r="AX62" i="8"/>
  <c r="AY62" i="8"/>
  <c r="AZ62" i="8"/>
  <c r="AO63" i="8"/>
  <c r="AP63" i="8"/>
  <c r="AQ63" i="8"/>
  <c r="AR63" i="8"/>
  <c r="AS63" i="8"/>
  <c r="AT63" i="8"/>
  <c r="AU63" i="8"/>
  <c r="AV63" i="8"/>
  <c r="AW63" i="8"/>
  <c r="AX63" i="8"/>
  <c r="AY63" i="8"/>
  <c r="AZ63" i="8"/>
  <c r="AO64" i="8"/>
  <c r="AP64" i="8"/>
  <c r="AQ64" i="8"/>
  <c r="AR64" i="8"/>
  <c r="AS64" i="8"/>
  <c r="AT64" i="8"/>
  <c r="AU64" i="8"/>
  <c r="AV64" i="8"/>
  <c r="AW64" i="8"/>
  <c r="AX64" i="8"/>
  <c r="AY64" i="8"/>
  <c r="AZ64" i="8"/>
  <c r="AO65" i="8"/>
  <c r="AP65" i="8"/>
  <c r="AQ65" i="8"/>
  <c r="AR65" i="8"/>
  <c r="AS65" i="8"/>
  <c r="AT65" i="8"/>
  <c r="AU65" i="8"/>
  <c r="AV65" i="8"/>
  <c r="AW65" i="8"/>
  <c r="AX65" i="8"/>
  <c r="AY65" i="8"/>
  <c r="AZ65" i="8"/>
  <c r="AO66" i="8"/>
  <c r="AP66" i="8"/>
  <c r="AQ66" i="8"/>
  <c r="AR66" i="8"/>
  <c r="AS66" i="8"/>
  <c r="AT66" i="8"/>
  <c r="AU66" i="8"/>
  <c r="AV66" i="8"/>
  <c r="AW66" i="8"/>
  <c r="AX66" i="8"/>
  <c r="AY66" i="8"/>
  <c r="AZ66" i="8"/>
  <c r="AO67" i="8"/>
  <c r="AP67" i="8"/>
  <c r="AQ67" i="8"/>
  <c r="AR67" i="8"/>
  <c r="AS67" i="8"/>
  <c r="AT67" i="8"/>
  <c r="AU67" i="8"/>
  <c r="AV67" i="8"/>
  <c r="AW67" i="8"/>
  <c r="AX67" i="8"/>
  <c r="AY67" i="8"/>
  <c r="AZ67" i="8"/>
  <c r="AO68" i="8"/>
  <c r="AP68" i="8"/>
  <c r="AQ68" i="8"/>
  <c r="AR68" i="8"/>
  <c r="AS68" i="8"/>
  <c r="AT68" i="8"/>
  <c r="AU68" i="8"/>
  <c r="AV68" i="8"/>
  <c r="AW68" i="8"/>
  <c r="AX68" i="8"/>
  <c r="AY68" i="8"/>
  <c r="AZ68" i="8"/>
  <c r="AO69" i="8"/>
  <c r="AP69" i="8"/>
  <c r="AQ69" i="8"/>
  <c r="AR69" i="8"/>
  <c r="AS69" i="8"/>
  <c r="AT69" i="8"/>
  <c r="AU69" i="8"/>
  <c r="AV69" i="8"/>
  <c r="AW69" i="8"/>
  <c r="AX69" i="8"/>
  <c r="AY69" i="8"/>
  <c r="AZ69" i="8"/>
  <c r="AO70" i="8"/>
  <c r="AP70" i="8"/>
  <c r="AQ70" i="8"/>
  <c r="AR70" i="8"/>
  <c r="AS70" i="8"/>
  <c r="AT70" i="8"/>
  <c r="AU70" i="8"/>
  <c r="AV70" i="8"/>
  <c r="AW70" i="8"/>
  <c r="AX70" i="8"/>
  <c r="AY70" i="8"/>
  <c r="AZ70" i="8"/>
  <c r="AO71" i="8"/>
  <c r="AP71" i="8"/>
  <c r="AQ71" i="8"/>
  <c r="AR71" i="8"/>
  <c r="AS71" i="8"/>
  <c r="AT71" i="8"/>
  <c r="AU71" i="8"/>
  <c r="AV71" i="8"/>
  <c r="AW71" i="8"/>
  <c r="AX71" i="8"/>
  <c r="AY71" i="8"/>
  <c r="AZ71" i="8"/>
  <c r="AO72" i="8"/>
  <c r="AP72" i="8"/>
  <c r="AQ72" i="8"/>
  <c r="AR72" i="8"/>
  <c r="AS72" i="8"/>
  <c r="AT72" i="8"/>
  <c r="AU72" i="8"/>
  <c r="AV72" i="8"/>
  <c r="AW72" i="8"/>
  <c r="AX72" i="8"/>
  <c r="AY72" i="8"/>
  <c r="AZ72" i="8"/>
  <c r="AO73" i="8"/>
  <c r="AP73" i="8"/>
  <c r="AQ73" i="8"/>
  <c r="AR73" i="8"/>
  <c r="AS73" i="8"/>
  <c r="AT73" i="8"/>
  <c r="AU73" i="8"/>
  <c r="AV73" i="8"/>
  <c r="AW73" i="8"/>
  <c r="AX73" i="8"/>
  <c r="AY73" i="8"/>
  <c r="AZ73" i="8"/>
  <c r="AO74" i="8"/>
  <c r="AP74" i="8"/>
  <c r="AQ74" i="8"/>
  <c r="AR74" i="8"/>
  <c r="AS74" i="8"/>
  <c r="AT74" i="8"/>
  <c r="AU74" i="8"/>
  <c r="AV74" i="8"/>
  <c r="AW74" i="8"/>
  <c r="AX74" i="8"/>
  <c r="AY74" i="8"/>
  <c r="AZ74" i="8"/>
  <c r="AO75" i="8"/>
  <c r="AP75" i="8"/>
  <c r="AQ75" i="8"/>
  <c r="AR75" i="8"/>
  <c r="AS75" i="8"/>
  <c r="AT75" i="8"/>
  <c r="AU75" i="8"/>
  <c r="AV75" i="8"/>
  <c r="AW75" i="8"/>
  <c r="AX75" i="8"/>
  <c r="AY75" i="8"/>
  <c r="AZ75" i="8"/>
  <c r="AO76" i="8"/>
  <c r="AP76" i="8"/>
  <c r="AQ76" i="8"/>
  <c r="AR76" i="8"/>
  <c r="AS76" i="8"/>
  <c r="AT76" i="8"/>
  <c r="AU76" i="8"/>
  <c r="AV76" i="8"/>
  <c r="AW76" i="8"/>
  <c r="AX76" i="8"/>
  <c r="AY76" i="8"/>
  <c r="AZ76" i="8"/>
  <c r="AO77" i="8"/>
  <c r="AP77" i="8"/>
  <c r="AQ77" i="8"/>
  <c r="AR77" i="8"/>
  <c r="AS77" i="8"/>
  <c r="AT77" i="8"/>
  <c r="AU77" i="8"/>
  <c r="AV77" i="8"/>
  <c r="AW77" i="8"/>
  <c r="AX77" i="8"/>
  <c r="AY77" i="8"/>
  <c r="AZ77" i="8"/>
  <c r="AO78" i="8"/>
  <c r="AP78" i="8"/>
  <c r="AQ78" i="8"/>
  <c r="AR78" i="8"/>
  <c r="AS78" i="8"/>
  <c r="AT78" i="8"/>
  <c r="AU78" i="8"/>
  <c r="AV78" i="8"/>
  <c r="AW78" i="8"/>
  <c r="AX78" i="8"/>
  <c r="AY78" i="8"/>
  <c r="AZ78" i="8"/>
  <c r="AO79" i="8"/>
  <c r="AP79" i="8"/>
  <c r="AQ79" i="8"/>
  <c r="AR79" i="8"/>
  <c r="AS79" i="8"/>
  <c r="AT79" i="8"/>
  <c r="AU79" i="8"/>
  <c r="AV79" i="8"/>
  <c r="AW79" i="8"/>
  <c r="AX79" i="8"/>
  <c r="AY79" i="8"/>
  <c r="AZ79" i="8"/>
  <c r="AO80" i="8"/>
  <c r="AP80" i="8"/>
  <c r="AQ80" i="8"/>
  <c r="AR80" i="8"/>
  <c r="AS80" i="8"/>
  <c r="AT80" i="8"/>
  <c r="AU80" i="8"/>
  <c r="AV80" i="8"/>
  <c r="AW80" i="8"/>
  <c r="AX80" i="8"/>
  <c r="AY80" i="8"/>
  <c r="AZ80" i="8"/>
  <c r="AO81" i="8"/>
  <c r="AP81" i="8"/>
  <c r="AQ81" i="8"/>
  <c r="AR81" i="8"/>
  <c r="AS81" i="8"/>
  <c r="AT81" i="8"/>
  <c r="AU81" i="8"/>
  <c r="AV81" i="8"/>
  <c r="AW81" i="8"/>
  <c r="AX81" i="8"/>
  <c r="AY81" i="8"/>
  <c r="AZ81" i="8"/>
  <c r="AO82" i="8"/>
  <c r="AP82" i="8"/>
  <c r="AQ82" i="8"/>
  <c r="AR82" i="8"/>
  <c r="AS82" i="8"/>
  <c r="AT82" i="8"/>
  <c r="AU82" i="8"/>
  <c r="AV82" i="8"/>
  <c r="AW82" i="8"/>
  <c r="AX82" i="8"/>
  <c r="AY82" i="8"/>
  <c r="AZ82" i="8"/>
  <c r="AO83" i="8"/>
  <c r="AP83" i="8"/>
  <c r="AQ83" i="8"/>
  <c r="AR83" i="8"/>
  <c r="AS83" i="8"/>
  <c r="AT83" i="8"/>
  <c r="AU83" i="8"/>
  <c r="AV83" i="8"/>
  <c r="AW83" i="8"/>
  <c r="AX83" i="8"/>
  <c r="AY83" i="8"/>
  <c r="AZ83" i="8"/>
  <c r="AO84" i="8"/>
  <c r="AP84" i="8"/>
  <c r="AQ84" i="8"/>
  <c r="AR84" i="8"/>
  <c r="AS84" i="8"/>
  <c r="AT84" i="8"/>
  <c r="AU84" i="8"/>
  <c r="AV84" i="8"/>
  <c r="AW84" i="8"/>
  <c r="AX84" i="8"/>
  <c r="AY84" i="8"/>
  <c r="AZ84" i="8"/>
  <c r="AO85" i="8"/>
  <c r="AP85" i="8"/>
  <c r="AQ85" i="8"/>
  <c r="AR85" i="8"/>
  <c r="AS85" i="8"/>
  <c r="AT85" i="8"/>
  <c r="AU85" i="8"/>
  <c r="AV85" i="8"/>
  <c r="AW85" i="8"/>
  <c r="AX85" i="8"/>
  <c r="AY85" i="8"/>
  <c r="AZ85" i="8"/>
  <c r="AN55" i="8"/>
  <c r="AN56" i="8"/>
  <c r="AN57" i="8"/>
  <c r="AN58" i="8"/>
  <c r="AN59" i="8"/>
  <c r="AN60" i="8"/>
  <c r="AN61" i="8"/>
  <c r="AN62" i="8"/>
  <c r="AN63" i="8"/>
  <c r="AN64" i="8"/>
  <c r="AN65" i="8"/>
  <c r="AN66" i="8"/>
  <c r="AN67" i="8"/>
  <c r="AN68" i="8"/>
  <c r="AN69" i="8"/>
  <c r="AN70" i="8"/>
  <c r="AN71" i="8"/>
  <c r="AN72" i="8"/>
  <c r="AN73" i="8"/>
  <c r="AN74" i="8"/>
  <c r="AN75" i="8"/>
  <c r="AN76" i="8"/>
  <c r="AN77" i="8"/>
  <c r="AN78" i="8"/>
  <c r="AN79" i="8"/>
  <c r="AN80" i="8"/>
  <c r="AN81" i="8"/>
  <c r="AN82" i="8"/>
  <c r="AN83" i="8"/>
  <c r="AN84" i="8"/>
  <c r="AN85" i="8"/>
  <c r="AM55" i="8"/>
  <c r="AM56" i="8"/>
  <c r="AM57" i="8"/>
  <c r="AM58" i="8"/>
  <c r="AM59" i="8"/>
  <c r="AM60" i="8"/>
  <c r="AM61" i="8"/>
  <c r="AM62" i="8"/>
  <c r="AM63" i="8"/>
  <c r="AM64" i="8"/>
  <c r="AM65" i="8"/>
  <c r="AM66" i="8"/>
  <c r="AM67" i="8"/>
  <c r="AM68" i="8"/>
  <c r="AM69" i="8"/>
  <c r="AM70" i="8"/>
  <c r="AM71" i="8"/>
  <c r="AM72" i="8"/>
  <c r="AM73" i="8"/>
  <c r="AM74" i="8"/>
  <c r="AM75" i="8"/>
  <c r="AM76" i="8"/>
  <c r="AM77" i="8"/>
  <c r="AM78" i="8"/>
  <c r="AM79" i="8"/>
  <c r="AM80" i="8"/>
  <c r="AM81" i="8"/>
  <c r="AM82" i="8"/>
  <c r="AM83" i="8"/>
  <c r="AM84" i="8"/>
  <c r="AM85" i="8"/>
  <c r="X4" i="8"/>
  <c r="G6" i="12"/>
  <c r="H6" i="12"/>
  <c r="I6" i="12"/>
  <c r="J6" i="12"/>
  <c r="K6" i="12"/>
  <c r="L6" i="12"/>
  <c r="M6" i="12"/>
  <c r="N6" i="12"/>
  <c r="O6" i="12"/>
  <c r="P6" i="12"/>
  <c r="Q6" i="12"/>
  <c r="R6" i="12"/>
  <c r="F6" i="12"/>
  <c r="Y51" i="8"/>
  <c r="Y6" i="8"/>
  <c r="AK5" i="8"/>
  <c r="AK6" i="8"/>
  <c r="AK7" i="8"/>
  <c r="AK8" i="8"/>
  <c r="AK9" i="8"/>
  <c r="AK10" i="8"/>
  <c r="AK11" i="8"/>
  <c r="AK12" i="8"/>
  <c r="AK13" i="8"/>
  <c r="AK14" i="8"/>
  <c r="AK15" i="8"/>
  <c r="AK16" i="8"/>
  <c r="AK17" i="8"/>
  <c r="AK18" i="8"/>
  <c r="AK19" i="8"/>
  <c r="AK20" i="8"/>
  <c r="AK21" i="8"/>
  <c r="AK22" i="8"/>
  <c r="AK23" i="8"/>
  <c r="AK24" i="8"/>
  <c r="AK25" i="8"/>
  <c r="AK26" i="8"/>
  <c r="AK27" i="8"/>
  <c r="AK28" i="8"/>
  <c r="AK29" i="8"/>
  <c r="AK30" i="8"/>
  <c r="AK31" i="8"/>
  <c r="AK32" i="8"/>
  <c r="AK33" i="8"/>
  <c r="AK34" i="8"/>
  <c r="AK35" i="8"/>
  <c r="AK36" i="8"/>
  <c r="AK37" i="8"/>
  <c r="AK38" i="8"/>
  <c r="AK39" i="8"/>
  <c r="AK40" i="8"/>
  <c r="AK41" i="8"/>
  <c r="AK42" i="8"/>
  <c r="AK43" i="8"/>
  <c r="AK44" i="8"/>
  <c r="AK45" i="8"/>
  <c r="AK46" i="8"/>
  <c r="AK47" i="8"/>
  <c r="AK48" i="8"/>
  <c r="AK49" i="8"/>
  <c r="AK50" i="8"/>
  <c r="AK51" i="8"/>
  <c r="AK52" i="8"/>
  <c r="AK53" i="8"/>
  <c r="AK54" i="8"/>
  <c r="AK55" i="8"/>
  <c r="AK56" i="8"/>
  <c r="AK57" i="8"/>
  <c r="AK58" i="8"/>
  <c r="AK59" i="8"/>
  <c r="AK60" i="8"/>
  <c r="AK61" i="8"/>
  <c r="AK62" i="8"/>
  <c r="AK63" i="8"/>
  <c r="AK64" i="8"/>
  <c r="AK65" i="8"/>
  <c r="AK66" i="8"/>
  <c r="AK67" i="8"/>
  <c r="AK68" i="8"/>
  <c r="AK69" i="8"/>
  <c r="AK70" i="8"/>
  <c r="AK71" i="8"/>
  <c r="AK72" i="8"/>
  <c r="AK73" i="8"/>
  <c r="AK74" i="8"/>
  <c r="AK75" i="8"/>
  <c r="AK76" i="8"/>
  <c r="AK77" i="8"/>
  <c r="AK78" i="8"/>
  <c r="AK79" i="8"/>
  <c r="AK80" i="8"/>
  <c r="AK81" i="8"/>
  <c r="AK82" i="8"/>
  <c r="AK83" i="8"/>
  <c r="AK84" i="8"/>
  <c r="AK85" i="8"/>
  <c r="AJ5" i="8"/>
  <c r="AJ6" i="8"/>
  <c r="AJ7" i="8"/>
  <c r="AJ8" i="8"/>
  <c r="AJ9" i="8"/>
  <c r="AJ10" i="8"/>
  <c r="AJ11" i="8"/>
  <c r="AJ12" i="8"/>
  <c r="AJ13" i="8"/>
  <c r="AJ14" i="8"/>
  <c r="AJ15" i="8"/>
  <c r="AJ16" i="8"/>
  <c r="AJ17" i="8"/>
  <c r="AJ18" i="8"/>
  <c r="AJ19" i="8"/>
  <c r="AJ20" i="8"/>
  <c r="AJ21" i="8"/>
  <c r="AJ22" i="8"/>
  <c r="AJ23" i="8"/>
  <c r="AJ24" i="8"/>
  <c r="AJ25" i="8"/>
  <c r="AJ26" i="8"/>
  <c r="AJ27" i="8"/>
  <c r="AJ28" i="8"/>
  <c r="AJ29" i="8"/>
  <c r="AJ30" i="8"/>
  <c r="AJ31" i="8"/>
  <c r="AJ32" i="8"/>
  <c r="AJ33" i="8"/>
  <c r="AJ34" i="8"/>
  <c r="AJ35" i="8"/>
  <c r="AJ36" i="8"/>
  <c r="AJ37" i="8"/>
  <c r="AJ38" i="8"/>
  <c r="AJ39" i="8"/>
  <c r="AJ40" i="8"/>
  <c r="AJ41" i="8"/>
  <c r="AJ42" i="8"/>
  <c r="AJ43" i="8"/>
  <c r="AJ44" i="8"/>
  <c r="AJ45" i="8"/>
  <c r="AJ46" i="8"/>
  <c r="AJ47" i="8"/>
  <c r="AJ48" i="8"/>
  <c r="AJ49" i="8"/>
  <c r="AJ50" i="8"/>
  <c r="AJ51" i="8"/>
  <c r="AJ52" i="8"/>
  <c r="AJ53" i="8"/>
  <c r="AJ54" i="8"/>
  <c r="AJ55" i="8"/>
  <c r="AJ56" i="8"/>
  <c r="AJ57" i="8"/>
  <c r="AJ58" i="8"/>
  <c r="AJ59" i="8"/>
  <c r="AJ60" i="8"/>
  <c r="AJ61" i="8"/>
  <c r="AJ62" i="8"/>
  <c r="AJ63" i="8"/>
  <c r="AJ64" i="8"/>
  <c r="AJ65" i="8"/>
  <c r="AJ66" i="8"/>
  <c r="AJ67" i="8"/>
  <c r="AJ68" i="8"/>
  <c r="AJ69" i="8"/>
  <c r="AJ70" i="8"/>
  <c r="AJ71" i="8"/>
  <c r="AJ72" i="8"/>
  <c r="AJ73" i="8"/>
  <c r="AJ74" i="8"/>
  <c r="AJ75" i="8"/>
  <c r="AJ76" i="8"/>
  <c r="AJ77" i="8"/>
  <c r="AJ78" i="8"/>
  <c r="AJ79" i="8"/>
  <c r="AJ80" i="8"/>
  <c r="AJ81" i="8"/>
  <c r="AJ82" i="8"/>
  <c r="AJ83" i="8"/>
  <c r="AJ84" i="8"/>
  <c r="AJ85" i="8"/>
  <c r="AI5" i="8"/>
  <c r="AI6" i="8"/>
  <c r="AI7" i="8"/>
  <c r="AI8" i="8"/>
  <c r="AI9" i="8"/>
  <c r="AI10" i="8"/>
  <c r="AI11" i="8"/>
  <c r="AI12" i="8"/>
  <c r="AI13" i="8"/>
  <c r="AI14" i="8"/>
  <c r="AI15" i="8"/>
  <c r="AI16" i="8"/>
  <c r="AI17" i="8"/>
  <c r="AI18" i="8"/>
  <c r="AI19" i="8"/>
  <c r="AI20" i="8"/>
  <c r="AI21" i="8"/>
  <c r="AI22" i="8"/>
  <c r="AI23" i="8"/>
  <c r="AI24" i="8"/>
  <c r="AI25" i="8"/>
  <c r="AI26" i="8"/>
  <c r="AI27" i="8"/>
  <c r="AI28" i="8"/>
  <c r="AI29" i="8"/>
  <c r="AI30" i="8"/>
  <c r="AI31" i="8"/>
  <c r="AI32" i="8"/>
  <c r="AI33" i="8"/>
  <c r="AI34" i="8"/>
  <c r="AI35" i="8"/>
  <c r="AI36" i="8"/>
  <c r="AI37" i="8"/>
  <c r="AI38" i="8"/>
  <c r="AI39" i="8"/>
  <c r="AI40" i="8"/>
  <c r="AI41" i="8"/>
  <c r="AI42" i="8"/>
  <c r="AI43" i="8"/>
  <c r="AI44" i="8"/>
  <c r="AI45" i="8"/>
  <c r="AI46" i="8"/>
  <c r="AI47" i="8"/>
  <c r="AI48" i="8"/>
  <c r="AI49" i="8"/>
  <c r="AI50" i="8"/>
  <c r="AI51" i="8"/>
  <c r="AI52" i="8"/>
  <c r="AI53" i="8"/>
  <c r="AI54" i="8"/>
  <c r="AI55" i="8"/>
  <c r="AI56" i="8"/>
  <c r="AI57" i="8"/>
  <c r="AI58" i="8"/>
  <c r="AI59" i="8"/>
  <c r="AI60" i="8"/>
  <c r="AI61" i="8"/>
  <c r="AI62" i="8"/>
  <c r="AI63" i="8"/>
  <c r="AI64" i="8"/>
  <c r="AI65" i="8"/>
  <c r="AI66" i="8"/>
  <c r="AI67" i="8"/>
  <c r="AI68" i="8"/>
  <c r="AI69" i="8"/>
  <c r="AI70" i="8"/>
  <c r="AI71" i="8"/>
  <c r="AI72" i="8"/>
  <c r="AI73" i="8"/>
  <c r="AI74" i="8"/>
  <c r="AI75" i="8"/>
  <c r="AI76" i="8"/>
  <c r="AI77" i="8"/>
  <c r="AI78" i="8"/>
  <c r="AI79" i="8"/>
  <c r="AI80" i="8"/>
  <c r="AI81" i="8"/>
  <c r="AI82" i="8"/>
  <c r="AI83" i="8"/>
  <c r="AI84" i="8"/>
  <c r="AI85" i="8"/>
  <c r="AH5" i="8"/>
  <c r="AH6" i="8"/>
  <c r="AH7" i="8"/>
  <c r="AH3" i="8" s="1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G5" i="8"/>
  <c r="AG6" i="8"/>
  <c r="AG7" i="8"/>
  <c r="AG8" i="8"/>
  <c r="AG9" i="8"/>
  <c r="AG10" i="8"/>
  <c r="AG11" i="8"/>
  <c r="AG12" i="8"/>
  <c r="AG13" i="8"/>
  <c r="AG14" i="8"/>
  <c r="AG15" i="8"/>
  <c r="AG3" i="8" s="1"/>
  <c r="AG16" i="8"/>
  <c r="AG17" i="8"/>
  <c r="AG18" i="8"/>
  <c r="AG19" i="8"/>
  <c r="AG20" i="8"/>
  <c r="AG21" i="8"/>
  <c r="AG22" i="8"/>
  <c r="AG23" i="8"/>
  <c r="AG24" i="8"/>
  <c r="AG25" i="8"/>
  <c r="AG26" i="8"/>
  <c r="AG27" i="8"/>
  <c r="AG28" i="8"/>
  <c r="AG29" i="8"/>
  <c r="AG30" i="8"/>
  <c r="AG31" i="8"/>
  <c r="AG32" i="8"/>
  <c r="AG33" i="8"/>
  <c r="AG34" i="8"/>
  <c r="AG35" i="8"/>
  <c r="AG36" i="8"/>
  <c r="AG37" i="8"/>
  <c r="AG38" i="8"/>
  <c r="AG39" i="8"/>
  <c r="AG40" i="8"/>
  <c r="AG41" i="8"/>
  <c r="AG42" i="8"/>
  <c r="AG43" i="8"/>
  <c r="AG44" i="8"/>
  <c r="AG45" i="8"/>
  <c r="AG46" i="8"/>
  <c r="AG47" i="8"/>
  <c r="AG48" i="8"/>
  <c r="AG49" i="8"/>
  <c r="AG50" i="8"/>
  <c r="AG51" i="8"/>
  <c r="AG52" i="8"/>
  <c r="AG53" i="8"/>
  <c r="AG54" i="8"/>
  <c r="AG55" i="8"/>
  <c r="AG56" i="8"/>
  <c r="AG57" i="8"/>
  <c r="AG58" i="8"/>
  <c r="AG59" i="8"/>
  <c r="AG60" i="8"/>
  <c r="AG61" i="8"/>
  <c r="AG62" i="8"/>
  <c r="AG63" i="8"/>
  <c r="AG64" i="8"/>
  <c r="AG65" i="8"/>
  <c r="AG66" i="8"/>
  <c r="AG67" i="8"/>
  <c r="AG68" i="8"/>
  <c r="AG69" i="8"/>
  <c r="AG70" i="8"/>
  <c r="AG71" i="8"/>
  <c r="AG72" i="8"/>
  <c r="AG73" i="8"/>
  <c r="AG74" i="8"/>
  <c r="AG75" i="8"/>
  <c r="AG76" i="8"/>
  <c r="AG77" i="8"/>
  <c r="AG78" i="8"/>
  <c r="AG79" i="8"/>
  <c r="AG80" i="8"/>
  <c r="AG81" i="8"/>
  <c r="AG82" i="8"/>
  <c r="AG83" i="8"/>
  <c r="AG84" i="8"/>
  <c r="AG85" i="8"/>
  <c r="AF5" i="8"/>
  <c r="AF6" i="8"/>
  <c r="AF7" i="8"/>
  <c r="AF8" i="8"/>
  <c r="AF9" i="8"/>
  <c r="AF10" i="8"/>
  <c r="AF11" i="8"/>
  <c r="AF12" i="8"/>
  <c r="AF13" i="8"/>
  <c r="AF14" i="8"/>
  <c r="AF15" i="8"/>
  <c r="AF16" i="8"/>
  <c r="AF17" i="8"/>
  <c r="AF18" i="8"/>
  <c r="AF19" i="8"/>
  <c r="AF20" i="8"/>
  <c r="AF21" i="8"/>
  <c r="AF22" i="8"/>
  <c r="AF23" i="8"/>
  <c r="AF24" i="8"/>
  <c r="AF25" i="8"/>
  <c r="AF26" i="8"/>
  <c r="AF27" i="8"/>
  <c r="AF28" i="8"/>
  <c r="AF29" i="8"/>
  <c r="AF30" i="8"/>
  <c r="AF31" i="8"/>
  <c r="AF32" i="8"/>
  <c r="AF33" i="8"/>
  <c r="AF34" i="8"/>
  <c r="AF35" i="8"/>
  <c r="AF36" i="8"/>
  <c r="AF37" i="8"/>
  <c r="AF38" i="8"/>
  <c r="AF39" i="8"/>
  <c r="AF40" i="8"/>
  <c r="AF41" i="8"/>
  <c r="AF42" i="8"/>
  <c r="AF43" i="8"/>
  <c r="AF44" i="8"/>
  <c r="AF45" i="8"/>
  <c r="AF46" i="8"/>
  <c r="AF47" i="8"/>
  <c r="AF48" i="8"/>
  <c r="AF49" i="8"/>
  <c r="AF50" i="8"/>
  <c r="AF51" i="8"/>
  <c r="AF52" i="8"/>
  <c r="AF53" i="8"/>
  <c r="AF54" i="8"/>
  <c r="AF55" i="8"/>
  <c r="AF56" i="8"/>
  <c r="AF57" i="8"/>
  <c r="AF58" i="8"/>
  <c r="AF59" i="8"/>
  <c r="AF60" i="8"/>
  <c r="AF61" i="8"/>
  <c r="AF62" i="8"/>
  <c r="AF63" i="8"/>
  <c r="AF64" i="8"/>
  <c r="AF65" i="8"/>
  <c r="AF66" i="8"/>
  <c r="AF67" i="8"/>
  <c r="AF68" i="8"/>
  <c r="AF69" i="8"/>
  <c r="AF70" i="8"/>
  <c r="AF71" i="8"/>
  <c r="AF72" i="8"/>
  <c r="AF73" i="8"/>
  <c r="AF74" i="8"/>
  <c r="AF75" i="8"/>
  <c r="AF76" i="8"/>
  <c r="AF77" i="8"/>
  <c r="AF78" i="8"/>
  <c r="AF79" i="8"/>
  <c r="AF80" i="8"/>
  <c r="AF81" i="8"/>
  <c r="AF82" i="8"/>
  <c r="AF83" i="8"/>
  <c r="AF84" i="8"/>
  <c r="AF85" i="8"/>
  <c r="AE5" i="8"/>
  <c r="AE6" i="8"/>
  <c r="AE7" i="8"/>
  <c r="AE8" i="8"/>
  <c r="AE9" i="8"/>
  <c r="AE10" i="8"/>
  <c r="AE3" i="8" s="1"/>
  <c r="AE11" i="8"/>
  <c r="AE12" i="8"/>
  <c r="AE13" i="8"/>
  <c r="AE14" i="8"/>
  <c r="AE15" i="8"/>
  <c r="AE16" i="8"/>
  <c r="AE17" i="8"/>
  <c r="AE18" i="8"/>
  <c r="AE19" i="8"/>
  <c r="AE20" i="8"/>
  <c r="AE21" i="8"/>
  <c r="AE22" i="8"/>
  <c r="AE23" i="8"/>
  <c r="AE24" i="8"/>
  <c r="AE25" i="8"/>
  <c r="AE26" i="8"/>
  <c r="AE27" i="8"/>
  <c r="AE28" i="8"/>
  <c r="AE29" i="8"/>
  <c r="AE30" i="8"/>
  <c r="AE31" i="8"/>
  <c r="AE32" i="8"/>
  <c r="AE33" i="8"/>
  <c r="AE34" i="8"/>
  <c r="AE35" i="8"/>
  <c r="AE36" i="8"/>
  <c r="AE37" i="8"/>
  <c r="AE38" i="8"/>
  <c r="AE39" i="8"/>
  <c r="AE40" i="8"/>
  <c r="AE41" i="8"/>
  <c r="AE42" i="8"/>
  <c r="AE43" i="8"/>
  <c r="AE44" i="8"/>
  <c r="AE45" i="8"/>
  <c r="AE46" i="8"/>
  <c r="AE47" i="8"/>
  <c r="AE48" i="8"/>
  <c r="AE49" i="8"/>
  <c r="AE50" i="8"/>
  <c r="AE51" i="8"/>
  <c r="AE52" i="8"/>
  <c r="AE53" i="8"/>
  <c r="AE54" i="8"/>
  <c r="AE55" i="8"/>
  <c r="AE56" i="8"/>
  <c r="AE57" i="8"/>
  <c r="AE58" i="8"/>
  <c r="AE59" i="8"/>
  <c r="AE60" i="8"/>
  <c r="AE61" i="8"/>
  <c r="AE62" i="8"/>
  <c r="AE63" i="8"/>
  <c r="AE64" i="8"/>
  <c r="AE65" i="8"/>
  <c r="AE66" i="8"/>
  <c r="AE67" i="8"/>
  <c r="AE68" i="8"/>
  <c r="AE69" i="8"/>
  <c r="AE70" i="8"/>
  <c r="AE71" i="8"/>
  <c r="AE72" i="8"/>
  <c r="AE73" i="8"/>
  <c r="AE74" i="8"/>
  <c r="AE75" i="8"/>
  <c r="AE76" i="8"/>
  <c r="AE77" i="8"/>
  <c r="AE78" i="8"/>
  <c r="AE79" i="8"/>
  <c r="AE80" i="8"/>
  <c r="AE81" i="8"/>
  <c r="AE82" i="8"/>
  <c r="AE83" i="8"/>
  <c r="AE84" i="8"/>
  <c r="AE85" i="8"/>
  <c r="AD5" i="8"/>
  <c r="AD6" i="8"/>
  <c r="AD7" i="8"/>
  <c r="AD8" i="8"/>
  <c r="AD9" i="8"/>
  <c r="AD10" i="8"/>
  <c r="AD11" i="8"/>
  <c r="AD12" i="8"/>
  <c r="AD13" i="8"/>
  <c r="AD14" i="8"/>
  <c r="AD15" i="8"/>
  <c r="AD16" i="8"/>
  <c r="AD17" i="8"/>
  <c r="AD18" i="8"/>
  <c r="AD19" i="8"/>
  <c r="AD20" i="8"/>
  <c r="AD21" i="8"/>
  <c r="AD22" i="8"/>
  <c r="AD23" i="8"/>
  <c r="AD24" i="8"/>
  <c r="AD25" i="8"/>
  <c r="AD26" i="8"/>
  <c r="AD27" i="8"/>
  <c r="AD28" i="8"/>
  <c r="AD29" i="8"/>
  <c r="AD30" i="8"/>
  <c r="AD31" i="8"/>
  <c r="AD32" i="8"/>
  <c r="AD33" i="8"/>
  <c r="AD34" i="8"/>
  <c r="AD35" i="8"/>
  <c r="AD36" i="8"/>
  <c r="AD37" i="8"/>
  <c r="AD38" i="8"/>
  <c r="AD39" i="8"/>
  <c r="AD40" i="8"/>
  <c r="AD41" i="8"/>
  <c r="AD42" i="8"/>
  <c r="AD43" i="8"/>
  <c r="AD44" i="8"/>
  <c r="AD45" i="8"/>
  <c r="AD46" i="8"/>
  <c r="AD47" i="8"/>
  <c r="AD48" i="8"/>
  <c r="AD49" i="8"/>
  <c r="AD50" i="8"/>
  <c r="AD51" i="8"/>
  <c r="AD52" i="8"/>
  <c r="AD53" i="8"/>
  <c r="AD54" i="8"/>
  <c r="AD55" i="8"/>
  <c r="AD56" i="8"/>
  <c r="AD57" i="8"/>
  <c r="AD58" i="8"/>
  <c r="AD59" i="8"/>
  <c r="AD60" i="8"/>
  <c r="AD61" i="8"/>
  <c r="AD62" i="8"/>
  <c r="AD63" i="8"/>
  <c r="AD64" i="8"/>
  <c r="AD65" i="8"/>
  <c r="AD66" i="8"/>
  <c r="AD67" i="8"/>
  <c r="AD68" i="8"/>
  <c r="AD69" i="8"/>
  <c r="AD70" i="8"/>
  <c r="AD71" i="8"/>
  <c r="AD72" i="8"/>
  <c r="AD73" i="8"/>
  <c r="AD74" i="8"/>
  <c r="AD75" i="8"/>
  <c r="AD76" i="8"/>
  <c r="AD77" i="8"/>
  <c r="AD78" i="8"/>
  <c r="AD79" i="8"/>
  <c r="AD80" i="8"/>
  <c r="AD81" i="8"/>
  <c r="AD82" i="8"/>
  <c r="AD83" i="8"/>
  <c r="AD84" i="8"/>
  <c r="AD85" i="8"/>
  <c r="AC5" i="8"/>
  <c r="AC3" i="8" s="1"/>
  <c r="AC6" i="8"/>
  <c r="AC7" i="8"/>
  <c r="AC8" i="8"/>
  <c r="AC9" i="8"/>
  <c r="AC10" i="8"/>
  <c r="AC11" i="8"/>
  <c r="AC12" i="8"/>
  <c r="AC13" i="8"/>
  <c r="AC14" i="8"/>
  <c r="AC15" i="8"/>
  <c r="AC16" i="8"/>
  <c r="AC17" i="8"/>
  <c r="AC18" i="8"/>
  <c r="AC19" i="8"/>
  <c r="AC20" i="8"/>
  <c r="AC21" i="8"/>
  <c r="AC22" i="8"/>
  <c r="AC23" i="8"/>
  <c r="AC24" i="8"/>
  <c r="AC25" i="8"/>
  <c r="AC26" i="8"/>
  <c r="AC27" i="8"/>
  <c r="AC28" i="8"/>
  <c r="AC29" i="8"/>
  <c r="AC30" i="8"/>
  <c r="AC31" i="8"/>
  <c r="AC32" i="8"/>
  <c r="AC33" i="8"/>
  <c r="AC34" i="8"/>
  <c r="AC35" i="8"/>
  <c r="AC36" i="8"/>
  <c r="AC37" i="8"/>
  <c r="AC38" i="8"/>
  <c r="AC39" i="8"/>
  <c r="AC40" i="8"/>
  <c r="AC41" i="8"/>
  <c r="AC42" i="8"/>
  <c r="AC43" i="8"/>
  <c r="AC44" i="8"/>
  <c r="AC45" i="8"/>
  <c r="AC46" i="8"/>
  <c r="AC47" i="8"/>
  <c r="AC48" i="8"/>
  <c r="AC49" i="8"/>
  <c r="AC50" i="8"/>
  <c r="AC51" i="8"/>
  <c r="AC52" i="8"/>
  <c r="AC53" i="8"/>
  <c r="AC54" i="8"/>
  <c r="AC55" i="8"/>
  <c r="AC56" i="8"/>
  <c r="AC57" i="8"/>
  <c r="AC58" i="8"/>
  <c r="AC59" i="8"/>
  <c r="AC60" i="8"/>
  <c r="AC61" i="8"/>
  <c r="AC62" i="8"/>
  <c r="AC63" i="8"/>
  <c r="AC64" i="8"/>
  <c r="AC65" i="8"/>
  <c r="AC66" i="8"/>
  <c r="AC67" i="8"/>
  <c r="AC68" i="8"/>
  <c r="AC69" i="8"/>
  <c r="AC70" i="8"/>
  <c r="AC71" i="8"/>
  <c r="AC72" i="8"/>
  <c r="AC73" i="8"/>
  <c r="AC74" i="8"/>
  <c r="AC75" i="8"/>
  <c r="AC76" i="8"/>
  <c r="AC77" i="8"/>
  <c r="AC78" i="8"/>
  <c r="AC79" i="8"/>
  <c r="AC80" i="8"/>
  <c r="AC81" i="8"/>
  <c r="AC82" i="8"/>
  <c r="AC83" i="8"/>
  <c r="AC84" i="8"/>
  <c r="AC85" i="8"/>
  <c r="AB5" i="8"/>
  <c r="AB6" i="8"/>
  <c r="AB7" i="8"/>
  <c r="AB3" i="8" s="1"/>
  <c r="AB8" i="8"/>
  <c r="AB9" i="8"/>
  <c r="AB10" i="8"/>
  <c r="AB11" i="8"/>
  <c r="AB12" i="8"/>
  <c r="AB13" i="8"/>
  <c r="AB14" i="8"/>
  <c r="AB15" i="8"/>
  <c r="AB16" i="8"/>
  <c r="AB17" i="8"/>
  <c r="AB18" i="8"/>
  <c r="AB19" i="8"/>
  <c r="AB20" i="8"/>
  <c r="AB21" i="8"/>
  <c r="AB22" i="8"/>
  <c r="AB23" i="8"/>
  <c r="AB24" i="8"/>
  <c r="AB25" i="8"/>
  <c r="AB26" i="8"/>
  <c r="AB27" i="8"/>
  <c r="AB28" i="8"/>
  <c r="AB29" i="8"/>
  <c r="AB30" i="8"/>
  <c r="AB31" i="8"/>
  <c r="AB32" i="8"/>
  <c r="AB33" i="8"/>
  <c r="AB34" i="8"/>
  <c r="AB35" i="8"/>
  <c r="AB36" i="8"/>
  <c r="AB37" i="8"/>
  <c r="AB38" i="8"/>
  <c r="AB39" i="8"/>
  <c r="AB40" i="8"/>
  <c r="AB41" i="8"/>
  <c r="AB42" i="8"/>
  <c r="AB43" i="8"/>
  <c r="AB44" i="8"/>
  <c r="AB45" i="8"/>
  <c r="AB46" i="8"/>
  <c r="AB47" i="8"/>
  <c r="AB48" i="8"/>
  <c r="AB49" i="8"/>
  <c r="AB50" i="8"/>
  <c r="AB51" i="8"/>
  <c r="AB52" i="8"/>
  <c r="AB53" i="8"/>
  <c r="AB54" i="8"/>
  <c r="AB55" i="8"/>
  <c r="AB56" i="8"/>
  <c r="AB57" i="8"/>
  <c r="AB58" i="8"/>
  <c r="AB59" i="8"/>
  <c r="AB60" i="8"/>
  <c r="AB61" i="8"/>
  <c r="AB62" i="8"/>
  <c r="AB63" i="8"/>
  <c r="AB64" i="8"/>
  <c r="AB65" i="8"/>
  <c r="AB66" i="8"/>
  <c r="AB67" i="8"/>
  <c r="AB68" i="8"/>
  <c r="AB69" i="8"/>
  <c r="AB70" i="8"/>
  <c r="AB71" i="8"/>
  <c r="AB72" i="8"/>
  <c r="AB73" i="8"/>
  <c r="AB74" i="8"/>
  <c r="AB75" i="8"/>
  <c r="AB76" i="8"/>
  <c r="AB77" i="8"/>
  <c r="AB78" i="8"/>
  <c r="AB79" i="8"/>
  <c r="AB80" i="8"/>
  <c r="AB81" i="8"/>
  <c r="AB82" i="8"/>
  <c r="AB83" i="8"/>
  <c r="AB84" i="8"/>
  <c r="AB85" i="8"/>
  <c r="AA5" i="8"/>
  <c r="AA6" i="8"/>
  <c r="AA7" i="8"/>
  <c r="AA8" i="8"/>
  <c r="AA9" i="8"/>
  <c r="AA10" i="8"/>
  <c r="AA11" i="8"/>
  <c r="AA12" i="8"/>
  <c r="AA13" i="8"/>
  <c r="AA14" i="8"/>
  <c r="AA15" i="8"/>
  <c r="AA16" i="8"/>
  <c r="AA17" i="8"/>
  <c r="AA18" i="8"/>
  <c r="AA19" i="8"/>
  <c r="AA20" i="8"/>
  <c r="AA21" i="8"/>
  <c r="AA22" i="8"/>
  <c r="AA23" i="8"/>
  <c r="AA24" i="8"/>
  <c r="AA25" i="8"/>
  <c r="AA26" i="8"/>
  <c r="AA27" i="8"/>
  <c r="AA28" i="8"/>
  <c r="AA29" i="8"/>
  <c r="AA30" i="8"/>
  <c r="AA31" i="8"/>
  <c r="AA32" i="8"/>
  <c r="AA33" i="8"/>
  <c r="AA34" i="8"/>
  <c r="AA35" i="8"/>
  <c r="AA36" i="8"/>
  <c r="AA37" i="8"/>
  <c r="AA38" i="8"/>
  <c r="AA39" i="8"/>
  <c r="AA40" i="8"/>
  <c r="AA41" i="8"/>
  <c r="AA42" i="8"/>
  <c r="AA43" i="8"/>
  <c r="AA44" i="8"/>
  <c r="AA45" i="8"/>
  <c r="AA46" i="8"/>
  <c r="AA47" i="8"/>
  <c r="AA48" i="8"/>
  <c r="AA49" i="8"/>
  <c r="AA50" i="8"/>
  <c r="AA51" i="8"/>
  <c r="AA52" i="8"/>
  <c r="AA53" i="8"/>
  <c r="AA54" i="8"/>
  <c r="AA55" i="8"/>
  <c r="AA56" i="8"/>
  <c r="AA57" i="8"/>
  <c r="AA58" i="8"/>
  <c r="AA59" i="8"/>
  <c r="AA60" i="8"/>
  <c r="AA61" i="8"/>
  <c r="AA62" i="8"/>
  <c r="AA63" i="8"/>
  <c r="AA64" i="8"/>
  <c r="AA65" i="8"/>
  <c r="AA66" i="8"/>
  <c r="AA67" i="8"/>
  <c r="AA68" i="8"/>
  <c r="AA69" i="8"/>
  <c r="AA70" i="8"/>
  <c r="AA71" i="8"/>
  <c r="AA72" i="8"/>
  <c r="AA73" i="8"/>
  <c r="AA74" i="8"/>
  <c r="AA75" i="8"/>
  <c r="AA76" i="8"/>
  <c r="AA77" i="8"/>
  <c r="AA78" i="8"/>
  <c r="AA79" i="8"/>
  <c r="AA80" i="8"/>
  <c r="AA81" i="8"/>
  <c r="AA82" i="8"/>
  <c r="AA83" i="8"/>
  <c r="AA84" i="8"/>
  <c r="AA85" i="8"/>
  <c r="Z5" i="8"/>
  <c r="Z6" i="8"/>
  <c r="Z7" i="8"/>
  <c r="Z8" i="8"/>
  <c r="Z9" i="8"/>
  <c r="Z10" i="8"/>
  <c r="Z11" i="8"/>
  <c r="Z3" i="8" s="1"/>
  <c r="Z12" i="8"/>
  <c r="Z13" i="8"/>
  <c r="Z14" i="8"/>
  <c r="Z15" i="8"/>
  <c r="Z16" i="8"/>
  <c r="Z17" i="8"/>
  <c r="Z18" i="8"/>
  <c r="Z19" i="8"/>
  <c r="Z20" i="8"/>
  <c r="Z21" i="8"/>
  <c r="Z22" i="8"/>
  <c r="Z23" i="8"/>
  <c r="Z24" i="8"/>
  <c r="Z25" i="8"/>
  <c r="Z26" i="8"/>
  <c r="Z27" i="8"/>
  <c r="Z28" i="8"/>
  <c r="Z29" i="8"/>
  <c r="Z30" i="8"/>
  <c r="Z31" i="8"/>
  <c r="Z32" i="8"/>
  <c r="Z33" i="8"/>
  <c r="Z34" i="8"/>
  <c r="Z35" i="8"/>
  <c r="Z36" i="8"/>
  <c r="Z37" i="8"/>
  <c r="Z38" i="8"/>
  <c r="Z39" i="8"/>
  <c r="Z40" i="8"/>
  <c r="Z41" i="8"/>
  <c r="Z42" i="8"/>
  <c r="Z43" i="8"/>
  <c r="Z44" i="8"/>
  <c r="Z45" i="8"/>
  <c r="Z46" i="8"/>
  <c r="Z47" i="8"/>
  <c r="Z48" i="8"/>
  <c r="Z49" i="8"/>
  <c r="Z50" i="8"/>
  <c r="Z51" i="8"/>
  <c r="Z52" i="8"/>
  <c r="Z53" i="8"/>
  <c r="Z54" i="8"/>
  <c r="Z55" i="8"/>
  <c r="Z56" i="8"/>
  <c r="Z57" i="8"/>
  <c r="Z58" i="8"/>
  <c r="Z59" i="8"/>
  <c r="Z60" i="8"/>
  <c r="Z61" i="8"/>
  <c r="Z62" i="8"/>
  <c r="Z63" i="8"/>
  <c r="Z64" i="8"/>
  <c r="Z65" i="8"/>
  <c r="Z66" i="8"/>
  <c r="Z67" i="8"/>
  <c r="Z68" i="8"/>
  <c r="Z69" i="8"/>
  <c r="Z70" i="8"/>
  <c r="Z71" i="8"/>
  <c r="Z72" i="8"/>
  <c r="Z73" i="8"/>
  <c r="Z74" i="8"/>
  <c r="Z75" i="8"/>
  <c r="Z76" i="8"/>
  <c r="Z77" i="8"/>
  <c r="Z78" i="8"/>
  <c r="Z79" i="8"/>
  <c r="Z80" i="8"/>
  <c r="Z81" i="8"/>
  <c r="Z82" i="8"/>
  <c r="Z83" i="8"/>
  <c r="Z84" i="8"/>
  <c r="Z85" i="8"/>
  <c r="Z4" i="8"/>
  <c r="AA4" i="8"/>
  <c r="AB4" i="8"/>
  <c r="AC4" i="8"/>
  <c r="AD4" i="8"/>
  <c r="AE4" i="8"/>
  <c r="AF4" i="8"/>
  <c r="AG4" i="8"/>
  <c r="AH4" i="8"/>
  <c r="AI4" i="8"/>
  <c r="AJ4" i="8"/>
  <c r="AK4" i="8"/>
  <c r="AK3" i="8" s="1"/>
  <c r="Y14" i="8"/>
  <c r="Y15" i="8"/>
  <c r="Y16" i="8"/>
  <c r="Y17" i="8"/>
  <c r="Y18" i="8"/>
  <c r="Y19" i="8"/>
  <c r="Y20" i="8"/>
  <c r="Y21" i="8"/>
  <c r="Y22" i="8"/>
  <c r="Y23" i="8"/>
  <c r="Y24" i="8"/>
  <c r="Y25" i="8"/>
  <c r="Y26" i="8"/>
  <c r="Y27" i="8"/>
  <c r="Y28" i="8"/>
  <c r="Y29" i="8"/>
  <c r="Y30" i="8"/>
  <c r="Y31" i="8"/>
  <c r="Y32" i="8"/>
  <c r="Y33" i="8"/>
  <c r="Y34" i="8"/>
  <c r="Y35" i="8"/>
  <c r="Y36" i="8"/>
  <c r="Y37" i="8"/>
  <c r="Y38" i="8"/>
  <c r="Y39" i="8"/>
  <c r="Y40" i="8"/>
  <c r="Y41" i="8"/>
  <c r="Y42" i="8"/>
  <c r="Y43" i="8"/>
  <c r="Y44" i="8"/>
  <c r="Y45" i="8"/>
  <c r="Y46" i="8"/>
  <c r="Y47" i="8"/>
  <c r="Y48" i="8"/>
  <c r="Y49" i="8"/>
  <c r="Y50" i="8"/>
  <c r="Y3" i="8" s="1"/>
  <c r="Y52" i="8"/>
  <c r="Y53" i="8"/>
  <c r="Y54" i="8"/>
  <c r="Y55" i="8"/>
  <c r="Y56" i="8"/>
  <c r="Y57" i="8"/>
  <c r="Y58" i="8"/>
  <c r="Y59" i="8"/>
  <c r="Y60" i="8"/>
  <c r="Y61" i="8"/>
  <c r="Y62" i="8"/>
  <c r="Y63" i="8"/>
  <c r="Y64" i="8"/>
  <c r="Y65" i="8"/>
  <c r="Y66" i="8"/>
  <c r="Y67" i="8"/>
  <c r="Y68" i="8"/>
  <c r="Y69" i="8"/>
  <c r="Y70" i="8"/>
  <c r="Y71" i="8"/>
  <c r="Y72" i="8"/>
  <c r="Y73" i="8"/>
  <c r="Y74" i="8"/>
  <c r="Y75" i="8"/>
  <c r="Y76" i="8"/>
  <c r="Y77" i="8"/>
  <c r="Y78" i="8"/>
  <c r="Y79" i="8"/>
  <c r="Y80" i="8"/>
  <c r="Y81" i="8"/>
  <c r="Y82" i="8"/>
  <c r="Y83" i="8"/>
  <c r="Y84" i="8"/>
  <c r="Y85" i="8"/>
  <c r="Y7" i="8"/>
  <c r="Y8" i="8"/>
  <c r="Y9" i="8"/>
  <c r="Y10" i="8"/>
  <c r="Y11" i="8"/>
  <c r="Y12" i="8"/>
  <c r="Y13" i="8"/>
  <c r="Y5" i="8"/>
  <c r="Y4" i="8"/>
  <c r="X13" i="8"/>
  <c r="X14" i="8"/>
  <c r="X15" i="8"/>
  <c r="X16" i="8"/>
  <c r="X17" i="8"/>
  <c r="X18" i="8"/>
  <c r="X19" i="8"/>
  <c r="X20" i="8"/>
  <c r="X21" i="8"/>
  <c r="X22" i="8"/>
  <c r="X23" i="8"/>
  <c r="X24" i="8"/>
  <c r="X25" i="8"/>
  <c r="X26" i="8"/>
  <c r="X27" i="8"/>
  <c r="X28" i="8"/>
  <c r="X29" i="8"/>
  <c r="X30" i="8"/>
  <c r="X31" i="8"/>
  <c r="X32" i="8"/>
  <c r="X33" i="8"/>
  <c r="X34" i="8"/>
  <c r="X35" i="8"/>
  <c r="X36" i="8"/>
  <c r="X37" i="8"/>
  <c r="X38" i="8"/>
  <c r="X39" i="8"/>
  <c r="X40" i="8"/>
  <c r="X41" i="8"/>
  <c r="X42" i="8"/>
  <c r="X43" i="8"/>
  <c r="X44" i="8"/>
  <c r="X45" i="8"/>
  <c r="X46" i="8"/>
  <c r="X47" i="8"/>
  <c r="X48" i="8"/>
  <c r="X49" i="8"/>
  <c r="X50" i="8"/>
  <c r="X51" i="8"/>
  <c r="X52" i="8"/>
  <c r="X53" i="8"/>
  <c r="X54" i="8"/>
  <c r="X55" i="8"/>
  <c r="X56" i="8"/>
  <c r="X57" i="8"/>
  <c r="X58" i="8"/>
  <c r="X59" i="8"/>
  <c r="X60" i="8"/>
  <c r="X61" i="8"/>
  <c r="X62" i="8"/>
  <c r="X63" i="8"/>
  <c r="X64" i="8"/>
  <c r="X65" i="8"/>
  <c r="X66" i="8"/>
  <c r="X67" i="8"/>
  <c r="X68" i="8"/>
  <c r="X69" i="8"/>
  <c r="X70" i="8"/>
  <c r="X71" i="8"/>
  <c r="X72" i="8"/>
  <c r="X73" i="8"/>
  <c r="X74" i="8"/>
  <c r="X75" i="8"/>
  <c r="X76" i="8"/>
  <c r="X77" i="8"/>
  <c r="X78" i="8"/>
  <c r="X79" i="8"/>
  <c r="X80" i="8"/>
  <c r="X81" i="8"/>
  <c r="X82" i="8"/>
  <c r="X83" i="8"/>
  <c r="X84" i="8"/>
  <c r="X85" i="8"/>
  <c r="X5" i="8"/>
  <c r="X6" i="8"/>
  <c r="X7" i="8"/>
  <c r="X8" i="8"/>
  <c r="X9" i="8"/>
  <c r="X10" i="8"/>
  <c r="X11" i="8"/>
  <c r="X12" i="8"/>
  <c r="AA3" i="8"/>
  <c r="E5" i="12"/>
  <c r="F5" i="12"/>
  <c r="G5" i="12"/>
  <c r="H5" i="12"/>
  <c r="I5" i="12"/>
  <c r="J5" i="12"/>
  <c r="K5" i="12"/>
  <c r="L5" i="12"/>
  <c r="M5" i="12"/>
  <c r="N5" i="12"/>
  <c r="O5" i="12"/>
  <c r="P5" i="12"/>
  <c r="Q5" i="12"/>
  <c r="R5" i="12"/>
  <c r="K3" i="8"/>
  <c r="L3" i="8"/>
  <c r="M3" i="8"/>
  <c r="N3" i="8"/>
  <c r="O3" i="8"/>
  <c r="P3" i="8"/>
  <c r="Q3" i="8"/>
  <c r="R3" i="8"/>
  <c r="S3" i="8"/>
  <c r="T3" i="8"/>
  <c r="U3" i="8"/>
  <c r="V3" i="8"/>
  <c r="J3" i="8"/>
  <c r="I3" i="8"/>
  <c r="AY34" i="8"/>
  <c r="AY38" i="8"/>
  <c r="AY42" i="8"/>
  <c r="AX48" i="8"/>
  <c r="AX42" i="8" l="1"/>
  <c r="AX38" i="8"/>
  <c r="AX34" i="8"/>
  <c r="AY48" i="8"/>
  <c r="AW48" i="8"/>
  <c r="AZ48" i="8"/>
  <c r="AO48" i="8"/>
  <c r="AP48" i="8"/>
  <c r="AQ48" i="8"/>
  <c r="AN48" i="8"/>
  <c r="AV48" i="8"/>
  <c r="AR48" i="8"/>
  <c r="AS48" i="8"/>
  <c r="AT48" i="8"/>
  <c r="AU48" i="8"/>
  <c r="AM48" i="8"/>
  <c r="AV42" i="8"/>
  <c r="AU42" i="8"/>
  <c r="AU38" i="8"/>
  <c r="AU34" i="8"/>
  <c r="AT42" i="8"/>
  <c r="AT38" i="8"/>
  <c r="AT34" i="8"/>
  <c r="AV34" i="8"/>
  <c r="AN38" i="8"/>
  <c r="AS42" i="8"/>
  <c r="AS38" i="8"/>
  <c r="AS34" i="8"/>
  <c r="AW42" i="8"/>
  <c r="AW34" i="8"/>
  <c r="AM42" i="8"/>
  <c r="AR42" i="8"/>
  <c r="AR38" i="8"/>
  <c r="AR34" i="8"/>
  <c r="AM34" i="8"/>
  <c r="AQ42" i="8"/>
  <c r="AQ38" i="8"/>
  <c r="AQ34" i="8"/>
  <c r="AN42" i="8"/>
  <c r="AW38" i="8"/>
  <c r="AV38" i="8"/>
  <c r="AP42" i="8"/>
  <c r="AP38" i="8"/>
  <c r="AP34" i="8"/>
  <c r="AN34" i="8"/>
  <c r="AO42" i="8"/>
  <c r="AO38" i="8"/>
  <c r="AO34" i="8"/>
  <c r="AM38" i="8"/>
  <c r="AZ42" i="8"/>
  <c r="AZ38" i="8"/>
  <c r="AZ34" i="8"/>
  <c r="AF3" i="8"/>
  <c r="AJ3" i="8"/>
  <c r="AI3" i="8"/>
  <c r="AD3" i="8"/>
  <c r="X3" i="8"/>
  <c r="E6" i="12" s="1"/>
  <c r="D6" i="12" l="1"/>
  <c r="H50" i="6" l="1"/>
  <c r="I50" i="6" s="1"/>
  <c r="H46" i="6"/>
  <c r="I46" i="6" s="1"/>
  <c r="H42" i="6"/>
  <c r="I42" i="6" s="1"/>
  <c r="AY4" i="8" l="1"/>
  <c r="AZ4" i="8"/>
  <c r="AO4" i="8"/>
  <c r="AP4" i="8"/>
  <c r="AV4" i="8"/>
  <c r="AW4" i="8"/>
  <c r="AQ4" i="8"/>
  <c r="AX4" i="8"/>
  <c r="AR4" i="8"/>
  <c r="AM4" i="8"/>
  <c r="AS4" i="8"/>
  <c r="AN4" i="8"/>
  <c r="AT4" i="8"/>
  <c r="AU4" i="8"/>
  <c r="F42" i="8"/>
  <c r="F38" i="8"/>
  <c r="F48" i="8"/>
  <c r="F30" i="8" l="1"/>
  <c r="D3" i="12" l="1"/>
  <c r="C6" i="13" s="1"/>
  <c r="G86" i="8"/>
  <c r="F86" i="8"/>
  <c r="F54" i="8"/>
  <c r="F53" i="8"/>
  <c r="F52" i="8"/>
  <c r="F51" i="8"/>
  <c r="F50" i="8"/>
  <c r="F49" i="8"/>
  <c r="F47" i="8"/>
  <c r="F46" i="8"/>
  <c r="F45" i="8"/>
  <c r="F44" i="8"/>
  <c r="F43" i="8"/>
  <c r="F41" i="8"/>
  <c r="F40" i="8"/>
  <c r="F39" i="8"/>
  <c r="F37" i="8"/>
  <c r="F36" i="8"/>
  <c r="F35" i="8"/>
  <c r="F34" i="8"/>
  <c r="F33" i="8"/>
  <c r="F32" i="8"/>
  <c r="F31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2" i="8"/>
  <c r="F11" i="8"/>
  <c r="F10" i="8"/>
  <c r="F9" i="8"/>
  <c r="F8" i="8"/>
  <c r="F7" i="8"/>
  <c r="F6" i="8"/>
  <c r="F5" i="8"/>
  <c r="F4" i="8"/>
  <c r="H55" i="6"/>
  <c r="I55" i="6" s="1"/>
  <c r="H51" i="6"/>
  <c r="I51" i="6" s="1"/>
  <c r="H40" i="6"/>
  <c r="I40" i="6" s="1"/>
  <c r="H36" i="6"/>
  <c r="I36" i="6" s="1"/>
  <c r="H33" i="6"/>
  <c r="I33" i="6" s="1"/>
  <c r="H20" i="6"/>
  <c r="I20" i="6" s="1"/>
  <c r="H19" i="6"/>
  <c r="I19" i="6" s="1"/>
  <c r="H16" i="6"/>
  <c r="I16" i="6" s="1"/>
  <c r="H15" i="6"/>
  <c r="I15" i="6" s="1"/>
  <c r="H13" i="6"/>
  <c r="I13" i="6" s="1"/>
  <c r="H11" i="6"/>
  <c r="I11" i="6" s="1"/>
  <c r="H10" i="6"/>
  <c r="I10" i="6" s="1"/>
  <c r="H9" i="6"/>
  <c r="I9" i="6" s="1"/>
  <c r="AY43" i="8" l="1"/>
  <c r="AZ43" i="8"/>
  <c r="AV43" i="8"/>
  <c r="AW43" i="8"/>
  <c r="AO43" i="8"/>
  <c r="AP43" i="8"/>
  <c r="AQ43" i="8"/>
  <c r="AR43" i="8"/>
  <c r="AS43" i="8"/>
  <c r="AM43" i="8"/>
  <c r="AT43" i="8"/>
  <c r="AU43" i="8"/>
  <c r="AN43" i="8"/>
  <c r="AX43" i="8"/>
  <c r="AY51" i="8"/>
  <c r="AZ51" i="8"/>
  <c r="AW51" i="8"/>
  <c r="AO51" i="8"/>
  <c r="AM51" i="8"/>
  <c r="AP51" i="8"/>
  <c r="AQ51" i="8"/>
  <c r="AR51" i="8"/>
  <c r="AS51" i="8"/>
  <c r="AT51" i="8"/>
  <c r="AN51" i="8"/>
  <c r="AU51" i="8"/>
  <c r="AV51" i="8"/>
  <c r="AX51" i="8"/>
  <c r="AY10" i="8"/>
  <c r="AZ10" i="8"/>
  <c r="AV10" i="8"/>
  <c r="AO10" i="8"/>
  <c r="AN10" i="8"/>
  <c r="AP10" i="8"/>
  <c r="AM10" i="8"/>
  <c r="AQ10" i="8"/>
  <c r="AR10" i="8"/>
  <c r="AX10" i="8"/>
  <c r="AS10" i="8"/>
  <c r="AT10" i="8"/>
  <c r="AU10" i="8"/>
  <c r="AW10" i="8"/>
  <c r="AY30" i="8"/>
  <c r="AN30" i="8"/>
  <c r="AZ30" i="8"/>
  <c r="AO30" i="8"/>
  <c r="AP30" i="8"/>
  <c r="AQ30" i="8"/>
  <c r="AW30" i="8"/>
  <c r="AR30" i="8"/>
  <c r="AM30" i="8"/>
  <c r="AV30" i="8"/>
  <c r="AS30" i="8"/>
  <c r="AT30" i="8"/>
  <c r="AU30" i="8"/>
  <c r="AX30" i="8"/>
  <c r="AY22" i="8"/>
  <c r="AX22" i="8"/>
  <c r="AZ22" i="8"/>
  <c r="AO22" i="8"/>
  <c r="AN22" i="8"/>
  <c r="AM22" i="8"/>
  <c r="AP22" i="8"/>
  <c r="AQ22" i="8"/>
  <c r="AR22" i="8"/>
  <c r="AV22" i="8"/>
  <c r="AS22" i="8"/>
  <c r="AT22" i="8"/>
  <c r="AU22" i="8"/>
  <c r="AW22" i="8"/>
  <c r="AY29" i="8"/>
  <c r="AV29" i="8"/>
  <c r="AX29" i="8"/>
  <c r="AZ29" i="8"/>
  <c r="AO29" i="8"/>
  <c r="AP29" i="8"/>
  <c r="AQ29" i="8"/>
  <c r="AM29" i="8"/>
  <c r="AR29" i="8"/>
  <c r="AS29" i="8"/>
  <c r="AT29" i="8"/>
  <c r="AU29" i="8"/>
  <c r="AN29" i="8"/>
  <c r="AW29" i="8"/>
  <c r="AY24" i="8"/>
  <c r="AZ24" i="8"/>
  <c r="AO24" i="8"/>
  <c r="AP24" i="8"/>
  <c r="AV24" i="8"/>
  <c r="AQ24" i="8"/>
  <c r="AN24" i="8"/>
  <c r="AW24" i="8"/>
  <c r="AR24" i="8"/>
  <c r="AS24" i="8"/>
  <c r="AT24" i="8"/>
  <c r="AX24" i="8"/>
  <c r="AU24" i="8"/>
  <c r="AM24" i="8"/>
  <c r="AY45" i="8"/>
  <c r="AZ45" i="8"/>
  <c r="AN45" i="8"/>
  <c r="AO45" i="8"/>
  <c r="AV45" i="8"/>
  <c r="AP45" i="8"/>
  <c r="AQ45" i="8"/>
  <c r="AR45" i="8"/>
  <c r="AS45" i="8"/>
  <c r="AW45" i="8"/>
  <c r="AT45" i="8"/>
  <c r="AU45" i="8"/>
  <c r="AM45" i="8"/>
  <c r="AX45" i="8"/>
  <c r="AY52" i="8"/>
  <c r="AZ52" i="8"/>
  <c r="AV52" i="8"/>
  <c r="AO52" i="8"/>
  <c r="AP52" i="8"/>
  <c r="AM52" i="8"/>
  <c r="AQ52" i="8"/>
  <c r="AR52" i="8"/>
  <c r="AS52" i="8"/>
  <c r="AT52" i="8"/>
  <c r="AU52" i="8"/>
  <c r="AN52" i="8"/>
  <c r="AW52" i="8"/>
  <c r="AX52" i="8"/>
  <c r="AY28" i="8"/>
  <c r="AZ28" i="8"/>
  <c r="AO28" i="8"/>
  <c r="AP28" i="8"/>
  <c r="AM28" i="8"/>
  <c r="AV28" i="8"/>
  <c r="AW28" i="8"/>
  <c r="AQ28" i="8"/>
  <c r="AR28" i="8"/>
  <c r="AS28" i="8"/>
  <c r="AT28" i="8"/>
  <c r="AX28" i="8"/>
  <c r="AU28" i="8"/>
  <c r="AN28" i="8"/>
  <c r="AY23" i="8"/>
  <c r="AV23" i="8"/>
  <c r="AM23" i="8"/>
  <c r="AZ23" i="8"/>
  <c r="AX23" i="8"/>
  <c r="AO23" i="8"/>
  <c r="AP23" i="8"/>
  <c r="AN23" i="8"/>
  <c r="AW23" i="8"/>
  <c r="AQ23" i="8"/>
  <c r="AR23" i="8"/>
  <c r="AS23" i="8"/>
  <c r="AT23" i="8"/>
  <c r="AU23" i="8"/>
  <c r="AY37" i="8"/>
  <c r="AM37" i="8"/>
  <c r="AV37" i="8"/>
  <c r="AZ37" i="8"/>
  <c r="AO37" i="8"/>
  <c r="AP37" i="8"/>
  <c r="AQ37" i="8"/>
  <c r="AW37" i="8"/>
  <c r="AR37" i="8"/>
  <c r="AN37" i="8"/>
  <c r="AS37" i="8"/>
  <c r="AT37" i="8"/>
  <c r="AU37" i="8"/>
  <c r="AX37" i="8"/>
  <c r="AY5" i="8"/>
  <c r="AZ5" i="8"/>
  <c r="AO5" i="8"/>
  <c r="AP5" i="8"/>
  <c r="AQ5" i="8"/>
  <c r="AM5" i="8"/>
  <c r="AV5" i="8"/>
  <c r="AW5" i="8"/>
  <c r="AR5" i="8"/>
  <c r="AS5" i="8"/>
  <c r="AN5" i="8"/>
  <c r="AX5" i="8"/>
  <c r="AT5" i="8"/>
  <c r="AU5" i="8"/>
  <c r="AY11" i="8"/>
  <c r="AZ11" i="8"/>
  <c r="AO11" i="8"/>
  <c r="AP11" i="8"/>
  <c r="AN11" i="8"/>
  <c r="AV11" i="8"/>
  <c r="AW11" i="8"/>
  <c r="AQ11" i="8"/>
  <c r="AR11" i="8"/>
  <c r="AS11" i="8"/>
  <c r="AT11" i="8"/>
  <c r="AX11" i="8"/>
  <c r="AU11" i="8"/>
  <c r="AM11" i="8"/>
  <c r="AY31" i="8"/>
  <c r="AZ31" i="8"/>
  <c r="AO31" i="8"/>
  <c r="AP31" i="8"/>
  <c r="AQ31" i="8"/>
  <c r="AV31" i="8"/>
  <c r="AR31" i="8"/>
  <c r="AS31" i="8"/>
  <c r="AM31" i="8"/>
  <c r="AW31" i="8"/>
  <c r="AT31" i="8"/>
  <c r="AX31" i="8"/>
  <c r="AU31" i="8"/>
  <c r="AN31" i="8"/>
  <c r="AY35" i="8"/>
  <c r="AZ35" i="8"/>
  <c r="AV35" i="8"/>
  <c r="AW35" i="8"/>
  <c r="AO35" i="8"/>
  <c r="AP35" i="8"/>
  <c r="AN35" i="8"/>
  <c r="AQ35" i="8"/>
  <c r="AR35" i="8"/>
  <c r="AM35" i="8"/>
  <c r="AS35" i="8"/>
  <c r="AT35" i="8"/>
  <c r="AU35" i="8"/>
  <c r="AX35" i="8"/>
  <c r="AY25" i="8"/>
  <c r="AM25" i="8"/>
  <c r="AW25" i="8"/>
  <c r="AZ25" i="8"/>
  <c r="AO25" i="8"/>
  <c r="AV25" i="8"/>
  <c r="AP25" i="8"/>
  <c r="AQ25" i="8"/>
  <c r="AR25" i="8"/>
  <c r="AN25" i="8"/>
  <c r="AX25" i="8"/>
  <c r="AS25" i="8"/>
  <c r="AT25" i="8"/>
  <c r="AU25" i="8"/>
  <c r="AY46" i="8"/>
  <c r="AV46" i="8"/>
  <c r="AZ46" i="8"/>
  <c r="AO46" i="8"/>
  <c r="AN46" i="8"/>
  <c r="AP46" i="8"/>
  <c r="AW46" i="8"/>
  <c r="AQ46" i="8"/>
  <c r="AR46" i="8"/>
  <c r="AS46" i="8"/>
  <c r="AT46" i="8"/>
  <c r="AU46" i="8"/>
  <c r="AM46" i="8"/>
  <c r="AX46" i="8"/>
  <c r="AY53" i="8"/>
  <c r="AV53" i="8"/>
  <c r="AZ53" i="8"/>
  <c r="AN53" i="8"/>
  <c r="AO53" i="8"/>
  <c r="AP53" i="8"/>
  <c r="AQ53" i="8"/>
  <c r="AM53" i="8"/>
  <c r="AW53" i="8"/>
  <c r="AR53" i="8"/>
  <c r="AS53" i="8"/>
  <c r="AT53" i="8"/>
  <c r="AU53" i="8"/>
  <c r="AX53" i="8"/>
  <c r="AY9" i="8"/>
  <c r="AX9" i="8"/>
  <c r="AZ9" i="8"/>
  <c r="AW9" i="8"/>
  <c r="AO9" i="8"/>
  <c r="AP9" i="8"/>
  <c r="AQ9" i="8"/>
  <c r="AR9" i="8"/>
  <c r="AS9" i="8"/>
  <c r="AV9" i="8"/>
  <c r="AT9" i="8"/>
  <c r="AN9" i="8"/>
  <c r="AU9" i="8"/>
  <c r="AM9" i="8"/>
  <c r="AY39" i="8"/>
  <c r="AZ39" i="8"/>
  <c r="AO39" i="8"/>
  <c r="AM39" i="8"/>
  <c r="AP39" i="8"/>
  <c r="AQ39" i="8"/>
  <c r="AV39" i="8"/>
  <c r="AR39" i="8"/>
  <c r="AS39" i="8"/>
  <c r="AW39" i="8"/>
  <c r="AT39" i="8"/>
  <c r="AN39" i="8"/>
  <c r="AU39" i="8"/>
  <c r="AX39" i="8"/>
  <c r="AY6" i="8"/>
  <c r="AZ6" i="8"/>
  <c r="AO6" i="8"/>
  <c r="AM6" i="8"/>
  <c r="AX6" i="8"/>
  <c r="AP6" i="8"/>
  <c r="AQ6" i="8"/>
  <c r="AR6" i="8"/>
  <c r="AV6" i="8"/>
  <c r="AS6" i="8"/>
  <c r="AW6" i="8"/>
  <c r="AT6" i="8"/>
  <c r="AU6" i="8"/>
  <c r="AN6" i="8"/>
  <c r="AY12" i="8"/>
  <c r="AZ12" i="8"/>
  <c r="AO12" i="8"/>
  <c r="AP12" i="8"/>
  <c r="AQ12" i="8"/>
  <c r="AN12" i="8"/>
  <c r="AV12" i="8"/>
  <c r="AW12" i="8"/>
  <c r="AR12" i="8"/>
  <c r="AS12" i="8"/>
  <c r="AT12" i="8"/>
  <c r="AX12" i="8"/>
  <c r="AU12" i="8"/>
  <c r="AM12" i="8"/>
  <c r="AY32" i="8"/>
  <c r="AN32" i="8"/>
  <c r="AZ32" i="8"/>
  <c r="AO32" i="8"/>
  <c r="AP32" i="8"/>
  <c r="AW32" i="8"/>
  <c r="AQ32" i="8"/>
  <c r="AR32" i="8"/>
  <c r="AS32" i="8"/>
  <c r="AT32" i="8"/>
  <c r="AM32" i="8"/>
  <c r="AX32" i="8"/>
  <c r="AU32" i="8"/>
  <c r="AV32" i="8"/>
  <c r="AY36" i="8"/>
  <c r="AZ36" i="8"/>
  <c r="AO36" i="8"/>
  <c r="AV36" i="8"/>
  <c r="AP36" i="8"/>
  <c r="AQ36" i="8"/>
  <c r="AN36" i="8"/>
  <c r="AR36" i="8"/>
  <c r="AS36" i="8"/>
  <c r="AT36" i="8"/>
  <c r="AU36" i="8"/>
  <c r="AW36" i="8"/>
  <c r="AM36" i="8"/>
  <c r="AX36" i="8"/>
  <c r="AY20" i="8"/>
  <c r="AN20" i="8"/>
  <c r="AZ20" i="8"/>
  <c r="AO20" i="8"/>
  <c r="AP20" i="8"/>
  <c r="AQ20" i="8"/>
  <c r="AV20" i="8"/>
  <c r="AR20" i="8"/>
  <c r="AW20" i="8"/>
  <c r="AS20" i="8"/>
  <c r="AT20" i="8"/>
  <c r="AM20" i="8"/>
  <c r="AX20" i="8"/>
  <c r="AU20" i="8"/>
  <c r="AY40" i="8"/>
  <c r="AW40" i="8"/>
  <c r="AZ40" i="8"/>
  <c r="AO40" i="8"/>
  <c r="AP40" i="8"/>
  <c r="AM40" i="8"/>
  <c r="AQ40" i="8"/>
  <c r="AR40" i="8"/>
  <c r="AS40" i="8"/>
  <c r="AV40" i="8"/>
  <c r="AT40" i="8"/>
  <c r="AU40" i="8"/>
  <c r="AN40" i="8"/>
  <c r="AX40" i="8"/>
  <c r="AY54" i="8"/>
  <c r="AZ54" i="8"/>
  <c r="AN54" i="8"/>
  <c r="AO54" i="8"/>
  <c r="AV54" i="8"/>
  <c r="AP54" i="8"/>
  <c r="AW54" i="8"/>
  <c r="AQ54" i="8"/>
  <c r="AR54" i="8"/>
  <c r="AS54" i="8"/>
  <c r="AT54" i="8"/>
  <c r="AU54" i="8"/>
  <c r="AX54" i="8"/>
  <c r="AY44" i="8"/>
  <c r="AN44" i="8"/>
  <c r="AZ44" i="8"/>
  <c r="AO44" i="8"/>
  <c r="AP44" i="8"/>
  <c r="AV44" i="8"/>
  <c r="AQ44" i="8"/>
  <c r="AW44" i="8"/>
  <c r="AR44" i="8"/>
  <c r="AS44" i="8"/>
  <c r="AT44" i="8"/>
  <c r="AM44" i="8"/>
  <c r="AU44" i="8"/>
  <c r="AX44" i="8"/>
  <c r="AY26" i="8"/>
  <c r="AZ26" i="8"/>
  <c r="AM26" i="8"/>
  <c r="AV26" i="8"/>
  <c r="AO26" i="8"/>
  <c r="AP26" i="8"/>
  <c r="AQ26" i="8"/>
  <c r="AR26" i="8"/>
  <c r="AS26" i="8"/>
  <c r="AN26" i="8"/>
  <c r="AW26" i="8"/>
  <c r="AX26" i="8"/>
  <c r="AT26" i="8"/>
  <c r="AU26" i="8"/>
  <c r="AY47" i="8"/>
  <c r="AZ47" i="8"/>
  <c r="AO47" i="8"/>
  <c r="AP47" i="8"/>
  <c r="AN47" i="8"/>
  <c r="AM47" i="8"/>
  <c r="AQ47" i="8"/>
  <c r="AR47" i="8"/>
  <c r="AS47" i="8"/>
  <c r="AV47" i="8"/>
  <c r="AT47" i="8"/>
  <c r="AU47" i="8"/>
  <c r="AW47" i="8"/>
  <c r="AX47" i="8"/>
  <c r="AY7" i="8"/>
  <c r="AW7" i="8"/>
  <c r="AZ7" i="8"/>
  <c r="AX7" i="8"/>
  <c r="AO7" i="8"/>
  <c r="AV7" i="8"/>
  <c r="AP7" i="8"/>
  <c r="AM7" i="8"/>
  <c r="AQ7" i="8"/>
  <c r="AR7" i="8"/>
  <c r="AS7" i="8"/>
  <c r="AN7" i="8"/>
  <c r="AT7" i="8"/>
  <c r="AU7" i="8"/>
  <c r="AY14" i="8"/>
  <c r="AZ14" i="8"/>
  <c r="AM14" i="8"/>
  <c r="AW14" i="8"/>
  <c r="AO14" i="8"/>
  <c r="AP14" i="8"/>
  <c r="AQ14" i="8"/>
  <c r="AR14" i="8"/>
  <c r="AS14" i="8"/>
  <c r="AN14" i="8"/>
  <c r="AV14" i="8"/>
  <c r="AT14" i="8"/>
  <c r="AX14" i="8"/>
  <c r="AU14" i="8"/>
  <c r="AY33" i="8"/>
  <c r="AW33" i="8"/>
  <c r="AZ33" i="8"/>
  <c r="AN33" i="8"/>
  <c r="AX33" i="8"/>
  <c r="AO33" i="8"/>
  <c r="AP33" i="8"/>
  <c r="AV33" i="8"/>
  <c r="AQ33" i="8"/>
  <c r="AR33" i="8"/>
  <c r="AS33" i="8"/>
  <c r="AT33" i="8"/>
  <c r="AU33" i="8"/>
  <c r="AM33" i="8"/>
  <c r="AY50" i="8"/>
  <c r="AZ50" i="8"/>
  <c r="AM50" i="8"/>
  <c r="AO50" i="8"/>
  <c r="AP50" i="8"/>
  <c r="AV50" i="8"/>
  <c r="AQ50" i="8"/>
  <c r="AR50" i="8"/>
  <c r="AW50" i="8"/>
  <c r="AS50" i="8"/>
  <c r="AN50" i="8"/>
  <c r="AT50" i="8"/>
  <c r="AU50" i="8"/>
  <c r="AX50" i="8"/>
  <c r="AY18" i="8"/>
  <c r="AZ18" i="8"/>
  <c r="AO18" i="8"/>
  <c r="AP18" i="8"/>
  <c r="AV18" i="8"/>
  <c r="AQ18" i="8"/>
  <c r="AR18" i="8"/>
  <c r="AM18" i="8"/>
  <c r="AS18" i="8"/>
  <c r="AW18" i="8"/>
  <c r="AT18" i="8"/>
  <c r="AX18" i="8"/>
  <c r="AU18" i="8"/>
  <c r="AN18" i="8"/>
  <c r="AY27" i="8"/>
  <c r="AZ27" i="8"/>
  <c r="AW27" i="8"/>
  <c r="AO27" i="8"/>
  <c r="AM27" i="8"/>
  <c r="AP27" i="8"/>
  <c r="AQ27" i="8"/>
  <c r="AR27" i="8"/>
  <c r="AS27" i="8"/>
  <c r="AV27" i="8"/>
  <c r="AT27" i="8"/>
  <c r="AN27" i="8"/>
  <c r="AU27" i="8"/>
  <c r="AX27" i="8"/>
  <c r="AY16" i="8"/>
  <c r="AW16" i="8"/>
  <c r="AZ16" i="8"/>
  <c r="AO16" i="8"/>
  <c r="AV16" i="8"/>
  <c r="AP16" i="8"/>
  <c r="AM16" i="8"/>
  <c r="AQ16" i="8"/>
  <c r="AR16" i="8"/>
  <c r="AS16" i="8"/>
  <c r="AT16" i="8"/>
  <c r="AX16" i="8"/>
  <c r="AU16" i="8"/>
  <c r="AN16" i="8"/>
  <c r="AY17" i="8"/>
  <c r="AZ17" i="8"/>
  <c r="AV17" i="8"/>
  <c r="AO17" i="8"/>
  <c r="AP17" i="8"/>
  <c r="AN17" i="8"/>
  <c r="AW17" i="8"/>
  <c r="AQ17" i="8"/>
  <c r="AM17" i="8"/>
  <c r="AR17" i="8"/>
  <c r="AS17" i="8"/>
  <c r="AT17" i="8"/>
  <c r="AX17" i="8"/>
  <c r="AU17" i="8"/>
  <c r="AY19" i="8"/>
  <c r="AZ19" i="8"/>
  <c r="AO19" i="8"/>
  <c r="AP19" i="8"/>
  <c r="AQ19" i="8"/>
  <c r="AW19" i="8"/>
  <c r="AR19" i="8"/>
  <c r="AS19" i="8"/>
  <c r="AM19" i="8"/>
  <c r="AT19" i="8"/>
  <c r="AX19" i="8"/>
  <c r="AU19" i="8"/>
  <c r="AV19" i="8"/>
  <c r="AN19" i="8"/>
  <c r="AY21" i="8"/>
  <c r="AZ21" i="8"/>
  <c r="AN21" i="8"/>
  <c r="AW21" i="8"/>
  <c r="AO21" i="8"/>
  <c r="AP21" i="8"/>
  <c r="AQ21" i="8"/>
  <c r="AR21" i="8"/>
  <c r="AS21" i="8"/>
  <c r="AV21" i="8"/>
  <c r="AT21" i="8"/>
  <c r="AX21" i="8"/>
  <c r="AU21" i="8"/>
  <c r="AM21" i="8"/>
  <c r="AY41" i="8"/>
  <c r="AZ41" i="8"/>
  <c r="AO41" i="8"/>
  <c r="AP41" i="8"/>
  <c r="AQ41" i="8"/>
  <c r="AM41" i="8"/>
  <c r="AN41" i="8"/>
  <c r="AR41" i="8"/>
  <c r="AV41" i="8"/>
  <c r="AS41" i="8"/>
  <c r="AT41" i="8"/>
  <c r="AU41" i="8"/>
  <c r="AW41" i="8"/>
  <c r="AX41" i="8"/>
  <c r="AY49" i="8"/>
  <c r="AM49" i="8"/>
  <c r="AZ49" i="8"/>
  <c r="AO49" i="8"/>
  <c r="AP49" i="8"/>
  <c r="AQ49" i="8"/>
  <c r="AR49" i="8"/>
  <c r="AN49" i="8"/>
  <c r="AV49" i="8"/>
  <c r="AS49" i="8"/>
  <c r="AW49" i="8"/>
  <c r="AT49" i="8"/>
  <c r="AU49" i="8"/>
  <c r="AX49" i="8"/>
  <c r="AY8" i="8"/>
  <c r="AV8" i="8"/>
  <c r="AZ8" i="8"/>
  <c r="AM8" i="8"/>
  <c r="AO8" i="8"/>
  <c r="AP8" i="8"/>
  <c r="AX8" i="8"/>
  <c r="AQ8" i="8"/>
  <c r="AR8" i="8"/>
  <c r="AS8" i="8"/>
  <c r="AN8" i="8"/>
  <c r="AT8" i="8"/>
  <c r="AU8" i="8"/>
  <c r="AW8" i="8"/>
  <c r="H21" i="14"/>
  <c r="I21" i="14" s="1"/>
  <c r="H20" i="14"/>
  <c r="I20" i="14" s="1"/>
  <c r="H19" i="14"/>
  <c r="I19" i="14" s="1"/>
  <c r="H18" i="14"/>
  <c r="I18" i="14" s="1"/>
  <c r="H17" i="14"/>
  <c r="I17" i="14" s="1"/>
  <c r="H16" i="14"/>
  <c r="I16" i="14" s="1"/>
  <c r="H15" i="14"/>
  <c r="I15" i="14" s="1"/>
  <c r="H14" i="14"/>
  <c r="I14" i="14" s="1"/>
  <c r="H13" i="14"/>
  <c r="I13" i="14" s="1"/>
  <c r="H11" i="14"/>
  <c r="I11" i="14" s="1"/>
  <c r="H10" i="14"/>
  <c r="I10" i="14" s="1"/>
  <c r="H9" i="14"/>
  <c r="I9" i="14" s="1"/>
  <c r="H8" i="14"/>
  <c r="I8" i="14" s="1"/>
  <c r="I7" i="14"/>
  <c r="AY13" i="8" l="1"/>
  <c r="AM13" i="8"/>
  <c r="AZ13" i="8"/>
  <c r="AO13" i="8"/>
  <c r="AP13" i="8"/>
  <c r="AQ13" i="8"/>
  <c r="AR13" i="8"/>
  <c r="AN13" i="8"/>
  <c r="AV13" i="8"/>
  <c r="AV3" i="8" s="1"/>
  <c r="N7" i="12" s="1"/>
  <c r="AS13" i="8"/>
  <c r="AT13" i="8"/>
  <c r="AX13" i="8"/>
  <c r="AU13" i="8"/>
  <c r="AW13" i="8"/>
  <c r="AY15" i="8"/>
  <c r="AV15" i="8"/>
  <c r="AZ15" i="8"/>
  <c r="AZ3" i="8" s="1"/>
  <c r="R7" i="12" s="1"/>
  <c r="AO15" i="8"/>
  <c r="AM15" i="8"/>
  <c r="AP15" i="8"/>
  <c r="AP3" i="8" s="1"/>
  <c r="H7" i="12" s="1"/>
  <c r="AQ15" i="8"/>
  <c r="AR15" i="8"/>
  <c r="AS15" i="8"/>
  <c r="AT15" i="8"/>
  <c r="AN15" i="8"/>
  <c r="AX15" i="8"/>
  <c r="AU15" i="8"/>
  <c r="AW15" i="8"/>
  <c r="AW3" i="8" s="1"/>
  <c r="O7" i="12" s="1"/>
  <c r="D56" i="14"/>
  <c r="AY3" i="8" l="1"/>
  <c r="Q7" i="12" s="1"/>
  <c r="AO3" i="8"/>
  <c r="G7" i="12" s="1"/>
  <c r="AS3" i="8"/>
  <c r="K7" i="12" s="1"/>
  <c r="AQ3" i="8"/>
  <c r="I7" i="12" s="1"/>
  <c r="AM3" i="8"/>
  <c r="E7" i="12" s="1"/>
  <c r="AT3" i="8"/>
  <c r="L7" i="12" s="1"/>
  <c r="AR3" i="8"/>
  <c r="J7" i="12" s="1"/>
  <c r="AX3" i="8"/>
  <c r="P7" i="12" s="1"/>
  <c r="AU3" i="8"/>
  <c r="M7" i="12" s="1"/>
  <c r="AN3" i="8"/>
  <c r="F7" i="12" s="1"/>
  <c r="I56" i="14"/>
  <c r="I61" i="14" s="1"/>
  <c r="I63" i="14" s="1"/>
  <c r="D7" i="12" l="1"/>
  <c r="C8" i="13" s="1"/>
  <c r="C9" i="13" s="1"/>
  <c r="C11" i="13" s="1"/>
  <c r="E8" i="12"/>
  <c r="I64" i="14"/>
  <c r="I65" i="14" s="1"/>
  <c r="C10" i="13" l="1"/>
  <c r="E12" i="12"/>
  <c r="E9" i="12"/>
  <c r="E10" i="12"/>
  <c r="D4" i="12" l="1"/>
  <c r="G6" i="13" l="1"/>
  <c r="D5" i="12"/>
  <c r="H7" i="6"/>
  <c r="I7" i="6" s="1"/>
  <c r="D56" i="6"/>
  <c r="I56" i="6" l="1"/>
  <c r="I61" i="6" s="1"/>
  <c r="I63" i="6" s="1"/>
  <c r="I64" i="6" s="1"/>
  <c r="I65" i="6" s="1"/>
  <c r="C16" i="13" s="1"/>
  <c r="H8" i="12" l="1"/>
  <c r="F8" i="12"/>
  <c r="K8" i="12"/>
  <c r="O8" i="12"/>
  <c r="I8" i="12"/>
  <c r="M8" i="12"/>
  <c r="P8" i="12"/>
  <c r="N8" i="12"/>
  <c r="G8" i="12"/>
  <c r="L8" i="12"/>
  <c r="J8" i="12"/>
  <c r="Q8" i="12"/>
  <c r="R8" i="12"/>
  <c r="L10" i="12" l="1"/>
  <c r="L12" i="12"/>
  <c r="L9" i="12"/>
  <c r="M10" i="12"/>
  <c r="M12" i="12"/>
  <c r="M9" i="12"/>
  <c r="M11" i="12" s="1"/>
  <c r="J10" i="12"/>
  <c r="J12" i="12"/>
  <c r="J9" i="12"/>
  <c r="J11" i="12" s="1"/>
  <c r="O10" i="12"/>
  <c r="O12" i="12"/>
  <c r="O9" i="12"/>
  <c r="O11" i="12" s="1"/>
  <c r="Q10" i="12"/>
  <c r="Q12" i="12"/>
  <c r="Q9" i="12"/>
  <c r="G10" i="12"/>
  <c r="G12" i="12"/>
  <c r="G9" i="12"/>
  <c r="G11" i="12" s="1"/>
  <c r="K10" i="12"/>
  <c r="K12" i="12"/>
  <c r="K9" i="12"/>
  <c r="K11" i="12" s="1"/>
  <c r="N10" i="12"/>
  <c r="N12" i="12"/>
  <c r="N9" i="12"/>
  <c r="N11" i="12" s="1"/>
  <c r="P10" i="12"/>
  <c r="P12" i="12"/>
  <c r="P9" i="12"/>
  <c r="P11" i="12" s="1"/>
  <c r="I10" i="12"/>
  <c r="I12" i="12"/>
  <c r="I9" i="12"/>
  <c r="I11" i="12" s="1"/>
  <c r="F10" i="12"/>
  <c r="F12" i="12"/>
  <c r="F9" i="12"/>
  <c r="D9" i="12" s="1"/>
  <c r="D11" i="12" s="1"/>
  <c r="R10" i="12"/>
  <c r="R12" i="12"/>
  <c r="R9" i="12"/>
  <c r="R11" i="12" s="1"/>
  <c r="H10" i="12"/>
  <c r="H12" i="12"/>
  <c r="H9" i="12"/>
  <c r="H11" i="12" s="1"/>
  <c r="L11" i="12"/>
  <c r="Q11" i="12"/>
  <c r="F11" i="12" l="1"/>
  <c r="D8" i="12"/>
  <c r="D12" i="12" s="1"/>
  <c r="D10" i="12" l="1"/>
  <c r="E11" i="12" l="1"/>
  <c r="G9" i="13" l="1"/>
  <c r="G11" i="13" l="1"/>
  <c r="G10" i="13"/>
  <c r="G8" i="13"/>
  <c r="C14" i="13"/>
  <c r="C15" i="13" s="1"/>
  <c r="C17" i="13" s="1"/>
</calcChain>
</file>

<file path=xl/sharedStrings.xml><?xml version="1.0" encoding="utf-8"?>
<sst xmlns="http://schemas.openxmlformats.org/spreadsheetml/2006/main" count="615" uniqueCount="293">
  <si>
    <t>（様式第13号）</t>
  </si>
  <si>
    <t>40形2灯
天井埋込み
タイプ（FL）</t>
    <rPh sb="6" eb="8">
      <t>テンジョウ</t>
    </rPh>
    <rPh sb="8" eb="10">
      <t>ウメコミ</t>
    </rPh>
    <phoneticPr fontId="7"/>
  </si>
  <si>
    <t>40形2灯
天井埋込み
タイプ（Hf)</t>
    <rPh sb="6" eb="8">
      <t>テンジョウ</t>
    </rPh>
    <rPh sb="8" eb="10">
      <t>ウメコミ</t>
    </rPh>
    <phoneticPr fontId="7"/>
  </si>
  <si>
    <t>40形2灯
天井直付け
タイプ（FL）</t>
    <rPh sb="6" eb="8">
      <t>テンジョウ</t>
    </rPh>
    <rPh sb="8" eb="10">
      <t>ジカヅ</t>
    </rPh>
    <phoneticPr fontId="7"/>
  </si>
  <si>
    <t>40形2灯
天井直付け
タイプ（Hf)</t>
    <rPh sb="6" eb="8">
      <t>テンジョウ</t>
    </rPh>
    <rPh sb="8" eb="10">
      <t>ジカヅ</t>
    </rPh>
    <phoneticPr fontId="7"/>
  </si>
  <si>
    <t>40形1灯
天井埋込み
タイプ（FL）</t>
    <rPh sb="6" eb="8">
      <t>テンジョウ</t>
    </rPh>
    <rPh sb="8" eb="10">
      <t>ウメコミ</t>
    </rPh>
    <phoneticPr fontId="7"/>
  </si>
  <si>
    <t>40形1灯
天井埋込み
タイプ（Hf）</t>
    <rPh sb="6" eb="8">
      <t>テンジョウ</t>
    </rPh>
    <rPh sb="8" eb="10">
      <t>ウメコミ</t>
    </rPh>
    <phoneticPr fontId="7"/>
  </si>
  <si>
    <t>40形1灯
天井直付け
タイプ（FL）</t>
    <rPh sb="6" eb="8">
      <t>テンジョウ</t>
    </rPh>
    <rPh sb="8" eb="10">
      <t>ジカヅ</t>
    </rPh>
    <phoneticPr fontId="7"/>
  </si>
  <si>
    <t>40形1灯
天井直付け
タイプ（Hf)</t>
    <rPh sb="6" eb="8">
      <t>テンジョウ</t>
    </rPh>
    <rPh sb="8" eb="10">
      <t>ジカヅ</t>
    </rPh>
    <phoneticPr fontId="7"/>
  </si>
  <si>
    <t>ダウンライト
（白熱球）</t>
    <rPh sb="8" eb="10">
      <t>ハクネツ</t>
    </rPh>
    <rPh sb="10" eb="11">
      <t>キュウ</t>
    </rPh>
    <phoneticPr fontId="5"/>
  </si>
  <si>
    <t>ダウンライト
（蛍光灯）</t>
    <rPh sb="8" eb="10">
      <t>ケイコウ</t>
    </rPh>
    <rPh sb="10" eb="11">
      <t>トウ</t>
    </rPh>
    <phoneticPr fontId="5"/>
  </si>
  <si>
    <t>誘導灯
小型（C級）</t>
  </si>
  <si>
    <t>誘導灯
中型（B級）</t>
  </si>
  <si>
    <t>非常灯
40形2灯（FL)
天井埋込みタイプ</t>
    <rPh sb="0" eb="3">
      <t>ヒジョウトウ</t>
    </rPh>
    <phoneticPr fontId="5"/>
  </si>
  <si>
    <t>非常灯
40形2灯（Hf)
天井埋込みタイプ</t>
    <rPh sb="0" eb="3">
      <t>ヒジョウトウ</t>
    </rPh>
    <phoneticPr fontId="5"/>
  </si>
  <si>
    <t>非常灯
40形2灯（FL)
天井直付けタイプ</t>
    <rPh sb="0" eb="3">
      <t>ヒジョウトウ</t>
    </rPh>
    <phoneticPr fontId="5"/>
  </si>
  <si>
    <t>非常灯
40形2灯（Hf)
天井直付けタイプ</t>
    <rPh sb="0" eb="3">
      <t>ヒジョウトウ</t>
    </rPh>
    <phoneticPr fontId="5"/>
  </si>
  <si>
    <t>非常灯
40形1灯（FL）
天井埋込みタイプ</t>
    <rPh sb="0" eb="3">
      <t>ヒジョウトウ</t>
    </rPh>
    <phoneticPr fontId="5"/>
  </si>
  <si>
    <t>非常灯
40形1灯（Hf）
天井埋込みタイプ</t>
    <rPh sb="0" eb="3">
      <t>ヒジョウトウ</t>
    </rPh>
    <phoneticPr fontId="5"/>
  </si>
  <si>
    <t>非常灯
40形1灯（FL）
天井直付けタイプ</t>
    <rPh sb="0" eb="3">
      <t>ヒジョウトウ</t>
    </rPh>
    <phoneticPr fontId="5"/>
  </si>
  <si>
    <t>非常灯
40形1灯（Hf）
天井直付けタイプ</t>
    <rPh sb="0" eb="3">
      <t>ヒジョウトウ</t>
    </rPh>
    <phoneticPr fontId="5"/>
  </si>
  <si>
    <t>非常灯
20形
2灯タイプ</t>
    <rPh sb="0" eb="3">
      <t>ヒジョウトウ</t>
    </rPh>
    <phoneticPr fontId="5"/>
  </si>
  <si>
    <t>非常灯
20形
1灯タイプ</t>
    <rPh sb="0" eb="3">
      <t>ヒジョウトウ</t>
    </rPh>
    <phoneticPr fontId="5"/>
  </si>
  <si>
    <t>対象外</t>
    <rPh sb="0" eb="2">
      <t>タイショウ</t>
    </rPh>
    <rPh sb="2" eb="3">
      <t>ガイ</t>
    </rPh>
    <phoneticPr fontId="6"/>
  </si>
  <si>
    <t>埋込天井灯
（450mm角）</t>
    <rPh sb="12" eb="13">
      <t>カク</t>
    </rPh>
    <phoneticPr fontId="5"/>
  </si>
  <si>
    <t>埋込天井灯
（600mm角）</t>
    <rPh sb="12" eb="13">
      <t>カク</t>
    </rPh>
    <phoneticPr fontId="5"/>
  </si>
  <si>
    <t>01</t>
  </si>
  <si>
    <t>01</t>
    <phoneticPr fontId="5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</si>
  <si>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</si>
  <si>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</si>
  <si>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</si>
  <si>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</si>
  <si>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</si>
  <si>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</si>
  <si>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</si>
  <si>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</si>
  <si>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</si>
  <si>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</si>
  <si>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</si>
  <si>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</si>
  <si>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</si>
  <si>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</si>
  <si>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</si>
  <si>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</si>
  <si>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</si>
  <si>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</si>
  <si>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</si>
  <si>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</si>
  <si>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</si>
  <si>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</si>
  <si>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</si>
  <si>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</si>
  <si>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</si>
  <si>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</si>
  <si>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</si>
  <si>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</si>
  <si>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</si>
  <si>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</si>
  <si>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</si>
  <si>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</si>
  <si>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</si>
  <si>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</si>
  <si>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</si>
  <si>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</si>
  <si>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</si>
  <si>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</si>
  <si>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</si>
  <si>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</si>
  <si>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</si>
  <si>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</si>
  <si>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</si>
  <si>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</si>
  <si>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</si>
  <si>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</si>
  <si>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</si>
  <si>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</si>
  <si>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通し番号</t>
    <rPh sb="0" eb="1">
      <t>トオ</t>
    </rPh>
    <rPh sb="2" eb="4">
      <t>バンゴウ</t>
    </rPh>
    <phoneticPr fontId="5"/>
  </si>
  <si>
    <t>簡易仕様</t>
    <rPh sb="0" eb="2">
      <t>カンイ</t>
    </rPh>
    <rPh sb="2" eb="4">
      <t>シヨウ</t>
    </rPh>
    <phoneticPr fontId="5"/>
  </si>
  <si>
    <t>指定外</t>
    <rPh sb="0" eb="2">
      <t>シテイ</t>
    </rPh>
    <rPh sb="2" eb="3">
      <t>ガイ</t>
    </rPh>
    <phoneticPr fontId="5"/>
  </si>
  <si>
    <t>使用照明器具提案書 </t>
    <phoneticPr fontId="5"/>
  </si>
  <si>
    <t>提案する照明器具</t>
    <rPh sb="0" eb="2">
      <t>テイアン</t>
    </rPh>
    <rPh sb="4" eb="6">
      <t>ショウメイ</t>
    </rPh>
    <rPh sb="6" eb="8">
      <t>キグ</t>
    </rPh>
    <phoneticPr fontId="5"/>
  </si>
  <si>
    <t>メーカー名</t>
    <rPh sb="4" eb="5">
      <t>メイ</t>
    </rPh>
    <phoneticPr fontId="5"/>
  </si>
  <si>
    <t>品番</t>
    <rPh sb="0" eb="2">
      <t>ヒンバン</t>
    </rPh>
    <phoneticPr fontId="5"/>
  </si>
  <si>
    <t>消費電力（W)</t>
    <rPh sb="0" eb="2">
      <t>ショウヒ</t>
    </rPh>
    <rPh sb="2" eb="4">
      <t>デンリョク</t>
    </rPh>
    <phoneticPr fontId="5"/>
  </si>
  <si>
    <t>希望小売価格（税抜、円）</t>
    <rPh sb="0" eb="2">
      <t>キボウ</t>
    </rPh>
    <rPh sb="2" eb="4">
      <t>コウリ</t>
    </rPh>
    <rPh sb="4" eb="6">
      <t>カカク</t>
    </rPh>
    <rPh sb="7" eb="9">
      <t>ゼイヌキ</t>
    </rPh>
    <rPh sb="10" eb="11">
      <t>エン</t>
    </rPh>
    <phoneticPr fontId="5"/>
  </si>
  <si>
    <t>工事費</t>
    <rPh sb="0" eb="3">
      <t>コウジヒ</t>
    </rPh>
    <phoneticPr fontId="5"/>
  </si>
  <si>
    <t>照明器具代</t>
    <rPh sb="0" eb="2">
      <t>ショウメイ</t>
    </rPh>
    <rPh sb="2" eb="4">
      <t>キグ</t>
    </rPh>
    <rPh sb="4" eb="5">
      <t>ダイ</t>
    </rPh>
    <phoneticPr fontId="5"/>
  </si>
  <si>
    <t>取付費</t>
    <rPh sb="0" eb="1">
      <t>ト</t>
    </rPh>
    <rPh sb="1" eb="2">
      <t>ツ</t>
    </rPh>
    <rPh sb="2" eb="3">
      <t>ヒ</t>
    </rPh>
    <phoneticPr fontId="5"/>
  </si>
  <si>
    <t>撤去処分費</t>
    <rPh sb="0" eb="2">
      <t>テッキョ</t>
    </rPh>
    <rPh sb="2" eb="4">
      <t>ショブン</t>
    </rPh>
    <rPh sb="4" eb="5">
      <t>ヒ</t>
    </rPh>
    <phoneticPr fontId="5"/>
  </si>
  <si>
    <t>計（単価）</t>
    <rPh sb="0" eb="1">
      <t>ケイ</t>
    </rPh>
    <rPh sb="2" eb="4">
      <t>タンカ</t>
    </rPh>
    <phoneticPr fontId="5"/>
  </si>
  <si>
    <t>詳細設計費</t>
    <rPh sb="0" eb="2">
      <t>ショウサイ</t>
    </rPh>
    <rPh sb="2" eb="4">
      <t>セッケイ</t>
    </rPh>
    <rPh sb="4" eb="5">
      <t>ヒ</t>
    </rPh>
    <phoneticPr fontId="5"/>
  </si>
  <si>
    <t>工事管理費</t>
    <rPh sb="0" eb="2">
      <t>コウジ</t>
    </rPh>
    <rPh sb="2" eb="4">
      <t>カンリ</t>
    </rPh>
    <rPh sb="4" eb="5">
      <t>ヒ</t>
    </rPh>
    <phoneticPr fontId="5"/>
  </si>
  <si>
    <t>現地調査費</t>
    <rPh sb="0" eb="2">
      <t>ゲンチ</t>
    </rPh>
    <rPh sb="2" eb="4">
      <t>チョウサ</t>
    </rPh>
    <rPh sb="4" eb="5">
      <t>ヒ</t>
    </rPh>
    <phoneticPr fontId="5"/>
  </si>
  <si>
    <t>その他経費</t>
    <rPh sb="2" eb="3">
      <t>タ</t>
    </rPh>
    <rPh sb="3" eb="5">
      <t>ケイヒ</t>
    </rPh>
    <phoneticPr fontId="5"/>
  </si>
  <si>
    <t>小計</t>
    <rPh sb="0" eb="2">
      <t>ショウケイ</t>
    </rPh>
    <phoneticPr fontId="5"/>
  </si>
  <si>
    <t>一般管理費</t>
    <rPh sb="0" eb="2">
      <t>イッパン</t>
    </rPh>
    <rPh sb="2" eb="5">
      <t>カンリヒ</t>
    </rPh>
    <phoneticPr fontId="5"/>
  </si>
  <si>
    <t>合計</t>
    <rPh sb="0" eb="2">
      <t>ゴウケイ</t>
    </rPh>
    <phoneticPr fontId="5"/>
  </si>
  <si>
    <t>消費税及び地方消費税相当額</t>
    <rPh sb="0" eb="3">
      <t>ショウヒゼイ</t>
    </rPh>
    <rPh sb="3" eb="4">
      <t>オヨ</t>
    </rPh>
    <rPh sb="5" eb="7">
      <t>チホウ</t>
    </rPh>
    <rPh sb="7" eb="10">
      <t>ショウヒゼイ</t>
    </rPh>
    <rPh sb="10" eb="12">
      <t>ソウトウ</t>
    </rPh>
    <rPh sb="12" eb="13">
      <t>ガク</t>
    </rPh>
    <phoneticPr fontId="5"/>
  </si>
  <si>
    <t>総計</t>
    <rPh sb="0" eb="2">
      <t>ソウケイ</t>
    </rPh>
    <phoneticPr fontId="5"/>
  </si>
  <si>
    <t>計</t>
    <rPh sb="0" eb="1">
      <t>ケイ</t>
    </rPh>
    <phoneticPr fontId="5"/>
  </si>
  <si>
    <t>事業費</t>
    <rPh sb="0" eb="3">
      <t>ジギョウヒ</t>
    </rPh>
    <phoneticPr fontId="5"/>
  </si>
  <si>
    <t>番号</t>
    <rPh sb="0" eb="2">
      <t>バンゴウ</t>
    </rPh>
    <phoneticPr fontId="5"/>
  </si>
  <si>
    <t>簡易名称</t>
    <rPh sb="0" eb="2">
      <t>カンイ</t>
    </rPh>
    <rPh sb="2" eb="4">
      <t>メイショウ</t>
    </rPh>
    <phoneticPr fontId="5"/>
  </si>
  <si>
    <t>天井埋込型 一体型LED 下面開放型 直管形蛍光灯 FLR40形2灯器具相当/4000 lmタイプ、300幅</t>
  </si>
  <si>
    <t>天井埋込型 一体型LED 下面開放型 直管形蛍光灯 Hf32形2灯器具相当/5200 lmタイプ、300幅</t>
  </si>
  <si>
    <t>天井直付型 一体型LED 富士型 直管形蛍光灯 FLR40形2灯器具相当/4000 lmタイプ、230幅</t>
  </si>
  <si>
    <t>天井直付型 一体型LED 富士型 直管形蛍光灯 Hf32形2灯器具相当/5200 lmタイプ、230幅</t>
  </si>
  <si>
    <t>天井埋込型 一体型LED 下面開放型 直管形蛍光灯FLR40形1灯器具相当/2000 lmタイプ、190～230幅</t>
  </si>
  <si>
    <t>天井埋込型 一体型LED 下面開放型 直管形蛍光灯Hf32形1灯器具相当/2500 lmタイプ、190～230幅</t>
  </si>
  <si>
    <t>天井直付型 一体型LED 富士型 直管形蛍光灯FLR40形1灯器具相当/2000 lmタイプ、150～230幅</t>
  </si>
  <si>
    <t>天井直付型 一体型LED 富士型 直管形蛍光灯Hf32形1灯器具相当/2500 lmタイプ、150～230幅</t>
  </si>
  <si>
    <t>天井直付型 一体型LED 富士型 直管形蛍光灯FL20形1灯器具相当/800 lmタイプ、230幅</t>
  </si>
  <si>
    <t>天井埋込型 一体型LED スクエアタイプ 下面開放型 コンパクト形蛍光灯FHP32形3灯器具相当/4400 lmタイプ、450mm角埋込</t>
  </si>
  <si>
    <t>天井埋込型 一体型LED スクエアタイプ 下面開放型 コンパクト形蛍光灯FHP45形3灯器具相当/5800～6300 lm、600mm角埋込</t>
  </si>
  <si>
    <t>天井埋込型 LED（昼白色） ダウンライト 拡散(広角)タイプ/埋込穴φ125/白熱電球60形1灯器具相当</t>
  </si>
  <si>
    <t>天井直付型・壁直付型・天井直付吊下型 LED誘導灯 片面型・一般型（20分間） リモコン自己点検機能付/C級（10形）</t>
  </si>
  <si>
    <t>天井直付型・壁直付型・天井直付吊下型 LED誘導灯 片面型・一般型（20分間） リモコン自己点検機能付/B級・BL形（20B形）</t>
  </si>
  <si>
    <t>天井埋込型 一体型LED 下面開放型 直管形蛍光灯 FLR40形2灯器具相当/4000 lmタイプ、300幅、非常用照明 電源内蔵タイプ</t>
  </si>
  <si>
    <t>天井埋込型 一体型LED 下面開放型 直管形蛍光灯 Hf32形2灯器具相当/5200 lmタイプ、300幅、非常用照明 電源内蔵タイプ</t>
  </si>
  <si>
    <t>天井直付型 一体型LED 富士型 直管形蛍光灯 FLR40形2灯器具相当/4000 lmタイプ、230幅、非常用照明 電源内蔵タイプ</t>
  </si>
  <si>
    <t>天井直付型 一体型LED 富士型 直管形蛍光灯 Hf32形2灯器具相当/5200 lmタイプ、230幅、非常用照明 電源内蔵タイプ</t>
  </si>
  <si>
    <t>天井埋込型 一体型LED 下面開放型 直管形蛍光灯 FLR40形1灯器具相当/2000 lmタイプ、300幅、非常用照明 電源内蔵タイプ</t>
  </si>
  <si>
    <t>天井埋込型 一体型LED 下面開放型 直管形蛍光灯 Hf32形1灯器具相当/2500 lmタイプ、300幅、非常用照明 電源内蔵タイプ</t>
  </si>
  <si>
    <t>天井直付型 一体型LED 富士型 直管形蛍光灯 FLR40形1灯器具相当/2000 lmタイプ、230幅、非常用照明 電源内蔵タイプ</t>
  </si>
  <si>
    <t>天井直付型 一体型LED 富士型 直管形蛍光灯 Hf32形1灯器具相当/2500 lmタイプ、150～230幅、非常用照明 電源内蔵タイプ</t>
  </si>
  <si>
    <t>天井直付型 一体型LED 富士型 直管形蛍光灯 FL20形2灯器具相当/1600 lmタイプ、230幅、非常用照明 電源内蔵タイプ</t>
  </si>
  <si>
    <t>天井直付型 一体型LED 富士型 直管形蛍光灯 FL20形1灯器具相当/800 lmタイプ、230幅、非常用照明 電源内蔵タイプ</t>
  </si>
  <si>
    <t>※２　各製品のカタログ等から仕様が分かるページを添付すること。</t>
  </si>
  <si>
    <t>※１　寸法指定のない照明器具については、可能な限り安価な汎用製品を提案すること。</t>
  </si>
  <si>
    <t>直接工事費計</t>
    <rPh sb="0" eb="2">
      <t>チョクセツ</t>
    </rPh>
    <rPh sb="2" eb="5">
      <t>コウジヒ</t>
    </rPh>
    <rPh sb="5" eb="6">
      <t>ケイ</t>
    </rPh>
    <phoneticPr fontId="5"/>
  </si>
  <si>
    <t>台数</t>
    <rPh sb="0" eb="2">
      <t>ダイスウ</t>
    </rPh>
    <phoneticPr fontId="5"/>
  </si>
  <si>
    <t>機器仕様</t>
    <rPh sb="0" eb="2">
      <t>キキ</t>
    </rPh>
    <rPh sb="2" eb="4">
      <t>シヨウ</t>
    </rPh>
    <phoneticPr fontId="5"/>
  </si>
  <si>
    <t>（単位：円）</t>
    <rPh sb="1" eb="3">
      <t>タンイ</t>
    </rPh>
    <rPh sb="4" eb="5">
      <t>エン</t>
    </rPh>
    <phoneticPr fontId="5"/>
  </si>
  <si>
    <t>※２　使用する照明器具は、使用照明器具提案書（様式第13号）で提案した照明器具とする。</t>
  </si>
  <si>
    <t>様式13号から</t>
    <rPh sb="0" eb="2">
      <t>ヨウシキ</t>
    </rPh>
    <rPh sb="4" eb="5">
      <t>ゴウ</t>
    </rPh>
    <phoneticPr fontId="5"/>
  </si>
  <si>
    <t>※１　「照明器具代」から「撤去処分費」の欄については、１台当たりの単価を記載する。</t>
    <phoneticPr fontId="5"/>
  </si>
  <si>
    <t>20形2灯
天井直付け
タイプ（FL）</t>
  </si>
  <si>
    <t>20形1灯
天井直付け
タイプ（FL）</t>
  </si>
  <si>
    <t>提案LEDの消費電力</t>
    <rPh sb="0" eb="2">
      <t>テイアン</t>
    </rPh>
    <rPh sb="6" eb="8">
      <t>ショウヒ</t>
    </rPh>
    <rPh sb="8" eb="10">
      <t>デンリョク</t>
    </rPh>
    <phoneticPr fontId="5"/>
  </si>
  <si>
    <t/>
  </si>
  <si>
    <t>想定LEDの消費電力</t>
    <rPh sb="0" eb="2">
      <t>ソウテイ</t>
    </rPh>
    <rPh sb="6" eb="8">
      <t>ショウヒ</t>
    </rPh>
    <rPh sb="8" eb="10">
      <t>デンリョク</t>
    </rPh>
    <phoneticPr fontId="5"/>
  </si>
  <si>
    <t>全体</t>
    <rPh sb="0" eb="2">
      <t>ゼンタイ</t>
    </rPh>
    <phoneticPr fontId="15"/>
  </si>
  <si>
    <t>照明全体の電力使用量(kWh/年)</t>
  </si>
  <si>
    <t>照明全体の節電電力量（kWh/年）</t>
  </si>
  <si>
    <t>年間節電額（円/年）</t>
  </si>
  <si>
    <t>削減CO2（t-CO2）</t>
    <rPh sb="0" eb="2">
      <t>サクゲン</t>
    </rPh>
    <phoneticPr fontId="15"/>
  </si>
  <si>
    <t>節電額比率（％）</t>
  </si>
  <si>
    <t>照明器具に対する節電比率（％）</t>
  </si>
  <si>
    <t>施設の電力使用量（kWh/年）</t>
  </si>
  <si>
    <t>施設の電気料金（円/年）</t>
  </si>
  <si>
    <t>電力単価（円/kWh）</t>
    <phoneticPr fontId="5"/>
  </si>
  <si>
    <t>現状</t>
    <rPh sb="0" eb="2">
      <t>ゲンジョウ</t>
    </rPh>
    <phoneticPr fontId="5"/>
  </si>
  <si>
    <t>LED化後</t>
    <rPh sb="3" eb="4">
      <t>カ</t>
    </rPh>
    <rPh sb="4" eb="5">
      <t>ゴ</t>
    </rPh>
    <phoneticPr fontId="5"/>
  </si>
  <si>
    <t>節電電力量</t>
    <rPh sb="0" eb="2">
      <t>セツデン</t>
    </rPh>
    <rPh sb="2" eb="4">
      <t>デンリョク</t>
    </rPh>
    <rPh sb="4" eb="5">
      <t>リョウ</t>
    </rPh>
    <phoneticPr fontId="5"/>
  </si>
  <si>
    <t>照明全体の電力使用量(kWh/年)</t>
    <phoneticPr fontId="5"/>
  </si>
  <si>
    <t>蛍光灯の消費電力（指定外込み）</t>
    <rPh sb="0" eb="3">
      <t>ケイコウトウ</t>
    </rPh>
    <rPh sb="4" eb="6">
      <t>ショウヒ</t>
    </rPh>
    <rPh sb="6" eb="8">
      <t>デンリョク</t>
    </rPh>
    <rPh sb="9" eb="11">
      <t>シテイ</t>
    </rPh>
    <rPh sb="11" eb="12">
      <t>ガイ</t>
    </rPh>
    <rPh sb="12" eb="13">
      <t>コ</t>
    </rPh>
    <phoneticPr fontId="5"/>
  </si>
  <si>
    <t>蛍光灯の消費電力（指定外無視）</t>
    <rPh sb="0" eb="3">
      <t>ケイコウトウ</t>
    </rPh>
    <rPh sb="4" eb="6">
      <t>ショウヒ</t>
    </rPh>
    <rPh sb="6" eb="8">
      <t>デンリョク</t>
    </rPh>
    <rPh sb="9" eb="11">
      <t>シテイ</t>
    </rPh>
    <rPh sb="11" eb="12">
      <t>ガイ</t>
    </rPh>
    <rPh sb="12" eb="14">
      <t>ムシ</t>
    </rPh>
    <phoneticPr fontId="5"/>
  </si>
  <si>
    <t>備考</t>
    <rPh sb="0" eb="2">
      <t>ビコウ</t>
    </rPh>
    <phoneticPr fontId="15"/>
  </si>
  <si>
    <t>施設全体の電気使用量</t>
    <rPh sb="0" eb="2">
      <t>シセツ</t>
    </rPh>
    <rPh sb="2" eb="4">
      <t>ゼンタイ</t>
    </rPh>
    <rPh sb="5" eb="7">
      <t>デンキ</t>
    </rPh>
    <rPh sb="7" eb="10">
      <t>シヨウリョウ</t>
    </rPh>
    <phoneticPr fontId="15"/>
  </si>
  <si>
    <t>kWh/年</t>
    <phoneticPr fontId="15"/>
  </si>
  <si>
    <t>施設全体の電気使用料金</t>
    <rPh sb="0" eb="2">
      <t>シセツ</t>
    </rPh>
    <rPh sb="2" eb="4">
      <t>ゼンタイ</t>
    </rPh>
    <rPh sb="5" eb="7">
      <t>デンキ</t>
    </rPh>
    <rPh sb="7" eb="10">
      <t>シヨウリョウ</t>
    </rPh>
    <rPh sb="10" eb="11">
      <t>キン</t>
    </rPh>
    <phoneticPr fontId="15"/>
  </si>
  <si>
    <t>千円／年</t>
    <rPh sb="0" eb="1">
      <t>セン</t>
    </rPh>
    <rPh sb="1" eb="2">
      <t>エン</t>
    </rPh>
    <rPh sb="3" eb="4">
      <t>ネン</t>
    </rPh>
    <phoneticPr fontId="15"/>
  </si>
  <si>
    <t>千円</t>
    <rPh sb="0" eb="2">
      <t>センエン</t>
    </rPh>
    <phoneticPr fontId="3"/>
  </si>
  <si>
    <t>事業費</t>
    <rPh sb="0" eb="3">
      <t>ジギョウヒ</t>
    </rPh>
    <phoneticPr fontId="15"/>
  </si>
  <si>
    <t>電気料金削減金額
（15年間）</t>
    <rPh sb="0" eb="2">
      <t>デンキ</t>
    </rPh>
    <rPh sb="2" eb="4">
      <t>リョウキン</t>
    </rPh>
    <rPh sb="4" eb="6">
      <t>サクゲン</t>
    </rPh>
    <rPh sb="6" eb="8">
      <t>キンガク</t>
    </rPh>
    <rPh sb="12" eb="14">
      <t>ネンカン</t>
    </rPh>
    <phoneticPr fontId="15"/>
  </si>
  <si>
    <t>電気料金の
年間削減金額</t>
    <rPh sb="0" eb="2">
      <t>デンキ</t>
    </rPh>
    <rPh sb="2" eb="4">
      <t>リョウキン</t>
    </rPh>
    <rPh sb="6" eb="8">
      <t>ネンカン</t>
    </rPh>
    <rPh sb="8" eb="10">
      <t>サクゲン</t>
    </rPh>
    <rPh sb="10" eb="12">
      <t>キンガク</t>
    </rPh>
    <phoneticPr fontId="15"/>
  </si>
  <si>
    <t>事業効果額
（15年間）</t>
    <rPh sb="0" eb="2">
      <t>ジギョウ</t>
    </rPh>
    <rPh sb="2" eb="4">
      <t>コウカ</t>
    </rPh>
    <rPh sb="4" eb="5">
      <t>ガク</t>
    </rPh>
    <rPh sb="9" eb="11">
      <t>ネンカン</t>
    </rPh>
    <phoneticPr fontId="15"/>
  </si>
  <si>
    <t>様式第16号から転記される</t>
    <rPh sb="0" eb="2">
      <t>ヨウシキ</t>
    </rPh>
    <rPh sb="2" eb="3">
      <t>ダイ</t>
    </rPh>
    <rPh sb="5" eb="6">
      <t>ゴウ</t>
    </rPh>
    <rPh sb="8" eb="10">
      <t>テンキ</t>
    </rPh>
    <phoneticPr fontId="5"/>
  </si>
  <si>
    <t>％</t>
    <phoneticPr fontId="5"/>
  </si>
  <si>
    <t>事業効果算出表（自動計算）</t>
    <rPh sb="0" eb="2">
      <t>ジギョウ</t>
    </rPh>
    <rPh sb="2" eb="4">
      <t>コウカ</t>
    </rPh>
    <rPh sb="4" eb="6">
      <t>サンシュツ</t>
    </rPh>
    <rPh sb="6" eb="7">
      <t>ヒョウ</t>
    </rPh>
    <rPh sb="8" eb="10">
      <t>ジドウ</t>
    </rPh>
    <rPh sb="10" eb="12">
      <t>ケイサン</t>
    </rPh>
    <phoneticPr fontId="15"/>
  </si>
  <si>
    <t>うち、照明による
電気使用量</t>
    <rPh sb="3" eb="5">
      <t>ショウメイ</t>
    </rPh>
    <rPh sb="9" eb="11">
      <t>デンキ</t>
    </rPh>
    <rPh sb="11" eb="14">
      <t>シヨウリョウ</t>
    </rPh>
    <phoneticPr fontId="15"/>
  </si>
  <si>
    <t>うち、照明による
電気使用料金</t>
    <rPh sb="3" eb="5">
      <t>ショウメイ</t>
    </rPh>
    <rPh sb="9" eb="11">
      <t>デンキ</t>
    </rPh>
    <rPh sb="11" eb="14">
      <t>シヨウリョウ</t>
    </rPh>
    <rPh sb="14" eb="15">
      <t>キン</t>
    </rPh>
    <phoneticPr fontId="15"/>
  </si>
  <si>
    <t>LED化後の、照明による
電気使用量</t>
    <rPh sb="3" eb="4">
      <t>カ</t>
    </rPh>
    <rPh sb="4" eb="5">
      <t>ゴ</t>
    </rPh>
    <rPh sb="7" eb="9">
      <t>ショウメイ</t>
    </rPh>
    <rPh sb="13" eb="15">
      <t>デンキ</t>
    </rPh>
    <rPh sb="15" eb="18">
      <t>シヨウリョウ</t>
    </rPh>
    <phoneticPr fontId="15"/>
  </si>
  <si>
    <t>LED化後の、照明による
電気使用料金</t>
    <rPh sb="3" eb="4">
      <t>カ</t>
    </rPh>
    <rPh sb="4" eb="5">
      <t>ゴ</t>
    </rPh>
    <rPh sb="7" eb="9">
      <t>ショウメイ</t>
    </rPh>
    <rPh sb="13" eb="15">
      <t>デンキ</t>
    </rPh>
    <rPh sb="15" eb="18">
      <t>シヨウリョウ</t>
    </rPh>
    <rPh sb="18" eb="19">
      <t>キン</t>
    </rPh>
    <phoneticPr fontId="15"/>
  </si>
  <si>
    <t>施設全体に対する
電気使用量削減割合</t>
    <rPh sb="0" eb="2">
      <t>シセツ</t>
    </rPh>
    <rPh sb="2" eb="4">
      <t>ゼンタイ</t>
    </rPh>
    <rPh sb="5" eb="6">
      <t>タイ</t>
    </rPh>
    <rPh sb="9" eb="11">
      <t>デンキ</t>
    </rPh>
    <rPh sb="11" eb="14">
      <t>シヨウリョウ</t>
    </rPh>
    <rPh sb="14" eb="16">
      <t>サクゲン</t>
    </rPh>
    <rPh sb="16" eb="18">
      <t>ワリアイ</t>
    </rPh>
    <phoneticPr fontId="15"/>
  </si>
  <si>
    <t>施設全体に対する
電気使用料金削減割合</t>
    <rPh sb="0" eb="2">
      <t>シセツ</t>
    </rPh>
    <rPh sb="2" eb="4">
      <t>ゼンタイ</t>
    </rPh>
    <rPh sb="5" eb="6">
      <t>タイ</t>
    </rPh>
    <rPh sb="9" eb="11">
      <t>デンキ</t>
    </rPh>
    <rPh sb="11" eb="13">
      <t>シヨウ</t>
    </rPh>
    <rPh sb="13" eb="15">
      <t>リョウキン</t>
    </rPh>
    <rPh sb="15" eb="17">
      <t>サクゲン</t>
    </rPh>
    <rPh sb="17" eb="19">
      <t>ワリアイ</t>
    </rPh>
    <phoneticPr fontId="15"/>
  </si>
  <si>
    <t>２　15年間の事業効果</t>
    <rPh sb="4" eb="6">
      <t>ネンカン</t>
    </rPh>
    <rPh sb="7" eb="9">
      <t>ジギョウ</t>
    </rPh>
    <rPh sb="9" eb="11">
      <t>コウカ</t>
    </rPh>
    <phoneticPr fontId="5"/>
  </si>
  <si>
    <t>１　単年の事業効果</t>
    <rPh sb="2" eb="3">
      <t>タン</t>
    </rPh>
    <rPh sb="3" eb="4">
      <t>ネン</t>
    </rPh>
    <rPh sb="5" eb="7">
      <t>ジギョウ</t>
    </rPh>
    <rPh sb="7" eb="9">
      <t>コウカ</t>
    </rPh>
    <phoneticPr fontId="5"/>
  </si>
  <si>
    <t>年間電気使用料金
削減金額</t>
    <rPh sb="0" eb="2">
      <t>ネンカン</t>
    </rPh>
    <rPh sb="2" eb="4">
      <t>デンキ</t>
    </rPh>
    <rPh sb="4" eb="6">
      <t>シヨウ</t>
    </rPh>
    <rPh sb="6" eb="8">
      <t>リョウキン</t>
    </rPh>
    <rPh sb="9" eb="11">
      <t>サクゲン</t>
    </rPh>
    <rPh sb="11" eb="13">
      <t>キンガク</t>
    </rPh>
    <phoneticPr fontId="15"/>
  </si>
  <si>
    <t>年間電気使用量
削減量</t>
    <rPh sb="0" eb="2">
      <t>ネンカン</t>
    </rPh>
    <rPh sb="2" eb="4">
      <t>デンキ</t>
    </rPh>
    <rPh sb="4" eb="7">
      <t>シヨウリョウ</t>
    </rPh>
    <rPh sb="6" eb="7">
      <t>リョウ</t>
    </rPh>
    <rPh sb="8" eb="10">
      <t>サクゲン</t>
    </rPh>
    <rPh sb="10" eb="11">
      <t>リョウ</t>
    </rPh>
    <phoneticPr fontId="15"/>
  </si>
  <si>
    <t>光束値（lm）</t>
    <rPh sb="0" eb="2">
      <t>コウソク</t>
    </rPh>
    <rPh sb="2" eb="3">
      <t>チ</t>
    </rPh>
    <phoneticPr fontId="5"/>
  </si>
  <si>
    <t>G9セルから転記される</t>
    <rPh sb="6" eb="8">
      <t>テンキ</t>
    </rPh>
    <phoneticPr fontId="3"/>
  </si>
  <si>
    <t>%</t>
    <phoneticPr fontId="5"/>
  </si>
  <si>
    <t>照明による電気使用料金
に対する削減割合</t>
    <rPh sb="0" eb="2">
      <t>ショウメイ</t>
    </rPh>
    <rPh sb="5" eb="7">
      <t>デンキ</t>
    </rPh>
    <rPh sb="7" eb="9">
      <t>シヨウ</t>
    </rPh>
    <rPh sb="9" eb="11">
      <t>リョウキン</t>
    </rPh>
    <rPh sb="13" eb="14">
      <t>タイ</t>
    </rPh>
    <rPh sb="16" eb="18">
      <t>サクゲン</t>
    </rPh>
    <rPh sb="18" eb="20">
      <t>ワリアイ</t>
    </rPh>
    <phoneticPr fontId="5"/>
  </si>
  <si>
    <t>照明による電気使用量
に対する削減割合</t>
    <rPh sb="0" eb="2">
      <t>ショウメイ</t>
    </rPh>
    <rPh sb="5" eb="7">
      <t>デンキ</t>
    </rPh>
    <rPh sb="7" eb="10">
      <t>シヨウリョウ</t>
    </rPh>
    <rPh sb="12" eb="13">
      <t>タイ</t>
    </rPh>
    <rPh sb="15" eb="17">
      <t>サクゲン</t>
    </rPh>
    <rPh sb="17" eb="19">
      <t>ワリアイ</t>
    </rPh>
    <phoneticPr fontId="5"/>
  </si>
  <si>
    <t>　　訂正等は不要である。</t>
    <rPh sb="2" eb="4">
      <t>テイセイ</t>
    </rPh>
    <rPh sb="4" eb="5">
      <t>トウ</t>
    </rPh>
    <rPh sb="6" eb="8">
      <t>フヨウ</t>
    </rPh>
    <phoneticPr fontId="5"/>
  </si>
  <si>
    <t>C14セル×15</t>
    <phoneticPr fontId="5"/>
  </si>
  <si>
    <t>C15セル－C16セル</t>
    <phoneticPr fontId="5"/>
  </si>
  <si>
    <t>誘導灯
中型（B級）</t>
    <phoneticPr fontId="5"/>
  </si>
  <si>
    <t>誘導灯
小型（C級）</t>
    <phoneticPr fontId="5"/>
  </si>
  <si>
    <t>埋込天井灯
（450mm角）</t>
    <rPh sb="12" eb="13">
      <t>カク</t>
    </rPh>
    <phoneticPr fontId="7"/>
  </si>
  <si>
    <t>20形1灯
タイプ（Hf）</t>
    <phoneticPr fontId="7"/>
  </si>
  <si>
    <t>20形1灯
天井直付け
タイプ（FL）</t>
    <phoneticPr fontId="7"/>
  </si>
  <si>
    <t>20形2灯
タイプ（Hf)</t>
    <phoneticPr fontId="7"/>
  </si>
  <si>
    <t>20形2灯
天井直付け
タイプ（FL）</t>
    <phoneticPr fontId="7"/>
  </si>
  <si>
    <t>（様式第16-1号）</t>
    <phoneticPr fontId="5"/>
  </si>
  <si>
    <t>（様式第16-2号）</t>
    <phoneticPr fontId="5"/>
  </si>
  <si>
    <t>（様式第17号）</t>
    <rPh sb="1" eb="3">
      <t>ヨウシキ</t>
    </rPh>
    <rPh sb="3" eb="4">
      <t>ダイ</t>
    </rPh>
    <rPh sb="6" eb="7">
      <t>ゴウ</t>
    </rPh>
    <phoneticPr fontId="15"/>
  </si>
  <si>
    <t>　※　自動計算の中で端数処理を行っているため、下一桁にずれが生じる場合があるが、</t>
    <rPh sb="3" eb="5">
      <t>ジドウ</t>
    </rPh>
    <rPh sb="5" eb="7">
      <t>ケイサン</t>
    </rPh>
    <rPh sb="8" eb="9">
      <t>ナカ</t>
    </rPh>
    <rPh sb="10" eb="12">
      <t>ハスウ</t>
    </rPh>
    <rPh sb="12" eb="14">
      <t>ショリ</t>
    </rPh>
    <rPh sb="15" eb="16">
      <t>オコナ</t>
    </rPh>
    <rPh sb="23" eb="24">
      <t>シモ</t>
    </rPh>
    <rPh sb="24" eb="26">
      <t>ヒトケタ</t>
    </rPh>
    <rPh sb="30" eb="31">
      <t>ショウ</t>
    </rPh>
    <rPh sb="33" eb="35">
      <t>バアイ</t>
    </rPh>
    <phoneticPr fontId="5"/>
  </si>
  <si>
    <t>北部土木みどり事務所</t>
    <rPh sb="0" eb="2">
      <t>ホクブ</t>
    </rPh>
    <rPh sb="2" eb="4">
      <t>ドボク</t>
    </rPh>
    <rPh sb="7" eb="9">
      <t>ジム</t>
    </rPh>
    <rPh sb="9" eb="10">
      <t>ショ</t>
    </rPh>
    <phoneticPr fontId="5"/>
  </si>
  <si>
    <t>東部土木みどり事務所</t>
    <rPh sb="0" eb="4">
      <t>トウブドボク</t>
    </rPh>
    <rPh sb="7" eb="10">
      <t>ジムショ</t>
    </rPh>
    <phoneticPr fontId="5"/>
  </si>
  <si>
    <t>南部土木みどり事務所</t>
    <rPh sb="0" eb="4">
      <t>ナンブドボク</t>
    </rPh>
    <rPh sb="7" eb="10">
      <t>ジムショ</t>
    </rPh>
    <phoneticPr fontId="5"/>
  </si>
  <si>
    <t>西部土木みどり事務所</t>
    <rPh sb="0" eb="2">
      <t>セイブ</t>
    </rPh>
    <rPh sb="2" eb="4">
      <t>ドボク</t>
    </rPh>
    <rPh sb="7" eb="10">
      <t>ジムショ</t>
    </rPh>
    <phoneticPr fontId="5"/>
  </si>
  <si>
    <t>防犯</t>
    <rPh sb="0" eb="2">
      <t>ボウハン</t>
    </rPh>
    <phoneticPr fontId="5"/>
  </si>
  <si>
    <t>スクエア1</t>
    <phoneticPr fontId="5"/>
  </si>
  <si>
    <t>スクエア2</t>
    <phoneticPr fontId="5"/>
  </si>
  <si>
    <t>スクエア3</t>
  </si>
  <si>
    <t>スクエア3</t>
    <phoneticPr fontId="5"/>
  </si>
  <si>
    <t>スクエア4</t>
  </si>
  <si>
    <t>スクエア4</t>
    <phoneticPr fontId="5"/>
  </si>
  <si>
    <t>スクエア5</t>
  </si>
  <si>
    <t>スクエア5</t>
    <phoneticPr fontId="5"/>
  </si>
  <si>
    <t>ウォール</t>
    <phoneticPr fontId="5"/>
  </si>
  <si>
    <t>ブラケット1</t>
    <phoneticPr fontId="5"/>
  </si>
  <si>
    <t>ブラケット2</t>
  </si>
  <si>
    <t>ブラケット2</t>
    <phoneticPr fontId="5"/>
  </si>
  <si>
    <t>ローポール</t>
    <phoneticPr fontId="5"/>
  </si>
  <si>
    <t>スポット1</t>
    <phoneticPr fontId="5"/>
  </si>
  <si>
    <t>スポット2</t>
  </si>
  <si>
    <t>スポット2</t>
    <phoneticPr fontId="5"/>
  </si>
  <si>
    <t>流し・ミラー1</t>
    <rPh sb="0" eb="1">
      <t>ナガ</t>
    </rPh>
    <phoneticPr fontId="5"/>
  </si>
  <si>
    <t>流し・ミラー2</t>
    <rPh sb="0" eb="1">
      <t>ナガ</t>
    </rPh>
    <phoneticPr fontId="5"/>
  </si>
  <si>
    <t>流し・ミラー3</t>
    <rPh sb="0" eb="1">
      <t>ナガ</t>
    </rPh>
    <phoneticPr fontId="5"/>
  </si>
  <si>
    <t>浴室1</t>
    <rPh sb="0" eb="2">
      <t>ヨクシツ</t>
    </rPh>
    <phoneticPr fontId="5"/>
  </si>
  <si>
    <t>浴室2</t>
    <rPh sb="0" eb="2">
      <t>ヨクシツ</t>
    </rPh>
    <phoneticPr fontId="5"/>
  </si>
  <si>
    <t>投光器1</t>
    <rPh sb="0" eb="2">
      <t>トウコウ</t>
    </rPh>
    <rPh sb="2" eb="3">
      <t>キ</t>
    </rPh>
    <phoneticPr fontId="5"/>
  </si>
  <si>
    <t>投光器2</t>
    <rPh sb="0" eb="2">
      <t>トウコウ</t>
    </rPh>
    <rPh sb="2" eb="3">
      <t>キ</t>
    </rPh>
    <phoneticPr fontId="5"/>
  </si>
  <si>
    <t>投光器3</t>
    <rPh sb="0" eb="2">
      <t>トウコウ</t>
    </rPh>
    <rPh sb="2" eb="3">
      <t>キ</t>
    </rPh>
    <phoneticPr fontId="5"/>
  </si>
  <si>
    <t>投光器4</t>
    <rPh sb="0" eb="2">
      <t>トウコウ</t>
    </rPh>
    <rPh sb="2" eb="3">
      <t>キ</t>
    </rPh>
    <phoneticPr fontId="5"/>
  </si>
  <si>
    <t>上鳥羽北部いきセン</t>
    <rPh sb="0" eb="5">
      <t>カミトバホクブ</t>
    </rPh>
    <phoneticPr fontId="5"/>
  </si>
  <si>
    <t>上鳥羽南部いきセン</t>
    <rPh sb="0" eb="5">
      <t>カミトバナンブ</t>
    </rPh>
    <phoneticPr fontId="5"/>
  </si>
  <si>
    <t>下京いきセン</t>
    <rPh sb="0" eb="2">
      <t>シモギョウ</t>
    </rPh>
    <phoneticPr fontId="5"/>
  </si>
  <si>
    <t>中京いきセン</t>
    <rPh sb="0" eb="2">
      <t>ナカギョウ</t>
    </rPh>
    <phoneticPr fontId="5"/>
  </si>
  <si>
    <t>吉祥院いきセン</t>
    <rPh sb="0" eb="3">
      <t>キッショウイン</t>
    </rPh>
    <phoneticPr fontId="5"/>
  </si>
  <si>
    <t>左京西部いきセン</t>
    <rPh sb="0" eb="2">
      <t>サキョウ</t>
    </rPh>
    <rPh sb="2" eb="4">
      <t>セイブ</t>
    </rPh>
    <phoneticPr fontId="5"/>
  </si>
  <si>
    <t>東山いきセン</t>
    <rPh sb="0" eb="2">
      <t>ヒガシヤマ</t>
    </rPh>
    <phoneticPr fontId="5"/>
  </si>
  <si>
    <t>久世いきセン</t>
    <rPh sb="0" eb="2">
      <t>クゼ</t>
    </rPh>
    <phoneticPr fontId="5"/>
  </si>
  <si>
    <t>伏見いきセン</t>
    <rPh sb="0" eb="2">
      <t>フシミ</t>
    </rPh>
    <phoneticPr fontId="5"/>
  </si>
  <si>
    <t>醍醐いきセン</t>
    <rPh sb="0" eb="2">
      <t>ダイゴ</t>
    </rPh>
    <phoneticPr fontId="5"/>
  </si>
  <si>
    <t>シーリング</t>
    <phoneticPr fontId="5"/>
  </si>
  <si>
    <t>スクエア6</t>
  </si>
  <si>
    <t>スクエア6</t>
    <phoneticPr fontId="5"/>
  </si>
  <si>
    <t>防犯灯</t>
    <rPh sb="0" eb="3">
      <t>ボウハントウ</t>
    </rPh>
    <phoneticPr fontId="5"/>
  </si>
  <si>
    <t>電力柱取付型 屋外用防犯灯 LED（電球色） 明るさセンサなし　直管形蛍光灯FL20形1灯器具相当</t>
    <phoneticPr fontId="5"/>
  </si>
  <si>
    <t>天井埋込型　蛍光灯　スクエアベースライト　乳白パネルタイプ　直管形蛍光灯FL20形×6灯</t>
    <phoneticPr fontId="5"/>
  </si>
  <si>
    <t>天井埋込型　LED（昼白色）　ベースライト　乳白パネル　連続調光型調光タイプ（ライコン別売）　スクエアタイプ／パネル付型　直管形蛍光灯FL20形5灯器具相当　FL20形5灯</t>
    <phoneticPr fontId="5"/>
  </si>
  <si>
    <t>天井埋込型　LED（昼白色）　一体型LEDベースライト　きらめきプリズムパネル　連続調光型調光タイプ（ライコン別売）　スクエアタイプ／パネル付型　コンパクト形蛍光灯FHP45形4灯器具相当　FHP45形4灯</t>
    <phoneticPr fontId="5"/>
  </si>
  <si>
    <t>天井埋込型　LED（昼白色）　一体型LEDベースライト　乳白パネル　連続調光型調光タイプ（ライコン別売）　スクエアタイプ／パネル付型　コンパクト形蛍光灯FHP23形3灯器具相当　FHP23形3灯</t>
    <phoneticPr fontId="5"/>
  </si>
  <si>
    <t>リニューアル用　天井埋込型　40形　直管LEDランプベースライト　下面開放型　Hf蛍光灯32形定格出力型3灯器具相当／直管形蛍光灯FLR40形3灯器具相当　Hf32形定格出力型3灯／FLR40形3灯・2600 lm</t>
    <phoneticPr fontId="5"/>
  </si>
  <si>
    <t>スクエア光源タイプ天井直付・天井埋込 兼用型（下面開放タイプ）□470タイプ3000 lmタイプ(FHP23形×4灯節電タイプ)</t>
    <phoneticPr fontId="5"/>
  </si>
  <si>
    <t>天井直付型・壁直付型　LED（電球色） ウォールライト ステンレス製 防湿型・防雨型　直管形蛍光灯FL20形1灯器具相当</t>
    <phoneticPr fontId="5"/>
  </si>
  <si>
    <t>壁直付型 一体型LED（昼白色） 丸形ブラケットライト 階段灯/1000lm前後、非常用照明 電源内蔵タイプ 防雨型</t>
    <phoneticPr fontId="5"/>
  </si>
  <si>
    <t>天井直付型・壁直付型 LED（電球色） 外壁用丸形（又は角型）ブラケットライト 白熱電球100型1灯器具相当/防雨型</t>
    <phoneticPr fontId="5"/>
  </si>
  <si>
    <t>地中埋込型　LED（電球色）　ローポールライト　防雨型／地上高1000mm程度　白熱電球60形1灯器具相当 ※リニューアルポールを含む</t>
    <phoneticPr fontId="5"/>
  </si>
  <si>
    <t>天井直付型・壁直付型 LED 屋内用スポットライト 広角タイプ 白熱電球100形1灯器具相当/800lm前後</t>
    <phoneticPr fontId="5"/>
  </si>
  <si>
    <t>天井直付型　LED　LED電球スポットライト　一般タイプ　110Vダイクール電球100形1灯器具相当／110Vダイクール電球60形1灯器具相当　100形／60形ランプ（ハロゲン65W相当）付</t>
    <phoneticPr fontId="5"/>
  </si>
  <si>
    <t>流し・ミラー1</t>
    <rPh sb="0" eb="1">
      <t>ナガ</t>
    </rPh>
    <phoneticPr fontId="6"/>
  </si>
  <si>
    <t>流し・ミラー2</t>
    <rPh sb="0" eb="1">
      <t>ナガ</t>
    </rPh>
    <phoneticPr fontId="6"/>
  </si>
  <si>
    <t>流し・ミラー3</t>
    <rPh sb="0" eb="1">
      <t>ナガ</t>
    </rPh>
    <phoneticPr fontId="6"/>
  </si>
  <si>
    <t>浴室1</t>
    <rPh sb="0" eb="2">
      <t>ヨクシツ</t>
    </rPh>
    <phoneticPr fontId="6"/>
  </si>
  <si>
    <t>浴室2</t>
    <rPh sb="0" eb="2">
      <t>ヨクシツ</t>
    </rPh>
    <phoneticPr fontId="6"/>
  </si>
  <si>
    <t>投光器1</t>
    <rPh sb="0" eb="2">
      <t>トウコウ</t>
    </rPh>
    <rPh sb="2" eb="3">
      <t>キ</t>
    </rPh>
    <phoneticPr fontId="6"/>
  </si>
  <si>
    <t>投光器2</t>
    <rPh sb="0" eb="2">
      <t>トウコウ</t>
    </rPh>
    <rPh sb="2" eb="3">
      <t>キ</t>
    </rPh>
    <phoneticPr fontId="6"/>
  </si>
  <si>
    <t>投光器3</t>
    <rPh sb="0" eb="2">
      <t>トウコウ</t>
    </rPh>
    <rPh sb="2" eb="3">
      <t>キ</t>
    </rPh>
    <phoneticPr fontId="6"/>
  </si>
  <si>
    <t>投光器4</t>
    <rPh sb="0" eb="2">
      <t>トウコウ</t>
    </rPh>
    <rPh sb="2" eb="3">
      <t>キ</t>
    </rPh>
    <phoneticPr fontId="6"/>
  </si>
  <si>
    <t>壁直付型　LED（昼白色）　ミラーライト　直管形蛍光灯FL20形1灯器具相当／防湿・防雨型</t>
    <phoneticPr fontId="5"/>
  </si>
  <si>
    <t>棚下直付型 LED（昼白色） キッチンライト 直管形蛍光灯FL20形1灯器具相当</t>
    <phoneticPr fontId="5"/>
  </si>
  <si>
    <t>壁直付型・棚下直付型　LED（昼白色）　キッチンライト　コンセント付・拡散タイプ　直管形蛍光灯FL20形1灯器具相当</t>
    <phoneticPr fontId="5"/>
  </si>
  <si>
    <t>天井直付 LEDシーリングライト 6～8畳用 丸型蛍光灯 FCL 40型+32型相当／段階調光タイプ（3段階以上）</t>
    <phoneticPr fontId="5"/>
  </si>
  <si>
    <t>天井直付型・壁直付型　LED（電球色）　浴室用ブラケットライト（丸型又は角型）　白熱電球60型1灯器具相当／電球交換型，電球共，防湿・防雨型</t>
    <phoneticPr fontId="5"/>
  </si>
  <si>
    <t>天井直付型・壁直付型 一体型LED 業務用浴室灯 ステンレス製 直管型蛍光灯 FL40形1灯器具相当/1600 lm以上、防湿・防雨型</t>
    <phoneticPr fontId="5"/>
  </si>
  <si>
    <t>天井・壁直付型 LED（昼白色）（電源ユニット共） プール用投光器 広角・配光拡散タイプ（拡散用パネル可）  マルチハロゲン灯250形器具相当</t>
    <phoneticPr fontId="5"/>
  </si>
  <si>
    <t>天井・壁直付型 LED（昼白色）（電源ユニット共） プール用投光器 広角・配光拡散タイプ（拡散用パネル可） マルチハロゲン灯1000形器具相当</t>
    <phoneticPr fontId="5"/>
  </si>
  <si>
    <t>天井・壁直付/据置取付型 LED（昼白色）（電源ユニット共） グラウンド用投光器 広角タイプ（拡散パネル可） 水銀灯1000形器具相当/20000lm以上</t>
    <phoneticPr fontId="5"/>
  </si>
  <si>
    <t>天井・壁直付/据置取付型 LED（昼白色）（電源ユニット共） 屋外用投光器 中角～広角タイプ 水銀灯400形器具相当/10000lm以上</t>
    <phoneticPr fontId="5"/>
  </si>
  <si>
    <t>事業費算出表（うち、建設局所管分）</t>
    <rPh sb="0" eb="3">
      <t>ジギョウヒ</t>
    </rPh>
    <rPh sb="3" eb="5">
      <t>サンシュツ</t>
    </rPh>
    <rPh sb="5" eb="6">
      <t>ヒョウ</t>
    </rPh>
    <rPh sb="10" eb="13">
      <t>ケンセツキョク</t>
    </rPh>
    <rPh sb="13" eb="15">
      <t>ショカン</t>
    </rPh>
    <rPh sb="15" eb="16">
      <t>ブン</t>
    </rPh>
    <phoneticPr fontId="5"/>
  </si>
  <si>
    <t>05</t>
    <phoneticPr fontId="5"/>
  </si>
  <si>
    <t>天井直付型 一体型LED 富士型 直管形蛍光灯FL20形2灯器具相当/1600 lmタイプ、230幅</t>
    <phoneticPr fontId="5"/>
  </si>
  <si>
    <t>06</t>
    <phoneticPr fontId="5"/>
  </si>
  <si>
    <t>07</t>
    <phoneticPr fontId="5"/>
  </si>
  <si>
    <t>08</t>
    <phoneticPr fontId="5"/>
  </si>
  <si>
    <t>09</t>
    <phoneticPr fontId="5"/>
  </si>
  <si>
    <t>照明の点灯時間（現時点の実際の点灯時間）</t>
    <rPh sb="0" eb="2">
      <t>ショウメイ</t>
    </rPh>
    <rPh sb="3" eb="5">
      <t>テントウ</t>
    </rPh>
    <rPh sb="5" eb="7">
      <t>ジカン</t>
    </rPh>
    <rPh sb="8" eb="11">
      <t>ゲンジテン</t>
    </rPh>
    <rPh sb="12" eb="14">
      <t>ジッサイ</t>
    </rPh>
    <rPh sb="15" eb="17">
      <t>テントウ</t>
    </rPh>
    <rPh sb="17" eb="19">
      <t>ジカン</t>
    </rPh>
    <phoneticPr fontId="15"/>
  </si>
  <si>
    <t>LED照明による電力使用量（kWh/年）</t>
    <rPh sb="3" eb="5">
      <t>ショウメイ</t>
    </rPh>
    <rPh sb="8" eb="10">
      <t>デンリョク</t>
    </rPh>
    <rPh sb="10" eb="13">
      <t>シヨウリョウ</t>
    </rPh>
    <rPh sb="18" eb="19">
      <t>ネン</t>
    </rPh>
    <phoneticPr fontId="15"/>
  </si>
  <si>
    <t>既設照明による電力使用量（kWh/年）</t>
    <rPh sb="0" eb="2">
      <t>キセツ</t>
    </rPh>
    <rPh sb="2" eb="4">
      <t>ショウメイ</t>
    </rPh>
    <rPh sb="7" eb="9">
      <t>デンリョク</t>
    </rPh>
    <rPh sb="9" eb="12">
      <t>シヨウリョウ</t>
    </rPh>
    <rPh sb="17" eb="18">
      <t>ネン</t>
    </rPh>
    <phoneticPr fontId="15"/>
  </si>
  <si>
    <t>09-1</t>
    <phoneticPr fontId="5"/>
  </si>
  <si>
    <t>10-1</t>
    <phoneticPr fontId="5"/>
  </si>
  <si>
    <t>※３　本様式は、「京都市いきいき市民活動センター10施設照明設備LED化簡易型ESCO事業ほか１件（２件一括）」のものである。</t>
    <rPh sb="3" eb="4">
      <t>ホン</t>
    </rPh>
    <rPh sb="4" eb="6">
      <t>ヨウシキ</t>
    </rPh>
    <phoneticPr fontId="5"/>
  </si>
  <si>
    <t>※３　本様式は、「京都市いきいき市民活動センター10施設</t>
    <rPh sb="3" eb="4">
      <t>ホン</t>
    </rPh>
    <rPh sb="4" eb="6">
      <t>ヨウシキ</t>
    </rPh>
    <rPh sb="9" eb="11">
      <t>キョウト</t>
    </rPh>
    <rPh sb="11" eb="12">
      <t>シ</t>
    </rPh>
    <rPh sb="16" eb="20">
      <t>シミンカツドウ</t>
    </rPh>
    <rPh sb="26" eb="28">
      <t>シセツ</t>
    </rPh>
    <phoneticPr fontId="5"/>
  </si>
  <si>
    <t>　　照明設備LED化簡易型ESCO事業ほか１件（２件一括）」のものである。</t>
    <phoneticPr fontId="5"/>
  </si>
  <si>
    <t>　　LED化簡易型ESCO事業ほか１件（２件一括）」のものである。</t>
    <phoneticPr fontId="5"/>
  </si>
  <si>
    <t>　※　本様式は、「京都市いきいき市民活動センター10施設照明設備</t>
    <phoneticPr fontId="5"/>
  </si>
  <si>
    <t>事業費算出表（うち、文化市民局所管分）</t>
    <rPh sb="0" eb="3">
      <t>ジギョウヒ</t>
    </rPh>
    <rPh sb="3" eb="5">
      <t>サンシュツ</t>
    </rPh>
    <rPh sb="5" eb="6">
      <t>ヒョウ</t>
    </rPh>
    <rPh sb="10" eb="12">
      <t>ブンカ</t>
    </rPh>
    <rPh sb="12" eb="14">
      <t>シミン</t>
    </rPh>
    <rPh sb="14" eb="15">
      <t>キョク</t>
    </rPh>
    <rPh sb="15" eb="17">
      <t>ショカン</t>
    </rPh>
    <rPh sb="17" eb="18">
      <t>ブン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</si>
</sst>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%"/>
  </numFmts>
  <fonts count="20">
    <font>
      <sz val="11"/>
      <color theme="1"/>
      <name val="Yu Gothic"/>
      <family val="2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b/>
      <sz val="15"/>
      <color theme="3"/>
      <name val="ＭＳ Ｐゴシック"/>
      <family val="2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38" fontId="6" fillId="0" borderId="0" applyFont="0" applyFill="0" applyBorder="0" applyAlignment="0" applyProtection="0">
      <alignment vertical="center"/>
    </xf>
    <xf numFmtId="0" fontId="6" fillId="0" borderId="0"/>
    <xf numFmtId="38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/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52">
    <xf numFmtId="0" fontId="0" fillId="0" borderId="0" xfId="0"/>
    <xf numFmtId="38" fontId="4" fillId="0" borderId="1" xfId="1" applyFont="1" applyBorder="1" applyAlignment="1">
      <alignment horizontal="left" vertical="center" wrapText="1"/>
    </xf>
    <xf numFmtId="38" fontId="4" fillId="0" borderId="0" xfId="3" applyFont="1" applyAlignment="1">
      <alignment horizontal="center" vertical="center"/>
    </xf>
    <xf numFmtId="38" fontId="3" fillId="0" borderId="0" xfId="3" applyFont="1" applyAlignment="1"/>
    <xf numFmtId="38" fontId="3" fillId="5" borderId="0" xfId="3" applyFont="1" applyFill="1" applyAlignment="1"/>
    <xf numFmtId="38" fontId="3" fillId="6" borderId="0" xfId="3" applyFont="1" applyFill="1" applyAlignment="1"/>
    <xf numFmtId="38" fontId="3" fillId="7" borderId="0" xfId="3" applyFont="1" applyFill="1" applyAlignment="1"/>
    <xf numFmtId="38" fontId="4" fillId="0" borderId="1" xfId="3" applyFont="1" applyBorder="1" applyAlignment="1">
      <alignment horizontal="left" vertical="center" wrapText="1"/>
    </xf>
    <xf numFmtId="38" fontId="4" fillId="0" borderId="0" xfId="3" applyFont="1" applyAlignment="1">
      <alignment horizontal="left" vertical="center" wrapText="1"/>
    </xf>
    <xf numFmtId="38" fontId="4" fillId="0" borderId="1" xfId="3" applyFont="1" applyBorder="1" applyAlignment="1">
      <alignment horizontal="center" vertical="center" wrapText="1"/>
    </xf>
    <xf numFmtId="38" fontId="3" fillId="0" borderId="1" xfId="3" applyFont="1" applyBorder="1" applyAlignment="1">
      <alignment horizontal="right" wrapText="1"/>
    </xf>
    <xf numFmtId="38" fontId="3" fillId="5" borderId="1" xfId="3" applyFont="1" applyFill="1" applyBorder="1" applyAlignment="1">
      <alignment horizontal="right" wrapText="1"/>
    </xf>
    <xf numFmtId="38" fontId="3" fillId="0" borderId="0" xfId="3" applyFont="1" applyAlignment="1">
      <alignment wrapText="1"/>
    </xf>
    <xf numFmtId="38" fontId="3" fillId="6" borderId="1" xfId="3" applyFont="1" applyFill="1" applyBorder="1" applyAlignment="1">
      <alignment horizontal="right" wrapText="1"/>
    </xf>
    <xf numFmtId="38" fontId="3" fillId="7" borderId="1" xfId="3" applyFont="1" applyFill="1" applyBorder="1" applyAlignment="1">
      <alignment horizontal="right" wrapText="1"/>
    </xf>
    <xf numFmtId="38" fontId="4" fillId="0" borderId="1" xfId="3" quotePrefix="1" applyFont="1" applyBorder="1" applyAlignment="1">
      <alignment horizontal="center" vertical="center" wrapText="1"/>
    </xf>
    <xf numFmtId="38" fontId="3" fillId="6" borderId="1" xfId="4" applyFont="1" applyFill="1" applyBorder="1" applyAlignment="1">
      <alignment horizontal="right" wrapText="1"/>
    </xf>
    <xf numFmtId="38" fontId="3" fillId="7" borderId="1" xfId="4" applyFont="1" applyFill="1" applyBorder="1" applyAlignment="1">
      <alignment horizontal="right" wrapText="1"/>
    </xf>
    <xf numFmtId="38" fontId="4" fillId="0" borderId="0" xfId="3" applyFont="1" applyAlignment="1">
      <alignment horizontal="center" vertical="center" wrapText="1"/>
    </xf>
    <xf numFmtId="38" fontId="3" fillId="0" borderId="0" xfId="3" applyFont="1" applyAlignment="1">
      <alignment horizontal="right" wrapText="1"/>
    </xf>
    <xf numFmtId="38" fontId="3" fillId="6" borderId="1" xfId="4" applyFont="1" applyFill="1" applyBorder="1" applyAlignment="1"/>
    <xf numFmtId="0" fontId="16" fillId="0" borderId="0" xfId="2" applyFont="1" applyAlignment="1">
      <alignment horizontal="center" vertical="center"/>
    </xf>
    <xf numFmtId="38" fontId="16" fillId="0" borderId="0" xfId="2" applyNumberFormat="1" applyFont="1" applyAlignment="1">
      <alignment horizontal="center" vertical="center"/>
    </xf>
    <xf numFmtId="0" fontId="16" fillId="0" borderId="21" xfId="2" applyFont="1" applyBorder="1" applyAlignment="1">
      <alignment horizontal="center" vertical="center" wrapText="1"/>
    </xf>
    <xf numFmtId="38" fontId="16" fillId="0" borderId="36" xfId="4" applyFont="1" applyBorder="1" applyAlignment="1">
      <alignment horizontal="center" vertical="center"/>
    </xf>
    <xf numFmtId="0" fontId="16" fillId="0" borderId="31" xfId="2" applyFont="1" applyBorder="1" applyAlignment="1">
      <alignment horizontal="center" vertical="center" wrapText="1"/>
    </xf>
    <xf numFmtId="38" fontId="16" fillId="0" borderId="37" xfId="4" applyFont="1" applyBorder="1" applyAlignment="1">
      <alignment horizontal="center" vertical="center"/>
    </xf>
    <xf numFmtId="176" fontId="16" fillId="0" borderId="38" xfId="4" applyNumberFormat="1" applyFont="1" applyBorder="1" applyAlignment="1">
      <alignment horizontal="center" vertical="center"/>
    </xf>
    <xf numFmtId="0" fontId="16" fillId="0" borderId="39" xfId="2" applyFont="1" applyBorder="1" applyAlignment="1">
      <alignment horizontal="center" vertical="center" wrapText="1"/>
    </xf>
    <xf numFmtId="38" fontId="16" fillId="0" borderId="40" xfId="4" applyFont="1" applyBorder="1" applyAlignment="1">
      <alignment horizontal="center" vertical="center"/>
    </xf>
    <xf numFmtId="38" fontId="16" fillId="0" borderId="41" xfId="4" applyFont="1" applyBorder="1" applyAlignment="1">
      <alignment horizontal="center" vertical="center" wrapText="1"/>
    </xf>
    <xf numFmtId="38" fontId="16" fillId="0" borderId="42" xfId="4" applyFont="1" applyBorder="1" applyAlignment="1">
      <alignment horizontal="center" vertical="center" wrapText="1"/>
    </xf>
    <xf numFmtId="0" fontId="16" fillId="0" borderId="33" xfId="2" applyFont="1" applyBorder="1" applyAlignment="1">
      <alignment horizontal="center" vertical="center" wrapText="1"/>
    </xf>
    <xf numFmtId="38" fontId="16" fillId="0" borderId="39" xfId="4" applyFont="1" applyBorder="1" applyAlignment="1">
      <alignment horizontal="center" vertical="center" wrapText="1"/>
    </xf>
    <xf numFmtId="38" fontId="16" fillId="0" borderId="33" xfId="4" applyFont="1" applyBorder="1" applyAlignment="1">
      <alignment horizontal="center" vertical="center" wrapText="1"/>
    </xf>
    <xf numFmtId="38" fontId="16" fillId="0" borderId="21" xfId="4" applyFont="1" applyBorder="1" applyAlignment="1">
      <alignment horizontal="center" vertical="center" wrapText="1"/>
    </xf>
    <xf numFmtId="38" fontId="16" fillId="0" borderId="18" xfId="4" applyFont="1" applyBorder="1" applyAlignment="1">
      <alignment horizontal="center" vertical="center"/>
    </xf>
    <xf numFmtId="38" fontId="16" fillId="0" borderId="19" xfId="4" applyFont="1" applyBorder="1" applyAlignment="1">
      <alignment horizontal="center" vertical="center"/>
    </xf>
    <xf numFmtId="176" fontId="16" fillId="0" borderId="40" xfId="4" applyNumberFormat="1" applyFont="1" applyBorder="1" applyAlignment="1">
      <alignment horizontal="center" vertical="center"/>
    </xf>
    <xf numFmtId="177" fontId="16" fillId="0" borderId="40" xfId="6" applyNumberFormat="1" applyFont="1" applyBorder="1" applyAlignment="1">
      <alignment horizontal="center" vertical="center"/>
    </xf>
    <xf numFmtId="177" fontId="16" fillId="0" borderId="41" xfId="6" applyNumberFormat="1" applyFont="1" applyBorder="1" applyAlignment="1">
      <alignment horizontal="center" vertical="center"/>
    </xf>
    <xf numFmtId="177" fontId="16" fillId="0" borderId="43" xfId="6" applyNumberFormat="1" applyFont="1" applyBorder="1" applyAlignment="1">
      <alignment horizontal="center" vertical="center"/>
    </xf>
    <xf numFmtId="177" fontId="16" fillId="0" borderId="34" xfId="6" applyNumberFormat="1" applyFont="1" applyBorder="1" applyAlignment="1">
      <alignment horizontal="center" vertical="center"/>
    </xf>
    <xf numFmtId="0" fontId="16" fillId="0" borderId="0" xfId="2" applyFont="1" applyAlignment="1">
      <alignment horizontal="center" vertical="center" wrapText="1"/>
    </xf>
    <xf numFmtId="0" fontId="17" fillId="0" borderId="0" xfId="2" applyFont="1" applyAlignment="1">
      <alignment horizontal="left" vertical="center"/>
    </xf>
    <xf numFmtId="0" fontId="16" fillId="0" borderId="21" xfId="4" applyNumberFormat="1" applyFont="1" applyBorder="1" applyAlignment="1">
      <alignment horizontal="center" vertical="center" wrapText="1"/>
    </xf>
    <xf numFmtId="0" fontId="16" fillId="0" borderId="36" xfId="4" applyNumberFormat="1" applyFont="1" applyBorder="1" applyAlignment="1">
      <alignment horizontal="center" vertical="center" wrapText="1"/>
    </xf>
    <xf numFmtId="0" fontId="16" fillId="0" borderId="18" xfId="6" applyNumberFormat="1" applyFont="1" applyBorder="1" applyAlignment="1">
      <alignment horizontal="center" vertical="center" wrapText="1"/>
    </xf>
    <xf numFmtId="0" fontId="16" fillId="0" borderId="19" xfId="6" applyNumberFormat="1" applyFont="1" applyBorder="1" applyAlignment="1">
      <alignment horizontal="center" vertical="center" wrapText="1"/>
    </xf>
    <xf numFmtId="0" fontId="13" fillId="0" borderId="0" xfId="7" applyFont="1">
      <alignment vertical="center"/>
    </xf>
    <xf numFmtId="0" fontId="8" fillId="0" borderId="0" xfId="7" applyFont="1">
      <alignment vertical="center"/>
    </xf>
    <xf numFmtId="0" fontId="8" fillId="0" borderId="1" xfId="7" applyFont="1" applyBorder="1" applyAlignment="1">
      <alignment horizontal="center" vertical="center" wrapText="1"/>
    </xf>
    <xf numFmtId="38" fontId="8" fillId="0" borderId="1" xfId="7" applyNumberFormat="1" applyFont="1" applyBorder="1" applyAlignment="1">
      <alignment horizontal="right" vertical="center"/>
    </xf>
    <xf numFmtId="38" fontId="8" fillId="0" borderId="1" xfId="7" applyNumberFormat="1" applyFont="1" applyBorder="1">
      <alignment vertical="center"/>
    </xf>
    <xf numFmtId="0" fontId="8" fillId="0" borderId="44" xfId="7" applyFont="1" applyBorder="1">
      <alignment vertical="center"/>
    </xf>
    <xf numFmtId="0" fontId="8" fillId="0" borderId="45" xfId="7" applyFont="1" applyBorder="1">
      <alignment vertical="center"/>
    </xf>
    <xf numFmtId="0" fontId="8" fillId="0" borderId="3" xfId="7" applyFont="1" applyBorder="1">
      <alignment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38" fontId="8" fillId="0" borderId="44" xfId="1" applyFont="1" applyBorder="1">
      <alignment vertical="center"/>
    </xf>
    <xf numFmtId="38" fontId="8" fillId="0" borderId="3" xfId="1" applyFont="1" applyBorder="1">
      <alignment vertical="center"/>
    </xf>
    <xf numFmtId="38" fontId="8" fillId="0" borderId="45" xfId="1" applyFont="1" applyBorder="1">
      <alignment vertical="center"/>
    </xf>
    <xf numFmtId="0" fontId="8" fillId="0" borderId="1" xfId="7" applyFont="1" applyBorder="1" applyAlignment="1">
      <alignment horizontal="left" vertical="center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>
      <alignment vertical="center"/>
    </xf>
    <xf numFmtId="0" fontId="8" fillId="0" borderId="46" xfId="7" applyFont="1" applyBorder="1">
      <alignment vertical="center"/>
    </xf>
    <xf numFmtId="0" fontId="8" fillId="0" borderId="47" xfId="7" applyFont="1" applyBorder="1">
      <alignment vertical="center"/>
    </xf>
    <xf numFmtId="0" fontId="8" fillId="0" borderId="48" xfId="7" applyFont="1" applyBorder="1">
      <alignment vertical="center"/>
    </xf>
    <xf numFmtId="0" fontId="8" fillId="0" borderId="14" xfId="7" applyFont="1" applyBorder="1" applyAlignment="1">
      <alignment horizontal="left" vertical="center" indent="1"/>
    </xf>
    <xf numFmtId="0" fontId="8" fillId="0" borderId="2" xfId="7" applyFont="1" applyBorder="1" applyAlignment="1">
      <alignment horizontal="left" vertical="center" indent="1"/>
    </xf>
    <xf numFmtId="0" fontId="8" fillId="0" borderId="20" xfId="7" applyFont="1" applyBorder="1" applyAlignment="1">
      <alignment horizontal="left" vertical="center" indent="1"/>
    </xf>
    <xf numFmtId="0" fontId="18" fillId="0" borderId="0" xfId="7" applyFont="1">
      <alignment vertical="center"/>
    </xf>
    <xf numFmtId="0" fontId="16" fillId="0" borderId="37" xfId="2" applyFont="1" applyBorder="1" applyAlignment="1">
      <alignment horizontal="center" vertical="center"/>
    </xf>
    <xf numFmtId="0" fontId="16" fillId="0" borderId="40" xfId="2" applyFont="1" applyBorder="1" applyAlignment="1">
      <alignment horizontal="center" vertical="center"/>
    </xf>
    <xf numFmtId="0" fontId="16" fillId="0" borderId="36" xfId="2" applyFont="1" applyBorder="1" applyAlignment="1">
      <alignment horizontal="center" vertical="center" wrapText="1"/>
    </xf>
    <xf numFmtId="0" fontId="16" fillId="0" borderId="36" xfId="2" applyFont="1" applyBorder="1" applyAlignment="1">
      <alignment horizontal="center" vertical="center"/>
    </xf>
    <xf numFmtId="0" fontId="16" fillId="0" borderId="43" xfId="2" applyFont="1" applyBorder="1" applyAlignment="1">
      <alignment horizontal="center" vertical="center"/>
    </xf>
    <xf numFmtId="38" fontId="16" fillId="0" borderId="37" xfId="2" applyNumberFormat="1" applyFont="1" applyBorder="1" applyAlignment="1">
      <alignment horizontal="center" vertical="center"/>
    </xf>
    <xf numFmtId="0" fontId="19" fillId="0" borderId="0" xfId="7" applyFont="1" applyAlignment="1">
      <alignment vertical="center"/>
    </xf>
    <xf numFmtId="38" fontId="14" fillId="5" borderId="15" xfId="1" applyFont="1" applyFill="1" applyBorder="1" applyAlignment="1" applyProtection="1">
      <alignment horizontal="right" vertical="center" wrapText="1"/>
      <protection locked="0"/>
    </xf>
    <xf numFmtId="38" fontId="14" fillId="5" borderId="12" xfId="1" applyFont="1" applyFill="1" applyBorder="1" applyAlignment="1" applyProtection="1">
      <alignment horizontal="right" vertical="center" wrapText="1"/>
      <protection locked="0"/>
    </xf>
    <xf numFmtId="38" fontId="14" fillId="5" borderId="7" xfId="1" applyFont="1" applyFill="1" applyBorder="1" applyAlignment="1" applyProtection="1">
      <alignment horizontal="right" vertical="center" wrapText="1"/>
      <protection locked="0"/>
    </xf>
    <xf numFmtId="38" fontId="14" fillId="5" borderId="1" xfId="1" applyFont="1" applyFill="1" applyBorder="1" applyAlignment="1" applyProtection="1">
      <alignment horizontal="right" vertical="center" wrapText="1"/>
      <protection locked="0"/>
    </xf>
    <xf numFmtId="38" fontId="14" fillId="5" borderId="6" xfId="1" applyFont="1" applyFill="1" applyBorder="1" applyAlignment="1" applyProtection="1">
      <alignment horizontal="right" vertical="center" wrapText="1"/>
      <protection locked="0"/>
    </xf>
    <xf numFmtId="38" fontId="14" fillId="5" borderId="24" xfId="1" applyFont="1" applyFill="1" applyBorder="1" applyAlignment="1" applyProtection="1">
      <alignment horizontal="right" vertical="center" wrapText="1"/>
      <protection locked="0"/>
    </xf>
    <xf numFmtId="0" fontId="10" fillId="5" borderId="15" xfId="0" applyFont="1" applyFill="1" applyBorder="1" applyAlignment="1" applyProtection="1">
      <alignment horizontal="left" vertical="center" wrapText="1"/>
      <protection locked="0"/>
    </xf>
    <xf numFmtId="0" fontId="10" fillId="5" borderId="12" xfId="0" applyFont="1" applyFill="1" applyBorder="1" applyAlignment="1" applyProtection="1">
      <alignment horizontal="left" vertical="center" wrapText="1"/>
      <protection locked="0"/>
    </xf>
    <xf numFmtId="38" fontId="10" fillId="5" borderId="12" xfId="1" applyFont="1" applyFill="1" applyBorder="1" applyAlignment="1" applyProtection="1">
      <alignment horizontal="right" vertical="center" wrapText="1"/>
      <protection locked="0"/>
    </xf>
    <xf numFmtId="176" fontId="10" fillId="5" borderId="12" xfId="1" applyNumberFormat="1" applyFont="1" applyFill="1" applyBorder="1" applyAlignment="1" applyProtection="1">
      <alignment horizontal="right" vertical="center" wrapText="1"/>
      <protection locked="0"/>
    </xf>
    <xf numFmtId="38" fontId="10" fillId="5" borderId="16" xfId="1" applyFont="1" applyFill="1" applyBorder="1" applyAlignment="1" applyProtection="1">
      <alignment horizontal="right" vertical="center" wrapText="1"/>
      <protection locked="0"/>
    </xf>
    <xf numFmtId="0" fontId="10" fillId="5" borderId="7" xfId="0" applyFont="1" applyFill="1" applyBorder="1" applyAlignment="1" applyProtection="1">
      <alignment horizontal="left" vertical="center" wrapText="1"/>
      <protection locked="0"/>
    </xf>
    <xf numFmtId="0" fontId="10" fillId="5" borderId="1" xfId="0" applyFont="1" applyFill="1" applyBorder="1" applyAlignment="1" applyProtection="1">
      <alignment horizontal="left" vertical="center" wrapText="1"/>
      <protection locked="0"/>
    </xf>
    <xf numFmtId="38" fontId="10" fillId="5" borderId="1" xfId="1" applyFont="1" applyFill="1" applyBorder="1" applyAlignment="1" applyProtection="1">
      <alignment horizontal="right" vertical="center" wrapText="1"/>
      <protection locked="0"/>
    </xf>
    <xf numFmtId="176" fontId="10" fillId="5" borderId="1" xfId="1" applyNumberFormat="1" applyFont="1" applyFill="1" applyBorder="1" applyAlignment="1" applyProtection="1">
      <alignment horizontal="right" vertical="center" wrapText="1"/>
      <protection locked="0"/>
    </xf>
    <xf numFmtId="38" fontId="10" fillId="5" borderId="8" xfId="1" applyFont="1" applyFill="1" applyBorder="1" applyAlignment="1" applyProtection="1">
      <alignment horizontal="right" vertical="center" wrapText="1"/>
      <protection locked="0"/>
    </xf>
    <xf numFmtId="38" fontId="16" fillId="0" borderId="52" xfId="4" applyFont="1" applyBorder="1" applyAlignment="1">
      <alignment horizontal="center" vertical="center" wrapText="1"/>
    </xf>
    <xf numFmtId="0" fontId="16" fillId="0" borderId="29" xfId="6" applyNumberFormat="1" applyFont="1" applyBorder="1" applyAlignment="1">
      <alignment horizontal="center" vertical="center" wrapText="1"/>
    </xf>
    <xf numFmtId="176" fontId="3" fillId="0" borderId="1" xfId="3" applyNumberFormat="1" applyFont="1" applyBorder="1" applyAlignment="1">
      <alignment horizontal="right" wrapText="1"/>
    </xf>
    <xf numFmtId="40" fontId="16" fillId="0" borderId="43" xfId="4" applyNumberFormat="1" applyFont="1" applyBorder="1" applyAlignment="1">
      <alignment horizontal="center" vertical="center"/>
    </xf>
    <xf numFmtId="40" fontId="16" fillId="0" borderId="34" xfId="4" applyNumberFormat="1" applyFont="1" applyBorder="1" applyAlignment="1">
      <alignment horizontal="center" vertical="center"/>
    </xf>
    <xf numFmtId="38" fontId="16" fillId="0" borderId="38" xfId="4" applyNumberFormat="1" applyFont="1" applyBorder="1" applyAlignment="1">
      <alignment horizontal="center" vertical="center"/>
    </xf>
    <xf numFmtId="38" fontId="16" fillId="0" borderId="51" xfId="4" applyNumberFormat="1" applyFont="1" applyBorder="1" applyAlignment="1">
      <alignment horizontal="center" vertical="center"/>
    </xf>
    <xf numFmtId="38" fontId="16" fillId="0" borderId="32" xfId="4" applyNumberFormat="1" applyFont="1" applyBorder="1" applyAlignment="1">
      <alignment horizontal="center" vertical="center"/>
    </xf>
    <xf numFmtId="38" fontId="16" fillId="0" borderId="38" xfId="4" applyNumberFormat="1" applyFont="1" applyBorder="1" applyAlignment="1">
      <alignment horizontal="center" vertical="center" wrapText="1"/>
    </xf>
    <xf numFmtId="38" fontId="16" fillId="0" borderId="51" xfId="4" applyNumberFormat="1" applyFont="1" applyBorder="1" applyAlignment="1">
      <alignment horizontal="center" vertical="center" wrapText="1"/>
    </xf>
    <xf numFmtId="38" fontId="16" fillId="0" borderId="32" xfId="4" applyNumberFormat="1" applyFont="1" applyBorder="1" applyAlignment="1">
      <alignment horizontal="center" vertical="center" wrapText="1"/>
    </xf>
    <xf numFmtId="38" fontId="4" fillId="0" borderId="49" xfId="1" applyFont="1" applyBorder="1" applyAlignment="1">
      <alignment horizontal="left" vertical="center" wrapText="1"/>
    </xf>
    <xf numFmtId="38" fontId="4" fillId="0" borderId="50" xfId="1" applyFont="1" applyBorder="1" applyAlignment="1">
      <alignment horizontal="left" vertical="center" wrapText="1"/>
    </xf>
    <xf numFmtId="40" fontId="16" fillId="0" borderId="35" xfId="4" applyNumberFormat="1" applyFont="1" applyBorder="1" applyAlignment="1">
      <alignment horizontal="center" vertical="center"/>
    </xf>
    <xf numFmtId="40" fontId="16" fillId="0" borderId="53" xfId="4" applyNumberFormat="1" applyFont="1" applyBorder="1" applyAlignment="1">
      <alignment horizontal="center" vertical="center"/>
    </xf>
    <xf numFmtId="176" fontId="16" fillId="0" borderId="55" xfId="4" applyNumberFormat="1" applyFont="1" applyBorder="1" applyAlignment="1">
      <alignment horizontal="center" vertical="center"/>
    </xf>
    <xf numFmtId="176" fontId="16" fillId="0" borderId="54" xfId="4" applyNumberFormat="1" applyFont="1" applyBorder="1" applyAlignment="1">
      <alignment horizontal="center" vertical="center"/>
    </xf>
    <xf numFmtId="38" fontId="16" fillId="0" borderId="40" xfId="4" applyFont="1" applyFill="1" applyBorder="1" applyAlignment="1">
      <alignment horizontal="center" vertical="center"/>
    </xf>
    <xf numFmtId="38" fontId="16" fillId="0" borderId="41" xfId="4" applyNumberFormat="1" applyFont="1" applyFill="1" applyBorder="1" applyAlignment="1">
      <alignment horizontal="center" vertical="center"/>
    </xf>
    <xf numFmtId="38" fontId="16" fillId="0" borderId="42" xfId="4" applyNumberFormat="1" applyFont="1" applyFill="1" applyBorder="1" applyAlignment="1">
      <alignment horizontal="center" vertical="center"/>
    </xf>
    <xf numFmtId="38" fontId="16" fillId="0" borderId="18" xfId="4" applyNumberFormat="1" applyFont="1" applyBorder="1" applyAlignment="1">
      <alignment horizontal="center" vertical="center"/>
    </xf>
    <xf numFmtId="38" fontId="16" fillId="0" borderId="19" xfId="4" applyNumberFormat="1" applyFont="1" applyBorder="1" applyAlignment="1">
      <alignment horizontal="center" vertical="center"/>
    </xf>
    <xf numFmtId="38" fontId="16" fillId="0" borderId="36" xfId="4" applyFont="1" applyBorder="1" applyAlignment="1">
      <alignment horizontal="center" vertical="center" wrapText="1"/>
    </xf>
    <xf numFmtId="177" fontId="16" fillId="0" borderId="57" xfId="6" applyNumberFormat="1" applyFont="1" applyBorder="1" applyAlignment="1">
      <alignment horizontal="center" vertical="center"/>
    </xf>
    <xf numFmtId="177" fontId="16" fillId="0" borderId="56" xfId="6" applyNumberFormat="1" applyFont="1" applyBorder="1" applyAlignment="1">
      <alignment horizontal="center" vertical="center"/>
    </xf>
    <xf numFmtId="177" fontId="16" fillId="0" borderId="55" xfId="6" applyNumberFormat="1" applyFont="1" applyBorder="1" applyAlignment="1">
      <alignment horizontal="center" vertical="center"/>
    </xf>
    <xf numFmtId="0" fontId="8" fillId="0" borderId="1" xfId="1" applyNumberFormat="1" applyFont="1" applyBorder="1">
      <alignment vertical="center"/>
    </xf>
    <xf numFmtId="176" fontId="8" fillId="0" borderId="1" xfId="1" applyNumberFormat="1" applyFont="1" applyBorder="1">
      <alignment vertical="center"/>
    </xf>
    <xf numFmtId="38" fontId="4" fillId="8" borderId="1" xfId="3" quotePrefix="1" applyFont="1" applyFill="1" applyBorder="1" applyAlignment="1">
      <alignment horizontal="center" vertical="center" wrapText="1"/>
    </xf>
    <xf numFmtId="38" fontId="4" fillId="8" borderId="1" xfId="3" applyFont="1" applyFill="1" applyBorder="1" applyAlignment="1">
      <alignment horizontal="center" vertical="center" wrapText="1"/>
    </xf>
    <xf numFmtId="38" fontId="16" fillId="9" borderId="37" xfId="4" applyFont="1" applyFill="1" applyBorder="1" applyAlignment="1">
      <alignment horizontal="center" vertical="center"/>
    </xf>
    <xf numFmtId="176" fontId="3" fillId="0" borderId="0" xfId="3" applyNumberFormat="1" applyFont="1" applyAlignment="1"/>
    <xf numFmtId="176" fontId="4" fillId="0" borderId="1" xfId="3" applyNumberFormat="1" applyFont="1" applyBorder="1" applyAlignment="1">
      <alignment horizontal="center" vertical="center" wrapText="1"/>
    </xf>
    <xf numFmtId="176" fontId="3" fillId="0" borderId="0" xfId="3" applyNumberFormat="1" applyFont="1" applyAlignment="1">
      <alignment horizontal="right" wrapText="1"/>
    </xf>
    <xf numFmtId="0" fontId="8" fillId="0" borderId="0" xfId="7" applyFont="1" applyFill="1">
      <alignment vertical="center"/>
    </xf>
    <xf numFmtId="0" fontId="8" fillId="0" borderId="0" xfId="0" applyFont="1" applyAlignment="1" applyProtection="1">
      <alignment wrapText="1"/>
    </xf>
    <xf numFmtId="0" fontId="8" fillId="0" borderId="0" xfId="0" applyFont="1" applyAlignment="1" applyProtection="1">
      <alignment horizontal="center" wrapText="1"/>
    </xf>
    <xf numFmtId="38" fontId="8" fillId="0" borderId="0" xfId="1" applyFont="1" applyAlignment="1" applyProtection="1">
      <alignment wrapText="1"/>
    </xf>
    <xf numFmtId="0" fontId="13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centerContinuous" vertical="center"/>
    </xf>
    <xf numFmtId="0" fontId="9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center" vertical="center" wrapText="1"/>
    </xf>
    <xf numFmtId="38" fontId="9" fillId="0" borderId="0" xfId="1" applyFont="1" applyAlignment="1" applyProtection="1">
      <alignment vertical="center" wrapText="1"/>
    </xf>
    <xf numFmtId="38" fontId="9" fillId="0" borderId="0" xfId="1" applyFont="1" applyAlignment="1" applyProtection="1">
      <alignment wrapText="1"/>
    </xf>
    <xf numFmtId="38" fontId="9" fillId="0" borderId="0" xfId="1" applyFont="1" applyAlignment="1" applyProtection="1">
      <alignment horizontal="center" wrapText="1"/>
    </xf>
    <xf numFmtId="0" fontId="11" fillId="0" borderId="0" xfId="0" applyFont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38" fontId="11" fillId="4" borderId="5" xfId="1" applyFont="1" applyFill="1" applyBorder="1" applyAlignment="1" applyProtection="1">
      <alignment horizontal="center" vertical="center" wrapText="1"/>
    </xf>
    <xf numFmtId="38" fontId="11" fillId="3" borderId="4" xfId="1" applyFont="1" applyFill="1" applyBorder="1" applyAlignment="1" applyProtection="1">
      <alignment horizontal="center" vertical="center" wrapText="1"/>
    </xf>
    <xf numFmtId="38" fontId="11" fillId="3" borderId="5" xfId="1" applyFont="1" applyFill="1" applyBorder="1" applyAlignment="1" applyProtection="1">
      <alignment horizontal="center" vertical="center"/>
    </xf>
    <xf numFmtId="38" fontId="11" fillId="3" borderId="5" xfId="1" applyFont="1" applyFill="1" applyBorder="1" applyAlignment="1" applyProtection="1">
      <alignment horizontal="center" vertical="center" wrapText="1"/>
    </xf>
    <xf numFmtId="38" fontId="11" fillId="3" borderId="6" xfId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9" fillId="4" borderId="9" xfId="0" applyFont="1" applyFill="1" applyBorder="1" applyAlignment="1" applyProtection="1">
      <alignment horizontal="center" vertical="center" wrapText="1"/>
    </xf>
    <xf numFmtId="0" fontId="9" fillId="4" borderId="10" xfId="0" applyFont="1" applyFill="1" applyBorder="1" applyAlignment="1" applyProtection="1">
      <alignment horizontal="center" vertical="center" wrapText="1"/>
    </xf>
    <xf numFmtId="38" fontId="9" fillId="4" borderId="10" xfId="1" applyFont="1" applyFill="1" applyBorder="1" applyAlignment="1" applyProtection="1">
      <alignment horizontal="center" vertical="center" wrapText="1"/>
    </xf>
    <xf numFmtId="38" fontId="9" fillId="3" borderId="9" xfId="1" applyFont="1" applyFill="1" applyBorder="1" applyAlignment="1" applyProtection="1">
      <alignment horizontal="center" vertical="center" wrapText="1"/>
    </xf>
    <xf numFmtId="38" fontId="9" fillId="3" borderId="10" xfId="1" applyFont="1" applyFill="1" applyBorder="1" applyAlignment="1" applyProtection="1">
      <alignment horizontal="center" vertical="center" wrapText="1"/>
    </xf>
    <xf numFmtId="38" fontId="9" fillId="3" borderId="11" xfId="1" applyFont="1" applyFill="1" applyBorder="1" applyAlignment="1" applyProtection="1">
      <alignment horizontal="center" vertical="center" wrapText="1"/>
    </xf>
    <xf numFmtId="0" fontId="9" fillId="0" borderId="15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left" vertical="center"/>
    </xf>
    <xf numFmtId="38" fontId="10" fillId="0" borderId="12" xfId="1" applyFont="1" applyBorder="1" applyAlignment="1" applyProtection="1">
      <alignment vertical="center" wrapText="1"/>
    </xf>
    <xf numFmtId="38" fontId="14" fillId="0" borderId="12" xfId="1" applyFont="1" applyBorder="1" applyAlignment="1" applyProtection="1">
      <alignment horizontal="right" vertical="center" wrapText="1"/>
    </xf>
    <xf numFmtId="38" fontId="14" fillId="0" borderId="16" xfId="1" applyFont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wrapText="1"/>
    </xf>
    <xf numFmtId="0" fontId="9" fillId="0" borderId="7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left" vertical="center"/>
    </xf>
    <xf numFmtId="38" fontId="10" fillId="0" borderId="1" xfId="1" applyFont="1" applyBorder="1" applyAlignment="1" applyProtection="1">
      <alignment vertical="center" wrapText="1"/>
    </xf>
    <xf numFmtId="38" fontId="14" fillId="0" borderId="1" xfId="1" applyFont="1" applyBorder="1" applyAlignment="1" applyProtection="1">
      <alignment horizontal="right" vertical="center" wrapText="1"/>
    </xf>
    <xf numFmtId="0" fontId="9" fillId="10" borderId="7" xfId="0" applyFont="1" applyFill="1" applyBorder="1" applyAlignment="1" applyProtection="1">
      <alignment horizontal="center" vertical="center"/>
    </xf>
    <xf numFmtId="0" fontId="9" fillId="10" borderId="1" xfId="0" applyFont="1" applyFill="1" applyBorder="1" applyAlignment="1" applyProtection="1">
      <alignment horizontal="left" vertical="center"/>
    </xf>
    <xf numFmtId="38" fontId="10" fillId="10" borderId="1" xfId="1" applyFont="1" applyFill="1" applyBorder="1" applyAlignment="1" applyProtection="1">
      <alignment vertical="center" wrapText="1"/>
    </xf>
    <xf numFmtId="38" fontId="14" fillId="10" borderId="7" xfId="1" applyFont="1" applyFill="1" applyBorder="1" applyAlignment="1" applyProtection="1">
      <alignment horizontal="right" vertical="center" wrapText="1"/>
    </xf>
    <xf numFmtId="38" fontId="14" fillId="10" borderId="1" xfId="1" applyFont="1" applyFill="1" applyBorder="1" applyAlignment="1" applyProtection="1">
      <alignment horizontal="right" vertical="center" wrapText="1"/>
    </xf>
    <xf numFmtId="38" fontId="14" fillId="10" borderId="16" xfId="1" applyFont="1" applyFill="1" applyBorder="1" applyAlignment="1" applyProtection="1">
      <alignment horizontal="right"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9" fillId="0" borderId="1" xfId="0" applyFont="1" applyFill="1" applyBorder="1" applyAlignment="1" applyProtection="1">
      <alignment horizontal="left" vertical="center"/>
    </xf>
    <xf numFmtId="38" fontId="10" fillId="0" borderId="1" xfId="1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wrapText="1"/>
    </xf>
    <xf numFmtId="0" fontId="9" fillId="1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9" fillId="10" borderId="15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wrapText="1"/>
    </xf>
    <xf numFmtId="0" fontId="9" fillId="0" borderId="17" xfId="0" applyFont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center" vertical="center" wrapText="1"/>
    </xf>
    <xf numFmtId="38" fontId="10" fillId="0" borderId="18" xfId="1" applyFont="1" applyBorder="1" applyAlignment="1" applyProtection="1">
      <alignment horizontal="right" vertical="center" wrapText="1"/>
    </xf>
    <xf numFmtId="38" fontId="9" fillId="0" borderId="21" xfId="1" applyFont="1" applyBorder="1" applyAlignment="1" applyProtection="1">
      <alignment horizontal="center" vertical="center" wrapText="1"/>
    </xf>
    <xf numFmtId="38" fontId="9" fillId="0" borderId="22" xfId="1" applyFont="1" applyBorder="1" applyAlignment="1" applyProtection="1">
      <alignment horizontal="center" vertical="center" wrapText="1"/>
    </xf>
    <xf numFmtId="38" fontId="10" fillId="0" borderId="21" xfId="1" applyFont="1" applyBorder="1" applyAlignment="1" applyProtection="1">
      <alignment horizontal="left" vertical="center"/>
    </xf>
    <xf numFmtId="38" fontId="10" fillId="0" borderId="29" xfId="1" applyFont="1" applyBorder="1" applyAlignment="1" applyProtection="1">
      <alignment horizontal="right" vertical="center"/>
    </xf>
    <xf numFmtId="38" fontId="14" fillId="0" borderId="23" xfId="1" applyFont="1" applyBorder="1" applyAlignment="1" applyProtection="1">
      <alignment horizontal="right" vertical="center" wrapText="1"/>
    </xf>
    <xf numFmtId="0" fontId="9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center" wrapText="1"/>
    </xf>
    <xf numFmtId="38" fontId="10" fillId="0" borderId="4" xfId="1" applyFont="1" applyBorder="1" applyAlignment="1" applyProtection="1">
      <alignment horizontal="left"/>
    </xf>
    <xf numFmtId="38" fontId="10" fillId="0" borderId="28" xfId="1" applyFont="1" applyBorder="1" applyAlignment="1" applyProtection="1">
      <alignment horizontal="right" vertical="center"/>
    </xf>
    <xf numFmtId="38" fontId="10" fillId="0" borderId="26" xfId="1" applyFont="1" applyBorder="1" applyAlignment="1" applyProtection="1">
      <alignment horizontal="left"/>
    </xf>
    <xf numFmtId="38" fontId="10" fillId="0" borderId="3" xfId="1" applyFont="1" applyBorder="1" applyAlignment="1" applyProtection="1">
      <alignment horizontal="right" vertical="center"/>
    </xf>
    <xf numFmtId="0" fontId="9" fillId="0" borderId="0" xfId="0" applyFont="1" applyFill="1" applyAlignment="1" applyProtection="1">
      <alignment horizontal="left"/>
    </xf>
    <xf numFmtId="0" fontId="9" fillId="0" borderId="0" xfId="0" applyFont="1" applyFill="1" applyAlignment="1" applyProtection="1"/>
    <xf numFmtId="38" fontId="9" fillId="0" borderId="0" xfId="1" applyFont="1" applyFill="1" applyAlignment="1" applyProtection="1">
      <alignment wrapText="1"/>
    </xf>
    <xf numFmtId="0" fontId="9" fillId="0" borderId="0" xfId="0" applyFont="1" applyFill="1" applyAlignment="1" applyProtection="1">
      <alignment horizontal="left" vertical="top"/>
    </xf>
    <xf numFmtId="0" fontId="9" fillId="0" borderId="0" xfId="0" applyFont="1" applyAlignment="1" applyProtection="1"/>
    <xf numFmtId="38" fontId="14" fillId="0" borderId="24" xfId="1" applyFont="1" applyBorder="1" applyAlignment="1" applyProtection="1">
      <alignment horizontal="right" vertical="center" wrapText="1"/>
    </xf>
    <xf numFmtId="38" fontId="10" fillId="0" borderId="27" xfId="1" applyFont="1" applyBorder="1" applyAlignment="1" applyProtection="1">
      <alignment horizontal="left"/>
    </xf>
    <xf numFmtId="38" fontId="10" fillId="0" borderId="30" xfId="1" applyFont="1" applyBorder="1" applyAlignment="1" applyProtection="1">
      <alignment horizontal="right" vertical="center"/>
    </xf>
    <xf numFmtId="38" fontId="14" fillId="0" borderId="25" xfId="1" applyFont="1" applyBorder="1" applyAlignment="1" applyProtection="1">
      <alignment horizontal="right" vertical="center" wrapText="1"/>
    </xf>
    <xf numFmtId="0" fontId="10" fillId="10" borderId="7" xfId="0" applyFont="1" applyFill="1" applyBorder="1" applyAlignment="1" applyProtection="1">
      <alignment horizontal="left" vertical="center" wrapText="1"/>
    </xf>
    <xf numFmtId="0" fontId="10" fillId="10" borderId="1" xfId="0" applyFont="1" applyFill="1" applyBorder="1" applyAlignment="1" applyProtection="1">
      <alignment horizontal="left" vertical="center" wrapText="1"/>
    </xf>
    <xf numFmtId="38" fontId="10" fillId="10" borderId="1" xfId="1" applyFont="1" applyFill="1" applyBorder="1" applyAlignment="1" applyProtection="1">
      <alignment horizontal="right" vertical="center" wrapText="1"/>
    </xf>
    <xf numFmtId="176" fontId="10" fillId="10" borderId="12" xfId="1" applyNumberFormat="1" applyFont="1" applyFill="1" applyBorder="1" applyAlignment="1" applyProtection="1">
      <alignment horizontal="right" vertical="center" wrapText="1"/>
    </xf>
    <xf numFmtId="38" fontId="10" fillId="10" borderId="8" xfId="1" applyFont="1" applyFill="1" applyBorder="1" applyAlignment="1" applyProtection="1">
      <alignment horizontal="right" vertical="center" wrapText="1"/>
    </xf>
    <xf numFmtId="176" fontId="10" fillId="10" borderId="1" xfId="1" applyNumberFormat="1" applyFont="1" applyFill="1" applyBorder="1" applyAlignment="1" applyProtection="1">
      <alignment horizontal="right" vertical="center" wrapText="1"/>
    </xf>
    <xf numFmtId="176" fontId="8" fillId="0" borderId="0" xfId="1" applyNumberFormat="1" applyFont="1" applyAlignment="1" applyProtection="1">
      <alignment wrapText="1"/>
    </xf>
    <xf numFmtId="176" fontId="12" fillId="0" borderId="0" xfId="0" applyNumberFormat="1" applyFont="1" applyAlignment="1" applyProtection="1">
      <alignment horizontal="centerContinuous" vertical="center"/>
    </xf>
    <xf numFmtId="0" fontId="8" fillId="0" borderId="0" xfId="0" applyFont="1" applyAlignment="1" applyProtection="1">
      <alignment horizontal="centerContinuous" vertical="center"/>
    </xf>
    <xf numFmtId="176" fontId="8" fillId="0" borderId="0" xfId="0" applyNumberFormat="1" applyFont="1" applyAlignment="1" applyProtection="1">
      <alignment horizontal="centerContinuous" vertical="center"/>
    </xf>
    <xf numFmtId="0" fontId="11" fillId="2" borderId="4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center" vertical="center"/>
    </xf>
    <xf numFmtId="38" fontId="11" fillId="2" borderId="5" xfId="1" applyFont="1" applyFill="1" applyBorder="1" applyAlignment="1" applyProtection="1">
      <alignment horizontal="center" vertical="center"/>
    </xf>
    <xf numFmtId="176" fontId="11" fillId="2" borderId="5" xfId="1" applyNumberFormat="1" applyFont="1" applyFill="1" applyBorder="1" applyAlignment="1" applyProtection="1">
      <alignment horizontal="center" vertical="center" wrapText="1"/>
    </xf>
    <xf numFmtId="38" fontId="11" fillId="2" borderId="6" xfId="1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 wrapText="1"/>
    </xf>
    <xf numFmtId="38" fontId="9" fillId="2" borderId="10" xfId="1" applyFont="1" applyFill="1" applyBorder="1" applyAlignment="1" applyProtection="1">
      <alignment horizontal="center" vertical="center" wrapText="1"/>
    </xf>
    <xf numFmtId="176" fontId="9" fillId="2" borderId="10" xfId="1" applyNumberFormat="1" applyFont="1" applyFill="1" applyBorder="1" applyAlignment="1" applyProtection="1">
      <alignment horizontal="center" vertical="center" wrapText="1"/>
    </xf>
    <xf numFmtId="38" fontId="9" fillId="2" borderId="11" xfId="1" applyFont="1" applyFill="1" applyBorder="1" applyAlignment="1" applyProtection="1">
      <alignment horizontal="center" vertical="center" wrapText="1"/>
    </xf>
    <xf numFmtId="0" fontId="9" fillId="0" borderId="15" xfId="0" applyFont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vertical="center" wrapText="1"/>
    </xf>
    <xf numFmtId="38" fontId="10" fillId="0" borderId="12" xfId="1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vertical="center" wrapText="1"/>
    </xf>
    <xf numFmtId="0" fontId="9" fillId="10" borderId="15" xfId="0" applyFont="1" applyFill="1" applyBorder="1" applyAlignment="1" applyProtection="1">
      <alignment horizontal="center" vertical="center" wrapText="1"/>
    </xf>
    <xf numFmtId="0" fontId="9" fillId="10" borderId="1" xfId="0" applyFont="1" applyFill="1" applyBorder="1" applyAlignment="1" applyProtection="1">
      <alignment horizontal="center" vertical="center" wrapText="1"/>
    </xf>
    <xf numFmtId="0" fontId="9" fillId="10" borderId="1" xfId="0" applyFont="1" applyFill="1" applyBorder="1" applyAlignment="1" applyProtection="1">
      <alignment vertical="center" wrapText="1"/>
    </xf>
    <xf numFmtId="38" fontId="10" fillId="10" borderId="12" xfId="1" applyFont="1" applyFill="1" applyBorder="1" applyAlignment="1" applyProtection="1">
      <alignment horizontal="center" vertical="center" wrapText="1"/>
    </xf>
    <xf numFmtId="38" fontId="10" fillId="0" borderId="18" xfId="1" applyFont="1" applyBorder="1" applyAlignment="1" applyProtection="1">
      <alignment horizontal="center" vertical="center" wrapText="1"/>
    </xf>
    <xf numFmtId="0" fontId="9" fillId="0" borderId="21" xfId="0" applyFont="1" applyBorder="1" applyAlignment="1" applyProtection="1">
      <alignment horizontal="center" vertical="center" wrapText="1"/>
    </xf>
    <xf numFmtId="0" fontId="9" fillId="0" borderId="22" xfId="0" applyFont="1" applyBorder="1" applyAlignment="1" applyProtection="1">
      <alignment horizontal="center" vertical="center" wrapText="1"/>
    </xf>
    <xf numFmtId="176" fontId="9" fillId="0" borderId="22" xfId="1" applyNumberFormat="1" applyFont="1" applyBorder="1" applyAlignment="1" applyProtection="1">
      <alignment horizontal="center" vertical="center" wrapText="1"/>
    </xf>
    <xf numFmtId="38" fontId="9" fillId="0" borderId="23" xfId="1" applyFont="1" applyBorder="1" applyAlignment="1" applyProtection="1">
      <alignment horizontal="center" vertical="center" wrapText="1"/>
    </xf>
    <xf numFmtId="176" fontId="9" fillId="0" borderId="0" xfId="1" applyNumberFormat="1" applyFont="1" applyAlignment="1" applyProtection="1">
      <alignment wrapText="1"/>
    </xf>
    <xf numFmtId="0" fontId="8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176" fontId="8" fillId="0" borderId="0" xfId="0" applyNumberFormat="1" applyFont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176" fontId="8" fillId="0" borderId="0" xfId="0" applyNumberFormat="1" applyFont="1" applyFill="1" applyAlignment="1" applyProtection="1">
      <alignment vertical="center"/>
    </xf>
    <xf numFmtId="38" fontId="14" fillId="0" borderId="8" xfId="1" applyFont="1" applyBorder="1" applyAlignment="1" applyProtection="1">
      <alignment horizontal="right" vertical="center" wrapText="1"/>
    </xf>
    <xf numFmtId="0" fontId="9" fillId="0" borderId="1" xfId="0" applyFont="1" applyBorder="1" applyAlignment="1" applyProtection="1">
      <alignment horizontal="left" vertical="center" wrapText="1"/>
    </xf>
    <xf numFmtId="38" fontId="14" fillId="10" borderId="8" xfId="1" applyFont="1" applyFill="1" applyBorder="1" applyAlignment="1" applyProtection="1">
      <alignment horizontal="right" vertical="center" wrapText="1"/>
    </xf>
    <xf numFmtId="0" fontId="12" fillId="0" borderId="0" xfId="7" applyFont="1" applyAlignment="1">
      <alignment horizontal="center" vertical="center"/>
    </xf>
  </cellXfs>
  <cellStyles count="9">
    <cellStyle name="パーセント 2" xfId="6" xr:uid="{4ACB0137-F6DE-442F-95DB-13E9490D4468}"/>
    <cellStyle name="パーセント 3" xfId="8" xr:uid="{E401C1E3-3C72-4FCF-B84F-C108D37CE693}"/>
    <cellStyle name="桁区切り" xfId="1" builtinId="6"/>
    <cellStyle name="桁区切り 2" xfId="3" xr:uid="{4EFF807E-0A4D-4BCE-988B-493E338B887B}"/>
    <cellStyle name="桁区切り 3" xfId="4" xr:uid="{B5338ED0-BF23-466E-A90E-7DF4BA67263B}"/>
    <cellStyle name="標準" xfId="0" builtinId="0"/>
    <cellStyle name="標準 2" xfId="7" xr:uid="{C20DA377-7326-4372-96C2-6D1709CC9089}"/>
    <cellStyle name="標準 3" xfId="2" xr:uid="{458755B5-15E6-43CB-A627-5CCED14ACA8B}"/>
    <cellStyle name="標準 3 2" xfId="5" xr:uid="{FD5CC98B-1442-4520-BA4F-508960512FD3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ee_space(1010000000)/21_&#22320;&#29699;&#28201;&#26262;&#21270;&#23550;&#31574;&#25285;&#24403;/104_&#29575;&#20808;&#23455;&#34892;&#25285;&#24403;/01_&#20140;&#37117;&#24066;&#24441;&#25152;CO2&#21066;&#28187;&#29575;&#20808;&#23455;&#34892;&#35336;&#30011;/01_&#24193;&#20869;&#23550;&#31574;/03_&#30465;&#12456;&#12493;&#23550;&#31574;/01_LED&#25913;&#20462;/22_&#20196;&#21644;4&#24180;&#24230;ESCO&#20107;&#26989;/1_&#20196;&#21644;&#65300;&#24180;&#24230;&#12503;&#12525;&#12509;&#12540;&#12470;&#12523;/2_&#12503;&#12525;&#12509;&#36215;&#26696;/&#27770;&#23450;/3-2_&#27096;&#24335;&#31532;17&#21495;&#65288;&#20107;&#26989;&#21177;&#26524;&#31639;&#20986;&#34920;&#65289;&#12304;&#27770;&#23450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削減効果算定（施設別）"/>
      <sheetName val="施設リストA-1（直営）"/>
      <sheetName val="施設リストA-2（指定管理１）"/>
      <sheetName val="施設リストA-3（指定管理２）"/>
      <sheetName val="（新設）照明器具"/>
      <sheetName val="（既設）調査結果"/>
      <sheetName val="事業費（プロポ用）"/>
      <sheetName val="直営"/>
      <sheetName val="指定管理１"/>
      <sheetName val="指定管理2"/>
      <sheetName val="その他照明提案選定"/>
      <sheetName val="単価"/>
      <sheetName val="電力単価（直）"/>
      <sheetName val="電力単価（指１）"/>
      <sheetName val="電力単価（指２）"/>
      <sheetName val="照明台数（施設別）"/>
      <sheetName val="部屋別効果（直）"/>
      <sheetName val="部屋別効果（指１）"/>
      <sheetName val="部屋別効果（指２）"/>
      <sheetName val="隠し　照明器具まとめ"/>
      <sheetName val="3-2_様式第17号（事業効果算出表）【決定】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C2" t="str">
            <v>新設</v>
          </cell>
          <cell r="D2" t="str">
            <v>撤去</v>
          </cell>
        </row>
      </sheetData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0BBF6-25EC-4882-9898-4711F9822F3C}">
  <sheetPr codeName="Sheet2">
    <pageSetUpPr fitToPage="1"/>
  </sheetPr>
  <dimension ref="A1:J67"/>
  <sheetViews>
    <sheetView showGridLines="0" tabSelected="1" view="pageBreakPreview" zoomScale="85" zoomScaleNormal="100" zoomScaleSheetLayoutView="85" workbookViewId="0">
      <selection activeCell="G9" sqref="G9"/>
    </sheetView>
  </sheetViews>
  <sheetFormatPr defaultRowHeight="40.5" customHeight="1"/>
  <cols>
    <col min="1" max="1" width="3.875" style="132" customWidth="1"/>
    <col min="2" max="2" width="4.625" style="133" customWidth="1"/>
    <col min="3" max="3" width="13.875" style="133" bestFit="1" customWidth="1"/>
    <col min="4" max="4" width="49.5" style="132" bestFit="1" customWidth="1"/>
    <col min="5" max="5" width="5.875" style="134" bestFit="1" customWidth="1"/>
    <col min="6" max="7" width="12.5" style="132" customWidth="1"/>
    <col min="8" max="8" width="12.5" style="134" customWidth="1"/>
    <col min="9" max="9" width="12.5" style="212" customWidth="1"/>
    <col min="10" max="10" width="12.5" style="134" customWidth="1"/>
    <col min="11" max="16384" width="9" style="132"/>
  </cols>
  <sheetData>
    <row r="1" spans="1:10" ht="16.5" customHeight="1"/>
    <row r="2" spans="1:10" ht="14.25">
      <c r="B2" s="136" t="s">
        <v>0</v>
      </c>
      <c r="C2" s="136"/>
    </row>
    <row r="3" spans="1:10" ht="21">
      <c r="B3" s="137" t="s">
        <v>79</v>
      </c>
      <c r="C3" s="137"/>
      <c r="D3" s="137"/>
      <c r="E3" s="137"/>
      <c r="F3" s="137"/>
      <c r="G3" s="137"/>
      <c r="H3" s="137"/>
      <c r="I3" s="213"/>
      <c r="J3" s="137"/>
    </row>
    <row r="4" spans="1:10" ht="12.75" thickBot="1">
      <c r="B4" s="214"/>
      <c r="C4" s="214"/>
      <c r="D4" s="214"/>
      <c r="E4" s="214"/>
      <c r="F4" s="214"/>
      <c r="G4" s="214"/>
      <c r="H4" s="214"/>
      <c r="I4" s="215"/>
      <c r="J4" s="214"/>
    </row>
    <row r="5" spans="1:10" s="151" customFormat="1" ht="17.25">
      <c r="A5" s="143"/>
      <c r="B5" s="144"/>
      <c r="C5" s="145"/>
      <c r="D5" s="145"/>
      <c r="E5" s="146"/>
      <c r="F5" s="216"/>
      <c r="G5" s="217"/>
      <c r="H5" s="218" t="s">
        <v>80</v>
      </c>
      <c r="I5" s="219"/>
      <c r="J5" s="220"/>
    </row>
    <row r="6" spans="1:10" s="151" customFormat="1" ht="24.75" thickBot="1">
      <c r="A6" s="139"/>
      <c r="B6" s="153" t="s">
        <v>101</v>
      </c>
      <c r="C6" s="154" t="s">
        <v>102</v>
      </c>
      <c r="D6" s="154" t="s">
        <v>131</v>
      </c>
      <c r="E6" s="155" t="s">
        <v>130</v>
      </c>
      <c r="F6" s="221" t="s">
        <v>81</v>
      </c>
      <c r="G6" s="222" t="s">
        <v>82</v>
      </c>
      <c r="H6" s="223" t="s">
        <v>180</v>
      </c>
      <c r="I6" s="224" t="s">
        <v>83</v>
      </c>
      <c r="J6" s="225" t="s">
        <v>84</v>
      </c>
    </row>
    <row r="7" spans="1:10" ht="36" customHeight="1">
      <c r="A7" s="138"/>
      <c r="B7" s="226" t="s">
        <v>26</v>
      </c>
      <c r="C7" s="227" t="s">
        <v>1</v>
      </c>
      <c r="D7" s="228" t="s">
        <v>103</v>
      </c>
      <c r="E7" s="229">
        <f>'第16-2号（事業費算出表（建設局））'!D7+'第16-1号（事業費算出表（文化市民局））'!D7</f>
        <v>391</v>
      </c>
      <c r="F7" s="87"/>
      <c r="G7" s="88"/>
      <c r="H7" s="89"/>
      <c r="I7" s="90"/>
      <c r="J7" s="91"/>
    </row>
    <row r="8" spans="1:10" ht="36" customHeight="1">
      <c r="A8" s="138"/>
      <c r="B8" s="226" t="s">
        <v>28</v>
      </c>
      <c r="C8" s="230" t="s">
        <v>2</v>
      </c>
      <c r="D8" s="231" t="s">
        <v>104</v>
      </c>
      <c r="E8" s="229">
        <f>'第16-2号（事業費算出表（建設局））'!D8+'第16-1号（事業費算出表（文化市民局））'!D8</f>
        <v>58</v>
      </c>
      <c r="F8" s="92"/>
      <c r="G8" s="93"/>
      <c r="H8" s="94"/>
      <c r="I8" s="95"/>
      <c r="J8" s="96"/>
    </row>
    <row r="9" spans="1:10" ht="36" customHeight="1">
      <c r="A9" s="138"/>
      <c r="B9" s="226" t="s">
        <v>29</v>
      </c>
      <c r="C9" s="230" t="s">
        <v>3</v>
      </c>
      <c r="D9" s="231" t="s">
        <v>105</v>
      </c>
      <c r="E9" s="229">
        <f>'第16-2号（事業費算出表（建設局））'!D9+'第16-1号（事業費算出表（文化市民局））'!D9</f>
        <v>69</v>
      </c>
      <c r="F9" s="92"/>
      <c r="G9" s="93"/>
      <c r="H9" s="94"/>
      <c r="I9" s="90"/>
      <c r="J9" s="96"/>
    </row>
    <row r="10" spans="1:10" ht="36" customHeight="1">
      <c r="A10" s="138"/>
      <c r="B10" s="226" t="s">
        <v>30</v>
      </c>
      <c r="C10" s="230" t="s">
        <v>4</v>
      </c>
      <c r="D10" s="231" t="s">
        <v>106</v>
      </c>
      <c r="E10" s="229">
        <f>'第16-2号（事業費算出表（建設局））'!D10+'第16-1号（事業費算出表（文化市民局））'!D10</f>
        <v>81</v>
      </c>
      <c r="F10" s="92"/>
      <c r="G10" s="93"/>
      <c r="H10" s="94"/>
      <c r="I10" s="95"/>
      <c r="J10" s="96"/>
    </row>
    <row r="11" spans="1:10" ht="36" customHeight="1">
      <c r="A11" s="138"/>
      <c r="B11" s="226" t="s">
        <v>31</v>
      </c>
      <c r="C11" s="230" t="s">
        <v>5</v>
      </c>
      <c r="D11" s="231" t="s">
        <v>107</v>
      </c>
      <c r="E11" s="229">
        <f>'第16-2号（事業費算出表（建設局））'!D11+'第16-1号（事業費算出表（文化市民局））'!D11</f>
        <v>81</v>
      </c>
      <c r="F11" s="92"/>
      <c r="G11" s="93"/>
      <c r="H11" s="94"/>
      <c r="I11" s="90"/>
      <c r="J11" s="96"/>
    </row>
    <row r="12" spans="1:10" ht="36" customHeight="1">
      <c r="A12" s="138"/>
      <c r="B12" s="232" t="s">
        <v>32</v>
      </c>
      <c r="C12" s="233" t="s">
        <v>6</v>
      </c>
      <c r="D12" s="234" t="s">
        <v>108</v>
      </c>
      <c r="E12" s="235"/>
      <c r="F12" s="206"/>
      <c r="G12" s="207"/>
      <c r="H12" s="208"/>
      <c r="I12" s="211"/>
      <c r="J12" s="210"/>
    </row>
    <row r="13" spans="1:10" ht="36" customHeight="1">
      <c r="A13" s="138"/>
      <c r="B13" s="226" t="s">
        <v>33</v>
      </c>
      <c r="C13" s="230" t="s">
        <v>7</v>
      </c>
      <c r="D13" s="231" t="s">
        <v>109</v>
      </c>
      <c r="E13" s="229">
        <f>'第16-2号（事業費算出表（建設局））'!D13+'第16-1号（事業費算出表（文化市民局））'!D13</f>
        <v>133</v>
      </c>
      <c r="F13" s="92"/>
      <c r="G13" s="93"/>
      <c r="H13" s="94"/>
      <c r="I13" s="90"/>
      <c r="J13" s="96"/>
    </row>
    <row r="14" spans="1:10" ht="36" customHeight="1">
      <c r="A14" s="138"/>
      <c r="B14" s="226" t="s">
        <v>34</v>
      </c>
      <c r="C14" s="230" t="s">
        <v>8</v>
      </c>
      <c r="D14" s="231" t="s">
        <v>110</v>
      </c>
      <c r="E14" s="229">
        <f>'第16-2号（事業費算出表（建設局））'!D14+'第16-1号（事業費算出表（文化市民局））'!D14</f>
        <v>2</v>
      </c>
      <c r="F14" s="92"/>
      <c r="G14" s="93"/>
      <c r="H14" s="94"/>
      <c r="I14" s="95"/>
      <c r="J14" s="96"/>
    </row>
    <row r="15" spans="1:10" ht="36" customHeight="1">
      <c r="A15" s="138"/>
      <c r="B15" s="226" t="s">
        <v>35</v>
      </c>
      <c r="C15" s="230" t="s">
        <v>136</v>
      </c>
      <c r="D15" s="231" t="s">
        <v>277</v>
      </c>
      <c r="E15" s="229">
        <f>'第16-2号（事業費算出表（建設局））'!D15+'第16-1号（事業費算出表（文化市民局））'!D15</f>
        <v>92</v>
      </c>
      <c r="F15" s="92"/>
      <c r="G15" s="93"/>
      <c r="H15" s="94"/>
      <c r="I15" s="90"/>
      <c r="J15" s="96"/>
    </row>
    <row r="16" spans="1:10" ht="36" customHeight="1">
      <c r="A16" s="138"/>
      <c r="B16" s="226" t="s">
        <v>36</v>
      </c>
      <c r="C16" s="230" t="s">
        <v>137</v>
      </c>
      <c r="D16" s="231" t="s">
        <v>111</v>
      </c>
      <c r="E16" s="229">
        <f>'第16-2号（事業費算出表（建設局））'!D16+'第16-1号（事業費算出表（文化市民局））'!D16</f>
        <v>158</v>
      </c>
      <c r="F16" s="92"/>
      <c r="G16" s="93"/>
      <c r="H16" s="94"/>
      <c r="I16" s="90"/>
      <c r="J16" s="96"/>
    </row>
    <row r="17" spans="1:10" ht="36" customHeight="1">
      <c r="A17" s="138"/>
      <c r="B17" s="226" t="s">
        <v>37</v>
      </c>
      <c r="C17" s="230" t="s">
        <v>24</v>
      </c>
      <c r="D17" s="231" t="s">
        <v>112</v>
      </c>
      <c r="E17" s="229">
        <f>'第16-2号（事業費算出表（建設局））'!D17+'第16-1号（事業費算出表（文化市民局））'!D17</f>
        <v>36</v>
      </c>
      <c r="F17" s="92"/>
      <c r="G17" s="93"/>
      <c r="H17" s="94"/>
      <c r="I17" s="95"/>
      <c r="J17" s="96"/>
    </row>
    <row r="18" spans="1:10" ht="36" customHeight="1">
      <c r="A18" s="138"/>
      <c r="B18" s="226" t="s">
        <v>38</v>
      </c>
      <c r="C18" s="230" t="s">
        <v>25</v>
      </c>
      <c r="D18" s="231" t="s">
        <v>113</v>
      </c>
      <c r="E18" s="229">
        <f>'第16-2号（事業費算出表（建設局））'!D18+'第16-1号（事業費算出表（文化市民局））'!D18</f>
        <v>47</v>
      </c>
      <c r="F18" s="92"/>
      <c r="G18" s="93"/>
      <c r="H18" s="94"/>
      <c r="I18" s="90"/>
      <c r="J18" s="96"/>
    </row>
    <row r="19" spans="1:10" ht="36" customHeight="1">
      <c r="A19" s="138"/>
      <c r="B19" s="226" t="s">
        <v>39</v>
      </c>
      <c r="C19" s="230" t="s">
        <v>9</v>
      </c>
      <c r="D19" s="231" t="s">
        <v>114</v>
      </c>
      <c r="E19" s="229">
        <f>'第16-2号（事業費算出表（建設局））'!D19+'第16-1号（事業費算出表（文化市民局））'!D19</f>
        <v>189</v>
      </c>
      <c r="F19" s="92"/>
      <c r="G19" s="93"/>
      <c r="H19" s="94"/>
      <c r="I19" s="95"/>
      <c r="J19" s="96"/>
    </row>
    <row r="20" spans="1:10" ht="36" customHeight="1">
      <c r="A20" s="138"/>
      <c r="B20" s="226" t="s">
        <v>40</v>
      </c>
      <c r="C20" s="230" t="s">
        <v>10</v>
      </c>
      <c r="D20" s="231" t="s">
        <v>114</v>
      </c>
      <c r="E20" s="229">
        <f>'第16-2号（事業費算出表（建設局））'!D20+'第16-1号（事業費算出表（文化市民局））'!D20</f>
        <v>168</v>
      </c>
      <c r="F20" s="92"/>
      <c r="G20" s="93"/>
      <c r="H20" s="94"/>
      <c r="I20" s="90"/>
      <c r="J20" s="96"/>
    </row>
    <row r="21" spans="1:10" ht="36" customHeight="1">
      <c r="A21" s="138"/>
      <c r="B21" s="226" t="s">
        <v>41</v>
      </c>
      <c r="C21" s="230" t="s">
        <v>11</v>
      </c>
      <c r="D21" s="231" t="s">
        <v>115</v>
      </c>
      <c r="E21" s="229">
        <f>'第16-2号（事業費算出表（建設局））'!D21+'第16-1号（事業費算出表（文化市民局））'!D21</f>
        <v>18</v>
      </c>
      <c r="F21" s="92"/>
      <c r="G21" s="93"/>
      <c r="H21" s="94"/>
      <c r="I21" s="95"/>
      <c r="J21" s="96"/>
    </row>
    <row r="22" spans="1:10" ht="36" customHeight="1">
      <c r="A22" s="138"/>
      <c r="B22" s="226" t="s">
        <v>42</v>
      </c>
      <c r="C22" s="230" t="s">
        <v>12</v>
      </c>
      <c r="D22" s="231" t="s">
        <v>116</v>
      </c>
      <c r="E22" s="229">
        <f>'第16-2号（事業費算出表（建設局））'!D22+'第16-1号（事業費算出表（文化市民局））'!D22</f>
        <v>33</v>
      </c>
      <c r="F22" s="92"/>
      <c r="G22" s="93"/>
      <c r="H22" s="94"/>
      <c r="I22" s="90"/>
      <c r="J22" s="96"/>
    </row>
    <row r="23" spans="1:10" ht="36" customHeight="1">
      <c r="A23" s="138"/>
      <c r="B23" s="226" t="s">
        <v>43</v>
      </c>
      <c r="C23" s="230" t="s">
        <v>13</v>
      </c>
      <c r="D23" s="231" t="s">
        <v>117</v>
      </c>
      <c r="E23" s="229">
        <f>'第16-2号（事業費算出表（建設局））'!D23+'第16-1号（事業費算出表（文化市民局））'!D23</f>
        <v>44</v>
      </c>
      <c r="F23" s="92"/>
      <c r="G23" s="93"/>
      <c r="H23" s="94"/>
      <c r="I23" s="95"/>
      <c r="J23" s="96"/>
    </row>
    <row r="24" spans="1:10" ht="36" customHeight="1">
      <c r="A24" s="138"/>
      <c r="B24" s="232" t="s">
        <v>44</v>
      </c>
      <c r="C24" s="233" t="s">
        <v>14</v>
      </c>
      <c r="D24" s="234" t="s">
        <v>118</v>
      </c>
      <c r="E24" s="235"/>
      <c r="F24" s="206"/>
      <c r="G24" s="207"/>
      <c r="H24" s="208"/>
      <c r="I24" s="209"/>
      <c r="J24" s="210"/>
    </row>
    <row r="25" spans="1:10" ht="36" customHeight="1">
      <c r="A25" s="138"/>
      <c r="B25" s="226" t="s">
        <v>45</v>
      </c>
      <c r="C25" s="230" t="s">
        <v>15</v>
      </c>
      <c r="D25" s="231" t="s">
        <v>119</v>
      </c>
      <c r="E25" s="229">
        <f>'第16-2号（事業費算出表（建設局））'!D25+'第16-1号（事業費算出表（文化市民局））'!D25</f>
        <v>30</v>
      </c>
      <c r="F25" s="92"/>
      <c r="G25" s="93"/>
      <c r="H25" s="94"/>
      <c r="I25" s="95"/>
      <c r="J25" s="96"/>
    </row>
    <row r="26" spans="1:10" ht="36" customHeight="1">
      <c r="A26" s="138"/>
      <c r="B26" s="226" t="s">
        <v>46</v>
      </c>
      <c r="C26" s="230" t="s">
        <v>16</v>
      </c>
      <c r="D26" s="231" t="s">
        <v>120</v>
      </c>
      <c r="E26" s="229">
        <f>'第16-2号（事業費算出表（建設局））'!D26+'第16-1号（事業費算出表（文化市民局））'!D26</f>
        <v>36</v>
      </c>
      <c r="F26" s="92"/>
      <c r="G26" s="93"/>
      <c r="H26" s="94"/>
      <c r="I26" s="90"/>
      <c r="J26" s="96"/>
    </row>
    <row r="27" spans="1:10" ht="36" customHeight="1">
      <c r="A27" s="138"/>
      <c r="B27" s="226" t="s">
        <v>47</v>
      </c>
      <c r="C27" s="230" t="s">
        <v>17</v>
      </c>
      <c r="D27" s="231" t="s">
        <v>121</v>
      </c>
      <c r="E27" s="229">
        <f>'第16-2号（事業費算出表（建設局））'!D27+'第16-1号（事業費算出表（文化市民局））'!D27</f>
        <v>4</v>
      </c>
      <c r="F27" s="92"/>
      <c r="G27" s="93"/>
      <c r="H27" s="94"/>
      <c r="I27" s="95"/>
      <c r="J27" s="96"/>
    </row>
    <row r="28" spans="1:10" ht="36" customHeight="1">
      <c r="A28" s="138"/>
      <c r="B28" s="232" t="s">
        <v>48</v>
      </c>
      <c r="C28" s="233" t="s">
        <v>18</v>
      </c>
      <c r="D28" s="234" t="s">
        <v>122</v>
      </c>
      <c r="E28" s="235"/>
      <c r="F28" s="206"/>
      <c r="G28" s="207"/>
      <c r="H28" s="208"/>
      <c r="I28" s="209"/>
      <c r="J28" s="210"/>
    </row>
    <row r="29" spans="1:10" ht="36" customHeight="1">
      <c r="A29" s="138"/>
      <c r="B29" s="226" t="s">
        <v>49</v>
      </c>
      <c r="C29" s="230" t="s">
        <v>19</v>
      </c>
      <c r="D29" s="231" t="s">
        <v>123</v>
      </c>
      <c r="E29" s="229">
        <f>'第16-2号（事業費算出表（建設局））'!D29+'第16-1号（事業費算出表（文化市民局））'!D29</f>
        <v>12</v>
      </c>
      <c r="F29" s="92"/>
      <c r="G29" s="93"/>
      <c r="H29" s="94"/>
      <c r="I29" s="95"/>
      <c r="J29" s="96"/>
    </row>
    <row r="30" spans="1:10" ht="36" customHeight="1">
      <c r="A30" s="138"/>
      <c r="B30" s="232" t="s">
        <v>50</v>
      </c>
      <c r="C30" s="233" t="s">
        <v>20</v>
      </c>
      <c r="D30" s="234" t="s">
        <v>124</v>
      </c>
      <c r="E30" s="235"/>
      <c r="F30" s="206"/>
      <c r="G30" s="207"/>
      <c r="H30" s="208"/>
      <c r="I30" s="209"/>
      <c r="J30" s="210"/>
    </row>
    <row r="31" spans="1:10" ht="36" customHeight="1">
      <c r="A31" s="138"/>
      <c r="B31" s="226" t="s">
        <v>51</v>
      </c>
      <c r="C31" s="230" t="s">
        <v>21</v>
      </c>
      <c r="D31" s="231" t="s">
        <v>125</v>
      </c>
      <c r="E31" s="229">
        <f>'第16-2号（事業費算出表（建設局））'!D31+'第16-1号（事業費算出表（文化市民局））'!D31</f>
        <v>24</v>
      </c>
      <c r="F31" s="92"/>
      <c r="G31" s="93"/>
      <c r="H31" s="94"/>
      <c r="I31" s="95"/>
      <c r="J31" s="96"/>
    </row>
    <row r="32" spans="1:10" ht="36" customHeight="1">
      <c r="A32" s="138"/>
      <c r="B32" s="226" t="s">
        <v>52</v>
      </c>
      <c r="C32" s="230" t="s">
        <v>22</v>
      </c>
      <c r="D32" s="231" t="s">
        <v>126</v>
      </c>
      <c r="E32" s="229">
        <f>'第16-2号（事業費算出表（建設局））'!D32+'第16-1号（事業費算出表（文化市民局））'!D32</f>
        <v>77</v>
      </c>
      <c r="F32" s="92"/>
      <c r="G32" s="93"/>
      <c r="H32" s="94"/>
      <c r="I32" s="90"/>
      <c r="J32" s="96"/>
    </row>
    <row r="33" spans="1:10" ht="36" customHeight="1">
      <c r="A33" s="138"/>
      <c r="B33" s="226" t="s">
        <v>53</v>
      </c>
      <c r="C33" s="230" t="s">
        <v>242</v>
      </c>
      <c r="D33" s="231" t="s">
        <v>243</v>
      </c>
      <c r="E33" s="229">
        <f>'第16-2号（事業費算出表（建設局））'!D33+'第16-1号（事業費算出表（文化市民局））'!D33</f>
        <v>2</v>
      </c>
      <c r="F33" s="92"/>
      <c r="G33" s="93"/>
      <c r="H33" s="94"/>
      <c r="I33" s="95"/>
      <c r="J33" s="96"/>
    </row>
    <row r="34" spans="1:10" ht="36" customHeight="1">
      <c r="A34" s="138"/>
      <c r="B34" s="232" t="s">
        <v>54</v>
      </c>
      <c r="C34" s="233" t="s">
        <v>204</v>
      </c>
      <c r="D34" s="234" t="s">
        <v>244</v>
      </c>
      <c r="E34" s="235"/>
      <c r="F34" s="206"/>
      <c r="G34" s="207"/>
      <c r="H34" s="208"/>
      <c r="I34" s="209"/>
      <c r="J34" s="210"/>
    </row>
    <row r="35" spans="1:10" ht="36" customHeight="1">
      <c r="A35" s="138"/>
      <c r="B35" s="226" t="s">
        <v>55</v>
      </c>
      <c r="C35" s="230" t="s">
        <v>205</v>
      </c>
      <c r="D35" s="231" t="s">
        <v>245</v>
      </c>
      <c r="E35" s="229">
        <f>'第16-2号（事業費算出表（建設局））'!D35+'第16-1号（事業費算出表（文化市民局））'!D35</f>
        <v>6</v>
      </c>
      <c r="F35" s="92"/>
      <c r="G35" s="93"/>
      <c r="H35" s="94"/>
      <c r="I35" s="95"/>
      <c r="J35" s="96"/>
    </row>
    <row r="36" spans="1:10" ht="36" customHeight="1">
      <c r="A36" s="138"/>
      <c r="B36" s="226" t="s">
        <v>56</v>
      </c>
      <c r="C36" s="230" t="s">
        <v>206</v>
      </c>
      <c r="D36" s="231" t="s">
        <v>246</v>
      </c>
      <c r="E36" s="229">
        <f>'第16-2号（事業費算出表（建設局））'!D36+'第16-1号（事業費算出表（文化市民局））'!D36</f>
        <v>13</v>
      </c>
      <c r="F36" s="92"/>
      <c r="G36" s="93"/>
      <c r="H36" s="94"/>
      <c r="I36" s="90"/>
      <c r="J36" s="96"/>
    </row>
    <row r="37" spans="1:10" ht="36" customHeight="1">
      <c r="A37" s="138"/>
      <c r="B37" s="226" t="s">
        <v>57</v>
      </c>
      <c r="C37" s="230" t="s">
        <v>208</v>
      </c>
      <c r="D37" s="231" t="s">
        <v>247</v>
      </c>
      <c r="E37" s="229">
        <f>'第16-2号（事業費算出表（建設局））'!D37+'第16-1号（事業費算出表（文化市民局））'!D37</f>
        <v>2</v>
      </c>
      <c r="F37" s="92"/>
      <c r="G37" s="93"/>
      <c r="H37" s="94"/>
      <c r="I37" s="95"/>
      <c r="J37" s="96"/>
    </row>
    <row r="38" spans="1:10" ht="36" customHeight="1">
      <c r="A38" s="138"/>
      <c r="B38" s="226" t="s">
        <v>58</v>
      </c>
      <c r="C38" s="230" t="s">
        <v>210</v>
      </c>
      <c r="D38" s="231" t="s">
        <v>248</v>
      </c>
      <c r="E38" s="229">
        <f>'第16-2号（事業費算出表（建設局））'!D38+'第16-1号（事業費算出表（文化市民局））'!D38</f>
        <v>12</v>
      </c>
      <c r="F38" s="92"/>
      <c r="G38" s="93"/>
      <c r="H38" s="94"/>
      <c r="I38" s="90"/>
      <c r="J38" s="96"/>
    </row>
    <row r="39" spans="1:10" ht="36" customHeight="1">
      <c r="A39" s="138"/>
      <c r="B39" s="226" t="s">
        <v>59</v>
      </c>
      <c r="C39" s="230" t="s">
        <v>240</v>
      </c>
      <c r="D39" s="231" t="s">
        <v>249</v>
      </c>
      <c r="E39" s="229">
        <f>'第16-2号（事業費算出表（建設局））'!D39+'第16-1号（事業費算出表（文化市民局））'!D39</f>
        <v>13</v>
      </c>
      <c r="F39" s="92"/>
      <c r="G39" s="93"/>
      <c r="H39" s="94"/>
      <c r="I39" s="95"/>
      <c r="J39" s="96"/>
    </row>
    <row r="40" spans="1:10" ht="36" customHeight="1">
      <c r="A40" s="138"/>
      <c r="B40" s="226" t="s">
        <v>60</v>
      </c>
      <c r="C40" s="230" t="s">
        <v>212</v>
      </c>
      <c r="D40" s="231" t="s">
        <v>250</v>
      </c>
      <c r="E40" s="229">
        <f>'第16-2号（事業費算出表（建設局））'!D40+'第16-1号（事業費算出表（文化市民局））'!D40</f>
        <v>27</v>
      </c>
      <c r="F40" s="92"/>
      <c r="G40" s="93"/>
      <c r="H40" s="94"/>
      <c r="I40" s="90"/>
      <c r="J40" s="96"/>
    </row>
    <row r="41" spans="1:10" ht="36" customHeight="1">
      <c r="A41" s="138"/>
      <c r="B41" s="232" t="s">
        <v>61</v>
      </c>
      <c r="C41" s="233" t="s">
        <v>213</v>
      </c>
      <c r="D41" s="234" t="s">
        <v>251</v>
      </c>
      <c r="E41" s="235"/>
      <c r="F41" s="206"/>
      <c r="G41" s="207"/>
      <c r="H41" s="208"/>
      <c r="I41" s="211"/>
      <c r="J41" s="210"/>
    </row>
    <row r="42" spans="1:10" ht="36" customHeight="1">
      <c r="A42" s="138"/>
      <c r="B42" s="226" t="s">
        <v>62</v>
      </c>
      <c r="C42" s="230" t="s">
        <v>214</v>
      </c>
      <c r="D42" s="231" t="s">
        <v>252</v>
      </c>
      <c r="E42" s="229">
        <f>'第16-2号（事業費算出表（建設局））'!D42+'第16-1号（事業費算出表（文化市民局））'!D42</f>
        <v>6</v>
      </c>
      <c r="F42" s="92"/>
      <c r="G42" s="93"/>
      <c r="H42" s="94"/>
      <c r="I42" s="90"/>
      <c r="J42" s="96"/>
    </row>
    <row r="43" spans="1:10" ht="36" customHeight="1">
      <c r="A43" s="138"/>
      <c r="B43" s="226" t="s">
        <v>63</v>
      </c>
      <c r="C43" s="230" t="s">
        <v>216</v>
      </c>
      <c r="D43" s="231" t="s">
        <v>253</v>
      </c>
      <c r="E43" s="229">
        <f>'第16-2号（事業費算出表（建設局））'!D43+'第16-1号（事業費算出表（文化市民局））'!D43</f>
        <v>8</v>
      </c>
      <c r="F43" s="92"/>
      <c r="G43" s="93"/>
      <c r="H43" s="94"/>
      <c r="I43" s="95"/>
      <c r="J43" s="96"/>
    </row>
    <row r="44" spans="1:10" ht="36" customHeight="1">
      <c r="A44" s="138"/>
      <c r="B44" s="226" t="s">
        <v>64</v>
      </c>
      <c r="C44" s="230" t="s">
        <v>217</v>
      </c>
      <c r="D44" s="231" t="s">
        <v>254</v>
      </c>
      <c r="E44" s="229">
        <f>'第16-2号（事業費算出表（建設局））'!D44+'第16-1号（事業費算出表（文化市民局））'!D44</f>
        <v>35</v>
      </c>
      <c r="F44" s="92"/>
      <c r="G44" s="93"/>
      <c r="H44" s="94"/>
      <c r="I44" s="90"/>
      <c r="J44" s="96"/>
    </row>
    <row r="45" spans="1:10" ht="36" customHeight="1">
      <c r="A45" s="138"/>
      <c r="B45" s="226" t="s">
        <v>65</v>
      </c>
      <c r="C45" s="230" t="s">
        <v>218</v>
      </c>
      <c r="D45" s="231" t="s">
        <v>255</v>
      </c>
      <c r="E45" s="229">
        <f>'第16-2号（事業費算出表（建設局））'!D45+'第16-1号（事業費算出表（文化市民局））'!D45</f>
        <v>16</v>
      </c>
      <c r="F45" s="92"/>
      <c r="G45" s="93"/>
      <c r="H45" s="94"/>
      <c r="I45" s="95"/>
      <c r="J45" s="96"/>
    </row>
    <row r="46" spans="1:10" ht="36" customHeight="1">
      <c r="A46" s="138"/>
      <c r="B46" s="226" t="s">
        <v>66</v>
      </c>
      <c r="C46" s="230" t="s">
        <v>256</v>
      </c>
      <c r="D46" s="231" t="s">
        <v>265</v>
      </c>
      <c r="E46" s="229">
        <f>'第16-2号（事業費算出表（建設局））'!D46+'第16-1号（事業費算出表（文化市民局））'!D46</f>
        <v>7</v>
      </c>
      <c r="F46" s="92"/>
      <c r="G46" s="93"/>
      <c r="H46" s="94"/>
      <c r="I46" s="90"/>
      <c r="J46" s="96"/>
    </row>
    <row r="47" spans="1:10" ht="36" customHeight="1">
      <c r="A47" s="138"/>
      <c r="B47" s="226" t="s">
        <v>67</v>
      </c>
      <c r="C47" s="230" t="s">
        <v>257</v>
      </c>
      <c r="D47" s="231" t="s">
        <v>266</v>
      </c>
      <c r="E47" s="229">
        <f>'第16-2号（事業費算出表（建設局））'!D47+'第16-1号（事業費算出表（文化市民局））'!D47</f>
        <v>8</v>
      </c>
      <c r="F47" s="92"/>
      <c r="G47" s="93"/>
      <c r="H47" s="94"/>
      <c r="I47" s="95"/>
      <c r="J47" s="96"/>
    </row>
    <row r="48" spans="1:10" ht="36" customHeight="1">
      <c r="A48" s="138"/>
      <c r="B48" s="232" t="s">
        <v>68</v>
      </c>
      <c r="C48" s="233" t="s">
        <v>258</v>
      </c>
      <c r="D48" s="234" t="s">
        <v>267</v>
      </c>
      <c r="E48" s="235"/>
      <c r="F48" s="206"/>
      <c r="G48" s="207"/>
      <c r="H48" s="208"/>
      <c r="I48" s="209"/>
      <c r="J48" s="210"/>
    </row>
    <row r="49" spans="1:10" ht="36" customHeight="1">
      <c r="A49" s="138"/>
      <c r="B49" s="226" t="s">
        <v>69</v>
      </c>
      <c r="C49" s="230" t="s">
        <v>239</v>
      </c>
      <c r="D49" s="231" t="s">
        <v>268</v>
      </c>
      <c r="E49" s="229">
        <v>2</v>
      </c>
      <c r="F49" s="92"/>
      <c r="G49" s="93"/>
      <c r="H49" s="94"/>
      <c r="I49" s="95"/>
      <c r="J49" s="96"/>
    </row>
    <row r="50" spans="1:10" ht="36" customHeight="1">
      <c r="A50" s="138"/>
      <c r="B50" s="226" t="s">
        <v>70</v>
      </c>
      <c r="C50" s="230" t="s">
        <v>259</v>
      </c>
      <c r="D50" s="231" t="s">
        <v>269</v>
      </c>
      <c r="E50" s="229">
        <f>'第16-2号（事業費算出表（建設局））'!D50+'第16-1号（事業費算出表（文化市民局））'!D50</f>
        <v>5</v>
      </c>
      <c r="F50" s="92"/>
      <c r="G50" s="93"/>
      <c r="H50" s="94"/>
      <c r="I50" s="90"/>
      <c r="J50" s="96"/>
    </row>
    <row r="51" spans="1:10" ht="36" customHeight="1">
      <c r="A51" s="138"/>
      <c r="B51" s="226" t="s">
        <v>71</v>
      </c>
      <c r="C51" s="230" t="s">
        <v>260</v>
      </c>
      <c r="D51" s="231" t="s">
        <v>270</v>
      </c>
      <c r="E51" s="229">
        <f>'第16-2号（事業費算出表（建設局））'!D51+'第16-1号（事業費算出表（文化市民局））'!D51</f>
        <v>4</v>
      </c>
      <c r="F51" s="92"/>
      <c r="G51" s="93"/>
      <c r="H51" s="94"/>
      <c r="I51" s="95"/>
      <c r="J51" s="96"/>
    </row>
    <row r="52" spans="1:10" ht="36" customHeight="1">
      <c r="A52" s="138"/>
      <c r="B52" s="232" t="s">
        <v>72</v>
      </c>
      <c r="C52" s="233" t="s">
        <v>261</v>
      </c>
      <c r="D52" s="234" t="s">
        <v>271</v>
      </c>
      <c r="E52" s="235"/>
      <c r="F52" s="206"/>
      <c r="G52" s="207"/>
      <c r="H52" s="208"/>
      <c r="I52" s="209"/>
      <c r="J52" s="210"/>
    </row>
    <row r="53" spans="1:10" ht="36" customHeight="1">
      <c r="A53" s="138"/>
      <c r="B53" s="232" t="s">
        <v>73</v>
      </c>
      <c r="C53" s="233" t="s">
        <v>262</v>
      </c>
      <c r="D53" s="234" t="s">
        <v>272</v>
      </c>
      <c r="E53" s="235"/>
      <c r="F53" s="206"/>
      <c r="G53" s="207"/>
      <c r="H53" s="208"/>
      <c r="I53" s="211"/>
      <c r="J53" s="210"/>
    </row>
    <row r="54" spans="1:10" ht="36" customHeight="1">
      <c r="A54" s="138"/>
      <c r="B54" s="232" t="s">
        <v>74</v>
      </c>
      <c r="C54" s="233" t="s">
        <v>263</v>
      </c>
      <c r="D54" s="234" t="s">
        <v>273</v>
      </c>
      <c r="E54" s="235"/>
      <c r="F54" s="206"/>
      <c r="G54" s="207"/>
      <c r="H54" s="208"/>
      <c r="I54" s="209"/>
      <c r="J54" s="210"/>
    </row>
    <row r="55" spans="1:10" ht="36" customHeight="1" thickBot="1">
      <c r="A55" s="138"/>
      <c r="B55" s="226" t="s">
        <v>75</v>
      </c>
      <c r="C55" s="230" t="s">
        <v>264</v>
      </c>
      <c r="D55" s="231" t="s">
        <v>274</v>
      </c>
      <c r="E55" s="229">
        <f>'第16-2号（事業費算出表（建設局））'!D55+'第16-1号（事業費算出表（文化市民局））'!D55</f>
        <v>5</v>
      </c>
      <c r="F55" s="92"/>
      <c r="G55" s="93"/>
      <c r="H55" s="94"/>
      <c r="I55" s="95"/>
      <c r="J55" s="96"/>
    </row>
    <row r="56" spans="1:10" ht="28.5" customHeight="1" thickBot="1">
      <c r="A56" s="182"/>
      <c r="B56" s="183"/>
      <c r="C56" s="184" t="s">
        <v>99</v>
      </c>
      <c r="D56" s="184"/>
      <c r="E56" s="236">
        <f>SUM(E7:E55)</f>
        <v>1954</v>
      </c>
      <c r="F56" s="237"/>
      <c r="G56" s="238"/>
      <c r="H56" s="187"/>
      <c r="I56" s="239"/>
      <c r="J56" s="240"/>
    </row>
    <row r="57" spans="1:10" ht="12">
      <c r="A57" s="182"/>
      <c r="B57" s="192"/>
      <c r="C57" s="192"/>
      <c r="D57" s="182"/>
      <c r="E57" s="141"/>
      <c r="F57" s="182"/>
      <c r="G57" s="182"/>
      <c r="H57" s="141"/>
      <c r="I57" s="241"/>
      <c r="J57" s="141"/>
    </row>
    <row r="58" spans="1:10" ht="12">
      <c r="B58" s="242"/>
      <c r="C58" s="243" t="s">
        <v>128</v>
      </c>
      <c r="D58" s="242"/>
      <c r="E58" s="242"/>
      <c r="F58" s="242"/>
      <c r="G58" s="242"/>
      <c r="H58" s="242"/>
      <c r="I58" s="244"/>
      <c r="J58" s="242"/>
    </row>
    <row r="59" spans="1:10" ht="12">
      <c r="B59" s="242"/>
      <c r="C59" s="243" t="s">
        <v>127</v>
      </c>
      <c r="D59" s="242"/>
      <c r="E59" s="242"/>
      <c r="F59" s="242"/>
      <c r="G59" s="242"/>
      <c r="H59" s="242"/>
      <c r="I59" s="244"/>
      <c r="J59" s="242"/>
    </row>
    <row r="60" spans="1:10" ht="12">
      <c r="B60" s="242"/>
      <c r="C60" s="245" t="s">
        <v>287</v>
      </c>
      <c r="D60" s="246"/>
      <c r="E60" s="246"/>
      <c r="F60" s="246"/>
      <c r="G60" s="246"/>
      <c r="H60" s="246"/>
      <c r="I60" s="247"/>
      <c r="J60" s="242"/>
    </row>
    <row r="61" spans="1:10" ht="12">
      <c r="A61" s="182"/>
      <c r="B61" s="192"/>
      <c r="C61" s="201"/>
      <c r="D61" s="182"/>
      <c r="E61" s="141"/>
      <c r="F61" s="182"/>
      <c r="G61" s="182"/>
      <c r="H61" s="141"/>
      <c r="I61" s="241"/>
      <c r="J61" s="141"/>
    </row>
    <row r="62" spans="1:10" ht="28.5" customHeight="1">
      <c r="A62" s="182"/>
      <c r="B62" s="192"/>
      <c r="C62" s="201"/>
      <c r="D62" s="182"/>
      <c r="E62" s="141"/>
      <c r="F62" s="182"/>
      <c r="G62" s="182"/>
      <c r="H62" s="141"/>
      <c r="I62" s="241"/>
      <c r="J62" s="141"/>
    </row>
    <row r="63" spans="1:10" ht="28.5" customHeight="1">
      <c r="B63" s="192"/>
      <c r="C63" s="201"/>
      <c r="D63" s="182"/>
      <c r="E63" s="141"/>
      <c r="F63" s="182"/>
      <c r="G63" s="182"/>
      <c r="H63" s="141"/>
      <c r="I63" s="241"/>
      <c r="J63" s="141"/>
    </row>
    <row r="64" spans="1:10" ht="28.5" customHeight="1">
      <c r="B64" s="192"/>
      <c r="C64" s="201"/>
      <c r="D64" s="182"/>
      <c r="E64" s="141"/>
      <c r="F64" s="182"/>
      <c r="G64" s="182"/>
      <c r="H64" s="141"/>
      <c r="I64" s="241"/>
      <c r="J64" s="141"/>
    </row>
    <row r="65" spans="1:10" ht="28.5" customHeight="1">
      <c r="A65" s="182"/>
      <c r="B65" s="192"/>
      <c r="C65" s="192"/>
      <c r="D65" s="182"/>
      <c r="E65" s="141"/>
      <c r="F65" s="182"/>
      <c r="G65" s="182"/>
      <c r="H65" s="141"/>
      <c r="I65" s="241"/>
      <c r="J65" s="141"/>
    </row>
    <row r="66" spans="1:10" ht="28.5" customHeight="1">
      <c r="A66" s="182"/>
      <c r="B66" s="192"/>
      <c r="C66" s="192"/>
      <c r="D66" s="182"/>
      <c r="E66" s="141"/>
      <c r="F66" s="182"/>
      <c r="G66" s="182"/>
      <c r="H66" s="141"/>
      <c r="I66" s="241"/>
      <c r="J66" s="141"/>
    </row>
    <row r="67" spans="1:10" ht="28.5" customHeight="1">
      <c r="A67" s="182"/>
      <c r="B67" s="192"/>
      <c r="C67" s="192"/>
      <c r="D67" s="182"/>
      <c r="E67" s="141"/>
      <c r="F67" s="182"/>
      <c r="G67" s="182"/>
      <c r="H67" s="141"/>
      <c r="I67" s="241"/>
      <c r="J67" s="141"/>
    </row>
  </sheetData>
  <sheetProtection algorithmName="SHA-512" hashValue="yhfrPKlUe9yvQ2BHg1AQi/JCj0atTW1xKy2k0WLheDiflhjXOj8+8TcYvf6LrlkffwDo2vbmwGmOp4EfAutZyQ==" saltValue="xI0aiBRcMbCTNiW+U2YvdA==" spinCount="100000" sheet="1" objects="1" scenarios="1"/>
  <phoneticPr fontId="5"/>
  <printOptions horizontalCentered="1"/>
  <pageMargins left="0.43307086614173229" right="0.43307086614173229" top="0.35433070866141736" bottom="0.35433070866141736" header="0.31496062992125984" footer="0.19685039370078741"/>
  <pageSetup paperSize="9" scale="63" fitToHeight="0" orientation="portrait" r:id="rId1"/>
  <headerFooter>
    <oddFooter>&amp;C&amp;"ＭＳ 明朝,太字"&amp;P / &amp;N ページ</oddFooter>
  </headerFooter>
  <rowBreaks count="1" manualBreakCount="1">
    <brk id="38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2138F-2E80-4A79-9A2A-268559E4EE68}">
  <sheetPr codeName="Sheet5">
    <pageSetUpPr fitToPage="1"/>
  </sheetPr>
  <dimension ref="A1:U65"/>
  <sheetViews>
    <sheetView showGridLines="0" view="pageBreakPreview" topLeftCell="A33" zoomScale="85" zoomScaleNormal="100" zoomScaleSheetLayoutView="85" workbookViewId="0">
      <selection activeCell="G49" sqref="G49"/>
    </sheetView>
  </sheetViews>
  <sheetFormatPr defaultRowHeight="40.5" customHeight="1"/>
  <cols>
    <col min="1" max="1" width="3.875" style="132" customWidth="1"/>
    <col min="2" max="2" width="4.625" style="133" customWidth="1"/>
    <col min="3" max="3" width="36.625" style="133" customWidth="1"/>
    <col min="4" max="4" width="5.875" style="134" bestFit="1" customWidth="1"/>
    <col min="5" max="9" width="13.75" style="134" customWidth="1"/>
    <col min="10" max="16384" width="9" style="132"/>
  </cols>
  <sheetData>
    <row r="1" spans="1:21" ht="16.5" customHeight="1"/>
    <row r="2" spans="1:21" ht="14.25">
      <c r="B2" s="135" t="s">
        <v>195</v>
      </c>
      <c r="C2" s="136"/>
    </row>
    <row r="3" spans="1:21" ht="21">
      <c r="B3" s="137" t="s">
        <v>292</v>
      </c>
      <c r="C3" s="137"/>
      <c r="D3" s="137"/>
      <c r="E3" s="137"/>
      <c r="F3" s="137"/>
      <c r="G3" s="137"/>
      <c r="H3" s="137"/>
      <c r="I3" s="137"/>
    </row>
    <row r="4" spans="1:21" ht="12.75" thickBot="1">
      <c r="A4" s="138"/>
      <c r="B4" s="139"/>
      <c r="C4" s="139"/>
      <c r="D4" s="140"/>
      <c r="E4" s="141"/>
      <c r="F4" s="132"/>
      <c r="G4" s="141"/>
      <c r="H4" s="141"/>
      <c r="I4" s="142" t="s">
        <v>132</v>
      </c>
    </row>
    <row r="5" spans="1:21" s="151" customFormat="1" ht="17.25">
      <c r="A5" s="143"/>
      <c r="B5" s="144"/>
      <c r="C5" s="145" t="s">
        <v>134</v>
      </c>
      <c r="D5" s="146"/>
      <c r="E5" s="147"/>
      <c r="F5" s="148"/>
      <c r="G5" s="149" t="s">
        <v>100</v>
      </c>
      <c r="H5" s="149"/>
      <c r="I5" s="150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</row>
    <row r="6" spans="1:21" s="151" customFormat="1" ht="24.75" customHeight="1" thickBot="1">
      <c r="A6" s="139"/>
      <c r="B6" s="153" t="s">
        <v>101</v>
      </c>
      <c r="C6" s="154" t="s">
        <v>102</v>
      </c>
      <c r="D6" s="155" t="s">
        <v>130</v>
      </c>
      <c r="E6" s="156" t="s">
        <v>86</v>
      </c>
      <c r="F6" s="157" t="s">
        <v>87</v>
      </c>
      <c r="G6" s="157" t="s">
        <v>88</v>
      </c>
      <c r="H6" s="157" t="s">
        <v>89</v>
      </c>
      <c r="I6" s="158" t="s">
        <v>85</v>
      </c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</row>
    <row r="7" spans="1:21" ht="24" customHeight="1">
      <c r="A7" s="138"/>
      <c r="B7" s="159" t="s">
        <v>26</v>
      </c>
      <c r="C7" s="160" t="s">
        <v>1</v>
      </c>
      <c r="D7" s="161">
        <v>363</v>
      </c>
      <c r="E7" s="81"/>
      <c r="F7" s="82"/>
      <c r="G7" s="82"/>
      <c r="H7" s="162">
        <f>SUM(E7:G7)</f>
        <v>0</v>
      </c>
      <c r="I7" s="163">
        <f>D7*H7</f>
        <v>0</v>
      </c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</row>
    <row r="8" spans="1:21" ht="24" customHeight="1">
      <c r="A8" s="138"/>
      <c r="B8" s="165" t="s">
        <v>28</v>
      </c>
      <c r="C8" s="166" t="s">
        <v>2</v>
      </c>
      <c r="D8" s="167">
        <v>58</v>
      </c>
      <c r="E8" s="83"/>
      <c r="F8" s="84"/>
      <c r="G8" s="84"/>
      <c r="H8" s="168">
        <f t="shared" ref="H8:H49" si="0">SUM(E8:G8)</f>
        <v>0</v>
      </c>
      <c r="I8" s="163">
        <f t="shared" ref="I8:I49" si="1">D8*H8</f>
        <v>0</v>
      </c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</row>
    <row r="9" spans="1:21" ht="24" customHeight="1">
      <c r="A9" s="138"/>
      <c r="B9" s="165" t="s">
        <v>29</v>
      </c>
      <c r="C9" s="166" t="s">
        <v>3</v>
      </c>
      <c r="D9" s="167">
        <v>61</v>
      </c>
      <c r="E9" s="83"/>
      <c r="F9" s="84"/>
      <c r="G9" s="84"/>
      <c r="H9" s="168">
        <f t="shared" si="0"/>
        <v>0</v>
      </c>
      <c r="I9" s="163">
        <f t="shared" si="1"/>
        <v>0</v>
      </c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</row>
    <row r="10" spans="1:21" ht="24" customHeight="1">
      <c r="A10" s="138"/>
      <c r="B10" s="165" t="s">
        <v>30</v>
      </c>
      <c r="C10" s="166" t="s">
        <v>4</v>
      </c>
      <c r="D10" s="167">
        <v>77</v>
      </c>
      <c r="E10" s="83"/>
      <c r="F10" s="84"/>
      <c r="G10" s="84"/>
      <c r="H10" s="168">
        <f t="shared" si="0"/>
        <v>0</v>
      </c>
      <c r="I10" s="163">
        <f t="shared" si="1"/>
        <v>0</v>
      </c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</row>
    <row r="11" spans="1:21" ht="24" customHeight="1">
      <c r="A11" s="138"/>
      <c r="B11" s="159" t="s">
        <v>31</v>
      </c>
      <c r="C11" s="166" t="s">
        <v>5</v>
      </c>
      <c r="D11" s="167">
        <v>70</v>
      </c>
      <c r="E11" s="83"/>
      <c r="F11" s="84"/>
      <c r="G11" s="84"/>
      <c r="H11" s="168">
        <f t="shared" si="0"/>
        <v>0</v>
      </c>
      <c r="I11" s="163">
        <f t="shared" si="1"/>
        <v>0</v>
      </c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</row>
    <row r="12" spans="1:21" ht="24" customHeight="1">
      <c r="A12" s="138"/>
      <c r="B12" s="169" t="s">
        <v>32</v>
      </c>
      <c r="C12" s="170" t="s">
        <v>6</v>
      </c>
      <c r="D12" s="171"/>
      <c r="E12" s="172"/>
      <c r="F12" s="173"/>
      <c r="G12" s="173"/>
      <c r="H12" s="173"/>
      <c r="I12" s="17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</row>
    <row r="13" spans="1:21" ht="24" customHeight="1">
      <c r="A13" s="138"/>
      <c r="B13" s="165" t="s">
        <v>33</v>
      </c>
      <c r="C13" s="166" t="s">
        <v>7</v>
      </c>
      <c r="D13" s="167">
        <v>85</v>
      </c>
      <c r="E13" s="83"/>
      <c r="F13" s="84"/>
      <c r="G13" s="84"/>
      <c r="H13" s="168">
        <f t="shared" si="0"/>
        <v>0</v>
      </c>
      <c r="I13" s="163">
        <f t="shared" si="1"/>
        <v>0</v>
      </c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</row>
    <row r="14" spans="1:21" ht="24" customHeight="1">
      <c r="A14" s="138"/>
      <c r="B14" s="165" t="s">
        <v>34</v>
      </c>
      <c r="C14" s="166" t="s">
        <v>8</v>
      </c>
      <c r="D14" s="167">
        <v>2</v>
      </c>
      <c r="E14" s="83"/>
      <c r="F14" s="84"/>
      <c r="G14" s="84"/>
      <c r="H14" s="168">
        <f t="shared" si="0"/>
        <v>0</v>
      </c>
      <c r="I14" s="163">
        <f t="shared" si="1"/>
        <v>0</v>
      </c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</row>
    <row r="15" spans="1:21" ht="24" customHeight="1">
      <c r="A15" s="138"/>
      <c r="B15" s="159" t="s">
        <v>35</v>
      </c>
      <c r="C15" s="166" t="s">
        <v>136</v>
      </c>
      <c r="D15" s="167">
        <v>77</v>
      </c>
      <c r="E15" s="83"/>
      <c r="F15" s="84"/>
      <c r="G15" s="84"/>
      <c r="H15" s="168">
        <f t="shared" si="0"/>
        <v>0</v>
      </c>
      <c r="I15" s="163">
        <f t="shared" si="1"/>
        <v>0</v>
      </c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</row>
    <row r="16" spans="1:21" ht="24" customHeight="1">
      <c r="A16" s="138"/>
      <c r="B16" s="165" t="s">
        <v>36</v>
      </c>
      <c r="C16" s="166" t="s">
        <v>137</v>
      </c>
      <c r="D16" s="167">
        <v>119</v>
      </c>
      <c r="E16" s="83"/>
      <c r="F16" s="84"/>
      <c r="G16" s="84"/>
      <c r="H16" s="168">
        <f t="shared" si="0"/>
        <v>0</v>
      </c>
      <c r="I16" s="163">
        <f t="shared" si="1"/>
        <v>0</v>
      </c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</row>
    <row r="17" spans="1:21" ht="24" customHeight="1">
      <c r="A17" s="138"/>
      <c r="B17" s="165" t="s">
        <v>37</v>
      </c>
      <c r="C17" s="166" t="s">
        <v>24</v>
      </c>
      <c r="D17" s="167">
        <v>36</v>
      </c>
      <c r="E17" s="83"/>
      <c r="F17" s="84"/>
      <c r="G17" s="84"/>
      <c r="H17" s="168">
        <f t="shared" si="0"/>
        <v>0</v>
      </c>
      <c r="I17" s="163">
        <f t="shared" si="1"/>
        <v>0</v>
      </c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</row>
    <row r="18" spans="1:21" ht="24" customHeight="1">
      <c r="A18" s="138"/>
      <c r="B18" s="165" t="s">
        <v>38</v>
      </c>
      <c r="C18" s="166" t="s">
        <v>25</v>
      </c>
      <c r="D18" s="167">
        <v>47</v>
      </c>
      <c r="E18" s="83"/>
      <c r="F18" s="84"/>
      <c r="G18" s="84"/>
      <c r="H18" s="168">
        <f t="shared" si="0"/>
        <v>0</v>
      </c>
      <c r="I18" s="163">
        <f t="shared" si="1"/>
        <v>0</v>
      </c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</row>
    <row r="19" spans="1:21" ht="24" customHeight="1">
      <c r="A19" s="138"/>
      <c r="B19" s="159" t="s">
        <v>39</v>
      </c>
      <c r="C19" s="166" t="s">
        <v>9</v>
      </c>
      <c r="D19" s="167">
        <v>186</v>
      </c>
      <c r="E19" s="83"/>
      <c r="F19" s="84"/>
      <c r="G19" s="84"/>
      <c r="H19" s="168">
        <f t="shared" si="0"/>
        <v>0</v>
      </c>
      <c r="I19" s="163">
        <f t="shared" si="1"/>
        <v>0</v>
      </c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</row>
    <row r="20" spans="1:21" ht="24" customHeight="1">
      <c r="A20" s="138"/>
      <c r="B20" s="165" t="s">
        <v>40</v>
      </c>
      <c r="C20" s="166" t="s">
        <v>10</v>
      </c>
      <c r="D20" s="167">
        <v>151</v>
      </c>
      <c r="E20" s="83"/>
      <c r="F20" s="84"/>
      <c r="G20" s="84"/>
      <c r="H20" s="168">
        <f t="shared" si="0"/>
        <v>0</v>
      </c>
      <c r="I20" s="163">
        <f t="shared" si="1"/>
        <v>0</v>
      </c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</row>
    <row r="21" spans="1:21" ht="24" customHeight="1">
      <c r="A21" s="138"/>
      <c r="B21" s="165" t="s">
        <v>41</v>
      </c>
      <c r="C21" s="166" t="s">
        <v>11</v>
      </c>
      <c r="D21" s="167">
        <v>18</v>
      </c>
      <c r="E21" s="83"/>
      <c r="F21" s="84"/>
      <c r="G21" s="84"/>
      <c r="H21" s="168">
        <f t="shared" si="0"/>
        <v>0</v>
      </c>
      <c r="I21" s="163">
        <f t="shared" si="1"/>
        <v>0</v>
      </c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</row>
    <row r="22" spans="1:21" s="178" customFormat="1" ht="24" customHeight="1">
      <c r="A22" s="175"/>
      <c r="B22" s="165" t="s">
        <v>42</v>
      </c>
      <c r="C22" s="176" t="s">
        <v>12</v>
      </c>
      <c r="D22" s="177">
        <v>33</v>
      </c>
      <c r="E22" s="83"/>
      <c r="F22" s="84"/>
      <c r="G22" s="84"/>
      <c r="H22" s="168">
        <f t="shared" si="0"/>
        <v>0</v>
      </c>
      <c r="I22" s="163">
        <f t="shared" si="1"/>
        <v>0</v>
      </c>
      <c r="U22" s="164"/>
    </row>
    <row r="23" spans="1:21" s="178" customFormat="1" ht="24" customHeight="1">
      <c r="A23" s="175"/>
      <c r="B23" s="159" t="s">
        <v>43</v>
      </c>
      <c r="C23" s="176" t="s">
        <v>13</v>
      </c>
      <c r="D23" s="177">
        <v>44</v>
      </c>
      <c r="E23" s="83"/>
      <c r="F23" s="84"/>
      <c r="G23" s="84"/>
      <c r="H23" s="168">
        <f t="shared" si="0"/>
        <v>0</v>
      </c>
      <c r="I23" s="163">
        <f t="shared" si="1"/>
        <v>0</v>
      </c>
      <c r="U23" s="164"/>
    </row>
    <row r="24" spans="1:21" s="178" customFormat="1" ht="24" customHeight="1">
      <c r="A24" s="175"/>
      <c r="B24" s="169" t="s">
        <v>44</v>
      </c>
      <c r="C24" s="170" t="s">
        <v>14</v>
      </c>
      <c r="D24" s="171"/>
      <c r="E24" s="172"/>
      <c r="F24" s="173"/>
      <c r="G24" s="173"/>
      <c r="H24" s="173"/>
      <c r="I24" s="174"/>
      <c r="U24" s="164"/>
    </row>
    <row r="25" spans="1:21" s="178" customFormat="1" ht="24" customHeight="1">
      <c r="A25" s="175"/>
      <c r="B25" s="165" t="s">
        <v>45</v>
      </c>
      <c r="C25" s="176" t="s">
        <v>15</v>
      </c>
      <c r="D25" s="177">
        <v>30</v>
      </c>
      <c r="E25" s="83"/>
      <c r="F25" s="84"/>
      <c r="G25" s="84"/>
      <c r="H25" s="168">
        <f t="shared" si="0"/>
        <v>0</v>
      </c>
      <c r="I25" s="163">
        <f t="shared" si="1"/>
        <v>0</v>
      </c>
      <c r="U25" s="164"/>
    </row>
    <row r="26" spans="1:21" s="178" customFormat="1" ht="24" customHeight="1">
      <c r="A26" s="175"/>
      <c r="B26" s="165" t="s">
        <v>46</v>
      </c>
      <c r="C26" s="176" t="s">
        <v>16</v>
      </c>
      <c r="D26" s="177">
        <v>36</v>
      </c>
      <c r="E26" s="83"/>
      <c r="F26" s="84"/>
      <c r="G26" s="84"/>
      <c r="H26" s="168">
        <f t="shared" si="0"/>
        <v>0</v>
      </c>
      <c r="I26" s="163">
        <f t="shared" si="1"/>
        <v>0</v>
      </c>
      <c r="U26" s="164"/>
    </row>
    <row r="27" spans="1:21" s="178" customFormat="1" ht="24" customHeight="1">
      <c r="A27" s="175"/>
      <c r="B27" s="159" t="s">
        <v>47</v>
      </c>
      <c r="C27" s="176" t="s">
        <v>17</v>
      </c>
      <c r="D27" s="177">
        <v>4</v>
      </c>
      <c r="E27" s="83"/>
      <c r="F27" s="84"/>
      <c r="G27" s="84"/>
      <c r="H27" s="168">
        <f t="shared" si="0"/>
        <v>0</v>
      </c>
      <c r="I27" s="163">
        <f t="shared" si="1"/>
        <v>0</v>
      </c>
      <c r="U27" s="164"/>
    </row>
    <row r="28" spans="1:21" s="178" customFormat="1" ht="24" customHeight="1">
      <c r="A28" s="175"/>
      <c r="B28" s="169" t="s">
        <v>48</v>
      </c>
      <c r="C28" s="170" t="s">
        <v>18</v>
      </c>
      <c r="D28" s="171"/>
      <c r="E28" s="172"/>
      <c r="F28" s="173"/>
      <c r="G28" s="173"/>
      <c r="H28" s="173"/>
      <c r="I28" s="174"/>
      <c r="U28" s="164"/>
    </row>
    <row r="29" spans="1:21" s="178" customFormat="1" ht="24" customHeight="1">
      <c r="A29" s="175"/>
      <c r="B29" s="165" t="s">
        <v>49</v>
      </c>
      <c r="C29" s="176" t="s">
        <v>19</v>
      </c>
      <c r="D29" s="177">
        <v>12</v>
      </c>
      <c r="E29" s="83"/>
      <c r="F29" s="84"/>
      <c r="G29" s="84"/>
      <c r="H29" s="168">
        <f t="shared" si="0"/>
        <v>0</v>
      </c>
      <c r="I29" s="163">
        <f t="shared" si="1"/>
        <v>0</v>
      </c>
      <c r="U29" s="164"/>
    </row>
    <row r="30" spans="1:21" s="178" customFormat="1" ht="24" customHeight="1">
      <c r="A30" s="175"/>
      <c r="B30" s="169" t="s">
        <v>50</v>
      </c>
      <c r="C30" s="170" t="s">
        <v>20</v>
      </c>
      <c r="D30" s="171"/>
      <c r="E30" s="172"/>
      <c r="F30" s="173"/>
      <c r="G30" s="173"/>
      <c r="H30" s="173"/>
      <c r="I30" s="174"/>
      <c r="U30" s="164"/>
    </row>
    <row r="31" spans="1:21" s="178" customFormat="1" ht="24" customHeight="1">
      <c r="A31" s="175"/>
      <c r="B31" s="159" t="s">
        <v>51</v>
      </c>
      <c r="C31" s="176" t="s">
        <v>21</v>
      </c>
      <c r="D31" s="177">
        <v>24</v>
      </c>
      <c r="E31" s="83"/>
      <c r="F31" s="84"/>
      <c r="G31" s="84"/>
      <c r="H31" s="168">
        <f t="shared" si="0"/>
        <v>0</v>
      </c>
      <c r="I31" s="163">
        <f t="shared" si="1"/>
        <v>0</v>
      </c>
      <c r="U31" s="164"/>
    </row>
    <row r="32" spans="1:21" s="178" customFormat="1" ht="24" customHeight="1">
      <c r="A32" s="175"/>
      <c r="B32" s="165" t="s">
        <v>52</v>
      </c>
      <c r="C32" s="176" t="s">
        <v>22</v>
      </c>
      <c r="D32" s="177">
        <v>77</v>
      </c>
      <c r="E32" s="83"/>
      <c r="F32" s="84"/>
      <c r="G32" s="84"/>
      <c r="H32" s="168">
        <f t="shared" si="0"/>
        <v>0</v>
      </c>
      <c r="I32" s="163">
        <f t="shared" si="1"/>
        <v>0</v>
      </c>
      <c r="U32" s="164"/>
    </row>
    <row r="33" spans="1:21" s="178" customFormat="1" ht="24" customHeight="1">
      <c r="A33" s="175"/>
      <c r="B33" s="169" t="s">
        <v>53</v>
      </c>
      <c r="C33" s="179" t="s">
        <v>242</v>
      </c>
      <c r="D33" s="171"/>
      <c r="E33" s="172"/>
      <c r="F33" s="173"/>
      <c r="G33" s="173"/>
      <c r="H33" s="173"/>
      <c r="I33" s="174"/>
      <c r="U33" s="164"/>
    </row>
    <row r="34" spans="1:21" s="178" customFormat="1" ht="24" customHeight="1">
      <c r="A34" s="175"/>
      <c r="B34" s="169" t="s">
        <v>54</v>
      </c>
      <c r="C34" s="179" t="s">
        <v>204</v>
      </c>
      <c r="D34" s="171"/>
      <c r="E34" s="172"/>
      <c r="F34" s="173"/>
      <c r="G34" s="173"/>
      <c r="H34" s="173"/>
      <c r="I34" s="174"/>
      <c r="U34" s="164"/>
    </row>
    <row r="35" spans="1:21" s="178" customFormat="1" ht="24" customHeight="1">
      <c r="A35" s="175"/>
      <c r="B35" s="159" t="s">
        <v>55</v>
      </c>
      <c r="C35" s="180" t="s">
        <v>205</v>
      </c>
      <c r="D35" s="177">
        <v>6</v>
      </c>
      <c r="E35" s="83"/>
      <c r="F35" s="84"/>
      <c r="G35" s="84"/>
      <c r="H35" s="168">
        <f t="shared" si="0"/>
        <v>0</v>
      </c>
      <c r="I35" s="163">
        <f t="shared" si="1"/>
        <v>0</v>
      </c>
      <c r="U35" s="164"/>
    </row>
    <row r="36" spans="1:21" s="178" customFormat="1" ht="24" customHeight="1">
      <c r="A36" s="175"/>
      <c r="B36" s="165" t="s">
        <v>56</v>
      </c>
      <c r="C36" s="180" t="s">
        <v>206</v>
      </c>
      <c r="D36" s="177">
        <v>10</v>
      </c>
      <c r="E36" s="83"/>
      <c r="F36" s="84"/>
      <c r="G36" s="84"/>
      <c r="H36" s="168">
        <f t="shared" si="0"/>
        <v>0</v>
      </c>
      <c r="I36" s="163">
        <f t="shared" si="1"/>
        <v>0</v>
      </c>
      <c r="U36" s="164"/>
    </row>
    <row r="37" spans="1:21" s="178" customFormat="1" ht="24" customHeight="1">
      <c r="A37" s="175"/>
      <c r="B37" s="165" t="s">
        <v>57</v>
      </c>
      <c r="C37" s="180" t="s">
        <v>208</v>
      </c>
      <c r="D37" s="177">
        <v>2</v>
      </c>
      <c r="E37" s="83"/>
      <c r="F37" s="84"/>
      <c r="G37" s="84"/>
      <c r="H37" s="168">
        <f t="shared" si="0"/>
        <v>0</v>
      </c>
      <c r="I37" s="163">
        <f t="shared" si="1"/>
        <v>0</v>
      </c>
      <c r="U37" s="164"/>
    </row>
    <row r="38" spans="1:21" s="178" customFormat="1" ht="24" customHeight="1">
      <c r="A38" s="175"/>
      <c r="B38" s="165" t="s">
        <v>58</v>
      </c>
      <c r="C38" s="180" t="s">
        <v>210</v>
      </c>
      <c r="D38" s="177">
        <v>12</v>
      </c>
      <c r="E38" s="83"/>
      <c r="F38" s="84"/>
      <c r="G38" s="84"/>
      <c r="H38" s="168">
        <f t="shared" si="0"/>
        <v>0</v>
      </c>
      <c r="I38" s="163">
        <f t="shared" si="1"/>
        <v>0</v>
      </c>
      <c r="U38" s="164"/>
    </row>
    <row r="39" spans="1:21" s="178" customFormat="1" ht="24" customHeight="1">
      <c r="A39" s="175"/>
      <c r="B39" s="159" t="s">
        <v>59</v>
      </c>
      <c r="C39" s="180" t="s">
        <v>240</v>
      </c>
      <c r="D39" s="177">
        <v>13</v>
      </c>
      <c r="E39" s="83"/>
      <c r="F39" s="84"/>
      <c r="G39" s="84"/>
      <c r="H39" s="168">
        <f t="shared" si="0"/>
        <v>0</v>
      </c>
      <c r="I39" s="163">
        <f t="shared" si="1"/>
        <v>0</v>
      </c>
      <c r="U39" s="164"/>
    </row>
    <row r="40" spans="1:21" s="178" customFormat="1" ht="24" customHeight="1">
      <c r="A40" s="175"/>
      <c r="B40" s="165" t="s">
        <v>60</v>
      </c>
      <c r="C40" s="180" t="s">
        <v>212</v>
      </c>
      <c r="D40" s="177">
        <v>23</v>
      </c>
      <c r="E40" s="83"/>
      <c r="F40" s="84"/>
      <c r="G40" s="84"/>
      <c r="H40" s="168">
        <f t="shared" si="0"/>
        <v>0</v>
      </c>
      <c r="I40" s="163">
        <f t="shared" si="1"/>
        <v>0</v>
      </c>
      <c r="U40" s="164"/>
    </row>
    <row r="41" spans="1:21" s="178" customFormat="1" ht="24" customHeight="1">
      <c r="A41" s="175"/>
      <c r="B41" s="169" t="s">
        <v>61</v>
      </c>
      <c r="C41" s="179" t="s">
        <v>213</v>
      </c>
      <c r="D41" s="171"/>
      <c r="E41" s="172"/>
      <c r="F41" s="173"/>
      <c r="G41" s="173"/>
      <c r="H41" s="173"/>
      <c r="I41" s="174"/>
      <c r="U41" s="164"/>
    </row>
    <row r="42" spans="1:21" s="178" customFormat="1" ht="24" customHeight="1">
      <c r="A42" s="175"/>
      <c r="B42" s="165" t="s">
        <v>62</v>
      </c>
      <c r="C42" s="180" t="s">
        <v>214</v>
      </c>
      <c r="D42" s="177">
        <v>4</v>
      </c>
      <c r="E42" s="83"/>
      <c r="F42" s="84"/>
      <c r="G42" s="84"/>
      <c r="H42" s="168">
        <f t="shared" si="0"/>
        <v>0</v>
      </c>
      <c r="I42" s="163">
        <f t="shared" si="1"/>
        <v>0</v>
      </c>
      <c r="U42" s="164"/>
    </row>
    <row r="43" spans="1:21" s="178" customFormat="1" ht="24" customHeight="1">
      <c r="A43" s="175"/>
      <c r="B43" s="159" t="s">
        <v>63</v>
      </c>
      <c r="C43" s="180" t="s">
        <v>216</v>
      </c>
      <c r="D43" s="177">
        <v>8</v>
      </c>
      <c r="E43" s="83"/>
      <c r="F43" s="84"/>
      <c r="G43" s="84"/>
      <c r="H43" s="168">
        <f t="shared" si="0"/>
        <v>0</v>
      </c>
      <c r="I43" s="163">
        <f t="shared" si="1"/>
        <v>0</v>
      </c>
      <c r="U43" s="164"/>
    </row>
    <row r="44" spans="1:21" s="178" customFormat="1" ht="24" customHeight="1">
      <c r="A44" s="175"/>
      <c r="B44" s="165" t="s">
        <v>64</v>
      </c>
      <c r="C44" s="180" t="s">
        <v>217</v>
      </c>
      <c r="D44" s="177">
        <v>35</v>
      </c>
      <c r="E44" s="83"/>
      <c r="F44" s="84"/>
      <c r="G44" s="84"/>
      <c r="H44" s="168">
        <f t="shared" si="0"/>
        <v>0</v>
      </c>
      <c r="I44" s="163">
        <f t="shared" si="1"/>
        <v>0</v>
      </c>
      <c r="U44" s="164"/>
    </row>
    <row r="45" spans="1:21" s="178" customFormat="1" ht="24" customHeight="1">
      <c r="A45" s="175"/>
      <c r="B45" s="165" t="s">
        <v>65</v>
      </c>
      <c r="C45" s="180" t="s">
        <v>218</v>
      </c>
      <c r="D45" s="177">
        <v>16</v>
      </c>
      <c r="E45" s="83"/>
      <c r="F45" s="84"/>
      <c r="G45" s="84"/>
      <c r="H45" s="168">
        <f t="shared" si="0"/>
        <v>0</v>
      </c>
      <c r="I45" s="163">
        <f t="shared" si="1"/>
        <v>0</v>
      </c>
      <c r="U45" s="164"/>
    </row>
    <row r="46" spans="1:21" s="178" customFormat="1" ht="24" customHeight="1">
      <c r="A46" s="175"/>
      <c r="B46" s="165" t="s">
        <v>66</v>
      </c>
      <c r="C46" s="180" t="s">
        <v>256</v>
      </c>
      <c r="D46" s="177">
        <v>6</v>
      </c>
      <c r="E46" s="83"/>
      <c r="F46" s="84"/>
      <c r="G46" s="84"/>
      <c r="H46" s="168">
        <f t="shared" si="0"/>
        <v>0</v>
      </c>
      <c r="I46" s="163">
        <f t="shared" si="1"/>
        <v>0</v>
      </c>
      <c r="U46" s="164"/>
    </row>
    <row r="47" spans="1:21" s="178" customFormat="1" ht="24" customHeight="1">
      <c r="A47" s="175"/>
      <c r="B47" s="159" t="s">
        <v>67</v>
      </c>
      <c r="C47" s="180" t="s">
        <v>257</v>
      </c>
      <c r="D47" s="177">
        <v>8</v>
      </c>
      <c r="E47" s="83"/>
      <c r="F47" s="84"/>
      <c r="G47" s="84"/>
      <c r="H47" s="168">
        <f t="shared" si="0"/>
        <v>0</v>
      </c>
      <c r="I47" s="163">
        <f t="shared" si="1"/>
        <v>0</v>
      </c>
      <c r="U47" s="164"/>
    </row>
    <row r="48" spans="1:21" s="178" customFormat="1" ht="24" customHeight="1">
      <c r="A48" s="175"/>
      <c r="B48" s="169" t="s">
        <v>68</v>
      </c>
      <c r="C48" s="179" t="s">
        <v>258</v>
      </c>
      <c r="D48" s="171"/>
      <c r="E48" s="172"/>
      <c r="F48" s="173"/>
      <c r="G48" s="173"/>
      <c r="H48" s="173"/>
      <c r="I48" s="174"/>
      <c r="U48" s="164"/>
    </row>
    <row r="49" spans="1:21" s="178" customFormat="1" ht="24" customHeight="1">
      <c r="A49" s="175"/>
      <c r="B49" s="165" t="s">
        <v>69</v>
      </c>
      <c r="C49" s="180" t="s">
        <v>239</v>
      </c>
      <c r="D49" s="177">
        <v>2</v>
      </c>
      <c r="E49" s="83"/>
      <c r="F49" s="84"/>
      <c r="G49" s="84"/>
      <c r="H49" s="168">
        <f t="shared" si="0"/>
        <v>0</v>
      </c>
      <c r="I49" s="163">
        <f t="shared" si="1"/>
        <v>0</v>
      </c>
      <c r="U49" s="164"/>
    </row>
    <row r="50" spans="1:21" s="178" customFormat="1" ht="24" customHeight="1">
      <c r="A50" s="175"/>
      <c r="B50" s="169" t="s">
        <v>70</v>
      </c>
      <c r="C50" s="179" t="s">
        <v>259</v>
      </c>
      <c r="D50" s="171"/>
      <c r="E50" s="172"/>
      <c r="F50" s="173"/>
      <c r="G50" s="173"/>
      <c r="H50" s="173"/>
      <c r="I50" s="174"/>
      <c r="U50" s="164"/>
    </row>
    <row r="51" spans="1:21" s="178" customFormat="1" ht="24" customHeight="1">
      <c r="A51" s="175"/>
      <c r="B51" s="181" t="s">
        <v>71</v>
      </c>
      <c r="C51" s="179" t="s">
        <v>260</v>
      </c>
      <c r="D51" s="171"/>
      <c r="E51" s="172"/>
      <c r="F51" s="173"/>
      <c r="G51" s="173"/>
      <c r="H51" s="173"/>
      <c r="I51" s="174"/>
      <c r="U51" s="164"/>
    </row>
    <row r="52" spans="1:21" s="178" customFormat="1" ht="24" customHeight="1">
      <c r="A52" s="175"/>
      <c r="B52" s="169" t="s">
        <v>72</v>
      </c>
      <c r="C52" s="179" t="s">
        <v>261</v>
      </c>
      <c r="D52" s="171"/>
      <c r="E52" s="172"/>
      <c r="F52" s="173"/>
      <c r="G52" s="173"/>
      <c r="H52" s="173"/>
      <c r="I52" s="174"/>
      <c r="U52" s="164"/>
    </row>
    <row r="53" spans="1:21" s="178" customFormat="1" ht="24" customHeight="1">
      <c r="A53" s="175"/>
      <c r="B53" s="169" t="s">
        <v>73</v>
      </c>
      <c r="C53" s="179" t="s">
        <v>262</v>
      </c>
      <c r="D53" s="171"/>
      <c r="E53" s="172"/>
      <c r="F53" s="173"/>
      <c r="G53" s="173"/>
      <c r="H53" s="173"/>
      <c r="I53" s="174"/>
      <c r="U53" s="164"/>
    </row>
    <row r="54" spans="1:21" s="178" customFormat="1" ht="24" customHeight="1">
      <c r="A54" s="175"/>
      <c r="B54" s="169" t="s">
        <v>74</v>
      </c>
      <c r="C54" s="179" t="s">
        <v>263</v>
      </c>
      <c r="D54" s="171"/>
      <c r="E54" s="172"/>
      <c r="F54" s="173"/>
      <c r="G54" s="173"/>
      <c r="H54" s="173"/>
      <c r="I54" s="174"/>
      <c r="U54" s="164"/>
    </row>
    <row r="55" spans="1:21" s="178" customFormat="1" ht="24" customHeight="1" thickBot="1">
      <c r="A55" s="175"/>
      <c r="B55" s="181" t="s">
        <v>75</v>
      </c>
      <c r="C55" s="179" t="s">
        <v>264</v>
      </c>
      <c r="D55" s="171"/>
      <c r="E55" s="172"/>
      <c r="F55" s="173"/>
      <c r="G55" s="173"/>
      <c r="H55" s="173"/>
      <c r="I55" s="174"/>
      <c r="U55" s="164"/>
    </row>
    <row r="56" spans="1:21" ht="24" customHeight="1" thickBot="1">
      <c r="A56" s="182"/>
      <c r="B56" s="183"/>
      <c r="C56" s="184" t="s">
        <v>99</v>
      </c>
      <c r="D56" s="185">
        <f>SUM(D7:D55)</f>
        <v>1755</v>
      </c>
      <c r="E56" s="186"/>
      <c r="F56" s="187"/>
      <c r="G56" s="188"/>
      <c r="H56" s="189" t="s">
        <v>129</v>
      </c>
      <c r="I56" s="190">
        <f>SUM(I7:I55)</f>
        <v>0</v>
      </c>
      <c r="K56" s="164"/>
      <c r="L56" s="164"/>
      <c r="M56" s="164"/>
      <c r="N56" s="164"/>
      <c r="O56" s="164"/>
      <c r="P56" s="164"/>
      <c r="Q56" s="164"/>
      <c r="R56" s="164"/>
      <c r="S56" s="164"/>
      <c r="T56" s="164"/>
      <c r="U56" s="164"/>
    </row>
    <row r="57" spans="1:21" ht="24" customHeight="1">
      <c r="A57" s="182"/>
      <c r="B57" s="191" t="s">
        <v>135</v>
      </c>
      <c r="C57" s="192"/>
      <c r="D57" s="141"/>
      <c r="E57" s="141"/>
      <c r="F57" s="141"/>
      <c r="G57" s="193"/>
      <c r="H57" s="194" t="s">
        <v>92</v>
      </c>
      <c r="I57" s="85"/>
    </row>
    <row r="58" spans="1:21" ht="24" customHeight="1">
      <c r="A58" s="182"/>
      <c r="B58" s="191" t="s">
        <v>133</v>
      </c>
      <c r="C58" s="191"/>
      <c r="D58" s="141"/>
      <c r="E58" s="141"/>
      <c r="F58" s="141"/>
      <c r="G58" s="195"/>
      <c r="H58" s="196" t="s">
        <v>90</v>
      </c>
      <c r="I58" s="86"/>
    </row>
    <row r="59" spans="1:21" ht="24" customHeight="1">
      <c r="A59" s="182"/>
      <c r="B59" s="197" t="s">
        <v>288</v>
      </c>
      <c r="C59" s="198"/>
      <c r="D59" s="199"/>
      <c r="E59" s="199"/>
      <c r="F59" s="199"/>
      <c r="G59" s="195"/>
      <c r="H59" s="196" t="s">
        <v>91</v>
      </c>
      <c r="I59" s="86"/>
    </row>
    <row r="60" spans="1:21" ht="24" customHeight="1">
      <c r="A60" s="182"/>
      <c r="B60" s="200" t="s">
        <v>289</v>
      </c>
      <c r="C60" s="198"/>
      <c r="D60" s="199"/>
      <c r="E60" s="199"/>
      <c r="F60" s="199"/>
      <c r="G60" s="195"/>
      <c r="H60" s="196" t="s">
        <v>93</v>
      </c>
      <c r="I60" s="86"/>
    </row>
    <row r="61" spans="1:21" ht="24" customHeight="1">
      <c r="B61" s="192"/>
      <c r="C61" s="201"/>
      <c r="D61" s="141"/>
      <c r="E61" s="141"/>
      <c r="F61" s="141"/>
      <c r="G61" s="195"/>
      <c r="H61" s="196" t="s">
        <v>94</v>
      </c>
      <c r="I61" s="202">
        <f>SUM(I56:I60)</f>
        <v>0</v>
      </c>
    </row>
    <row r="62" spans="1:21" ht="24" customHeight="1">
      <c r="B62" s="192"/>
      <c r="C62" s="201"/>
      <c r="D62" s="141"/>
      <c r="E62" s="141"/>
      <c r="F62" s="141"/>
      <c r="G62" s="195"/>
      <c r="H62" s="196" t="s">
        <v>95</v>
      </c>
      <c r="I62" s="86"/>
    </row>
    <row r="63" spans="1:21" ht="24" customHeight="1">
      <c r="A63" s="182"/>
      <c r="B63" s="192"/>
      <c r="C63" s="192"/>
      <c r="D63" s="141"/>
      <c r="E63" s="141"/>
      <c r="F63" s="141"/>
      <c r="G63" s="195"/>
      <c r="H63" s="196" t="s">
        <v>96</v>
      </c>
      <c r="I63" s="202">
        <f>I61+I62</f>
        <v>0</v>
      </c>
    </row>
    <row r="64" spans="1:21" ht="24" customHeight="1">
      <c r="A64" s="182"/>
      <c r="B64" s="192"/>
      <c r="C64" s="192"/>
      <c r="D64" s="141"/>
      <c r="E64" s="141"/>
      <c r="F64" s="141"/>
      <c r="G64" s="195"/>
      <c r="H64" s="196" t="s">
        <v>97</v>
      </c>
      <c r="I64" s="202">
        <f>ROUNDDOWN(I63*0.1,0)</f>
        <v>0</v>
      </c>
    </row>
    <row r="65" spans="1:9" ht="24" customHeight="1" thickBot="1">
      <c r="A65" s="182"/>
      <c r="B65" s="192"/>
      <c r="C65" s="192"/>
      <c r="D65" s="141"/>
      <c r="E65" s="141"/>
      <c r="F65" s="141"/>
      <c r="G65" s="203"/>
      <c r="H65" s="204" t="s">
        <v>98</v>
      </c>
      <c r="I65" s="205">
        <f>I63+I64</f>
        <v>0</v>
      </c>
    </row>
  </sheetData>
  <sheetProtection algorithmName="SHA-512" hashValue="wo5kUsKLGn65lQI7yRj7tzS8Jcbc5OCLPliIWntilx3EYMnFr91HnoJUTYndLc8vFHdP9uI0eIh17pz+xH64RA==" saltValue="Z6fYDbnHg1VETyvRqhSygw==" spinCount="100000" sheet="1" objects="1" scenarios="1"/>
  <phoneticPr fontId="5"/>
  <printOptions horizontalCentered="1"/>
  <pageMargins left="0.43307086614173229" right="0.43307086614173229" top="0.35433070866141736" bottom="0.35433070866141736" header="0.31496062992125984" footer="0.19685039370078741"/>
  <pageSetup paperSize="9" scale="75" fitToHeight="0" orientation="portrait" r:id="rId1"/>
  <headerFooter>
    <oddFooter>&amp;C&amp;"ＭＳ 明朝,太字"&amp;P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E11C9-9956-4138-9AA8-5D532C895DFC}">
  <sheetPr codeName="Sheet4">
    <pageSetUpPr fitToPage="1"/>
  </sheetPr>
  <dimension ref="A1:I65"/>
  <sheetViews>
    <sheetView showGridLines="0" view="pageBreakPreview" zoomScale="85" zoomScaleNormal="100" zoomScaleSheetLayoutView="85" workbookViewId="0">
      <selection activeCell="G49" sqref="G49"/>
    </sheetView>
  </sheetViews>
  <sheetFormatPr defaultRowHeight="40.5" customHeight="1"/>
  <cols>
    <col min="1" max="1" width="3.875" style="132" customWidth="1"/>
    <col min="2" max="2" width="4.625" style="133" customWidth="1"/>
    <col min="3" max="3" width="30.25" style="133" bestFit="1" customWidth="1"/>
    <col min="4" max="4" width="5.875" style="134" bestFit="1" customWidth="1"/>
    <col min="5" max="9" width="13.75" style="134" customWidth="1"/>
    <col min="10" max="16384" width="9" style="132"/>
  </cols>
  <sheetData>
    <row r="1" spans="1:9" ht="16.5" customHeight="1"/>
    <row r="2" spans="1:9" ht="14.25">
      <c r="B2" s="135" t="s">
        <v>196</v>
      </c>
      <c r="C2" s="136"/>
    </row>
    <row r="3" spans="1:9" ht="21">
      <c r="B3" s="137" t="s">
        <v>275</v>
      </c>
      <c r="C3" s="137"/>
      <c r="D3" s="137"/>
      <c r="E3" s="137"/>
      <c r="F3" s="137"/>
      <c r="G3" s="137"/>
      <c r="H3" s="137"/>
      <c r="I3" s="137"/>
    </row>
    <row r="4" spans="1:9" ht="12.75" thickBot="1">
      <c r="A4" s="138"/>
      <c r="B4" s="139"/>
      <c r="C4" s="139"/>
      <c r="D4" s="140"/>
      <c r="E4" s="141"/>
      <c r="F4" s="132"/>
      <c r="G4" s="141"/>
      <c r="H4" s="141"/>
      <c r="I4" s="142" t="s">
        <v>132</v>
      </c>
    </row>
    <row r="5" spans="1:9" s="151" customFormat="1" ht="17.25">
      <c r="A5" s="143"/>
      <c r="B5" s="144"/>
      <c r="C5" s="145" t="s">
        <v>134</v>
      </c>
      <c r="D5" s="146"/>
      <c r="E5" s="147"/>
      <c r="F5" s="148"/>
      <c r="G5" s="149" t="s">
        <v>100</v>
      </c>
      <c r="H5" s="149"/>
      <c r="I5" s="150"/>
    </row>
    <row r="6" spans="1:9" s="151" customFormat="1" ht="24.75" customHeight="1" thickBot="1">
      <c r="A6" s="139"/>
      <c r="B6" s="153" t="s">
        <v>101</v>
      </c>
      <c r="C6" s="154" t="s">
        <v>102</v>
      </c>
      <c r="D6" s="155" t="s">
        <v>130</v>
      </c>
      <c r="E6" s="156" t="s">
        <v>86</v>
      </c>
      <c r="F6" s="157" t="s">
        <v>87</v>
      </c>
      <c r="G6" s="157" t="s">
        <v>88</v>
      </c>
      <c r="H6" s="157" t="s">
        <v>89</v>
      </c>
      <c r="I6" s="158" t="s">
        <v>85</v>
      </c>
    </row>
    <row r="7" spans="1:9" ht="24" customHeight="1">
      <c r="A7" s="138"/>
      <c r="B7" s="159" t="s">
        <v>26</v>
      </c>
      <c r="C7" s="160" t="s">
        <v>1</v>
      </c>
      <c r="D7" s="161">
        <v>28</v>
      </c>
      <c r="E7" s="81"/>
      <c r="F7" s="82"/>
      <c r="G7" s="82"/>
      <c r="H7" s="162">
        <f>SUM(E7:G7)</f>
        <v>0</v>
      </c>
      <c r="I7" s="163">
        <f>D7*H7</f>
        <v>0</v>
      </c>
    </row>
    <row r="8" spans="1:9" ht="24" customHeight="1">
      <c r="A8" s="138"/>
      <c r="B8" s="169" t="s">
        <v>28</v>
      </c>
      <c r="C8" s="170" t="s">
        <v>2</v>
      </c>
      <c r="D8" s="171"/>
      <c r="E8" s="172"/>
      <c r="F8" s="173"/>
      <c r="G8" s="173"/>
      <c r="H8" s="173"/>
      <c r="I8" s="250"/>
    </row>
    <row r="9" spans="1:9" ht="24" customHeight="1">
      <c r="A9" s="138"/>
      <c r="B9" s="165" t="s">
        <v>29</v>
      </c>
      <c r="C9" s="166" t="s">
        <v>3</v>
      </c>
      <c r="D9" s="167">
        <v>8</v>
      </c>
      <c r="E9" s="83"/>
      <c r="F9" s="84"/>
      <c r="G9" s="84"/>
      <c r="H9" s="168">
        <f t="shared" ref="H9:H20" si="0">SUM(E9:G9)</f>
        <v>0</v>
      </c>
      <c r="I9" s="248">
        <f t="shared" ref="I9:I20" si="1">D9*H9</f>
        <v>0</v>
      </c>
    </row>
    <row r="10" spans="1:9" ht="24" customHeight="1">
      <c r="A10" s="138"/>
      <c r="B10" s="165" t="s">
        <v>30</v>
      </c>
      <c r="C10" s="166" t="s">
        <v>4</v>
      </c>
      <c r="D10" s="167">
        <v>4</v>
      </c>
      <c r="E10" s="83"/>
      <c r="F10" s="84"/>
      <c r="G10" s="84"/>
      <c r="H10" s="168">
        <f t="shared" si="0"/>
        <v>0</v>
      </c>
      <c r="I10" s="248">
        <f t="shared" si="1"/>
        <v>0</v>
      </c>
    </row>
    <row r="11" spans="1:9" ht="24" customHeight="1">
      <c r="A11" s="138"/>
      <c r="B11" s="159" t="s">
        <v>31</v>
      </c>
      <c r="C11" s="166" t="s">
        <v>5</v>
      </c>
      <c r="D11" s="167">
        <v>11</v>
      </c>
      <c r="E11" s="83"/>
      <c r="F11" s="84"/>
      <c r="G11" s="84"/>
      <c r="H11" s="168">
        <f t="shared" si="0"/>
        <v>0</v>
      </c>
      <c r="I11" s="248">
        <f t="shared" si="1"/>
        <v>0</v>
      </c>
    </row>
    <row r="12" spans="1:9" ht="24" customHeight="1">
      <c r="A12" s="138"/>
      <c r="B12" s="169" t="s">
        <v>32</v>
      </c>
      <c r="C12" s="170" t="s">
        <v>6</v>
      </c>
      <c r="D12" s="171"/>
      <c r="E12" s="172"/>
      <c r="F12" s="173"/>
      <c r="G12" s="173"/>
      <c r="H12" s="173"/>
      <c r="I12" s="250"/>
    </row>
    <row r="13" spans="1:9" ht="24" customHeight="1">
      <c r="A13" s="138"/>
      <c r="B13" s="165" t="s">
        <v>33</v>
      </c>
      <c r="C13" s="166" t="s">
        <v>7</v>
      </c>
      <c r="D13" s="167">
        <v>48</v>
      </c>
      <c r="E13" s="83"/>
      <c r="F13" s="84"/>
      <c r="G13" s="84"/>
      <c r="H13" s="168">
        <f t="shared" si="0"/>
        <v>0</v>
      </c>
      <c r="I13" s="248">
        <f t="shared" si="1"/>
        <v>0</v>
      </c>
    </row>
    <row r="14" spans="1:9" ht="24" customHeight="1">
      <c r="A14" s="138"/>
      <c r="B14" s="169" t="s">
        <v>34</v>
      </c>
      <c r="C14" s="170" t="s">
        <v>8</v>
      </c>
      <c r="D14" s="171"/>
      <c r="E14" s="172"/>
      <c r="F14" s="173"/>
      <c r="G14" s="173"/>
      <c r="H14" s="173"/>
      <c r="I14" s="250"/>
    </row>
    <row r="15" spans="1:9" ht="24" customHeight="1">
      <c r="A15" s="138"/>
      <c r="B15" s="159" t="s">
        <v>35</v>
      </c>
      <c r="C15" s="166" t="s">
        <v>136</v>
      </c>
      <c r="D15" s="167">
        <v>15</v>
      </c>
      <c r="E15" s="83"/>
      <c r="F15" s="84"/>
      <c r="G15" s="84"/>
      <c r="H15" s="168">
        <f t="shared" si="0"/>
        <v>0</v>
      </c>
      <c r="I15" s="248">
        <f t="shared" si="1"/>
        <v>0</v>
      </c>
    </row>
    <row r="16" spans="1:9" ht="24" customHeight="1">
      <c r="A16" s="138"/>
      <c r="B16" s="165" t="s">
        <v>36</v>
      </c>
      <c r="C16" s="166" t="s">
        <v>137</v>
      </c>
      <c r="D16" s="167">
        <v>39</v>
      </c>
      <c r="E16" s="83"/>
      <c r="F16" s="84"/>
      <c r="G16" s="84"/>
      <c r="H16" s="168">
        <f t="shared" si="0"/>
        <v>0</v>
      </c>
      <c r="I16" s="248">
        <f t="shared" si="1"/>
        <v>0</v>
      </c>
    </row>
    <row r="17" spans="1:9" ht="24" customHeight="1">
      <c r="A17" s="138"/>
      <c r="B17" s="169" t="s">
        <v>37</v>
      </c>
      <c r="C17" s="170" t="s">
        <v>24</v>
      </c>
      <c r="D17" s="171"/>
      <c r="E17" s="172"/>
      <c r="F17" s="173"/>
      <c r="G17" s="173"/>
      <c r="H17" s="173"/>
      <c r="I17" s="250"/>
    </row>
    <row r="18" spans="1:9" ht="24" customHeight="1">
      <c r="A18" s="138"/>
      <c r="B18" s="169" t="s">
        <v>38</v>
      </c>
      <c r="C18" s="170" t="s">
        <v>25</v>
      </c>
      <c r="D18" s="171"/>
      <c r="E18" s="172"/>
      <c r="F18" s="173"/>
      <c r="G18" s="173"/>
      <c r="H18" s="173"/>
      <c r="I18" s="250"/>
    </row>
    <row r="19" spans="1:9" ht="24" customHeight="1">
      <c r="A19" s="138"/>
      <c r="B19" s="159" t="s">
        <v>39</v>
      </c>
      <c r="C19" s="166" t="s">
        <v>9</v>
      </c>
      <c r="D19" s="167">
        <v>3</v>
      </c>
      <c r="E19" s="83"/>
      <c r="F19" s="84"/>
      <c r="G19" s="84"/>
      <c r="H19" s="168">
        <f t="shared" si="0"/>
        <v>0</v>
      </c>
      <c r="I19" s="248">
        <f t="shared" si="1"/>
        <v>0</v>
      </c>
    </row>
    <row r="20" spans="1:9" ht="24" customHeight="1">
      <c r="A20" s="138"/>
      <c r="B20" s="165" t="s">
        <v>40</v>
      </c>
      <c r="C20" s="166" t="s">
        <v>10</v>
      </c>
      <c r="D20" s="167">
        <v>17</v>
      </c>
      <c r="E20" s="83"/>
      <c r="F20" s="84"/>
      <c r="G20" s="84"/>
      <c r="H20" s="168">
        <f t="shared" si="0"/>
        <v>0</v>
      </c>
      <c r="I20" s="248">
        <f t="shared" si="1"/>
        <v>0</v>
      </c>
    </row>
    <row r="21" spans="1:9" ht="24" customHeight="1">
      <c r="A21" s="138"/>
      <c r="B21" s="169" t="s">
        <v>41</v>
      </c>
      <c r="C21" s="170" t="s">
        <v>11</v>
      </c>
      <c r="D21" s="171"/>
      <c r="E21" s="172"/>
      <c r="F21" s="173"/>
      <c r="G21" s="173"/>
      <c r="H21" s="173"/>
      <c r="I21" s="250"/>
    </row>
    <row r="22" spans="1:9" ht="24" customHeight="1">
      <c r="A22" s="138"/>
      <c r="B22" s="169" t="s">
        <v>42</v>
      </c>
      <c r="C22" s="170" t="s">
        <v>12</v>
      </c>
      <c r="D22" s="171"/>
      <c r="E22" s="172"/>
      <c r="F22" s="173"/>
      <c r="G22" s="173"/>
      <c r="H22" s="173"/>
      <c r="I22" s="250"/>
    </row>
    <row r="23" spans="1:9" ht="24" customHeight="1">
      <c r="A23" s="138"/>
      <c r="B23" s="181" t="s">
        <v>43</v>
      </c>
      <c r="C23" s="170" t="s">
        <v>13</v>
      </c>
      <c r="D23" s="171"/>
      <c r="E23" s="172"/>
      <c r="F23" s="173"/>
      <c r="G23" s="173"/>
      <c r="H23" s="173"/>
      <c r="I23" s="250"/>
    </row>
    <row r="24" spans="1:9" ht="24" customHeight="1">
      <c r="A24" s="138"/>
      <c r="B24" s="169" t="s">
        <v>44</v>
      </c>
      <c r="C24" s="170" t="s">
        <v>14</v>
      </c>
      <c r="D24" s="171"/>
      <c r="E24" s="172"/>
      <c r="F24" s="173"/>
      <c r="G24" s="173"/>
      <c r="H24" s="173"/>
      <c r="I24" s="250"/>
    </row>
    <row r="25" spans="1:9" ht="24" customHeight="1">
      <c r="A25" s="138"/>
      <c r="B25" s="169" t="s">
        <v>45</v>
      </c>
      <c r="C25" s="170" t="s">
        <v>15</v>
      </c>
      <c r="D25" s="171"/>
      <c r="E25" s="172"/>
      <c r="F25" s="173"/>
      <c r="G25" s="173"/>
      <c r="H25" s="173"/>
      <c r="I25" s="250"/>
    </row>
    <row r="26" spans="1:9" ht="24" customHeight="1">
      <c r="A26" s="138"/>
      <c r="B26" s="169" t="s">
        <v>46</v>
      </c>
      <c r="C26" s="170" t="s">
        <v>16</v>
      </c>
      <c r="D26" s="171"/>
      <c r="E26" s="172"/>
      <c r="F26" s="173"/>
      <c r="G26" s="173"/>
      <c r="H26" s="173"/>
      <c r="I26" s="250"/>
    </row>
    <row r="27" spans="1:9" ht="24" customHeight="1">
      <c r="A27" s="138"/>
      <c r="B27" s="181" t="s">
        <v>47</v>
      </c>
      <c r="C27" s="170" t="s">
        <v>17</v>
      </c>
      <c r="D27" s="171"/>
      <c r="E27" s="172"/>
      <c r="F27" s="173"/>
      <c r="G27" s="173"/>
      <c r="H27" s="173"/>
      <c r="I27" s="250"/>
    </row>
    <row r="28" spans="1:9" ht="24" customHeight="1">
      <c r="A28" s="138"/>
      <c r="B28" s="169" t="s">
        <v>48</v>
      </c>
      <c r="C28" s="170" t="s">
        <v>18</v>
      </c>
      <c r="D28" s="171"/>
      <c r="E28" s="172"/>
      <c r="F28" s="173"/>
      <c r="G28" s="173"/>
      <c r="H28" s="173"/>
      <c r="I28" s="250"/>
    </row>
    <row r="29" spans="1:9" ht="24" customHeight="1">
      <c r="A29" s="138"/>
      <c r="B29" s="169" t="s">
        <v>49</v>
      </c>
      <c r="C29" s="170" t="s">
        <v>19</v>
      </c>
      <c r="D29" s="171"/>
      <c r="E29" s="172"/>
      <c r="F29" s="173"/>
      <c r="G29" s="173"/>
      <c r="H29" s="173"/>
      <c r="I29" s="250"/>
    </row>
    <row r="30" spans="1:9" ht="24" customHeight="1">
      <c r="A30" s="138"/>
      <c r="B30" s="169" t="s">
        <v>50</v>
      </c>
      <c r="C30" s="170" t="s">
        <v>20</v>
      </c>
      <c r="D30" s="171"/>
      <c r="E30" s="172"/>
      <c r="F30" s="173"/>
      <c r="G30" s="173"/>
      <c r="H30" s="173"/>
      <c r="I30" s="250"/>
    </row>
    <row r="31" spans="1:9" ht="24" customHeight="1">
      <c r="A31" s="138"/>
      <c r="B31" s="181" t="s">
        <v>51</v>
      </c>
      <c r="C31" s="170" t="s">
        <v>21</v>
      </c>
      <c r="D31" s="171"/>
      <c r="E31" s="172"/>
      <c r="F31" s="173"/>
      <c r="G31" s="173"/>
      <c r="H31" s="173"/>
      <c r="I31" s="250"/>
    </row>
    <row r="32" spans="1:9" ht="24" customHeight="1">
      <c r="A32" s="138"/>
      <c r="B32" s="169" t="s">
        <v>52</v>
      </c>
      <c r="C32" s="170" t="s">
        <v>22</v>
      </c>
      <c r="D32" s="171"/>
      <c r="E32" s="172"/>
      <c r="F32" s="173"/>
      <c r="G32" s="173"/>
      <c r="H32" s="173"/>
      <c r="I32" s="250"/>
    </row>
    <row r="33" spans="1:9" ht="24" customHeight="1">
      <c r="A33" s="138"/>
      <c r="B33" s="165" t="s">
        <v>53</v>
      </c>
      <c r="C33" s="249" t="s">
        <v>242</v>
      </c>
      <c r="D33" s="167">
        <v>2</v>
      </c>
      <c r="E33" s="83"/>
      <c r="F33" s="84"/>
      <c r="G33" s="84"/>
      <c r="H33" s="168">
        <f t="shared" ref="H33:H55" si="2">SUM(E33:G33)</f>
        <v>0</v>
      </c>
      <c r="I33" s="248">
        <f t="shared" ref="I33:I55" si="3">D33*H33</f>
        <v>0</v>
      </c>
    </row>
    <row r="34" spans="1:9" ht="24" customHeight="1">
      <c r="A34" s="138"/>
      <c r="B34" s="169" t="s">
        <v>54</v>
      </c>
      <c r="C34" s="179" t="s">
        <v>204</v>
      </c>
      <c r="D34" s="171"/>
      <c r="E34" s="172"/>
      <c r="F34" s="173"/>
      <c r="G34" s="173"/>
      <c r="H34" s="173"/>
      <c r="I34" s="250"/>
    </row>
    <row r="35" spans="1:9" ht="24" customHeight="1">
      <c r="A35" s="138"/>
      <c r="B35" s="181" t="s">
        <v>55</v>
      </c>
      <c r="C35" s="179" t="s">
        <v>205</v>
      </c>
      <c r="D35" s="171"/>
      <c r="E35" s="172"/>
      <c r="F35" s="173"/>
      <c r="G35" s="173"/>
      <c r="H35" s="173"/>
      <c r="I35" s="250"/>
    </row>
    <row r="36" spans="1:9" ht="24" customHeight="1">
      <c r="A36" s="138"/>
      <c r="B36" s="165" t="s">
        <v>56</v>
      </c>
      <c r="C36" s="249" t="s">
        <v>206</v>
      </c>
      <c r="D36" s="167">
        <v>3</v>
      </c>
      <c r="E36" s="83"/>
      <c r="F36" s="84"/>
      <c r="G36" s="84"/>
      <c r="H36" s="168">
        <f t="shared" si="2"/>
        <v>0</v>
      </c>
      <c r="I36" s="248">
        <f t="shared" si="3"/>
        <v>0</v>
      </c>
    </row>
    <row r="37" spans="1:9" ht="24" customHeight="1">
      <c r="A37" s="138"/>
      <c r="B37" s="169" t="s">
        <v>57</v>
      </c>
      <c r="C37" s="179" t="s">
        <v>208</v>
      </c>
      <c r="D37" s="171"/>
      <c r="E37" s="172"/>
      <c r="F37" s="173"/>
      <c r="G37" s="173"/>
      <c r="H37" s="173"/>
      <c r="I37" s="250"/>
    </row>
    <row r="38" spans="1:9" ht="24" customHeight="1">
      <c r="A38" s="138"/>
      <c r="B38" s="169" t="s">
        <v>58</v>
      </c>
      <c r="C38" s="179" t="s">
        <v>210</v>
      </c>
      <c r="D38" s="171"/>
      <c r="E38" s="172"/>
      <c r="F38" s="173"/>
      <c r="G38" s="173"/>
      <c r="H38" s="173"/>
      <c r="I38" s="250"/>
    </row>
    <row r="39" spans="1:9" ht="24" customHeight="1">
      <c r="A39" s="138"/>
      <c r="B39" s="181" t="s">
        <v>59</v>
      </c>
      <c r="C39" s="179" t="s">
        <v>240</v>
      </c>
      <c r="D39" s="171"/>
      <c r="E39" s="172"/>
      <c r="F39" s="173"/>
      <c r="G39" s="173"/>
      <c r="H39" s="173"/>
      <c r="I39" s="250"/>
    </row>
    <row r="40" spans="1:9" ht="24" customHeight="1">
      <c r="A40" s="138"/>
      <c r="B40" s="165" t="s">
        <v>60</v>
      </c>
      <c r="C40" s="249" t="s">
        <v>212</v>
      </c>
      <c r="D40" s="167">
        <v>4</v>
      </c>
      <c r="E40" s="83"/>
      <c r="F40" s="84"/>
      <c r="G40" s="84"/>
      <c r="H40" s="168">
        <f t="shared" si="2"/>
        <v>0</v>
      </c>
      <c r="I40" s="248">
        <f t="shared" si="3"/>
        <v>0</v>
      </c>
    </row>
    <row r="41" spans="1:9" ht="24" customHeight="1">
      <c r="A41" s="138"/>
      <c r="B41" s="169" t="s">
        <v>61</v>
      </c>
      <c r="C41" s="179" t="s">
        <v>213</v>
      </c>
      <c r="D41" s="171"/>
      <c r="E41" s="172"/>
      <c r="F41" s="173"/>
      <c r="G41" s="173"/>
      <c r="H41" s="173"/>
      <c r="I41" s="250"/>
    </row>
    <row r="42" spans="1:9" ht="24" customHeight="1">
      <c r="A42" s="138"/>
      <c r="B42" s="165" t="s">
        <v>62</v>
      </c>
      <c r="C42" s="249" t="s">
        <v>214</v>
      </c>
      <c r="D42" s="167">
        <v>2</v>
      </c>
      <c r="E42" s="83"/>
      <c r="F42" s="84"/>
      <c r="G42" s="84"/>
      <c r="H42" s="168">
        <f t="shared" ref="H42:H50" si="4">SUM(E42:G42)</f>
        <v>0</v>
      </c>
      <c r="I42" s="248">
        <f t="shared" ref="I42:I50" si="5">D42*H42</f>
        <v>0</v>
      </c>
    </row>
    <row r="43" spans="1:9" ht="24" customHeight="1">
      <c r="A43" s="138"/>
      <c r="B43" s="181" t="s">
        <v>63</v>
      </c>
      <c r="C43" s="179" t="s">
        <v>216</v>
      </c>
      <c r="D43" s="171"/>
      <c r="E43" s="172"/>
      <c r="F43" s="173"/>
      <c r="G43" s="173"/>
      <c r="H43" s="173"/>
      <c r="I43" s="250"/>
    </row>
    <row r="44" spans="1:9" ht="24" customHeight="1">
      <c r="A44" s="138"/>
      <c r="B44" s="169" t="s">
        <v>64</v>
      </c>
      <c r="C44" s="179" t="s">
        <v>217</v>
      </c>
      <c r="D44" s="171"/>
      <c r="E44" s="172"/>
      <c r="F44" s="173"/>
      <c r="G44" s="173"/>
      <c r="H44" s="173"/>
      <c r="I44" s="250"/>
    </row>
    <row r="45" spans="1:9" ht="24" customHeight="1">
      <c r="A45" s="138"/>
      <c r="B45" s="169" t="s">
        <v>65</v>
      </c>
      <c r="C45" s="179" t="s">
        <v>218</v>
      </c>
      <c r="D45" s="171"/>
      <c r="E45" s="172"/>
      <c r="F45" s="173"/>
      <c r="G45" s="173"/>
      <c r="H45" s="173"/>
      <c r="I45" s="250"/>
    </row>
    <row r="46" spans="1:9" ht="24" customHeight="1">
      <c r="A46" s="138"/>
      <c r="B46" s="165" t="s">
        <v>66</v>
      </c>
      <c r="C46" s="249" t="s">
        <v>256</v>
      </c>
      <c r="D46" s="167">
        <v>1</v>
      </c>
      <c r="E46" s="83"/>
      <c r="F46" s="84"/>
      <c r="G46" s="84"/>
      <c r="H46" s="168">
        <f t="shared" si="4"/>
        <v>0</v>
      </c>
      <c r="I46" s="248">
        <f t="shared" si="5"/>
        <v>0</v>
      </c>
    </row>
    <row r="47" spans="1:9" ht="24" customHeight="1">
      <c r="A47" s="138"/>
      <c r="B47" s="181" t="s">
        <v>67</v>
      </c>
      <c r="C47" s="179" t="s">
        <v>257</v>
      </c>
      <c r="D47" s="171"/>
      <c r="E47" s="172"/>
      <c r="F47" s="173"/>
      <c r="G47" s="173"/>
      <c r="H47" s="173"/>
      <c r="I47" s="250"/>
    </row>
    <row r="48" spans="1:9" ht="24" customHeight="1">
      <c r="A48" s="138"/>
      <c r="B48" s="169" t="s">
        <v>68</v>
      </c>
      <c r="C48" s="179" t="s">
        <v>258</v>
      </c>
      <c r="D48" s="171"/>
      <c r="E48" s="172"/>
      <c r="F48" s="173"/>
      <c r="G48" s="173"/>
      <c r="H48" s="173"/>
      <c r="I48" s="250"/>
    </row>
    <row r="49" spans="1:9" ht="24" customHeight="1">
      <c r="A49" s="138"/>
      <c r="B49" s="169" t="s">
        <v>69</v>
      </c>
      <c r="C49" s="179" t="s">
        <v>239</v>
      </c>
      <c r="D49" s="171"/>
      <c r="E49" s="172"/>
      <c r="F49" s="173"/>
      <c r="G49" s="173"/>
      <c r="H49" s="173"/>
      <c r="I49" s="250"/>
    </row>
    <row r="50" spans="1:9" ht="24" customHeight="1">
      <c r="A50" s="138"/>
      <c r="B50" s="165" t="s">
        <v>70</v>
      </c>
      <c r="C50" s="249" t="s">
        <v>259</v>
      </c>
      <c r="D50" s="167">
        <v>5</v>
      </c>
      <c r="E50" s="83"/>
      <c r="F50" s="84"/>
      <c r="G50" s="84"/>
      <c r="H50" s="168">
        <f t="shared" si="4"/>
        <v>0</v>
      </c>
      <c r="I50" s="248">
        <f t="shared" si="5"/>
        <v>0</v>
      </c>
    </row>
    <row r="51" spans="1:9" ht="24" customHeight="1">
      <c r="A51" s="138"/>
      <c r="B51" s="159" t="s">
        <v>71</v>
      </c>
      <c r="C51" s="249" t="s">
        <v>260</v>
      </c>
      <c r="D51" s="167">
        <v>4</v>
      </c>
      <c r="E51" s="83"/>
      <c r="F51" s="84"/>
      <c r="G51" s="84"/>
      <c r="H51" s="168">
        <f t="shared" si="2"/>
        <v>0</v>
      </c>
      <c r="I51" s="248">
        <f t="shared" si="3"/>
        <v>0</v>
      </c>
    </row>
    <row r="52" spans="1:9" ht="24" customHeight="1">
      <c r="A52" s="138"/>
      <c r="B52" s="169" t="s">
        <v>72</v>
      </c>
      <c r="C52" s="179" t="s">
        <v>261</v>
      </c>
      <c r="D52" s="171"/>
      <c r="E52" s="172"/>
      <c r="F52" s="173"/>
      <c r="G52" s="173"/>
      <c r="H52" s="173"/>
      <c r="I52" s="250"/>
    </row>
    <row r="53" spans="1:9" ht="24" customHeight="1">
      <c r="A53" s="138"/>
      <c r="B53" s="169" t="s">
        <v>73</v>
      </c>
      <c r="C53" s="179" t="s">
        <v>262</v>
      </c>
      <c r="D53" s="171"/>
      <c r="E53" s="172"/>
      <c r="F53" s="173"/>
      <c r="G53" s="173"/>
      <c r="H53" s="173"/>
      <c r="I53" s="250"/>
    </row>
    <row r="54" spans="1:9" ht="24" customHeight="1">
      <c r="A54" s="138"/>
      <c r="B54" s="169" t="s">
        <v>74</v>
      </c>
      <c r="C54" s="179" t="s">
        <v>263</v>
      </c>
      <c r="D54" s="171"/>
      <c r="E54" s="172"/>
      <c r="F54" s="173"/>
      <c r="G54" s="173"/>
      <c r="H54" s="173"/>
      <c r="I54" s="250"/>
    </row>
    <row r="55" spans="1:9" ht="24" customHeight="1" thickBot="1">
      <c r="A55" s="138"/>
      <c r="B55" s="159" t="s">
        <v>75</v>
      </c>
      <c r="C55" s="249" t="s">
        <v>264</v>
      </c>
      <c r="D55" s="167">
        <v>5</v>
      </c>
      <c r="E55" s="83"/>
      <c r="F55" s="84"/>
      <c r="G55" s="84"/>
      <c r="H55" s="168">
        <f t="shared" si="2"/>
        <v>0</v>
      </c>
      <c r="I55" s="248">
        <f t="shared" si="3"/>
        <v>0</v>
      </c>
    </row>
    <row r="56" spans="1:9" ht="24" customHeight="1" thickBot="1">
      <c r="A56" s="182"/>
      <c r="B56" s="183"/>
      <c r="C56" s="184" t="s">
        <v>99</v>
      </c>
      <c r="D56" s="185">
        <f>SUM(D7:D55)</f>
        <v>199</v>
      </c>
      <c r="E56" s="186"/>
      <c r="F56" s="187"/>
      <c r="G56" s="188"/>
      <c r="H56" s="189" t="s">
        <v>129</v>
      </c>
      <c r="I56" s="190">
        <f>SUM(I7:I55)</f>
        <v>0</v>
      </c>
    </row>
    <row r="57" spans="1:9" ht="24" customHeight="1">
      <c r="A57" s="182"/>
      <c r="B57" s="191" t="s">
        <v>135</v>
      </c>
      <c r="C57" s="192"/>
      <c r="D57" s="141"/>
      <c r="E57" s="141"/>
      <c r="F57" s="141"/>
      <c r="G57" s="193"/>
      <c r="H57" s="194" t="s">
        <v>92</v>
      </c>
      <c r="I57" s="85"/>
    </row>
    <row r="58" spans="1:9" ht="24" customHeight="1">
      <c r="A58" s="182"/>
      <c r="B58" s="191" t="s">
        <v>133</v>
      </c>
      <c r="C58" s="191"/>
      <c r="D58" s="141"/>
      <c r="E58" s="141"/>
      <c r="F58" s="141"/>
      <c r="G58" s="195"/>
      <c r="H58" s="196" t="s">
        <v>90</v>
      </c>
      <c r="I58" s="86"/>
    </row>
    <row r="59" spans="1:9" ht="24" customHeight="1">
      <c r="A59" s="182"/>
      <c r="B59" s="197" t="s">
        <v>288</v>
      </c>
      <c r="C59" s="198"/>
      <c r="D59" s="199"/>
      <c r="E59" s="199"/>
      <c r="F59" s="199"/>
      <c r="G59" s="195"/>
      <c r="H59" s="196" t="s">
        <v>91</v>
      </c>
      <c r="I59" s="86"/>
    </row>
    <row r="60" spans="1:9" ht="24" customHeight="1">
      <c r="A60" s="182"/>
      <c r="B60" s="200" t="s">
        <v>289</v>
      </c>
      <c r="C60" s="198"/>
      <c r="D60" s="199"/>
      <c r="E60" s="199"/>
      <c r="F60" s="199"/>
      <c r="G60" s="195"/>
      <c r="H60" s="196" t="s">
        <v>93</v>
      </c>
      <c r="I60" s="86"/>
    </row>
    <row r="61" spans="1:9" ht="24" customHeight="1">
      <c r="B61" s="192"/>
      <c r="C61" s="201"/>
      <c r="D61" s="141"/>
      <c r="E61" s="141"/>
      <c r="F61" s="141"/>
      <c r="G61" s="195"/>
      <c r="H61" s="196" t="s">
        <v>94</v>
      </c>
      <c r="I61" s="202">
        <f>SUM(I56:I60)</f>
        <v>0</v>
      </c>
    </row>
    <row r="62" spans="1:9" ht="24" customHeight="1">
      <c r="B62" s="192"/>
      <c r="C62" s="201"/>
      <c r="D62" s="141"/>
      <c r="E62" s="141"/>
      <c r="F62" s="141"/>
      <c r="G62" s="195"/>
      <c r="H62" s="196" t="s">
        <v>95</v>
      </c>
      <c r="I62" s="86"/>
    </row>
    <row r="63" spans="1:9" ht="24" customHeight="1">
      <c r="A63" s="182"/>
      <c r="B63" s="192"/>
      <c r="C63" s="192"/>
      <c r="D63" s="141"/>
      <c r="E63" s="141"/>
      <c r="F63" s="141"/>
      <c r="G63" s="195"/>
      <c r="H63" s="196" t="s">
        <v>96</v>
      </c>
      <c r="I63" s="202">
        <f>I61+I62</f>
        <v>0</v>
      </c>
    </row>
    <row r="64" spans="1:9" ht="24" customHeight="1">
      <c r="A64" s="182"/>
      <c r="B64" s="192"/>
      <c r="C64" s="192"/>
      <c r="D64" s="141"/>
      <c r="E64" s="141"/>
      <c r="F64" s="141"/>
      <c r="G64" s="195"/>
      <c r="H64" s="196" t="s">
        <v>97</v>
      </c>
      <c r="I64" s="202">
        <f>ROUNDDOWN(I63*0.1,0)</f>
        <v>0</v>
      </c>
    </row>
    <row r="65" spans="1:9" ht="24" customHeight="1" thickBot="1">
      <c r="A65" s="182"/>
      <c r="B65" s="192"/>
      <c r="C65" s="192"/>
      <c r="D65" s="141"/>
      <c r="E65" s="141"/>
      <c r="F65" s="141"/>
      <c r="G65" s="203"/>
      <c r="H65" s="204" t="s">
        <v>98</v>
      </c>
      <c r="I65" s="205">
        <f>I63+I64</f>
        <v>0</v>
      </c>
    </row>
  </sheetData>
  <sheetProtection algorithmName="SHA-512" hashValue="uUOh3OQuPqprkMgnClns52cXb1KuvkNypqcfDrRM9fbSmbb4urOAbNsmK6HdpubTf2bAtejmycfHb1oJNr8SKg==" saltValue="ZB1BWpGSj5QhJIHKiT3SJg==" spinCount="100000" sheet="1" objects="1" scenarios="1"/>
  <phoneticPr fontId="5"/>
  <printOptions horizontalCentered="1"/>
  <pageMargins left="0.43307086614173229" right="0.43307086614173229" top="0.35433070866141736" bottom="0.35433070866141736" header="0.31496062992125984" footer="0.19685039370078741"/>
  <pageSetup paperSize="9" scale="79" fitToHeight="0" orientation="portrait" r:id="rId1"/>
  <headerFooter>
    <oddFooter>&amp;C&amp;"ＭＳ 明朝,太字"&amp;P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78A15-DF77-4787-9E18-40636EDA7081}">
  <sheetPr codeName="Sheet6">
    <pageSetUpPr fitToPage="1"/>
  </sheetPr>
  <dimension ref="B1:H23"/>
  <sheetViews>
    <sheetView showGridLines="0" view="pageBreakPreview" zoomScale="85" zoomScaleNormal="100" zoomScaleSheetLayoutView="85" workbookViewId="0">
      <selection activeCell="G49" sqref="G49"/>
    </sheetView>
  </sheetViews>
  <sheetFormatPr defaultColWidth="10.625" defaultRowHeight="29.25" customHeight="1"/>
  <cols>
    <col min="1" max="1" width="3.875" style="50" customWidth="1"/>
    <col min="2" max="2" width="21.25" style="50" customWidth="1"/>
    <col min="3" max="3" width="11.25" style="50" customWidth="1"/>
    <col min="4" max="4" width="6.5" style="50" customWidth="1"/>
    <col min="5" max="5" width="1" style="50" customWidth="1"/>
    <col min="6" max="6" width="21.25" style="50" customWidth="1"/>
    <col min="7" max="7" width="11.25" style="50" customWidth="1"/>
    <col min="8" max="8" width="8.75" style="50" customWidth="1"/>
    <col min="9" max="16384" width="10.625" style="50"/>
  </cols>
  <sheetData>
    <row r="1" spans="2:8" ht="16.5" customHeight="1"/>
    <row r="2" spans="2:8" ht="14.25">
      <c r="B2" s="49" t="s">
        <v>197</v>
      </c>
    </row>
    <row r="3" spans="2:8" ht="21">
      <c r="B3" s="251" t="s">
        <v>169</v>
      </c>
      <c r="C3" s="251"/>
      <c r="D3" s="251"/>
      <c r="E3" s="251"/>
      <c r="F3" s="251"/>
      <c r="G3" s="251"/>
      <c r="H3" s="251"/>
    </row>
    <row r="4" spans="2:8" ht="12.75" customHeight="1">
      <c r="B4" s="80"/>
      <c r="C4" s="80"/>
      <c r="D4" s="80"/>
      <c r="E4" s="80"/>
      <c r="F4" s="80"/>
      <c r="G4" s="80"/>
      <c r="H4" s="80"/>
    </row>
    <row r="5" spans="2:8" ht="14.25">
      <c r="B5" s="73" t="s">
        <v>177</v>
      </c>
    </row>
    <row r="6" spans="2:8" ht="36.75" customHeight="1">
      <c r="B6" s="51" t="s">
        <v>158</v>
      </c>
      <c r="C6" s="52">
        <f>'施設別事業効果（計算用２）（非表示）'!D3</f>
        <v>808320</v>
      </c>
      <c r="D6" s="64" t="s">
        <v>159</v>
      </c>
      <c r="E6" s="66"/>
      <c r="F6" s="51" t="s">
        <v>160</v>
      </c>
      <c r="G6" s="53">
        <f>'施設別事業効果（計算用２）（非表示）'!D4/1000</f>
        <v>20199.688999999998</v>
      </c>
      <c r="H6" s="64" t="s">
        <v>161</v>
      </c>
    </row>
    <row r="7" spans="2:8" ht="36.75" customHeight="1">
      <c r="B7" s="51" t="s">
        <v>170</v>
      </c>
      <c r="C7" s="53">
        <f>'施設別事業効果（計算用２）（非表示）'!D6</f>
        <v>276368</v>
      </c>
      <c r="D7" s="64" t="s">
        <v>159</v>
      </c>
      <c r="E7" s="66"/>
      <c r="F7" s="51" t="s">
        <v>171</v>
      </c>
      <c r="G7" s="53">
        <f>ROUND(SUMPRODUCT('施設別事業効果（計算用２）（非表示）'!E5:BA5,'施設別事業効果（計算用２）（非表示）'!E6:BA6)/1000,0)</f>
        <v>7378</v>
      </c>
      <c r="H7" s="64" t="s">
        <v>161</v>
      </c>
    </row>
    <row r="8" spans="2:8" ht="36.75" customHeight="1">
      <c r="B8" s="51" t="s">
        <v>172</v>
      </c>
      <c r="C8" s="53">
        <f>ROUND('施設別事業効果（計算用２）（非表示）'!D7,0)</f>
        <v>0</v>
      </c>
      <c r="D8" s="64" t="s">
        <v>159</v>
      </c>
      <c r="E8" s="66"/>
      <c r="F8" s="51" t="s">
        <v>173</v>
      </c>
      <c r="G8" s="53">
        <f>ROUND(G7-G9,0)</f>
        <v>0</v>
      </c>
      <c r="H8" s="64" t="s">
        <v>161</v>
      </c>
    </row>
    <row r="9" spans="2:8" ht="36.75" customHeight="1">
      <c r="B9" s="51" t="s">
        <v>179</v>
      </c>
      <c r="C9" s="53">
        <f>ROUND(C7-C8,0)</f>
        <v>276368</v>
      </c>
      <c r="D9" s="64" t="s">
        <v>159</v>
      </c>
      <c r="E9" s="66"/>
      <c r="F9" s="51" t="s">
        <v>178</v>
      </c>
      <c r="G9" s="53">
        <f>ROUND('施設別事業効果（計算用２）（非表示）'!D9/1000,0)</f>
        <v>7378</v>
      </c>
      <c r="H9" s="64" t="s">
        <v>161</v>
      </c>
    </row>
    <row r="10" spans="2:8" ht="36.75" customHeight="1">
      <c r="B10" s="51" t="s">
        <v>174</v>
      </c>
      <c r="C10" s="124">
        <f>ROUND(C9*100/C6,1)</f>
        <v>34.200000000000003</v>
      </c>
      <c r="D10" s="65" t="s">
        <v>168</v>
      </c>
      <c r="E10" s="66"/>
      <c r="F10" s="51" t="s">
        <v>175</v>
      </c>
      <c r="G10" s="123">
        <f>ROUND(G9*100/G6,1)</f>
        <v>36.5</v>
      </c>
      <c r="H10" s="65" t="s">
        <v>168</v>
      </c>
    </row>
    <row r="11" spans="2:8" ht="36.75" customHeight="1">
      <c r="B11" s="51" t="s">
        <v>184</v>
      </c>
      <c r="C11" s="124">
        <f>ROUND(C9*100/C7,1)</f>
        <v>100</v>
      </c>
      <c r="D11" s="65" t="s">
        <v>182</v>
      </c>
      <c r="E11" s="66"/>
      <c r="F11" s="51" t="s">
        <v>183</v>
      </c>
      <c r="G11" s="124">
        <f>ROUND(G9*100/G7,1)</f>
        <v>100</v>
      </c>
      <c r="H11" s="65" t="s">
        <v>182</v>
      </c>
    </row>
    <row r="12" spans="2:8" ht="12"/>
    <row r="13" spans="2:8" ht="14.25">
      <c r="B13" s="73" t="s">
        <v>176</v>
      </c>
    </row>
    <row r="14" spans="2:8" ht="36.75" customHeight="1">
      <c r="B14" s="57" t="s">
        <v>165</v>
      </c>
      <c r="C14" s="61">
        <f>G9</f>
        <v>7378</v>
      </c>
      <c r="D14" s="66" t="s">
        <v>162</v>
      </c>
      <c r="E14" s="66"/>
      <c r="F14" s="70" t="s">
        <v>181</v>
      </c>
      <c r="G14" s="67"/>
      <c r="H14" s="54"/>
    </row>
    <row r="15" spans="2:8" ht="36.75" customHeight="1">
      <c r="B15" s="58" t="s">
        <v>164</v>
      </c>
      <c r="C15" s="62">
        <f>C14*15</f>
        <v>110670</v>
      </c>
      <c r="D15" s="66" t="s">
        <v>162</v>
      </c>
      <c r="E15" s="66"/>
      <c r="F15" s="71" t="s">
        <v>186</v>
      </c>
      <c r="G15" s="69"/>
      <c r="H15" s="56"/>
    </row>
    <row r="16" spans="2:8" ht="36.75" customHeight="1">
      <c r="B16" s="59" t="s">
        <v>163</v>
      </c>
      <c r="C16" s="63">
        <f>('第16-2号（事業費算出表（建設局））'!I65+'第16-1号（事業費算出表（文化市民局））'!I65)/1000</f>
        <v>0</v>
      </c>
      <c r="D16" s="66" t="s">
        <v>162</v>
      </c>
      <c r="E16" s="66"/>
      <c r="F16" s="72" t="s">
        <v>167</v>
      </c>
      <c r="G16" s="68"/>
      <c r="H16" s="55"/>
    </row>
    <row r="17" spans="2:8" ht="36.75" customHeight="1">
      <c r="B17" s="60" t="s">
        <v>166</v>
      </c>
      <c r="C17" s="63">
        <f>C15-C16</f>
        <v>110670</v>
      </c>
      <c r="D17" s="66" t="s">
        <v>162</v>
      </c>
      <c r="E17" s="66"/>
      <c r="F17" s="72" t="s">
        <v>187</v>
      </c>
      <c r="G17" s="68"/>
      <c r="H17" s="55"/>
    </row>
    <row r="18" spans="2:8" ht="36.75" customHeight="1"/>
    <row r="19" spans="2:8" ht="12">
      <c r="B19" s="50" t="s">
        <v>198</v>
      </c>
    </row>
    <row r="20" spans="2:8" ht="12">
      <c r="B20" s="50" t="s">
        <v>185</v>
      </c>
    </row>
    <row r="21" spans="2:8" ht="12">
      <c r="B21" s="131" t="s">
        <v>291</v>
      </c>
      <c r="C21" s="131"/>
      <c r="D21" s="131"/>
      <c r="E21" s="131"/>
      <c r="F21" s="131"/>
      <c r="G21" s="131"/>
    </row>
    <row r="22" spans="2:8" ht="12">
      <c r="B22" s="131" t="s">
        <v>290</v>
      </c>
      <c r="C22" s="131"/>
      <c r="D22" s="131"/>
      <c r="E22" s="131"/>
      <c r="F22" s="131"/>
      <c r="G22" s="131"/>
    </row>
    <row r="23" spans="2:8" ht="36.75" customHeight="1"/>
  </sheetData>
  <sheetProtection algorithmName="SHA-512" hashValue="S1Gj3Im/p1DcCKPA7hbZ0Tvxy3PB1gfOwSlxyOmZjItW6mBovmKks60JKDzYCyqLg+YYVx0bhniwE8QCoQFzzA==" saltValue="M+bKPXQG9FF1IvyBiCfLRw==" spinCount="100000" sheet="1" selectLockedCells="1" selectUnlockedCells="1"/>
  <mergeCells count="1">
    <mergeCell ref="B3:H3"/>
  </mergeCells>
  <phoneticPr fontId="5"/>
  <printOptions horizontalCentered="1"/>
  <pageMargins left="0.43307086614173229" right="0.43307086614173229" top="0.35433070866141736" bottom="0.35433070866141736" header="0.31496062992125984" footer="0.19685039370078741"/>
  <pageSetup paperSize="9" fitToHeight="0" orientation="portrait" r:id="rId1"/>
  <headerFooter>
    <oddFooter>&amp;C&amp;"ＭＳ 明朝,太字"&amp;P / &amp;N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1DD8E-3CE0-4B91-9976-CDEB7A789D15}">
  <sheetPr codeName="Sheet7">
    <pageSetUpPr fitToPage="1"/>
  </sheetPr>
  <dimension ref="A1:R14"/>
  <sheetViews>
    <sheetView zoomScale="85" zoomScaleNormal="85" zoomScaleSheetLayoutView="55" workbookViewId="0">
      <selection activeCell="E7" sqref="E7"/>
    </sheetView>
  </sheetViews>
  <sheetFormatPr defaultRowHeight="36" customHeight="1"/>
  <cols>
    <col min="1" max="2" width="9" style="21" customWidth="1"/>
    <col min="3" max="3" width="14.375" style="21" customWidth="1"/>
    <col min="4" max="4" width="9" style="21" customWidth="1"/>
    <col min="5" max="13" width="9" style="21"/>
    <col min="14" max="14" width="9" style="21" customWidth="1"/>
    <col min="15" max="16384" width="9" style="21"/>
  </cols>
  <sheetData>
    <row r="1" spans="1:18" ht="16.5" customHeight="1" thickBot="1">
      <c r="D1" s="22"/>
    </row>
    <row r="2" spans="1:18" ht="57" customHeight="1" thickBot="1">
      <c r="B2" s="74"/>
      <c r="C2" s="23"/>
      <c r="D2" s="24" t="s">
        <v>141</v>
      </c>
      <c r="E2" s="108" t="s">
        <v>199</v>
      </c>
      <c r="F2" s="108" t="s">
        <v>200</v>
      </c>
      <c r="G2" s="108" t="s">
        <v>201</v>
      </c>
      <c r="H2" s="108" t="s">
        <v>202</v>
      </c>
      <c r="I2" s="108" t="s">
        <v>229</v>
      </c>
      <c r="J2" s="108" t="s">
        <v>230</v>
      </c>
      <c r="K2" s="108" t="s">
        <v>231</v>
      </c>
      <c r="L2" s="108" t="s">
        <v>232</v>
      </c>
      <c r="M2" s="108" t="s">
        <v>233</v>
      </c>
      <c r="N2" s="108" t="s">
        <v>234</v>
      </c>
      <c r="O2" s="108" t="s">
        <v>235</v>
      </c>
      <c r="P2" s="108" t="s">
        <v>236</v>
      </c>
      <c r="Q2" s="108" t="s">
        <v>237</v>
      </c>
      <c r="R2" s="109" t="s">
        <v>238</v>
      </c>
    </row>
    <row r="3" spans="1:18" ht="36" customHeight="1">
      <c r="A3" s="22"/>
      <c r="B3" s="79"/>
      <c r="C3" s="25" t="s">
        <v>148</v>
      </c>
      <c r="D3" s="127">
        <f>SUM(E3:R3)</f>
        <v>808320</v>
      </c>
      <c r="E3" s="106">
        <v>30389</v>
      </c>
      <c r="F3" s="105">
        <v>34628</v>
      </c>
      <c r="G3" s="105">
        <v>29471</v>
      </c>
      <c r="H3" s="105">
        <v>30428</v>
      </c>
      <c r="I3" s="105">
        <v>9715</v>
      </c>
      <c r="J3" s="105">
        <v>24590</v>
      </c>
      <c r="K3" s="105">
        <v>128387</v>
      </c>
      <c r="L3" s="105">
        <v>19541</v>
      </c>
      <c r="M3" s="105">
        <v>130181</v>
      </c>
      <c r="N3" s="106">
        <v>38789</v>
      </c>
      <c r="O3" s="105">
        <v>137885</v>
      </c>
      <c r="P3" s="105">
        <v>23691</v>
      </c>
      <c r="Q3" s="105">
        <v>43728</v>
      </c>
      <c r="R3" s="107">
        <v>126897</v>
      </c>
    </row>
    <row r="4" spans="1:18" ht="36" customHeight="1">
      <c r="B4" s="75"/>
      <c r="C4" s="28" t="s">
        <v>149</v>
      </c>
      <c r="D4" s="29">
        <f>SUM(E4:R4)</f>
        <v>20199689</v>
      </c>
      <c r="E4" s="97">
        <v>887285</v>
      </c>
      <c r="F4" s="30">
        <v>1034907</v>
      </c>
      <c r="G4" s="30">
        <v>862091</v>
      </c>
      <c r="H4" s="30">
        <v>882758</v>
      </c>
      <c r="I4" s="30">
        <v>320808</v>
      </c>
      <c r="J4" s="30">
        <v>806700</v>
      </c>
      <c r="K4" s="30">
        <v>2353396</v>
      </c>
      <c r="L4" s="30">
        <v>511215</v>
      </c>
      <c r="M4" s="30">
        <v>2663926</v>
      </c>
      <c r="N4" s="97">
        <v>1356967</v>
      </c>
      <c r="O4" s="30">
        <v>3039203</v>
      </c>
      <c r="P4" s="30">
        <v>769793</v>
      </c>
      <c r="Q4" s="30">
        <v>1248754</v>
      </c>
      <c r="R4" s="31">
        <v>3461886</v>
      </c>
    </row>
    <row r="5" spans="1:18" ht="36" customHeight="1" thickBot="1">
      <c r="B5" s="78"/>
      <c r="C5" s="32" t="s">
        <v>150</v>
      </c>
      <c r="D5" s="100">
        <f t="shared" ref="D5:Q5" si="0">ROUND(D4/D3,2)</f>
        <v>24.99</v>
      </c>
      <c r="E5" s="111">
        <f t="shared" si="0"/>
        <v>29.2</v>
      </c>
      <c r="F5" s="101">
        <f t="shared" si="0"/>
        <v>29.89</v>
      </c>
      <c r="G5" s="101">
        <f t="shared" si="0"/>
        <v>29.25</v>
      </c>
      <c r="H5" s="101">
        <f t="shared" si="0"/>
        <v>29.01</v>
      </c>
      <c r="I5" s="101">
        <f t="shared" si="0"/>
        <v>33.020000000000003</v>
      </c>
      <c r="J5" s="101">
        <f t="shared" si="0"/>
        <v>32.81</v>
      </c>
      <c r="K5" s="101">
        <f t="shared" si="0"/>
        <v>18.329999999999998</v>
      </c>
      <c r="L5" s="101">
        <f t="shared" si="0"/>
        <v>26.16</v>
      </c>
      <c r="M5" s="101">
        <f t="shared" si="0"/>
        <v>20.46</v>
      </c>
      <c r="N5" s="101">
        <f t="shared" si="0"/>
        <v>34.979999999999997</v>
      </c>
      <c r="O5" s="101">
        <f t="shared" si="0"/>
        <v>22.04</v>
      </c>
      <c r="P5" s="101">
        <f t="shared" si="0"/>
        <v>32.49</v>
      </c>
      <c r="Q5" s="101">
        <f t="shared" si="0"/>
        <v>28.56</v>
      </c>
      <c r="R5" s="110">
        <f>ROUND(R4/R3,2)</f>
        <v>27.28</v>
      </c>
    </row>
    <row r="6" spans="1:18" ht="36" customHeight="1" thickBot="1">
      <c r="B6" s="78" t="s">
        <v>151</v>
      </c>
      <c r="C6" s="34" t="s">
        <v>154</v>
      </c>
      <c r="D6" s="24">
        <f>SUM(E6:R6)</f>
        <v>276368</v>
      </c>
      <c r="E6" s="117">
        <f>'施設別点灯時間内訳（計算用１）（非表示）'!X3</f>
        <v>1008</v>
      </c>
      <c r="F6" s="117">
        <f>'施設別点灯時間内訳（計算用１）（非表示）'!Y3</f>
        <v>13918</v>
      </c>
      <c r="G6" s="117">
        <f>'施設別点灯時間内訳（計算用１）（非表示）'!Z3</f>
        <v>1216</v>
      </c>
      <c r="H6" s="117">
        <f>'施設別点灯時間内訳（計算用１）（非表示）'!AA3</f>
        <v>677</v>
      </c>
      <c r="I6" s="117">
        <f>'施設別点灯時間内訳（計算用１）（非表示）'!AB3</f>
        <v>1155</v>
      </c>
      <c r="J6" s="117">
        <f>'施設別点灯時間内訳（計算用１）（非表示）'!AC3</f>
        <v>20142</v>
      </c>
      <c r="K6" s="117">
        <f>'施設別点灯時間内訳（計算用１）（非表示）'!AD3</f>
        <v>23169</v>
      </c>
      <c r="L6" s="117">
        <f>'施設別点灯時間内訳（計算用１）（非表示）'!AE3</f>
        <v>23000</v>
      </c>
      <c r="M6" s="117">
        <f>'施設別点灯時間内訳（計算用１）（非表示）'!AF3</f>
        <v>31690</v>
      </c>
      <c r="N6" s="117">
        <f>'施設別点灯時間内訳（計算用１）（非表示）'!AG3</f>
        <v>28143</v>
      </c>
      <c r="O6" s="117">
        <f>'施設別点灯時間内訳（計算用１）（非表示）'!AH3</f>
        <v>45530</v>
      </c>
      <c r="P6" s="117">
        <f>'施設別点灯時間内訳（計算用１）（非表示）'!AI3</f>
        <v>20032</v>
      </c>
      <c r="Q6" s="117">
        <f>'施設別点灯時間内訳（計算用１）（非表示）'!AJ3</f>
        <v>35840</v>
      </c>
      <c r="R6" s="118">
        <f>'施設別点灯時間内訳（計算用１）（非表示）'!AK3</f>
        <v>30848</v>
      </c>
    </row>
    <row r="7" spans="1:18" ht="36" customHeight="1" thickBot="1">
      <c r="B7" s="78" t="s">
        <v>152</v>
      </c>
      <c r="C7" s="119" t="s">
        <v>142</v>
      </c>
      <c r="D7" s="114">
        <f>SUM(E7:R7)</f>
        <v>0</v>
      </c>
      <c r="E7" s="115">
        <f>'施設別点灯時間内訳（計算用１）（非表示）'!AM3</f>
        <v>0</v>
      </c>
      <c r="F7" s="115">
        <f>'施設別点灯時間内訳（計算用１）（非表示）'!AN3</f>
        <v>0</v>
      </c>
      <c r="G7" s="115">
        <f>'施設別点灯時間内訳（計算用１）（非表示）'!AO3</f>
        <v>0</v>
      </c>
      <c r="H7" s="115">
        <f>'施設別点灯時間内訳（計算用１）（非表示）'!AP3</f>
        <v>0</v>
      </c>
      <c r="I7" s="115">
        <f>'施設別点灯時間内訳（計算用１）（非表示）'!AQ3</f>
        <v>0</v>
      </c>
      <c r="J7" s="115">
        <f>'施設別点灯時間内訳（計算用１）（非表示）'!AR3</f>
        <v>0</v>
      </c>
      <c r="K7" s="115">
        <f>'施設別点灯時間内訳（計算用１）（非表示）'!AS3</f>
        <v>0</v>
      </c>
      <c r="L7" s="115">
        <f>'施設別点灯時間内訳（計算用１）（非表示）'!AT3</f>
        <v>0</v>
      </c>
      <c r="M7" s="115">
        <f>'施設別点灯時間内訳（計算用１）（非表示）'!AU3</f>
        <v>0</v>
      </c>
      <c r="N7" s="115">
        <f>'施設別点灯時間内訳（計算用１）（非表示）'!AV3</f>
        <v>0</v>
      </c>
      <c r="O7" s="115">
        <f>'施設別点灯時間内訳（計算用１）（非表示）'!AW3</f>
        <v>0</v>
      </c>
      <c r="P7" s="115">
        <f>'施設別点灯時間内訳（計算用１）（非表示）'!AX3</f>
        <v>0</v>
      </c>
      <c r="Q7" s="115">
        <f>'施設別点灯時間内訳（計算用１）（非表示）'!AY3</f>
        <v>0</v>
      </c>
      <c r="R7" s="116">
        <f>'施設別点灯時間内訳（計算用１）（非表示）'!AZ3</f>
        <v>0</v>
      </c>
    </row>
    <row r="8" spans="1:18" ht="36" customHeight="1" thickBot="1">
      <c r="B8" s="75" t="s">
        <v>153</v>
      </c>
      <c r="C8" s="34" t="s">
        <v>143</v>
      </c>
      <c r="D8" s="26">
        <f t="shared" ref="D8" si="1">SUM(E8:R8)</f>
        <v>276368</v>
      </c>
      <c r="E8" s="102">
        <f t="shared" ref="E8:R8" si="2">E6-E7</f>
        <v>1008</v>
      </c>
      <c r="F8" s="102">
        <f t="shared" si="2"/>
        <v>13918</v>
      </c>
      <c r="G8" s="102">
        <f t="shared" si="2"/>
        <v>1216</v>
      </c>
      <c r="H8" s="102">
        <f t="shared" si="2"/>
        <v>677</v>
      </c>
      <c r="I8" s="102">
        <f t="shared" si="2"/>
        <v>1155</v>
      </c>
      <c r="J8" s="102">
        <f t="shared" si="2"/>
        <v>20142</v>
      </c>
      <c r="K8" s="102">
        <f t="shared" si="2"/>
        <v>23169</v>
      </c>
      <c r="L8" s="102">
        <f t="shared" si="2"/>
        <v>23000</v>
      </c>
      <c r="M8" s="102">
        <f t="shared" si="2"/>
        <v>31690</v>
      </c>
      <c r="N8" s="103">
        <f t="shared" si="2"/>
        <v>28143</v>
      </c>
      <c r="O8" s="102">
        <f t="shared" si="2"/>
        <v>45530</v>
      </c>
      <c r="P8" s="102">
        <f t="shared" si="2"/>
        <v>20032</v>
      </c>
      <c r="Q8" s="102">
        <f t="shared" si="2"/>
        <v>35840</v>
      </c>
      <c r="R8" s="104">
        <f t="shared" si="2"/>
        <v>30848</v>
      </c>
    </row>
    <row r="9" spans="1:18" ht="36" customHeight="1" thickBot="1">
      <c r="B9" s="77"/>
      <c r="C9" s="35" t="s">
        <v>144</v>
      </c>
      <c r="D9" s="24">
        <f>SUMIF(E9:R9,"&gt;0")</f>
        <v>7378279.54</v>
      </c>
      <c r="E9" s="36">
        <f t="shared" ref="E9:R9" si="3">E5*E8</f>
        <v>29433.599999999999</v>
      </c>
      <c r="F9" s="36">
        <f t="shared" si="3"/>
        <v>416009.02</v>
      </c>
      <c r="G9" s="36">
        <f t="shared" si="3"/>
        <v>35568</v>
      </c>
      <c r="H9" s="36">
        <f t="shared" si="3"/>
        <v>19639.77</v>
      </c>
      <c r="I9" s="36">
        <f t="shared" si="3"/>
        <v>38138.100000000006</v>
      </c>
      <c r="J9" s="36">
        <f t="shared" si="3"/>
        <v>660859.02</v>
      </c>
      <c r="K9" s="36">
        <f t="shared" si="3"/>
        <v>424687.76999999996</v>
      </c>
      <c r="L9" s="36">
        <f t="shared" si="3"/>
        <v>601680</v>
      </c>
      <c r="M9" s="36">
        <f t="shared" si="3"/>
        <v>648377.4</v>
      </c>
      <c r="N9" s="36">
        <f t="shared" si="3"/>
        <v>984442.1399999999</v>
      </c>
      <c r="O9" s="36">
        <f t="shared" si="3"/>
        <v>1003481.2</v>
      </c>
      <c r="P9" s="36">
        <f t="shared" si="3"/>
        <v>650839.68000000005</v>
      </c>
      <c r="Q9" s="36">
        <f t="shared" si="3"/>
        <v>1023590.3999999999</v>
      </c>
      <c r="R9" s="37">
        <f t="shared" si="3"/>
        <v>841533.44000000006</v>
      </c>
    </row>
    <row r="10" spans="1:18" ht="36" customHeight="1">
      <c r="B10" s="75"/>
      <c r="C10" s="33" t="s">
        <v>145</v>
      </c>
      <c r="D10" s="38">
        <f t="shared" ref="D10:R10" si="4">ROUND(D8*0.000356,1)</f>
        <v>98.4</v>
      </c>
      <c r="E10" s="113">
        <f t="shared" si="4"/>
        <v>0.4</v>
      </c>
      <c r="F10" s="27">
        <f t="shared" si="4"/>
        <v>5</v>
      </c>
      <c r="G10" s="27">
        <f t="shared" si="4"/>
        <v>0.4</v>
      </c>
      <c r="H10" s="27">
        <f t="shared" si="4"/>
        <v>0.2</v>
      </c>
      <c r="I10" s="27">
        <f t="shared" si="4"/>
        <v>0.4</v>
      </c>
      <c r="J10" s="27">
        <f t="shared" si="4"/>
        <v>7.2</v>
      </c>
      <c r="K10" s="27">
        <f t="shared" si="4"/>
        <v>8.1999999999999993</v>
      </c>
      <c r="L10" s="27">
        <f t="shared" si="4"/>
        <v>8.1999999999999993</v>
      </c>
      <c r="M10" s="27">
        <f t="shared" si="4"/>
        <v>11.3</v>
      </c>
      <c r="N10" s="27">
        <f t="shared" si="4"/>
        <v>10</v>
      </c>
      <c r="O10" s="27">
        <f t="shared" si="4"/>
        <v>16.2</v>
      </c>
      <c r="P10" s="27">
        <f t="shared" si="4"/>
        <v>7.1</v>
      </c>
      <c r="Q10" s="27">
        <f t="shared" si="4"/>
        <v>12.8</v>
      </c>
      <c r="R10" s="112">
        <f t="shared" si="4"/>
        <v>11</v>
      </c>
    </row>
    <row r="11" spans="1:18" ht="36" customHeight="1">
      <c r="B11" s="75"/>
      <c r="C11" s="33" t="s">
        <v>146</v>
      </c>
      <c r="D11" s="39">
        <f t="shared" ref="D11:R11" si="5">D9/D4</f>
        <v>0.36526698703133498</v>
      </c>
      <c r="E11" s="40">
        <f t="shared" si="5"/>
        <v>3.3172655911009423E-2</v>
      </c>
      <c r="F11" s="40">
        <f t="shared" si="5"/>
        <v>0.40197720181620183</v>
      </c>
      <c r="G11" s="40">
        <f t="shared" si="5"/>
        <v>4.1257825449981501E-2</v>
      </c>
      <c r="H11" s="40">
        <f t="shared" si="5"/>
        <v>2.224819259638542E-2</v>
      </c>
      <c r="I11" s="40">
        <f t="shared" si="5"/>
        <v>0.11888138699783049</v>
      </c>
      <c r="J11" s="40">
        <f t="shared" si="5"/>
        <v>0.81921286723689102</v>
      </c>
      <c r="K11" s="40">
        <f t="shared" si="5"/>
        <v>0.1804574198307467</v>
      </c>
      <c r="L11" s="40">
        <f t="shared" si="5"/>
        <v>1.1769607699304598</v>
      </c>
      <c r="M11" s="40">
        <f t="shared" si="5"/>
        <v>0.24339167078965407</v>
      </c>
      <c r="N11" s="40">
        <f t="shared" si="5"/>
        <v>0.72547242490053176</v>
      </c>
      <c r="O11" s="40">
        <f t="shared" si="5"/>
        <v>0.33017906339260655</v>
      </c>
      <c r="P11" s="40">
        <f t="shared" si="5"/>
        <v>0.84547362732578768</v>
      </c>
      <c r="Q11" s="40">
        <f t="shared" si="5"/>
        <v>0.81968938638034383</v>
      </c>
      <c r="R11" s="122">
        <f t="shared" si="5"/>
        <v>0.2430852546848741</v>
      </c>
    </row>
    <row r="12" spans="1:18" ht="36" customHeight="1" thickBot="1">
      <c r="B12" s="75"/>
      <c r="C12" s="34" t="s">
        <v>147</v>
      </c>
      <c r="D12" s="41">
        <f t="shared" ref="D12:R12" si="6">D8/D6</f>
        <v>1</v>
      </c>
      <c r="E12" s="121">
        <f t="shared" si="6"/>
        <v>1</v>
      </c>
      <c r="F12" s="42">
        <f t="shared" si="6"/>
        <v>1</v>
      </c>
      <c r="G12" s="42">
        <f t="shared" si="6"/>
        <v>1</v>
      </c>
      <c r="H12" s="42">
        <f t="shared" si="6"/>
        <v>1</v>
      </c>
      <c r="I12" s="42">
        <f t="shared" si="6"/>
        <v>1</v>
      </c>
      <c r="J12" s="42">
        <f t="shared" si="6"/>
        <v>1</v>
      </c>
      <c r="K12" s="42">
        <f t="shared" si="6"/>
        <v>1</v>
      </c>
      <c r="L12" s="42">
        <f t="shared" si="6"/>
        <v>1</v>
      </c>
      <c r="M12" s="42">
        <f t="shared" si="6"/>
        <v>1</v>
      </c>
      <c r="N12" s="42">
        <f t="shared" si="6"/>
        <v>1</v>
      </c>
      <c r="O12" s="42">
        <f t="shared" si="6"/>
        <v>1</v>
      </c>
      <c r="P12" s="42">
        <f t="shared" si="6"/>
        <v>1</v>
      </c>
      <c r="Q12" s="42">
        <f t="shared" si="6"/>
        <v>1</v>
      </c>
      <c r="R12" s="120">
        <f t="shared" si="6"/>
        <v>1</v>
      </c>
    </row>
    <row r="13" spans="1:18" s="43" customFormat="1" ht="36" customHeight="1" thickBot="1">
      <c r="B13" s="76"/>
      <c r="C13" s="45" t="s">
        <v>157</v>
      </c>
      <c r="D13" s="46"/>
      <c r="E13" s="47" t="s">
        <v>139</v>
      </c>
      <c r="F13" s="47"/>
      <c r="G13" s="47" t="s">
        <v>139</v>
      </c>
      <c r="H13" s="47" t="s">
        <v>139</v>
      </c>
      <c r="I13" s="47" t="s">
        <v>139</v>
      </c>
      <c r="J13" s="47" t="s">
        <v>139</v>
      </c>
      <c r="K13" s="47" t="s">
        <v>139</v>
      </c>
      <c r="L13" s="47" t="s">
        <v>139</v>
      </c>
      <c r="M13" s="47" t="s">
        <v>139</v>
      </c>
      <c r="N13" s="98"/>
      <c r="O13" s="47" t="s">
        <v>139</v>
      </c>
      <c r="P13" s="47" t="s">
        <v>139</v>
      </c>
      <c r="Q13" s="47" t="s">
        <v>139</v>
      </c>
      <c r="R13" s="48" t="s">
        <v>139</v>
      </c>
    </row>
    <row r="14" spans="1:18" s="43" customFormat="1" ht="36" customHeight="1">
      <c r="C14" s="21"/>
      <c r="D14" s="21"/>
      <c r="E14" s="21"/>
      <c r="F14" s="21"/>
      <c r="G14" s="21"/>
      <c r="H14" s="21"/>
      <c r="I14" s="21"/>
      <c r="J14" s="21"/>
      <c r="K14" s="44"/>
      <c r="L14" s="21"/>
      <c r="M14" s="21"/>
      <c r="N14" s="21"/>
      <c r="O14" s="21"/>
      <c r="P14" s="21"/>
      <c r="Q14" s="21"/>
      <c r="R14" s="21"/>
    </row>
  </sheetData>
  <phoneticPr fontId="5"/>
  <conditionalFormatting sqref="D3:F4">
    <cfRule type="cellIs" dxfId="1" priority="3" operator="lessThan">
      <formula>0</formula>
    </cfRule>
  </conditionalFormatting>
  <conditionalFormatting sqref="G3:R4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5E536-36B9-4C1D-B8D1-E660A760B275}">
  <sheetPr codeName="Sheet8"/>
  <dimension ref="B1:AZ90"/>
  <sheetViews>
    <sheetView zoomScale="85" zoomScaleNormal="85" workbookViewId="0">
      <pane xSplit="8" ySplit="3" topLeftCell="I4" activePane="bottomRight" state="frozen"/>
      <selection activeCell="E7" sqref="E7"/>
      <selection pane="topRight" activeCell="E7" sqref="E7"/>
      <selection pane="bottomLeft" activeCell="E7" sqref="E7"/>
      <selection pane="bottomRight" activeCell="E7" sqref="E7"/>
    </sheetView>
  </sheetViews>
  <sheetFormatPr defaultRowHeight="35.25" customHeight="1"/>
  <cols>
    <col min="1" max="1" width="2.625" style="12" customWidth="1"/>
    <col min="2" max="2" width="9" style="18" bestFit="1" customWidth="1"/>
    <col min="3" max="3" width="7.5" style="18" bestFit="1" customWidth="1"/>
    <col min="4" max="4" width="13.875" style="18" bestFit="1" customWidth="1"/>
    <col min="5" max="7" width="8.125" style="19" customWidth="1"/>
    <col min="8" max="8" width="8.125" style="130" customWidth="1"/>
    <col min="9" max="15" width="8.125" style="19" customWidth="1"/>
    <col min="16" max="16" width="8.375" style="19" customWidth="1"/>
    <col min="17" max="22" width="8.125" style="19" customWidth="1"/>
    <col min="23" max="23" width="9" style="12"/>
    <col min="24" max="37" width="8.125" style="19" customWidth="1"/>
    <col min="38" max="38" width="9" style="12"/>
    <col min="39" max="45" width="8.125" style="19" customWidth="1"/>
    <col min="46" max="46" width="10.5" style="19" bestFit="1" customWidth="1"/>
    <col min="47" max="52" width="8.125" style="19" customWidth="1"/>
    <col min="53" max="16384" width="9" style="12"/>
  </cols>
  <sheetData>
    <row r="1" spans="2:52" s="3" customFormat="1" ht="13.5">
      <c r="B1" s="2"/>
      <c r="C1" s="2"/>
      <c r="D1" s="2"/>
      <c r="E1" s="2"/>
      <c r="F1" s="2"/>
      <c r="H1" s="128"/>
      <c r="I1" s="4" t="s">
        <v>282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X1" s="5" t="s">
        <v>284</v>
      </c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M1" s="6" t="s">
        <v>283</v>
      </c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</row>
    <row r="2" spans="2:52" s="8" customFormat="1" ht="35.25" customHeight="1">
      <c r="B2" s="7"/>
      <c r="C2" s="7"/>
      <c r="D2" s="7"/>
      <c r="E2" s="9"/>
      <c r="F2" s="9"/>
      <c r="G2" s="9"/>
      <c r="H2" s="129"/>
      <c r="I2" s="1" t="s">
        <v>199</v>
      </c>
      <c r="J2" s="1" t="s">
        <v>200</v>
      </c>
      <c r="K2" s="1" t="s">
        <v>201</v>
      </c>
      <c r="L2" s="1" t="s">
        <v>202</v>
      </c>
      <c r="M2" s="1" t="s">
        <v>229</v>
      </c>
      <c r="N2" s="1" t="s">
        <v>230</v>
      </c>
      <c r="O2" s="1" t="s">
        <v>231</v>
      </c>
      <c r="P2" s="1" t="s">
        <v>232</v>
      </c>
      <c r="Q2" s="1" t="s">
        <v>233</v>
      </c>
      <c r="R2" s="1" t="s">
        <v>234</v>
      </c>
      <c r="S2" s="1" t="s">
        <v>235</v>
      </c>
      <c r="T2" s="1" t="s">
        <v>236</v>
      </c>
      <c r="U2" s="1" t="s">
        <v>237</v>
      </c>
      <c r="V2" s="1" t="s">
        <v>238</v>
      </c>
      <c r="X2" s="1" t="s">
        <v>199</v>
      </c>
      <c r="Y2" s="1" t="s">
        <v>200</v>
      </c>
      <c r="Z2" s="1" t="s">
        <v>201</v>
      </c>
      <c r="AA2" s="1" t="s">
        <v>202</v>
      </c>
      <c r="AB2" s="1" t="s">
        <v>229</v>
      </c>
      <c r="AC2" s="1" t="s">
        <v>230</v>
      </c>
      <c r="AD2" s="1" t="s">
        <v>231</v>
      </c>
      <c r="AE2" s="1" t="s">
        <v>232</v>
      </c>
      <c r="AF2" s="1" t="s">
        <v>233</v>
      </c>
      <c r="AG2" s="1" t="s">
        <v>234</v>
      </c>
      <c r="AH2" s="1" t="s">
        <v>235</v>
      </c>
      <c r="AI2" s="1" t="s">
        <v>236</v>
      </c>
      <c r="AJ2" s="1" t="s">
        <v>237</v>
      </c>
      <c r="AK2" s="1" t="s">
        <v>238</v>
      </c>
      <c r="AM2" s="1" t="s">
        <v>199</v>
      </c>
      <c r="AN2" s="1" t="s">
        <v>200</v>
      </c>
      <c r="AO2" s="1" t="s">
        <v>201</v>
      </c>
      <c r="AP2" s="1" t="s">
        <v>202</v>
      </c>
      <c r="AQ2" s="1" t="s">
        <v>229</v>
      </c>
      <c r="AR2" s="1" t="s">
        <v>230</v>
      </c>
      <c r="AS2" s="1" t="s">
        <v>231</v>
      </c>
      <c r="AT2" s="1" t="s">
        <v>232</v>
      </c>
      <c r="AU2" s="1" t="s">
        <v>233</v>
      </c>
      <c r="AV2" s="1" t="s">
        <v>234</v>
      </c>
      <c r="AW2" s="1" t="s">
        <v>235</v>
      </c>
      <c r="AX2" s="1" t="s">
        <v>236</v>
      </c>
      <c r="AY2" s="1" t="s">
        <v>237</v>
      </c>
      <c r="AZ2" s="1" t="s">
        <v>238</v>
      </c>
    </row>
    <row r="3" spans="2:52" ht="35.25" customHeight="1">
      <c r="B3" s="9" t="s">
        <v>78</v>
      </c>
      <c r="C3" s="9" t="s">
        <v>76</v>
      </c>
      <c r="D3" s="9" t="s">
        <v>77</v>
      </c>
      <c r="E3" s="9" t="s">
        <v>155</v>
      </c>
      <c r="F3" s="9" t="s">
        <v>156</v>
      </c>
      <c r="G3" s="9" t="s">
        <v>138</v>
      </c>
      <c r="H3" s="129" t="s">
        <v>140</v>
      </c>
      <c r="I3" s="11">
        <f>SUM(I4:I85)</f>
        <v>32640</v>
      </c>
      <c r="J3" s="11">
        <f>SUM(J4:J85)</f>
        <v>145140</v>
      </c>
      <c r="K3" s="11">
        <f t="shared" ref="K3:V3" si="0">SUM(K4:K85)</f>
        <v>20160</v>
      </c>
      <c r="L3" s="11">
        <f t="shared" si="0"/>
        <v>10560</v>
      </c>
      <c r="M3" s="11">
        <f t="shared" si="0"/>
        <v>38020</v>
      </c>
      <c r="N3" s="11">
        <f t="shared" si="0"/>
        <v>225746</v>
      </c>
      <c r="O3" s="11">
        <f t="shared" si="0"/>
        <v>550524</v>
      </c>
      <c r="P3" s="11">
        <f t="shared" si="0"/>
        <v>339208</v>
      </c>
      <c r="Q3" s="11">
        <f t="shared" si="0"/>
        <v>495654</v>
      </c>
      <c r="R3" s="11">
        <f t="shared" si="0"/>
        <v>471060</v>
      </c>
      <c r="S3" s="11">
        <f t="shared" si="0"/>
        <v>770952</v>
      </c>
      <c r="T3" s="11">
        <f t="shared" si="0"/>
        <v>349680</v>
      </c>
      <c r="U3" s="11">
        <f t="shared" si="0"/>
        <v>651276</v>
      </c>
      <c r="V3" s="11">
        <f t="shared" si="0"/>
        <v>451556</v>
      </c>
      <c r="X3" s="13">
        <f>SUM(X4:X84)</f>
        <v>1008</v>
      </c>
      <c r="Y3" s="13">
        <f>SUM(Y4:Y84)</f>
        <v>13918</v>
      </c>
      <c r="Z3" s="13">
        <f t="shared" ref="Z3:AK3" si="1">SUM(Z4:Z84)</f>
        <v>1216</v>
      </c>
      <c r="AA3" s="13">
        <f t="shared" si="1"/>
        <v>677</v>
      </c>
      <c r="AB3" s="13">
        <f t="shared" si="1"/>
        <v>1155</v>
      </c>
      <c r="AC3" s="13">
        <f t="shared" si="1"/>
        <v>20142</v>
      </c>
      <c r="AD3" s="13">
        <f t="shared" si="1"/>
        <v>23169</v>
      </c>
      <c r="AE3" s="13">
        <f t="shared" si="1"/>
        <v>23000</v>
      </c>
      <c r="AF3" s="13">
        <f t="shared" si="1"/>
        <v>31690</v>
      </c>
      <c r="AG3" s="13">
        <f t="shared" si="1"/>
        <v>28143</v>
      </c>
      <c r="AH3" s="13">
        <f t="shared" si="1"/>
        <v>45530</v>
      </c>
      <c r="AI3" s="13">
        <f t="shared" si="1"/>
        <v>20032</v>
      </c>
      <c r="AJ3" s="13">
        <f t="shared" si="1"/>
        <v>35840</v>
      </c>
      <c r="AK3" s="13">
        <f t="shared" si="1"/>
        <v>30848</v>
      </c>
      <c r="AM3" s="14">
        <f>SUM(AM4:AM85)</f>
        <v>0</v>
      </c>
      <c r="AN3" s="14">
        <f>SUM(AN4:AN85)</f>
        <v>0</v>
      </c>
      <c r="AO3" s="14">
        <f t="shared" ref="AO3:AZ3" si="2">SUM(AO4:AO85)</f>
        <v>0</v>
      </c>
      <c r="AP3" s="14">
        <f t="shared" si="2"/>
        <v>0</v>
      </c>
      <c r="AQ3" s="14">
        <f t="shared" si="2"/>
        <v>0</v>
      </c>
      <c r="AR3" s="14">
        <f t="shared" si="2"/>
        <v>0</v>
      </c>
      <c r="AS3" s="14">
        <f t="shared" si="2"/>
        <v>0</v>
      </c>
      <c r="AT3" s="14">
        <f t="shared" si="2"/>
        <v>0</v>
      </c>
      <c r="AU3" s="14">
        <f t="shared" si="2"/>
        <v>0</v>
      </c>
      <c r="AV3" s="14">
        <f t="shared" si="2"/>
        <v>0</v>
      </c>
      <c r="AW3" s="14">
        <f t="shared" si="2"/>
        <v>0</v>
      </c>
      <c r="AX3" s="14">
        <f t="shared" si="2"/>
        <v>0</v>
      </c>
      <c r="AY3" s="14">
        <f t="shared" si="2"/>
        <v>0</v>
      </c>
      <c r="AZ3" s="14">
        <f t="shared" si="2"/>
        <v>0</v>
      </c>
    </row>
    <row r="4" spans="2:52" ht="35.25" customHeight="1">
      <c r="B4" s="9"/>
      <c r="C4" s="15" t="s">
        <v>27</v>
      </c>
      <c r="D4" s="9" t="s">
        <v>1</v>
      </c>
      <c r="E4" s="10">
        <v>86</v>
      </c>
      <c r="F4" s="10">
        <f>IF(B4="",E4,"")</f>
        <v>86</v>
      </c>
      <c r="G4" s="99">
        <f>'第13号（指定器具、提案要）'!I7</f>
        <v>0</v>
      </c>
      <c r="H4" s="99">
        <v>25</v>
      </c>
      <c r="I4" s="11"/>
      <c r="J4" s="11"/>
      <c r="K4" s="11"/>
      <c r="L4" s="11">
        <v>5616</v>
      </c>
      <c r="M4" s="11"/>
      <c r="N4" s="11">
        <v>86856</v>
      </c>
      <c r="O4" s="11">
        <v>0</v>
      </c>
      <c r="P4" s="11">
        <v>68376</v>
      </c>
      <c r="Q4" s="11">
        <v>140448</v>
      </c>
      <c r="R4" s="11">
        <v>64372</v>
      </c>
      <c r="S4" s="11">
        <v>281204</v>
      </c>
      <c r="T4" s="11">
        <v>116732</v>
      </c>
      <c r="U4" s="11"/>
      <c r="V4" s="11">
        <v>218680</v>
      </c>
      <c r="X4" s="20">
        <f>ROUND($E4*I4/1000,0)</f>
        <v>0</v>
      </c>
      <c r="Y4" s="20">
        <f>ROUND($E4*J4/1000,0)</f>
        <v>0</v>
      </c>
      <c r="Z4" s="20">
        <f t="shared" ref="Z4:AK19" si="3">ROUND($E4*K4/1000,0)</f>
        <v>0</v>
      </c>
      <c r="AA4" s="20">
        <f t="shared" si="3"/>
        <v>483</v>
      </c>
      <c r="AB4" s="20">
        <f t="shared" si="3"/>
        <v>0</v>
      </c>
      <c r="AC4" s="20">
        <f t="shared" si="3"/>
        <v>7470</v>
      </c>
      <c r="AD4" s="20">
        <f t="shared" si="3"/>
        <v>0</v>
      </c>
      <c r="AE4" s="20">
        <f t="shared" si="3"/>
        <v>5880</v>
      </c>
      <c r="AF4" s="20">
        <f t="shared" si="3"/>
        <v>12079</v>
      </c>
      <c r="AG4" s="20">
        <f t="shared" si="3"/>
        <v>5536</v>
      </c>
      <c r="AH4" s="20">
        <f t="shared" si="3"/>
        <v>24184</v>
      </c>
      <c r="AI4" s="20">
        <f t="shared" si="3"/>
        <v>10039</v>
      </c>
      <c r="AJ4" s="20">
        <f t="shared" si="3"/>
        <v>0</v>
      </c>
      <c r="AK4" s="20">
        <f t="shared" si="3"/>
        <v>18806</v>
      </c>
      <c r="AM4" s="17">
        <f>ROUND($G4*I4/1000,0)</f>
        <v>0</v>
      </c>
      <c r="AN4" s="17">
        <f t="shared" ref="AN4:AN19" si="4">ROUND($G4*J4/1000,0)</f>
        <v>0</v>
      </c>
      <c r="AO4" s="17">
        <f t="shared" ref="AO4:AO67" si="5">ROUND($G4*K4/1000,0)</f>
        <v>0</v>
      </c>
      <c r="AP4" s="17">
        <f t="shared" ref="AP4:AP67" si="6">ROUND($G4*L4/1000,0)</f>
        <v>0</v>
      </c>
      <c r="AQ4" s="17">
        <f t="shared" ref="AQ4:AQ67" si="7">ROUND($G4*M4/1000,0)</f>
        <v>0</v>
      </c>
      <c r="AR4" s="17">
        <f t="shared" ref="AR4:AR67" si="8">ROUND($G4*N4/1000,0)</f>
        <v>0</v>
      </c>
      <c r="AS4" s="17">
        <f t="shared" ref="AS4:AS67" si="9">ROUND($G4*O4/1000,0)</f>
        <v>0</v>
      </c>
      <c r="AT4" s="17">
        <f t="shared" ref="AT4:AT67" si="10">ROUND($G4*P4/1000,0)</f>
        <v>0</v>
      </c>
      <c r="AU4" s="17">
        <f t="shared" ref="AU4:AU67" si="11">ROUND($G4*Q4/1000,0)</f>
        <v>0</v>
      </c>
      <c r="AV4" s="17">
        <f t="shared" ref="AV4:AV67" si="12">ROUND($G4*R4/1000,0)</f>
        <v>0</v>
      </c>
      <c r="AW4" s="17">
        <f t="shared" ref="AW4:AW67" si="13">ROUND($G4*S4/1000,0)</f>
        <v>0</v>
      </c>
      <c r="AX4" s="17">
        <f t="shared" ref="AX4:AX67" si="14">ROUND($G4*T4/1000,0)</f>
        <v>0</v>
      </c>
      <c r="AY4" s="17">
        <f t="shared" ref="AY4:AY67" si="15">ROUND($G4*U4/1000,0)</f>
        <v>0</v>
      </c>
      <c r="AZ4" s="17">
        <f t="shared" ref="AZ4:AZ67" si="16">ROUND($G4*V4/1000,0)</f>
        <v>0</v>
      </c>
    </row>
    <row r="5" spans="2:52" ht="35.25" customHeight="1">
      <c r="B5" s="9"/>
      <c r="C5" s="15" t="s">
        <v>28</v>
      </c>
      <c r="D5" s="9" t="s">
        <v>2</v>
      </c>
      <c r="E5" s="10">
        <v>70</v>
      </c>
      <c r="F5" s="10">
        <f t="shared" ref="F5:F54" si="17">IF(B5="",E5,"")</f>
        <v>70</v>
      </c>
      <c r="G5" s="99">
        <f>'第13号（指定器具、提案要）'!I8</f>
        <v>0</v>
      </c>
      <c r="H5" s="99">
        <v>25</v>
      </c>
      <c r="I5" s="11"/>
      <c r="J5" s="11"/>
      <c r="K5" s="11"/>
      <c r="L5" s="11"/>
      <c r="M5" s="11"/>
      <c r="N5" s="11"/>
      <c r="O5" s="11"/>
      <c r="P5" s="11"/>
      <c r="Q5" s="11">
        <v>13552</v>
      </c>
      <c r="R5" s="11"/>
      <c r="S5" s="11"/>
      <c r="T5" s="11"/>
      <c r="U5" s="11">
        <v>169400</v>
      </c>
      <c r="V5" s="11"/>
      <c r="X5" s="20">
        <f t="shared" ref="X5:X68" si="18">ROUND(E5*I5/1000,0)</f>
        <v>0</v>
      </c>
      <c r="Y5" s="20">
        <f t="shared" ref="Y5" si="19">ROUND($E5*J5/1000,0)</f>
        <v>0</v>
      </c>
      <c r="Z5" s="20">
        <f t="shared" si="3"/>
        <v>0</v>
      </c>
      <c r="AA5" s="20">
        <f t="shared" si="3"/>
        <v>0</v>
      </c>
      <c r="AB5" s="20">
        <f t="shared" si="3"/>
        <v>0</v>
      </c>
      <c r="AC5" s="20">
        <f t="shared" si="3"/>
        <v>0</v>
      </c>
      <c r="AD5" s="20">
        <f t="shared" si="3"/>
        <v>0</v>
      </c>
      <c r="AE5" s="20">
        <f t="shared" si="3"/>
        <v>0</v>
      </c>
      <c r="AF5" s="20">
        <f t="shared" si="3"/>
        <v>949</v>
      </c>
      <c r="AG5" s="20">
        <f t="shared" si="3"/>
        <v>0</v>
      </c>
      <c r="AH5" s="20">
        <f t="shared" si="3"/>
        <v>0</v>
      </c>
      <c r="AI5" s="20">
        <f t="shared" si="3"/>
        <v>0</v>
      </c>
      <c r="AJ5" s="20">
        <f t="shared" si="3"/>
        <v>11858</v>
      </c>
      <c r="AK5" s="20">
        <f t="shared" si="3"/>
        <v>0</v>
      </c>
      <c r="AM5" s="17">
        <f>ROUND($G5*I5/1000,0)</f>
        <v>0</v>
      </c>
      <c r="AN5" s="17">
        <f t="shared" si="4"/>
        <v>0</v>
      </c>
      <c r="AO5" s="17">
        <f t="shared" si="5"/>
        <v>0</v>
      </c>
      <c r="AP5" s="17">
        <f t="shared" si="6"/>
        <v>0</v>
      </c>
      <c r="AQ5" s="17">
        <f t="shared" si="7"/>
        <v>0</v>
      </c>
      <c r="AR5" s="17">
        <f t="shared" si="8"/>
        <v>0</v>
      </c>
      <c r="AS5" s="17">
        <f t="shared" si="9"/>
        <v>0</v>
      </c>
      <c r="AT5" s="17">
        <f t="shared" si="10"/>
        <v>0</v>
      </c>
      <c r="AU5" s="17">
        <f t="shared" si="11"/>
        <v>0</v>
      </c>
      <c r="AV5" s="17">
        <f t="shared" si="12"/>
        <v>0</v>
      </c>
      <c r="AW5" s="17">
        <f t="shared" si="13"/>
        <v>0</v>
      </c>
      <c r="AX5" s="17">
        <f t="shared" si="14"/>
        <v>0</v>
      </c>
      <c r="AY5" s="17">
        <f t="shared" si="15"/>
        <v>0</v>
      </c>
      <c r="AZ5" s="17">
        <f t="shared" si="16"/>
        <v>0</v>
      </c>
    </row>
    <row r="6" spans="2:52" ht="35.25" customHeight="1">
      <c r="B6" s="9"/>
      <c r="C6" s="15" t="s">
        <v>29</v>
      </c>
      <c r="D6" s="9" t="s">
        <v>3</v>
      </c>
      <c r="E6" s="10">
        <v>86</v>
      </c>
      <c r="F6" s="10">
        <f t="shared" si="17"/>
        <v>86</v>
      </c>
      <c r="G6" s="99">
        <f>'第13号（指定器具、提案要）'!I9</f>
        <v>0</v>
      </c>
      <c r="H6" s="99">
        <v>25</v>
      </c>
      <c r="I6" s="11">
        <v>1080</v>
      </c>
      <c r="J6" s="11">
        <v>12720</v>
      </c>
      <c r="K6" s="11"/>
      <c r="L6" s="11"/>
      <c r="M6" s="11"/>
      <c r="N6" s="11">
        <v>20328</v>
      </c>
      <c r="O6" s="11">
        <v>4004</v>
      </c>
      <c r="P6" s="11">
        <v>38808</v>
      </c>
      <c r="Q6" s="11"/>
      <c r="R6" s="11">
        <v>50820</v>
      </c>
      <c r="S6" s="11"/>
      <c r="T6" s="11">
        <v>2464</v>
      </c>
      <c r="U6" s="11">
        <v>0</v>
      </c>
      <c r="V6" s="11">
        <v>1232</v>
      </c>
      <c r="X6" s="20">
        <f t="shared" si="18"/>
        <v>93</v>
      </c>
      <c r="Y6" s="20">
        <f>ROUND($E6*J6/1000,0)</f>
        <v>1094</v>
      </c>
      <c r="Z6" s="20">
        <f t="shared" si="3"/>
        <v>0</v>
      </c>
      <c r="AA6" s="20">
        <f t="shared" si="3"/>
        <v>0</v>
      </c>
      <c r="AB6" s="20">
        <f t="shared" si="3"/>
        <v>0</v>
      </c>
      <c r="AC6" s="20">
        <f t="shared" si="3"/>
        <v>1748</v>
      </c>
      <c r="AD6" s="20">
        <f t="shared" si="3"/>
        <v>344</v>
      </c>
      <c r="AE6" s="20">
        <f t="shared" si="3"/>
        <v>3337</v>
      </c>
      <c r="AF6" s="20">
        <f t="shared" si="3"/>
        <v>0</v>
      </c>
      <c r="AG6" s="20">
        <f t="shared" si="3"/>
        <v>4371</v>
      </c>
      <c r="AH6" s="20">
        <f t="shared" si="3"/>
        <v>0</v>
      </c>
      <c r="AI6" s="20">
        <f t="shared" si="3"/>
        <v>212</v>
      </c>
      <c r="AJ6" s="20">
        <f t="shared" si="3"/>
        <v>0</v>
      </c>
      <c r="AK6" s="20">
        <f t="shared" si="3"/>
        <v>106</v>
      </c>
      <c r="AM6" s="17">
        <f>ROUND($G6*I6/1000,0)</f>
        <v>0</v>
      </c>
      <c r="AN6" s="17">
        <f t="shared" si="4"/>
        <v>0</v>
      </c>
      <c r="AO6" s="17">
        <f t="shared" si="5"/>
        <v>0</v>
      </c>
      <c r="AP6" s="17">
        <f t="shared" si="6"/>
        <v>0</v>
      </c>
      <c r="AQ6" s="17">
        <f t="shared" si="7"/>
        <v>0</v>
      </c>
      <c r="AR6" s="17">
        <f t="shared" si="8"/>
        <v>0</v>
      </c>
      <c r="AS6" s="17">
        <f t="shared" si="9"/>
        <v>0</v>
      </c>
      <c r="AT6" s="17">
        <f t="shared" si="10"/>
        <v>0</v>
      </c>
      <c r="AU6" s="17">
        <f t="shared" si="11"/>
        <v>0</v>
      </c>
      <c r="AV6" s="17">
        <f t="shared" si="12"/>
        <v>0</v>
      </c>
      <c r="AW6" s="17">
        <f t="shared" si="13"/>
        <v>0</v>
      </c>
      <c r="AX6" s="17">
        <f t="shared" si="14"/>
        <v>0</v>
      </c>
      <c r="AY6" s="17">
        <f t="shared" si="15"/>
        <v>0</v>
      </c>
      <c r="AZ6" s="17">
        <f t="shared" si="16"/>
        <v>0</v>
      </c>
    </row>
    <row r="7" spans="2:52" ht="35.25" customHeight="1">
      <c r="B7" s="9"/>
      <c r="C7" s="15" t="s">
        <v>30</v>
      </c>
      <c r="D7" s="9" t="s">
        <v>4</v>
      </c>
      <c r="E7" s="10">
        <v>70</v>
      </c>
      <c r="F7" s="10">
        <f t="shared" si="17"/>
        <v>70</v>
      </c>
      <c r="G7" s="99">
        <f>'第13号（指定器具、提案要）'!I10</f>
        <v>0</v>
      </c>
      <c r="H7" s="99">
        <v>25</v>
      </c>
      <c r="I7" s="11">
        <v>480</v>
      </c>
      <c r="J7" s="11"/>
      <c r="K7" s="11"/>
      <c r="L7" s="11"/>
      <c r="M7" s="11"/>
      <c r="N7" s="11"/>
      <c r="O7" s="11"/>
      <c r="P7" s="11">
        <v>616</v>
      </c>
      <c r="Q7" s="11"/>
      <c r="R7" s="11"/>
      <c r="S7" s="11"/>
      <c r="T7" s="11"/>
      <c r="U7" s="11">
        <v>166320</v>
      </c>
      <c r="V7" s="11">
        <v>1848</v>
      </c>
      <c r="X7" s="20">
        <f t="shared" si="18"/>
        <v>34</v>
      </c>
      <c r="Y7" s="20">
        <f t="shared" ref="Y7:AC70" si="20">ROUND($E7*J7/1000,0)</f>
        <v>0</v>
      </c>
      <c r="Z7" s="20">
        <f t="shared" si="3"/>
        <v>0</v>
      </c>
      <c r="AA7" s="20">
        <f t="shared" si="3"/>
        <v>0</v>
      </c>
      <c r="AB7" s="20">
        <f t="shared" si="3"/>
        <v>0</v>
      </c>
      <c r="AC7" s="20">
        <f t="shared" si="3"/>
        <v>0</v>
      </c>
      <c r="AD7" s="20">
        <f t="shared" si="3"/>
        <v>0</v>
      </c>
      <c r="AE7" s="20">
        <f t="shared" si="3"/>
        <v>43</v>
      </c>
      <c r="AF7" s="20">
        <f t="shared" si="3"/>
        <v>0</v>
      </c>
      <c r="AG7" s="20">
        <f t="shared" si="3"/>
        <v>0</v>
      </c>
      <c r="AH7" s="20">
        <f t="shared" si="3"/>
        <v>0</v>
      </c>
      <c r="AI7" s="20">
        <f t="shared" si="3"/>
        <v>0</v>
      </c>
      <c r="AJ7" s="20">
        <f t="shared" si="3"/>
        <v>11642</v>
      </c>
      <c r="AK7" s="20">
        <f t="shared" si="3"/>
        <v>129</v>
      </c>
      <c r="AM7" s="17">
        <f>ROUND($G7*I7/1000,0)</f>
        <v>0</v>
      </c>
      <c r="AN7" s="17">
        <f t="shared" si="4"/>
        <v>0</v>
      </c>
      <c r="AO7" s="17">
        <f t="shared" si="5"/>
        <v>0</v>
      </c>
      <c r="AP7" s="17">
        <f t="shared" si="6"/>
        <v>0</v>
      </c>
      <c r="AQ7" s="17">
        <f t="shared" si="7"/>
        <v>0</v>
      </c>
      <c r="AR7" s="17">
        <f t="shared" si="8"/>
        <v>0</v>
      </c>
      <c r="AS7" s="17">
        <f t="shared" si="9"/>
        <v>0</v>
      </c>
      <c r="AT7" s="17">
        <f t="shared" si="10"/>
        <v>0</v>
      </c>
      <c r="AU7" s="17">
        <f t="shared" si="11"/>
        <v>0</v>
      </c>
      <c r="AV7" s="17">
        <f t="shared" si="12"/>
        <v>0</v>
      </c>
      <c r="AW7" s="17">
        <f t="shared" si="13"/>
        <v>0</v>
      </c>
      <c r="AX7" s="17">
        <f t="shared" si="14"/>
        <v>0</v>
      </c>
      <c r="AY7" s="17">
        <f t="shared" si="15"/>
        <v>0</v>
      </c>
      <c r="AZ7" s="17">
        <f t="shared" si="16"/>
        <v>0</v>
      </c>
    </row>
    <row r="8" spans="2:52" ht="35.25" customHeight="1">
      <c r="B8" s="9"/>
      <c r="C8" s="15" t="s">
        <v>276</v>
      </c>
      <c r="D8" s="9" t="s">
        <v>5</v>
      </c>
      <c r="E8" s="10">
        <v>45</v>
      </c>
      <c r="F8" s="10">
        <f t="shared" si="17"/>
        <v>45</v>
      </c>
      <c r="G8" s="99">
        <f>'第13号（指定器具、提案要）'!I11</f>
        <v>0</v>
      </c>
      <c r="H8" s="99">
        <v>17</v>
      </c>
      <c r="I8" s="11"/>
      <c r="J8" s="11"/>
      <c r="K8" s="11"/>
      <c r="L8" s="11">
        <v>1680</v>
      </c>
      <c r="M8" s="11"/>
      <c r="N8" s="11">
        <v>2772</v>
      </c>
      <c r="O8" s="11">
        <v>7392</v>
      </c>
      <c r="P8" s="11">
        <v>28028</v>
      </c>
      <c r="Q8" s="11">
        <v>7392</v>
      </c>
      <c r="R8" s="11">
        <v>6006</v>
      </c>
      <c r="S8" s="11">
        <v>48972</v>
      </c>
      <c r="T8" s="11">
        <v>0</v>
      </c>
      <c r="U8" s="11">
        <v>6776</v>
      </c>
      <c r="V8" s="11">
        <v>7392</v>
      </c>
      <c r="X8" s="20">
        <f t="shared" si="18"/>
        <v>0</v>
      </c>
      <c r="Y8" s="20">
        <f t="shared" si="20"/>
        <v>0</v>
      </c>
      <c r="Z8" s="20">
        <f t="shared" si="3"/>
        <v>0</v>
      </c>
      <c r="AA8" s="20">
        <f t="shared" si="3"/>
        <v>76</v>
      </c>
      <c r="AB8" s="20">
        <f t="shared" si="3"/>
        <v>0</v>
      </c>
      <c r="AC8" s="20">
        <f t="shared" si="3"/>
        <v>125</v>
      </c>
      <c r="AD8" s="20">
        <f t="shared" si="3"/>
        <v>333</v>
      </c>
      <c r="AE8" s="20">
        <f t="shared" si="3"/>
        <v>1261</v>
      </c>
      <c r="AF8" s="20">
        <f t="shared" si="3"/>
        <v>333</v>
      </c>
      <c r="AG8" s="20">
        <f t="shared" si="3"/>
        <v>270</v>
      </c>
      <c r="AH8" s="20">
        <f t="shared" si="3"/>
        <v>2204</v>
      </c>
      <c r="AI8" s="20">
        <f t="shared" si="3"/>
        <v>0</v>
      </c>
      <c r="AJ8" s="20">
        <f t="shared" si="3"/>
        <v>305</v>
      </c>
      <c r="AK8" s="20">
        <f t="shared" si="3"/>
        <v>333</v>
      </c>
      <c r="AM8" s="17">
        <f>ROUND($G8*I8/1000,0)</f>
        <v>0</v>
      </c>
      <c r="AN8" s="17">
        <f t="shared" si="4"/>
        <v>0</v>
      </c>
      <c r="AO8" s="17">
        <f t="shared" si="5"/>
        <v>0</v>
      </c>
      <c r="AP8" s="17">
        <f t="shared" si="6"/>
        <v>0</v>
      </c>
      <c r="AQ8" s="17">
        <f t="shared" si="7"/>
        <v>0</v>
      </c>
      <c r="AR8" s="17">
        <f t="shared" si="8"/>
        <v>0</v>
      </c>
      <c r="AS8" s="17">
        <f t="shared" si="9"/>
        <v>0</v>
      </c>
      <c r="AT8" s="17">
        <f t="shared" si="10"/>
        <v>0</v>
      </c>
      <c r="AU8" s="17">
        <f t="shared" si="11"/>
        <v>0</v>
      </c>
      <c r="AV8" s="17">
        <f t="shared" si="12"/>
        <v>0</v>
      </c>
      <c r="AW8" s="17">
        <f t="shared" si="13"/>
        <v>0</v>
      </c>
      <c r="AX8" s="17">
        <f t="shared" si="14"/>
        <v>0</v>
      </c>
      <c r="AY8" s="17">
        <f t="shared" si="15"/>
        <v>0</v>
      </c>
      <c r="AZ8" s="17">
        <f t="shared" si="16"/>
        <v>0</v>
      </c>
    </row>
    <row r="9" spans="2:52" ht="35.25" customHeight="1">
      <c r="B9" s="9"/>
      <c r="C9" s="15" t="s">
        <v>278</v>
      </c>
      <c r="D9" s="9" t="s">
        <v>6</v>
      </c>
      <c r="E9" s="10">
        <v>35</v>
      </c>
      <c r="F9" s="10">
        <f t="shared" si="17"/>
        <v>35</v>
      </c>
      <c r="G9" s="99">
        <f>'第13号（指定器具、提案要）'!I12</f>
        <v>0</v>
      </c>
      <c r="H9" s="99">
        <v>17</v>
      </c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X9" s="20">
        <f t="shared" si="18"/>
        <v>0</v>
      </c>
      <c r="Y9" s="20">
        <f t="shared" si="20"/>
        <v>0</v>
      </c>
      <c r="Z9" s="20">
        <f t="shared" si="3"/>
        <v>0</v>
      </c>
      <c r="AA9" s="20">
        <f t="shared" si="3"/>
        <v>0</v>
      </c>
      <c r="AB9" s="20">
        <f t="shared" si="3"/>
        <v>0</v>
      </c>
      <c r="AC9" s="20">
        <f t="shared" si="3"/>
        <v>0</v>
      </c>
      <c r="AD9" s="20">
        <f t="shared" si="3"/>
        <v>0</v>
      </c>
      <c r="AE9" s="20">
        <f t="shared" si="3"/>
        <v>0</v>
      </c>
      <c r="AF9" s="20">
        <f t="shared" si="3"/>
        <v>0</v>
      </c>
      <c r="AG9" s="20">
        <f t="shared" si="3"/>
        <v>0</v>
      </c>
      <c r="AH9" s="20">
        <f t="shared" si="3"/>
        <v>0</v>
      </c>
      <c r="AI9" s="20">
        <f t="shared" si="3"/>
        <v>0</v>
      </c>
      <c r="AJ9" s="20">
        <f t="shared" si="3"/>
        <v>0</v>
      </c>
      <c r="AK9" s="20">
        <f t="shared" si="3"/>
        <v>0</v>
      </c>
      <c r="AM9" s="17">
        <f t="shared" ref="AM9:AN72" si="21">ROUND($G9*I9/1000,0)</f>
        <v>0</v>
      </c>
      <c r="AN9" s="17">
        <f t="shared" si="4"/>
        <v>0</v>
      </c>
      <c r="AO9" s="17">
        <f t="shared" si="5"/>
        <v>0</v>
      </c>
      <c r="AP9" s="17">
        <f t="shared" si="6"/>
        <v>0</v>
      </c>
      <c r="AQ9" s="17">
        <f t="shared" si="7"/>
        <v>0</v>
      </c>
      <c r="AR9" s="17">
        <f t="shared" si="8"/>
        <v>0</v>
      </c>
      <c r="AS9" s="17">
        <f t="shared" si="9"/>
        <v>0</v>
      </c>
      <c r="AT9" s="17">
        <f t="shared" si="10"/>
        <v>0</v>
      </c>
      <c r="AU9" s="17">
        <f t="shared" si="11"/>
        <v>0</v>
      </c>
      <c r="AV9" s="17">
        <f t="shared" si="12"/>
        <v>0</v>
      </c>
      <c r="AW9" s="17">
        <f t="shared" si="13"/>
        <v>0</v>
      </c>
      <c r="AX9" s="17">
        <f t="shared" si="14"/>
        <v>0</v>
      </c>
      <c r="AY9" s="17">
        <f t="shared" si="15"/>
        <v>0</v>
      </c>
      <c r="AZ9" s="17">
        <f t="shared" si="16"/>
        <v>0</v>
      </c>
    </row>
    <row r="10" spans="2:52" ht="35.25" customHeight="1">
      <c r="B10" s="9"/>
      <c r="C10" s="15" t="s">
        <v>279</v>
      </c>
      <c r="D10" s="9" t="s">
        <v>7</v>
      </c>
      <c r="E10" s="10">
        <v>45</v>
      </c>
      <c r="F10" s="10">
        <f t="shared" si="17"/>
        <v>45</v>
      </c>
      <c r="G10" s="99">
        <f>'第13号（指定器具、提案要）'!I13</f>
        <v>0</v>
      </c>
      <c r="H10" s="99">
        <v>17</v>
      </c>
      <c r="I10" s="11">
        <v>7560</v>
      </c>
      <c r="J10" s="11">
        <v>66480</v>
      </c>
      <c r="K10" s="11">
        <v>1920</v>
      </c>
      <c r="L10" s="11"/>
      <c r="M10" s="11"/>
      <c r="N10" s="11"/>
      <c r="O10" s="11">
        <v>1232</v>
      </c>
      <c r="P10" s="11">
        <v>4620</v>
      </c>
      <c r="Q10" s="11">
        <v>11396</v>
      </c>
      <c r="R10" s="11">
        <v>79772</v>
      </c>
      <c r="S10" s="11"/>
      <c r="T10" s="11">
        <v>38808</v>
      </c>
      <c r="U10" s="11">
        <v>3080</v>
      </c>
      <c r="V10" s="11">
        <v>6468</v>
      </c>
      <c r="X10" s="20">
        <f t="shared" si="18"/>
        <v>340</v>
      </c>
      <c r="Y10" s="20">
        <f t="shared" si="20"/>
        <v>2992</v>
      </c>
      <c r="Z10" s="20">
        <f t="shared" si="3"/>
        <v>86</v>
      </c>
      <c r="AA10" s="20">
        <f t="shared" si="3"/>
        <v>0</v>
      </c>
      <c r="AB10" s="20">
        <f t="shared" si="3"/>
        <v>0</v>
      </c>
      <c r="AC10" s="20">
        <f t="shared" si="3"/>
        <v>0</v>
      </c>
      <c r="AD10" s="20">
        <f t="shared" si="3"/>
        <v>55</v>
      </c>
      <c r="AE10" s="20">
        <f t="shared" si="3"/>
        <v>208</v>
      </c>
      <c r="AF10" s="20">
        <f t="shared" si="3"/>
        <v>513</v>
      </c>
      <c r="AG10" s="20">
        <f t="shared" si="3"/>
        <v>3590</v>
      </c>
      <c r="AH10" s="20">
        <f t="shared" si="3"/>
        <v>0</v>
      </c>
      <c r="AI10" s="20">
        <f t="shared" si="3"/>
        <v>1746</v>
      </c>
      <c r="AJ10" s="20">
        <f t="shared" si="3"/>
        <v>139</v>
      </c>
      <c r="AK10" s="20">
        <f t="shared" si="3"/>
        <v>291</v>
      </c>
      <c r="AM10" s="17">
        <f t="shared" si="21"/>
        <v>0</v>
      </c>
      <c r="AN10" s="17">
        <f t="shared" si="4"/>
        <v>0</v>
      </c>
      <c r="AO10" s="17">
        <f t="shared" si="5"/>
        <v>0</v>
      </c>
      <c r="AP10" s="17">
        <f t="shared" si="6"/>
        <v>0</v>
      </c>
      <c r="AQ10" s="17">
        <f t="shared" si="7"/>
        <v>0</v>
      </c>
      <c r="AR10" s="17">
        <f t="shared" si="8"/>
        <v>0</v>
      </c>
      <c r="AS10" s="17">
        <f t="shared" si="9"/>
        <v>0</v>
      </c>
      <c r="AT10" s="17">
        <f t="shared" si="10"/>
        <v>0</v>
      </c>
      <c r="AU10" s="17">
        <f t="shared" si="11"/>
        <v>0</v>
      </c>
      <c r="AV10" s="17">
        <f t="shared" si="12"/>
        <v>0</v>
      </c>
      <c r="AW10" s="17">
        <f t="shared" si="13"/>
        <v>0</v>
      </c>
      <c r="AX10" s="17">
        <f t="shared" si="14"/>
        <v>0</v>
      </c>
      <c r="AY10" s="17">
        <f t="shared" si="15"/>
        <v>0</v>
      </c>
      <c r="AZ10" s="17">
        <f t="shared" si="16"/>
        <v>0</v>
      </c>
    </row>
    <row r="11" spans="2:52" ht="35.25" customHeight="1">
      <c r="B11" s="9"/>
      <c r="C11" s="15" t="s">
        <v>280</v>
      </c>
      <c r="D11" s="9" t="s">
        <v>8</v>
      </c>
      <c r="E11" s="10">
        <v>35</v>
      </c>
      <c r="F11" s="10">
        <f t="shared" si="17"/>
        <v>35</v>
      </c>
      <c r="G11" s="99">
        <f>'第13号（指定器具、提案要）'!I14</f>
        <v>0</v>
      </c>
      <c r="H11" s="99">
        <v>17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>
        <v>1848</v>
      </c>
      <c r="V11" s="11"/>
      <c r="X11" s="20">
        <f t="shared" si="18"/>
        <v>0</v>
      </c>
      <c r="Y11" s="20">
        <f t="shared" si="20"/>
        <v>0</v>
      </c>
      <c r="Z11" s="20">
        <f t="shared" si="3"/>
        <v>0</v>
      </c>
      <c r="AA11" s="20">
        <f t="shared" si="3"/>
        <v>0</v>
      </c>
      <c r="AB11" s="20">
        <f t="shared" si="3"/>
        <v>0</v>
      </c>
      <c r="AC11" s="20">
        <f t="shared" si="3"/>
        <v>0</v>
      </c>
      <c r="AD11" s="20">
        <f t="shared" si="3"/>
        <v>0</v>
      </c>
      <c r="AE11" s="20">
        <f t="shared" si="3"/>
        <v>0</v>
      </c>
      <c r="AF11" s="20">
        <f t="shared" si="3"/>
        <v>0</v>
      </c>
      <c r="AG11" s="20">
        <f t="shared" si="3"/>
        <v>0</v>
      </c>
      <c r="AH11" s="20">
        <f t="shared" si="3"/>
        <v>0</v>
      </c>
      <c r="AI11" s="20">
        <f t="shared" si="3"/>
        <v>0</v>
      </c>
      <c r="AJ11" s="20">
        <f t="shared" si="3"/>
        <v>65</v>
      </c>
      <c r="AK11" s="20">
        <f t="shared" si="3"/>
        <v>0</v>
      </c>
      <c r="AM11" s="17">
        <f t="shared" si="21"/>
        <v>0</v>
      </c>
      <c r="AN11" s="17">
        <f t="shared" si="4"/>
        <v>0</v>
      </c>
      <c r="AO11" s="17">
        <f t="shared" si="5"/>
        <v>0</v>
      </c>
      <c r="AP11" s="17">
        <f t="shared" si="6"/>
        <v>0</v>
      </c>
      <c r="AQ11" s="17">
        <f t="shared" si="7"/>
        <v>0</v>
      </c>
      <c r="AR11" s="17">
        <f t="shared" si="8"/>
        <v>0</v>
      </c>
      <c r="AS11" s="17">
        <f t="shared" si="9"/>
        <v>0</v>
      </c>
      <c r="AT11" s="17">
        <f t="shared" si="10"/>
        <v>0</v>
      </c>
      <c r="AU11" s="17">
        <f t="shared" si="11"/>
        <v>0</v>
      </c>
      <c r="AV11" s="17">
        <f t="shared" si="12"/>
        <v>0</v>
      </c>
      <c r="AW11" s="17">
        <f t="shared" si="13"/>
        <v>0</v>
      </c>
      <c r="AX11" s="17">
        <f t="shared" si="14"/>
        <v>0</v>
      </c>
      <c r="AY11" s="17">
        <f t="shared" si="15"/>
        <v>0</v>
      </c>
      <c r="AZ11" s="17">
        <f t="shared" si="16"/>
        <v>0</v>
      </c>
    </row>
    <row r="12" spans="2:52" ht="35.25" customHeight="1">
      <c r="B12" s="9"/>
      <c r="C12" s="15" t="s">
        <v>281</v>
      </c>
      <c r="D12" s="9" t="s">
        <v>194</v>
      </c>
      <c r="E12" s="10">
        <v>46</v>
      </c>
      <c r="F12" s="10">
        <f t="shared" si="17"/>
        <v>46</v>
      </c>
      <c r="G12" s="99">
        <f>'第13号（指定器具、提案要）'!I15</f>
        <v>0</v>
      </c>
      <c r="H12" s="99">
        <v>12</v>
      </c>
      <c r="I12" s="11"/>
      <c r="J12" s="11">
        <v>240</v>
      </c>
      <c r="K12" s="11">
        <v>10560</v>
      </c>
      <c r="L12" s="11">
        <v>1200</v>
      </c>
      <c r="M12" s="11"/>
      <c r="N12" s="11">
        <v>20328</v>
      </c>
      <c r="O12" s="11">
        <v>12012</v>
      </c>
      <c r="P12" s="11"/>
      <c r="Q12" s="11">
        <v>20636</v>
      </c>
      <c r="R12" s="11">
        <v>4158</v>
      </c>
      <c r="S12" s="11">
        <v>68068</v>
      </c>
      <c r="T12" s="11">
        <v>616</v>
      </c>
      <c r="U12" s="11">
        <v>616</v>
      </c>
      <c r="V12" s="11">
        <v>34804</v>
      </c>
      <c r="X12" s="20">
        <f t="shared" si="18"/>
        <v>0</v>
      </c>
      <c r="Y12" s="20">
        <f t="shared" si="20"/>
        <v>11</v>
      </c>
      <c r="Z12" s="20">
        <f t="shared" si="3"/>
        <v>486</v>
      </c>
      <c r="AA12" s="20">
        <f t="shared" si="3"/>
        <v>55</v>
      </c>
      <c r="AB12" s="20">
        <f t="shared" si="3"/>
        <v>0</v>
      </c>
      <c r="AC12" s="20">
        <f t="shared" si="3"/>
        <v>935</v>
      </c>
      <c r="AD12" s="20">
        <f t="shared" si="3"/>
        <v>553</v>
      </c>
      <c r="AE12" s="20">
        <f t="shared" si="3"/>
        <v>0</v>
      </c>
      <c r="AF12" s="20">
        <f t="shared" si="3"/>
        <v>949</v>
      </c>
      <c r="AG12" s="20">
        <f t="shared" si="3"/>
        <v>191</v>
      </c>
      <c r="AH12" s="20">
        <f t="shared" si="3"/>
        <v>3131</v>
      </c>
      <c r="AI12" s="20">
        <f t="shared" si="3"/>
        <v>28</v>
      </c>
      <c r="AJ12" s="20">
        <f t="shared" si="3"/>
        <v>28</v>
      </c>
      <c r="AK12" s="20">
        <f t="shared" si="3"/>
        <v>1601</v>
      </c>
      <c r="AM12" s="17">
        <f t="shared" si="21"/>
        <v>0</v>
      </c>
      <c r="AN12" s="17">
        <f t="shared" si="4"/>
        <v>0</v>
      </c>
      <c r="AO12" s="17">
        <f t="shared" si="5"/>
        <v>0</v>
      </c>
      <c r="AP12" s="17">
        <f t="shared" si="6"/>
        <v>0</v>
      </c>
      <c r="AQ12" s="17">
        <f t="shared" si="7"/>
        <v>0</v>
      </c>
      <c r="AR12" s="17">
        <f t="shared" si="8"/>
        <v>0</v>
      </c>
      <c r="AS12" s="17">
        <f t="shared" si="9"/>
        <v>0</v>
      </c>
      <c r="AT12" s="17">
        <f t="shared" si="10"/>
        <v>0</v>
      </c>
      <c r="AU12" s="17">
        <f t="shared" si="11"/>
        <v>0</v>
      </c>
      <c r="AV12" s="17">
        <f t="shared" si="12"/>
        <v>0</v>
      </c>
      <c r="AW12" s="17">
        <f t="shared" si="13"/>
        <v>0</v>
      </c>
      <c r="AX12" s="17">
        <f t="shared" si="14"/>
        <v>0</v>
      </c>
      <c r="AY12" s="17">
        <f t="shared" si="15"/>
        <v>0</v>
      </c>
      <c r="AZ12" s="17">
        <f t="shared" si="16"/>
        <v>0</v>
      </c>
    </row>
    <row r="13" spans="2:52" ht="35.25" customHeight="1">
      <c r="B13" s="9"/>
      <c r="C13" s="15" t="s">
        <v>285</v>
      </c>
      <c r="D13" s="9" t="s">
        <v>193</v>
      </c>
      <c r="E13" s="10">
        <v>36</v>
      </c>
      <c r="F13" s="10">
        <v>36</v>
      </c>
      <c r="G13" s="99">
        <f>G12</f>
        <v>0</v>
      </c>
      <c r="H13" s="99">
        <v>12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>
        <v>22176</v>
      </c>
      <c r="V13" s="11"/>
      <c r="X13" s="20">
        <f t="shared" si="18"/>
        <v>0</v>
      </c>
      <c r="Y13" s="20">
        <f t="shared" si="20"/>
        <v>0</v>
      </c>
      <c r="Z13" s="20">
        <f t="shared" si="3"/>
        <v>0</v>
      </c>
      <c r="AA13" s="20">
        <f t="shared" si="3"/>
        <v>0</v>
      </c>
      <c r="AB13" s="20">
        <f t="shared" si="3"/>
        <v>0</v>
      </c>
      <c r="AC13" s="20">
        <f t="shared" si="3"/>
        <v>0</v>
      </c>
      <c r="AD13" s="20">
        <f t="shared" si="3"/>
        <v>0</v>
      </c>
      <c r="AE13" s="20">
        <f t="shared" si="3"/>
        <v>0</v>
      </c>
      <c r="AF13" s="20">
        <f t="shared" si="3"/>
        <v>0</v>
      </c>
      <c r="AG13" s="20">
        <f t="shared" si="3"/>
        <v>0</v>
      </c>
      <c r="AH13" s="20">
        <f t="shared" si="3"/>
        <v>0</v>
      </c>
      <c r="AI13" s="20">
        <f t="shared" si="3"/>
        <v>0</v>
      </c>
      <c r="AJ13" s="20">
        <f t="shared" si="3"/>
        <v>798</v>
      </c>
      <c r="AK13" s="20">
        <f t="shared" si="3"/>
        <v>0</v>
      </c>
      <c r="AM13" s="17">
        <f t="shared" si="21"/>
        <v>0</v>
      </c>
      <c r="AN13" s="17">
        <f t="shared" si="4"/>
        <v>0</v>
      </c>
      <c r="AO13" s="17">
        <f t="shared" si="5"/>
        <v>0</v>
      </c>
      <c r="AP13" s="17">
        <f t="shared" si="6"/>
        <v>0</v>
      </c>
      <c r="AQ13" s="17">
        <f t="shared" si="7"/>
        <v>0</v>
      </c>
      <c r="AR13" s="17">
        <f t="shared" si="8"/>
        <v>0</v>
      </c>
      <c r="AS13" s="17">
        <f t="shared" si="9"/>
        <v>0</v>
      </c>
      <c r="AT13" s="17">
        <f t="shared" si="10"/>
        <v>0</v>
      </c>
      <c r="AU13" s="17">
        <f t="shared" si="11"/>
        <v>0</v>
      </c>
      <c r="AV13" s="17">
        <f t="shared" si="12"/>
        <v>0</v>
      </c>
      <c r="AW13" s="17">
        <f t="shared" si="13"/>
        <v>0</v>
      </c>
      <c r="AX13" s="17">
        <f t="shared" si="14"/>
        <v>0</v>
      </c>
      <c r="AY13" s="17">
        <f t="shared" si="15"/>
        <v>0</v>
      </c>
      <c r="AZ13" s="17">
        <f t="shared" si="16"/>
        <v>0</v>
      </c>
    </row>
    <row r="14" spans="2:52" ht="35.25" customHeight="1">
      <c r="B14" s="9"/>
      <c r="C14" s="125">
        <v>10</v>
      </c>
      <c r="D14" s="126" t="s">
        <v>192</v>
      </c>
      <c r="E14" s="10">
        <v>23</v>
      </c>
      <c r="F14" s="10">
        <f t="shared" si="17"/>
        <v>23</v>
      </c>
      <c r="G14" s="99">
        <f>'第13号（指定器具、提案要）'!I16</f>
        <v>0</v>
      </c>
      <c r="H14" s="99">
        <v>6</v>
      </c>
      <c r="I14" s="11">
        <v>23520</v>
      </c>
      <c r="J14" s="11">
        <v>240</v>
      </c>
      <c r="K14" s="11">
        <v>2640</v>
      </c>
      <c r="L14" s="11">
        <v>1200</v>
      </c>
      <c r="M14" s="11"/>
      <c r="N14" s="11">
        <v>39732</v>
      </c>
      <c r="O14" s="11">
        <v>24024</v>
      </c>
      <c r="P14" s="11">
        <v>21252</v>
      </c>
      <c r="Q14" s="11">
        <v>38038</v>
      </c>
      <c r="R14" s="11">
        <v>8316</v>
      </c>
      <c r="S14" s="11">
        <v>31108</v>
      </c>
      <c r="T14" s="11">
        <v>32340</v>
      </c>
      <c r="U14" s="11">
        <v>1232</v>
      </c>
      <c r="V14" s="11">
        <v>19404</v>
      </c>
      <c r="X14" s="20">
        <f t="shared" si="18"/>
        <v>541</v>
      </c>
      <c r="Y14" s="20">
        <f t="shared" si="20"/>
        <v>6</v>
      </c>
      <c r="Z14" s="20">
        <f t="shared" si="3"/>
        <v>61</v>
      </c>
      <c r="AA14" s="20">
        <f t="shared" si="3"/>
        <v>28</v>
      </c>
      <c r="AB14" s="20">
        <f t="shared" si="3"/>
        <v>0</v>
      </c>
      <c r="AC14" s="20">
        <f t="shared" si="3"/>
        <v>914</v>
      </c>
      <c r="AD14" s="20">
        <f t="shared" si="3"/>
        <v>553</v>
      </c>
      <c r="AE14" s="20">
        <f t="shared" si="3"/>
        <v>489</v>
      </c>
      <c r="AF14" s="20">
        <f t="shared" si="3"/>
        <v>875</v>
      </c>
      <c r="AG14" s="20">
        <f t="shared" si="3"/>
        <v>191</v>
      </c>
      <c r="AH14" s="20">
        <f t="shared" si="3"/>
        <v>715</v>
      </c>
      <c r="AI14" s="20">
        <f t="shared" si="3"/>
        <v>744</v>
      </c>
      <c r="AJ14" s="20">
        <f t="shared" si="3"/>
        <v>28</v>
      </c>
      <c r="AK14" s="20">
        <f t="shared" si="3"/>
        <v>446</v>
      </c>
      <c r="AM14" s="17">
        <f t="shared" si="21"/>
        <v>0</v>
      </c>
      <c r="AN14" s="17">
        <f t="shared" si="4"/>
        <v>0</v>
      </c>
      <c r="AO14" s="17">
        <f t="shared" si="5"/>
        <v>0</v>
      </c>
      <c r="AP14" s="17">
        <f t="shared" si="6"/>
        <v>0</v>
      </c>
      <c r="AQ14" s="17">
        <f t="shared" si="7"/>
        <v>0</v>
      </c>
      <c r="AR14" s="17">
        <f t="shared" si="8"/>
        <v>0</v>
      </c>
      <c r="AS14" s="17">
        <f t="shared" si="9"/>
        <v>0</v>
      </c>
      <c r="AT14" s="17">
        <f t="shared" si="10"/>
        <v>0</v>
      </c>
      <c r="AU14" s="17">
        <f t="shared" si="11"/>
        <v>0</v>
      </c>
      <c r="AV14" s="17">
        <f t="shared" si="12"/>
        <v>0</v>
      </c>
      <c r="AW14" s="17">
        <f t="shared" si="13"/>
        <v>0</v>
      </c>
      <c r="AX14" s="17">
        <f t="shared" si="14"/>
        <v>0</v>
      </c>
      <c r="AY14" s="17">
        <f t="shared" si="15"/>
        <v>0</v>
      </c>
      <c r="AZ14" s="17">
        <f t="shared" si="16"/>
        <v>0</v>
      </c>
    </row>
    <row r="15" spans="2:52" ht="35.25" customHeight="1">
      <c r="B15" s="9"/>
      <c r="C15" s="125" t="s">
        <v>286</v>
      </c>
      <c r="D15" s="126" t="s">
        <v>191</v>
      </c>
      <c r="E15" s="10">
        <v>18</v>
      </c>
      <c r="F15" s="10">
        <f t="shared" si="17"/>
        <v>18</v>
      </c>
      <c r="G15" s="99">
        <f>G14</f>
        <v>0</v>
      </c>
      <c r="H15" s="99">
        <v>6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X15" s="20">
        <f t="shared" si="18"/>
        <v>0</v>
      </c>
      <c r="Y15" s="20">
        <f t="shared" si="20"/>
        <v>0</v>
      </c>
      <c r="Z15" s="20">
        <f t="shared" si="3"/>
        <v>0</v>
      </c>
      <c r="AA15" s="20">
        <f t="shared" si="3"/>
        <v>0</v>
      </c>
      <c r="AB15" s="20">
        <f t="shared" si="3"/>
        <v>0</v>
      </c>
      <c r="AC15" s="20">
        <f t="shared" si="3"/>
        <v>0</v>
      </c>
      <c r="AD15" s="20">
        <f t="shared" si="3"/>
        <v>0</v>
      </c>
      <c r="AE15" s="20">
        <f t="shared" si="3"/>
        <v>0</v>
      </c>
      <c r="AF15" s="20">
        <f t="shared" si="3"/>
        <v>0</v>
      </c>
      <c r="AG15" s="20">
        <f t="shared" si="3"/>
        <v>0</v>
      </c>
      <c r="AH15" s="20">
        <f t="shared" si="3"/>
        <v>0</v>
      </c>
      <c r="AI15" s="20">
        <f t="shared" si="3"/>
        <v>0</v>
      </c>
      <c r="AJ15" s="20">
        <f t="shared" si="3"/>
        <v>0</v>
      </c>
      <c r="AK15" s="20">
        <f t="shared" si="3"/>
        <v>0</v>
      </c>
      <c r="AM15" s="17">
        <f t="shared" si="21"/>
        <v>0</v>
      </c>
      <c r="AN15" s="17">
        <f t="shared" si="4"/>
        <v>0</v>
      </c>
      <c r="AO15" s="17">
        <f t="shared" si="5"/>
        <v>0</v>
      </c>
      <c r="AP15" s="17">
        <f t="shared" si="6"/>
        <v>0</v>
      </c>
      <c r="AQ15" s="17">
        <f t="shared" si="7"/>
        <v>0</v>
      </c>
      <c r="AR15" s="17">
        <f t="shared" si="8"/>
        <v>0</v>
      </c>
      <c r="AS15" s="17">
        <f t="shared" si="9"/>
        <v>0</v>
      </c>
      <c r="AT15" s="17">
        <f t="shared" si="10"/>
        <v>0</v>
      </c>
      <c r="AU15" s="17">
        <f t="shared" si="11"/>
        <v>0</v>
      </c>
      <c r="AV15" s="17">
        <f t="shared" si="12"/>
        <v>0</v>
      </c>
      <c r="AW15" s="17">
        <f t="shared" si="13"/>
        <v>0</v>
      </c>
      <c r="AX15" s="17">
        <f t="shared" si="14"/>
        <v>0</v>
      </c>
      <c r="AY15" s="17">
        <f t="shared" si="15"/>
        <v>0</v>
      </c>
      <c r="AZ15" s="17">
        <f t="shared" si="16"/>
        <v>0</v>
      </c>
    </row>
    <row r="16" spans="2:52" ht="35.25" customHeight="1">
      <c r="B16" s="9"/>
      <c r="C16" s="15">
        <v>11</v>
      </c>
      <c r="D16" s="9" t="s">
        <v>190</v>
      </c>
      <c r="E16" s="10">
        <v>120</v>
      </c>
      <c r="F16" s="10">
        <f t="shared" si="17"/>
        <v>120</v>
      </c>
      <c r="G16" s="99">
        <f>'第13号（指定器具、提案要）'!I17</f>
        <v>0</v>
      </c>
      <c r="H16" s="99">
        <v>32</v>
      </c>
      <c r="I16" s="11"/>
      <c r="J16" s="11"/>
      <c r="K16" s="11"/>
      <c r="L16" s="11"/>
      <c r="M16" s="11"/>
      <c r="N16" s="11"/>
      <c r="O16" s="11">
        <v>84700</v>
      </c>
      <c r="P16" s="11"/>
      <c r="Q16" s="11"/>
      <c r="R16" s="11">
        <v>616</v>
      </c>
      <c r="S16" s="11"/>
      <c r="T16" s="11"/>
      <c r="U16" s="11">
        <v>8008</v>
      </c>
      <c r="V16" s="11">
        <v>4004</v>
      </c>
      <c r="X16" s="20">
        <f t="shared" si="18"/>
        <v>0</v>
      </c>
      <c r="Y16" s="20">
        <f t="shared" si="20"/>
        <v>0</v>
      </c>
      <c r="Z16" s="20">
        <f t="shared" si="3"/>
        <v>0</v>
      </c>
      <c r="AA16" s="20">
        <f t="shared" si="3"/>
        <v>0</v>
      </c>
      <c r="AB16" s="20">
        <f t="shared" si="3"/>
        <v>0</v>
      </c>
      <c r="AC16" s="20">
        <f t="shared" si="3"/>
        <v>0</v>
      </c>
      <c r="AD16" s="20">
        <f t="shared" si="3"/>
        <v>10164</v>
      </c>
      <c r="AE16" s="20">
        <f t="shared" si="3"/>
        <v>0</v>
      </c>
      <c r="AF16" s="20">
        <f t="shared" si="3"/>
        <v>0</v>
      </c>
      <c r="AG16" s="20">
        <f t="shared" si="3"/>
        <v>74</v>
      </c>
      <c r="AH16" s="20">
        <f t="shared" si="3"/>
        <v>0</v>
      </c>
      <c r="AI16" s="20">
        <f t="shared" si="3"/>
        <v>0</v>
      </c>
      <c r="AJ16" s="20">
        <f t="shared" si="3"/>
        <v>961</v>
      </c>
      <c r="AK16" s="20">
        <f t="shared" si="3"/>
        <v>480</v>
      </c>
      <c r="AM16" s="17">
        <f t="shared" si="21"/>
        <v>0</v>
      </c>
      <c r="AN16" s="17">
        <f t="shared" si="4"/>
        <v>0</v>
      </c>
      <c r="AO16" s="17">
        <f t="shared" si="5"/>
        <v>0</v>
      </c>
      <c r="AP16" s="17">
        <f t="shared" si="6"/>
        <v>0</v>
      </c>
      <c r="AQ16" s="17">
        <f t="shared" si="7"/>
        <v>0</v>
      </c>
      <c r="AR16" s="17">
        <f t="shared" si="8"/>
        <v>0</v>
      </c>
      <c r="AS16" s="17">
        <f t="shared" si="9"/>
        <v>0</v>
      </c>
      <c r="AT16" s="17">
        <f t="shared" si="10"/>
        <v>0</v>
      </c>
      <c r="AU16" s="17">
        <f t="shared" si="11"/>
        <v>0</v>
      </c>
      <c r="AV16" s="17">
        <f t="shared" si="12"/>
        <v>0</v>
      </c>
      <c r="AW16" s="17">
        <f t="shared" si="13"/>
        <v>0</v>
      </c>
      <c r="AX16" s="17">
        <f t="shared" si="14"/>
        <v>0</v>
      </c>
      <c r="AY16" s="17">
        <f t="shared" si="15"/>
        <v>0</v>
      </c>
      <c r="AZ16" s="17">
        <f t="shared" si="16"/>
        <v>0</v>
      </c>
    </row>
    <row r="17" spans="2:52" ht="35.25" customHeight="1">
      <c r="B17" s="9"/>
      <c r="C17" s="15">
        <v>12</v>
      </c>
      <c r="D17" s="9" t="s">
        <v>25</v>
      </c>
      <c r="E17" s="10">
        <v>165</v>
      </c>
      <c r="F17" s="10">
        <f t="shared" si="17"/>
        <v>165</v>
      </c>
      <c r="G17" s="99">
        <f>'第13号（指定器具、提案要）'!I18</f>
        <v>0</v>
      </c>
      <c r="H17" s="99">
        <v>48</v>
      </c>
      <c r="I17" s="11"/>
      <c r="J17" s="11"/>
      <c r="K17" s="11"/>
      <c r="L17" s="11"/>
      <c r="M17" s="11"/>
      <c r="N17" s="11">
        <v>3388</v>
      </c>
      <c r="O17" s="11"/>
      <c r="P17" s="11">
        <v>13552</v>
      </c>
      <c r="Q17" s="11"/>
      <c r="R17" s="11">
        <v>23716</v>
      </c>
      <c r="S17" s="11">
        <v>16940</v>
      </c>
      <c r="T17" s="11">
        <v>0</v>
      </c>
      <c r="U17" s="11">
        <v>0</v>
      </c>
      <c r="V17" s="11">
        <v>20328</v>
      </c>
      <c r="X17" s="20">
        <f t="shared" si="18"/>
        <v>0</v>
      </c>
      <c r="Y17" s="20">
        <f t="shared" si="20"/>
        <v>0</v>
      </c>
      <c r="Z17" s="20">
        <f t="shared" si="3"/>
        <v>0</v>
      </c>
      <c r="AA17" s="20">
        <f t="shared" si="3"/>
        <v>0</v>
      </c>
      <c r="AB17" s="20">
        <f t="shared" si="3"/>
        <v>0</v>
      </c>
      <c r="AC17" s="20">
        <f t="shared" si="3"/>
        <v>559</v>
      </c>
      <c r="AD17" s="20">
        <f t="shared" si="3"/>
        <v>0</v>
      </c>
      <c r="AE17" s="20">
        <f t="shared" si="3"/>
        <v>2236</v>
      </c>
      <c r="AF17" s="20">
        <f t="shared" si="3"/>
        <v>0</v>
      </c>
      <c r="AG17" s="20">
        <f t="shared" si="3"/>
        <v>3913</v>
      </c>
      <c r="AH17" s="20">
        <f t="shared" si="3"/>
        <v>2795</v>
      </c>
      <c r="AI17" s="20">
        <f t="shared" si="3"/>
        <v>0</v>
      </c>
      <c r="AJ17" s="20">
        <f t="shared" si="3"/>
        <v>0</v>
      </c>
      <c r="AK17" s="20">
        <f t="shared" si="3"/>
        <v>3354</v>
      </c>
      <c r="AM17" s="17">
        <f t="shared" si="21"/>
        <v>0</v>
      </c>
      <c r="AN17" s="17">
        <f t="shared" si="4"/>
        <v>0</v>
      </c>
      <c r="AO17" s="17">
        <f t="shared" si="5"/>
        <v>0</v>
      </c>
      <c r="AP17" s="17">
        <f t="shared" si="6"/>
        <v>0</v>
      </c>
      <c r="AQ17" s="17">
        <f t="shared" si="7"/>
        <v>0</v>
      </c>
      <c r="AR17" s="17">
        <f t="shared" si="8"/>
        <v>0</v>
      </c>
      <c r="AS17" s="17">
        <f t="shared" si="9"/>
        <v>0</v>
      </c>
      <c r="AT17" s="17">
        <f t="shared" si="10"/>
        <v>0</v>
      </c>
      <c r="AU17" s="17">
        <f t="shared" si="11"/>
        <v>0</v>
      </c>
      <c r="AV17" s="17">
        <f t="shared" si="12"/>
        <v>0</v>
      </c>
      <c r="AW17" s="17">
        <f t="shared" si="13"/>
        <v>0</v>
      </c>
      <c r="AX17" s="17">
        <f t="shared" si="14"/>
        <v>0</v>
      </c>
      <c r="AY17" s="17">
        <f t="shared" si="15"/>
        <v>0</v>
      </c>
      <c r="AZ17" s="17">
        <f t="shared" si="16"/>
        <v>0</v>
      </c>
    </row>
    <row r="18" spans="2:52" ht="35.25" customHeight="1">
      <c r="B18" s="9"/>
      <c r="C18" s="15">
        <v>13</v>
      </c>
      <c r="D18" s="9" t="s">
        <v>9</v>
      </c>
      <c r="E18" s="10">
        <v>60</v>
      </c>
      <c r="F18" s="10">
        <f t="shared" si="17"/>
        <v>60</v>
      </c>
      <c r="G18" s="99">
        <f>'第13号（指定器具、提案要）'!I19</f>
        <v>0</v>
      </c>
      <c r="H18" s="99">
        <v>5</v>
      </c>
      <c r="I18" s="11"/>
      <c r="J18" s="11">
        <v>5760</v>
      </c>
      <c r="K18" s="11"/>
      <c r="L18" s="11"/>
      <c r="M18" s="11"/>
      <c r="N18" s="11">
        <v>2002</v>
      </c>
      <c r="O18" s="11">
        <v>7392</v>
      </c>
      <c r="P18" s="11">
        <v>70840</v>
      </c>
      <c r="Q18" s="11">
        <v>130592</v>
      </c>
      <c r="R18" s="11">
        <v>56210</v>
      </c>
      <c r="S18" s="11">
        <v>30800</v>
      </c>
      <c r="T18" s="11">
        <v>74536</v>
      </c>
      <c r="U18" s="11"/>
      <c r="V18" s="11">
        <v>5236</v>
      </c>
      <c r="X18" s="20">
        <f t="shared" si="18"/>
        <v>0</v>
      </c>
      <c r="Y18" s="20">
        <f t="shared" si="20"/>
        <v>346</v>
      </c>
      <c r="Z18" s="20">
        <f t="shared" si="3"/>
        <v>0</v>
      </c>
      <c r="AA18" s="20">
        <f t="shared" si="3"/>
        <v>0</v>
      </c>
      <c r="AB18" s="20">
        <f t="shared" si="3"/>
        <v>0</v>
      </c>
      <c r="AC18" s="20">
        <f t="shared" si="3"/>
        <v>120</v>
      </c>
      <c r="AD18" s="20">
        <f t="shared" si="3"/>
        <v>444</v>
      </c>
      <c r="AE18" s="20">
        <f t="shared" si="3"/>
        <v>4250</v>
      </c>
      <c r="AF18" s="20">
        <f t="shared" si="3"/>
        <v>7836</v>
      </c>
      <c r="AG18" s="20">
        <f t="shared" si="3"/>
        <v>3373</v>
      </c>
      <c r="AH18" s="20">
        <f t="shared" si="3"/>
        <v>1848</v>
      </c>
      <c r="AI18" s="20">
        <f t="shared" si="3"/>
        <v>4472</v>
      </c>
      <c r="AJ18" s="20">
        <f t="shared" si="3"/>
        <v>0</v>
      </c>
      <c r="AK18" s="20">
        <f t="shared" si="3"/>
        <v>314</v>
      </c>
      <c r="AM18" s="17">
        <f t="shared" si="21"/>
        <v>0</v>
      </c>
      <c r="AN18" s="17">
        <f t="shared" si="4"/>
        <v>0</v>
      </c>
      <c r="AO18" s="17">
        <f t="shared" si="5"/>
        <v>0</v>
      </c>
      <c r="AP18" s="17">
        <f t="shared" si="6"/>
        <v>0</v>
      </c>
      <c r="AQ18" s="17">
        <f t="shared" si="7"/>
        <v>0</v>
      </c>
      <c r="AR18" s="17">
        <f t="shared" si="8"/>
        <v>0</v>
      </c>
      <c r="AS18" s="17">
        <f t="shared" si="9"/>
        <v>0</v>
      </c>
      <c r="AT18" s="17">
        <f t="shared" si="10"/>
        <v>0</v>
      </c>
      <c r="AU18" s="17">
        <f t="shared" si="11"/>
        <v>0</v>
      </c>
      <c r="AV18" s="17">
        <f t="shared" si="12"/>
        <v>0</v>
      </c>
      <c r="AW18" s="17">
        <f t="shared" si="13"/>
        <v>0</v>
      </c>
      <c r="AX18" s="17">
        <f t="shared" si="14"/>
        <v>0</v>
      </c>
      <c r="AY18" s="17">
        <f t="shared" si="15"/>
        <v>0</v>
      </c>
      <c r="AZ18" s="17">
        <f t="shared" si="16"/>
        <v>0</v>
      </c>
    </row>
    <row r="19" spans="2:52" ht="35.25" customHeight="1">
      <c r="B19" s="9"/>
      <c r="C19" s="15">
        <v>14</v>
      </c>
      <c r="D19" s="9" t="s">
        <v>10</v>
      </c>
      <c r="E19" s="10">
        <v>12</v>
      </c>
      <c r="F19" s="10">
        <f t="shared" si="17"/>
        <v>12</v>
      </c>
      <c r="G19" s="99">
        <f>'第13号（指定器具、提案要）'!I20</f>
        <v>0</v>
      </c>
      <c r="H19" s="99">
        <v>5</v>
      </c>
      <c r="I19" s="11"/>
      <c r="J19" s="11">
        <v>24480</v>
      </c>
      <c r="K19" s="11">
        <v>1440</v>
      </c>
      <c r="L19" s="11"/>
      <c r="M19" s="11"/>
      <c r="N19" s="11"/>
      <c r="O19" s="11">
        <v>132132</v>
      </c>
      <c r="P19" s="11">
        <v>8624</v>
      </c>
      <c r="Q19" s="11"/>
      <c r="R19" s="11">
        <v>47432</v>
      </c>
      <c r="S19" s="11">
        <v>108416</v>
      </c>
      <c r="T19" s="11">
        <v>29568</v>
      </c>
      <c r="U19" s="11">
        <v>82698</v>
      </c>
      <c r="V19" s="11">
        <v>7700</v>
      </c>
      <c r="X19" s="20">
        <f t="shared" si="18"/>
        <v>0</v>
      </c>
      <c r="Y19" s="20">
        <f t="shared" si="20"/>
        <v>294</v>
      </c>
      <c r="Z19" s="20">
        <f t="shared" si="3"/>
        <v>17</v>
      </c>
      <c r="AA19" s="20">
        <f t="shared" si="3"/>
        <v>0</v>
      </c>
      <c r="AB19" s="20">
        <f t="shared" si="3"/>
        <v>0</v>
      </c>
      <c r="AC19" s="20">
        <f t="shared" si="3"/>
        <v>0</v>
      </c>
      <c r="AD19" s="20">
        <f t="shared" si="3"/>
        <v>1586</v>
      </c>
      <c r="AE19" s="20">
        <f t="shared" si="3"/>
        <v>103</v>
      </c>
      <c r="AF19" s="20">
        <f t="shared" si="3"/>
        <v>0</v>
      </c>
      <c r="AG19" s="20">
        <f t="shared" si="3"/>
        <v>569</v>
      </c>
      <c r="AH19" s="20">
        <f t="shared" si="3"/>
        <v>1301</v>
      </c>
      <c r="AI19" s="20">
        <f t="shared" si="3"/>
        <v>355</v>
      </c>
      <c r="AJ19" s="20">
        <f t="shared" si="3"/>
        <v>992</v>
      </c>
      <c r="AK19" s="20">
        <f t="shared" si="3"/>
        <v>92</v>
      </c>
      <c r="AM19" s="17">
        <f t="shared" si="21"/>
        <v>0</v>
      </c>
      <c r="AN19" s="17">
        <f t="shared" si="4"/>
        <v>0</v>
      </c>
      <c r="AO19" s="17">
        <f t="shared" si="5"/>
        <v>0</v>
      </c>
      <c r="AP19" s="17">
        <f t="shared" si="6"/>
        <v>0</v>
      </c>
      <c r="AQ19" s="17">
        <f t="shared" si="7"/>
        <v>0</v>
      </c>
      <c r="AR19" s="17">
        <f t="shared" si="8"/>
        <v>0</v>
      </c>
      <c r="AS19" s="17">
        <f t="shared" si="9"/>
        <v>0</v>
      </c>
      <c r="AT19" s="17">
        <f t="shared" si="10"/>
        <v>0</v>
      </c>
      <c r="AU19" s="17">
        <f t="shared" si="11"/>
        <v>0</v>
      </c>
      <c r="AV19" s="17">
        <f t="shared" si="12"/>
        <v>0</v>
      </c>
      <c r="AW19" s="17">
        <f t="shared" si="13"/>
        <v>0</v>
      </c>
      <c r="AX19" s="17">
        <f t="shared" si="14"/>
        <v>0</v>
      </c>
      <c r="AY19" s="17">
        <f t="shared" si="15"/>
        <v>0</v>
      </c>
      <c r="AZ19" s="17">
        <f t="shared" si="16"/>
        <v>0</v>
      </c>
    </row>
    <row r="20" spans="2:52" ht="35.25" customHeight="1">
      <c r="B20" s="9"/>
      <c r="C20" s="15">
        <v>15</v>
      </c>
      <c r="D20" s="9" t="s">
        <v>189</v>
      </c>
      <c r="E20" s="10">
        <v>15</v>
      </c>
      <c r="F20" s="10">
        <f t="shared" si="17"/>
        <v>15</v>
      </c>
      <c r="G20" s="99">
        <f>'第13号（指定器具、提案要）'!I21</f>
        <v>0</v>
      </c>
      <c r="H20" s="99">
        <v>2</v>
      </c>
      <c r="I20" s="11"/>
      <c r="J20" s="11"/>
      <c r="K20" s="11"/>
      <c r="L20" s="11"/>
      <c r="M20" s="11"/>
      <c r="N20" s="11"/>
      <c r="O20" s="11">
        <v>87600</v>
      </c>
      <c r="P20" s="11"/>
      <c r="Q20" s="11"/>
      <c r="R20" s="11"/>
      <c r="S20" s="11"/>
      <c r="T20" s="11"/>
      <c r="U20" s="11">
        <v>70080</v>
      </c>
      <c r="V20" s="11"/>
      <c r="X20" s="20">
        <f t="shared" si="18"/>
        <v>0</v>
      </c>
      <c r="Y20" s="20">
        <f t="shared" si="20"/>
        <v>0</v>
      </c>
      <c r="Z20" s="20">
        <f t="shared" si="20"/>
        <v>0</v>
      </c>
      <c r="AA20" s="20">
        <f t="shared" si="20"/>
        <v>0</v>
      </c>
      <c r="AB20" s="20">
        <f t="shared" si="20"/>
        <v>0</v>
      </c>
      <c r="AC20" s="20">
        <f t="shared" si="20"/>
        <v>0</v>
      </c>
      <c r="AD20" s="20">
        <f t="shared" ref="AD20:AG83" si="22">ROUND($E20*O20/1000,0)</f>
        <v>1314</v>
      </c>
      <c r="AE20" s="20">
        <f t="shared" si="22"/>
        <v>0</v>
      </c>
      <c r="AF20" s="20">
        <f t="shared" si="22"/>
        <v>0</v>
      </c>
      <c r="AG20" s="20">
        <f t="shared" si="22"/>
        <v>0</v>
      </c>
      <c r="AH20" s="20">
        <f t="shared" ref="AH20:AK83" si="23">ROUND($E20*S20/1000,0)</f>
        <v>0</v>
      </c>
      <c r="AI20" s="20">
        <f t="shared" si="23"/>
        <v>0</v>
      </c>
      <c r="AJ20" s="20">
        <f t="shared" si="23"/>
        <v>1051</v>
      </c>
      <c r="AK20" s="20">
        <f t="shared" si="23"/>
        <v>0</v>
      </c>
      <c r="AM20" s="17">
        <f t="shared" si="21"/>
        <v>0</v>
      </c>
      <c r="AN20" s="17">
        <f t="shared" si="21"/>
        <v>0</v>
      </c>
      <c r="AO20" s="17">
        <f t="shared" si="5"/>
        <v>0</v>
      </c>
      <c r="AP20" s="17">
        <f t="shared" si="6"/>
        <v>0</v>
      </c>
      <c r="AQ20" s="17">
        <f t="shared" si="7"/>
        <v>0</v>
      </c>
      <c r="AR20" s="17">
        <f t="shared" si="8"/>
        <v>0</v>
      </c>
      <c r="AS20" s="17">
        <f t="shared" si="9"/>
        <v>0</v>
      </c>
      <c r="AT20" s="17">
        <f t="shared" si="10"/>
        <v>0</v>
      </c>
      <c r="AU20" s="17">
        <f t="shared" si="11"/>
        <v>0</v>
      </c>
      <c r="AV20" s="17">
        <f t="shared" si="12"/>
        <v>0</v>
      </c>
      <c r="AW20" s="17">
        <f t="shared" si="13"/>
        <v>0</v>
      </c>
      <c r="AX20" s="17">
        <f t="shared" si="14"/>
        <v>0</v>
      </c>
      <c r="AY20" s="17">
        <f t="shared" si="15"/>
        <v>0</v>
      </c>
      <c r="AZ20" s="17">
        <f t="shared" si="16"/>
        <v>0</v>
      </c>
    </row>
    <row r="21" spans="2:52" ht="35.25" customHeight="1">
      <c r="B21" s="9"/>
      <c r="C21" s="15">
        <v>16</v>
      </c>
      <c r="D21" s="9" t="s">
        <v>188</v>
      </c>
      <c r="E21" s="10">
        <v>24</v>
      </c>
      <c r="F21" s="10">
        <f t="shared" si="17"/>
        <v>24</v>
      </c>
      <c r="G21" s="99">
        <f>'第13号（指定器具、提案要）'!I22</f>
        <v>0</v>
      </c>
      <c r="H21" s="99">
        <v>3</v>
      </c>
      <c r="I21" s="11"/>
      <c r="J21" s="11"/>
      <c r="K21" s="11"/>
      <c r="L21" s="11"/>
      <c r="M21" s="11">
        <v>8760</v>
      </c>
      <c r="N21" s="11">
        <v>8760</v>
      </c>
      <c r="O21" s="11"/>
      <c r="P21" s="11">
        <v>26280</v>
      </c>
      <c r="Q21" s="11">
        <v>35040</v>
      </c>
      <c r="R21" s="11">
        <v>61320</v>
      </c>
      <c r="S21" s="11">
        <v>61320</v>
      </c>
      <c r="T21" s="11">
        <v>26280</v>
      </c>
      <c r="U21" s="11"/>
      <c r="V21" s="11">
        <v>61320</v>
      </c>
      <c r="X21" s="20">
        <f t="shared" si="18"/>
        <v>0</v>
      </c>
      <c r="Y21" s="20">
        <f t="shared" si="20"/>
        <v>0</v>
      </c>
      <c r="Z21" s="20">
        <f t="shared" si="20"/>
        <v>0</v>
      </c>
      <c r="AA21" s="20">
        <f t="shared" si="20"/>
        <v>0</v>
      </c>
      <c r="AB21" s="20">
        <f t="shared" si="20"/>
        <v>210</v>
      </c>
      <c r="AC21" s="20">
        <f t="shared" si="20"/>
        <v>210</v>
      </c>
      <c r="AD21" s="20">
        <f t="shared" si="22"/>
        <v>0</v>
      </c>
      <c r="AE21" s="20">
        <f t="shared" si="22"/>
        <v>631</v>
      </c>
      <c r="AF21" s="20">
        <f t="shared" si="22"/>
        <v>841</v>
      </c>
      <c r="AG21" s="20">
        <f t="shared" si="22"/>
        <v>1472</v>
      </c>
      <c r="AH21" s="20">
        <f t="shared" si="23"/>
        <v>1472</v>
      </c>
      <c r="AI21" s="20">
        <f t="shared" si="23"/>
        <v>631</v>
      </c>
      <c r="AJ21" s="20">
        <f t="shared" si="23"/>
        <v>0</v>
      </c>
      <c r="AK21" s="20">
        <f t="shared" si="23"/>
        <v>1472</v>
      </c>
      <c r="AM21" s="17">
        <f t="shared" si="21"/>
        <v>0</v>
      </c>
      <c r="AN21" s="17">
        <f t="shared" si="21"/>
        <v>0</v>
      </c>
      <c r="AO21" s="17">
        <f t="shared" si="5"/>
        <v>0</v>
      </c>
      <c r="AP21" s="17">
        <f t="shared" si="6"/>
        <v>0</v>
      </c>
      <c r="AQ21" s="17">
        <f t="shared" si="7"/>
        <v>0</v>
      </c>
      <c r="AR21" s="17">
        <f t="shared" si="8"/>
        <v>0</v>
      </c>
      <c r="AS21" s="17">
        <f t="shared" si="9"/>
        <v>0</v>
      </c>
      <c r="AT21" s="17">
        <f t="shared" si="10"/>
        <v>0</v>
      </c>
      <c r="AU21" s="17">
        <f t="shared" si="11"/>
        <v>0</v>
      </c>
      <c r="AV21" s="17">
        <f t="shared" si="12"/>
        <v>0</v>
      </c>
      <c r="AW21" s="17">
        <f t="shared" si="13"/>
        <v>0</v>
      </c>
      <c r="AX21" s="17">
        <f t="shared" si="14"/>
        <v>0</v>
      </c>
      <c r="AY21" s="17">
        <f t="shared" si="15"/>
        <v>0</v>
      </c>
      <c r="AZ21" s="17">
        <f t="shared" si="16"/>
        <v>0</v>
      </c>
    </row>
    <row r="22" spans="2:52" ht="35.25" customHeight="1">
      <c r="B22" s="9"/>
      <c r="C22" s="15">
        <v>17</v>
      </c>
      <c r="D22" s="9" t="s">
        <v>13</v>
      </c>
      <c r="E22" s="10">
        <v>86</v>
      </c>
      <c r="F22" s="10">
        <f t="shared" si="17"/>
        <v>86</v>
      </c>
      <c r="G22" s="99">
        <f>'第13号（指定器具、提案要）'!I23</f>
        <v>0</v>
      </c>
      <c r="H22" s="99">
        <v>27.6</v>
      </c>
      <c r="I22" s="11"/>
      <c r="J22" s="11"/>
      <c r="K22" s="11"/>
      <c r="L22" s="11"/>
      <c r="M22" s="11"/>
      <c r="N22" s="11"/>
      <c r="O22" s="11"/>
      <c r="P22" s="11"/>
      <c r="Q22" s="11">
        <v>17248</v>
      </c>
      <c r="R22" s="11">
        <v>10780</v>
      </c>
      <c r="S22" s="11">
        <v>56056</v>
      </c>
      <c r="T22" s="11">
        <v>2156</v>
      </c>
      <c r="U22" s="11">
        <v>8624</v>
      </c>
      <c r="V22" s="11"/>
      <c r="X22" s="20">
        <f t="shared" si="18"/>
        <v>0</v>
      </c>
      <c r="Y22" s="20">
        <f t="shared" si="20"/>
        <v>0</v>
      </c>
      <c r="Z22" s="20">
        <f t="shared" si="20"/>
        <v>0</v>
      </c>
      <c r="AA22" s="20">
        <f t="shared" si="20"/>
        <v>0</v>
      </c>
      <c r="AB22" s="20">
        <f t="shared" si="20"/>
        <v>0</v>
      </c>
      <c r="AC22" s="20">
        <f t="shared" si="20"/>
        <v>0</v>
      </c>
      <c r="AD22" s="20">
        <f t="shared" si="22"/>
        <v>0</v>
      </c>
      <c r="AE22" s="20">
        <f t="shared" si="22"/>
        <v>0</v>
      </c>
      <c r="AF22" s="20">
        <f t="shared" si="22"/>
        <v>1483</v>
      </c>
      <c r="AG22" s="20">
        <f t="shared" si="22"/>
        <v>927</v>
      </c>
      <c r="AH22" s="20">
        <f t="shared" si="23"/>
        <v>4821</v>
      </c>
      <c r="AI22" s="20">
        <f t="shared" si="23"/>
        <v>185</v>
      </c>
      <c r="AJ22" s="20">
        <f t="shared" si="23"/>
        <v>742</v>
      </c>
      <c r="AK22" s="20">
        <f t="shared" si="23"/>
        <v>0</v>
      </c>
      <c r="AM22" s="17">
        <f t="shared" si="21"/>
        <v>0</v>
      </c>
      <c r="AN22" s="17">
        <f t="shared" si="21"/>
        <v>0</v>
      </c>
      <c r="AO22" s="17">
        <f t="shared" si="5"/>
        <v>0</v>
      </c>
      <c r="AP22" s="17">
        <f t="shared" si="6"/>
        <v>0</v>
      </c>
      <c r="AQ22" s="17">
        <f t="shared" si="7"/>
        <v>0</v>
      </c>
      <c r="AR22" s="17">
        <f t="shared" si="8"/>
        <v>0</v>
      </c>
      <c r="AS22" s="17">
        <f t="shared" si="9"/>
        <v>0</v>
      </c>
      <c r="AT22" s="17">
        <f t="shared" si="10"/>
        <v>0</v>
      </c>
      <c r="AU22" s="17">
        <f t="shared" si="11"/>
        <v>0</v>
      </c>
      <c r="AV22" s="17">
        <f t="shared" si="12"/>
        <v>0</v>
      </c>
      <c r="AW22" s="17">
        <f t="shared" si="13"/>
        <v>0</v>
      </c>
      <c r="AX22" s="17">
        <f t="shared" si="14"/>
        <v>0</v>
      </c>
      <c r="AY22" s="17">
        <f t="shared" si="15"/>
        <v>0</v>
      </c>
      <c r="AZ22" s="17">
        <f t="shared" si="16"/>
        <v>0</v>
      </c>
    </row>
    <row r="23" spans="2:52" ht="35.25" customHeight="1">
      <c r="B23" s="9"/>
      <c r="C23" s="15">
        <v>18</v>
      </c>
      <c r="D23" s="9" t="s">
        <v>14</v>
      </c>
      <c r="E23" s="10">
        <v>70</v>
      </c>
      <c r="F23" s="10">
        <f t="shared" si="17"/>
        <v>70</v>
      </c>
      <c r="G23" s="99">
        <f>'第13号（指定器具、提案要）'!I24</f>
        <v>0</v>
      </c>
      <c r="H23" s="99">
        <v>33.4</v>
      </c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X23" s="20">
        <f t="shared" si="18"/>
        <v>0</v>
      </c>
      <c r="Y23" s="20">
        <f t="shared" si="20"/>
        <v>0</v>
      </c>
      <c r="Z23" s="20">
        <f t="shared" si="20"/>
        <v>0</v>
      </c>
      <c r="AA23" s="20">
        <f t="shared" si="20"/>
        <v>0</v>
      </c>
      <c r="AB23" s="20">
        <f t="shared" si="20"/>
        <v>0</v>
      </c>
      <c r="AC23" s="20">
        <f t="shared" si="20"/>
        <v>0</v>
      </c>
      <c r="AD23" s="20">
        <f t="shared" si="22"/>
        <v>0</v>
      </c>
      <c r="AE23" s="20">
        <f t="shared" si="22"/>
        <v>0</v>
      </c>
      <c r="AF23" s="20">
        <f t="shared" si="22"/>
        <v>0</v>
      </c>
      <c r="AG23" s="20">
        <f t="shared" si="22"/>
        <v>0</v>
      </c>
      <c r="AH23" s="20">
        <f t="shared" si="23"/>
        <v>0</v>
      </c>
      <c r="AI23" s="20">
        <f t="shared" si="23"/>
        <v>0</v>
      </c>
      <c r="AJ23" s="20">
        <f t="shared" si="23"/>
        <v>0</v>
      </c>
      <c r="AK23" s="20">
        <f t="shared" si="23"/>
        <v>0</v>
      </c>
      <c r="AM23" s="17">
        <f t="shared" si="21"/>
        <v>0</v>
      </c>
      <c r="AN23" s="17">
        <f t="shared" si="21"/>
        <v>0</v>
      </c>
      <c r="AO23" s="17">
        <f t="shared" si="5"/>
        <v>0</v>
      </c>
      <c r="AP23" s="17">
        <f t="shared" si="6"/>
        <v>0</v>
      </c>
      <c r="AQ23" s="17">
        <f t="shared" si="7"/>
        <v>0</v>
      </c>
      <c r="AR23" s="17">
        <f t="shared" si="8"/>
        <v>0</v>
      </c>
      <c r="AS23" s="17">
        <f t="shared" si="9"/>
        <v>0</v>
      </c>
      <c r="AT23" s="17">
        <f t="shared" si="10"/>
        <v>0</v>
      </c>
      <c r="AU23" s="17">
        <f t="shared" si="11"/>
        <v>0</v>
      </c>
      <c r="AV23" s="17">
        <f t="shared" si="12"/>
        <v>0</v>
      </c>
      <c r="AW23" s="17">
        <f t="shared" si="13"/>
        <v>0</v>
      </c>
      <c r="AX23" s="17">
        <f t="shared" si="14"/>
        <v>0</v>
      </c>
      <c r="AY23" s="17">
        <f t="shared" si="15"/>
        <v>0</v>
      </c>
      <c r="AZ23" s="17">
        <f t="shared" si="16"/>
        <v>0</v>
      </c>
    </row>
    <row r="24" spans="2:52" ht="35.25" customHeight="1">
      <c r="B24" s="9"/>
      <c r="C24" s="15">
        <v>19</v>
      </c>
      <c r="D24" s="9" t="s">
        <v>15</v>
      </c>
      <c r="E24" s="10">
        <v>86</v>
      </c>
      <c r="F24" s="10">
        <f t="shared" si="17"/>
        <v>86</v>
      </c>
      <c r="G24" s="99">
        <f>'第13号（指定器具、提案要）'!I25</f>
        <v>0</v>
      </c>
      <c r="H24" s="99">
        <v>28</v>
      </c>
      <c r="I24" s="11"/>
      <c r="J24" s="11"/>
      <c r="K24" s="11"/>
      <c r="L24" s="11"/>
      <c r="M24" s="11">
        <v>4312</v>
      </c>
      <c r="N24" s="11"/>
      <c r="O24" s="11">
        <v>10780</v>
      </c>
      <c r="P24" s="11">
        <v>36652</v>
      </c>
      <c r="Q24" s="11">
        <v>6468</v>
      </c>
      <c r="R24" s="11">
        <v>2156</v>
      </c>
      <c r="S24" s="11">
        <v>4312</v>
      </c>
      <c r="T24" s="11"/>
      <c r="U24" s="11"/>
      <c r="V24" s="11"/>
      <c r="X24" s="20">
        <f t="shared" si="18"/>
        <v>0</v>
      </c>
      <c r="Y24" s="20">
        <f t="shared" si="20"/>
        <v>0</v>
      </c>
      <c r="Z24" s="20">
        <f t="shared" si="20"/>
        <v>0</v>
      </c>
      <c r="AA24" s="20">
        <f t="shared" si="20"/>
        <v>0</v>
      </c>
      <c r="AB24" s="20">
        <f t="shared" si="20"/>
        <v>371</v>
      </c>
      <c r="AC24" s="20">
        <f t="shared" si="20"/>
        <v>0</v>
      </c>
      <c r="AD24" s="20">
        <f t="shared" si="22"/>
        <v>927</v>
      </c>
      <c r="AE24" s="20">
        <f t="shared" si="22"/>
        <v>3152</v>
      </c>
      <c r="AF24" s="20">
        <f t="shared" si="22"/>
        <v>556</v>
      </c>
      <c r="AG24" s="20">
        <f t="shared" si="22"/>
        <v>185</v>
      </c>
      <c r="AH24" s="20">
        <f t="shared" si="23"/>
        <v>371</v>
      </c>
      <c r="AI24" s="20">
        <f t="shared" si="23"/>
        <v>0</v>
      </c>
      <c r="AJ24" s="20">
        <f t="shared" si="23"/>
        <v>0</v>
      </c>
      <c r="AK24" s="20">
        <f t="shared" si="23"/>
        <v>0</v>
      </c>
      <c r="AM24" s="17">
        <f t="shared" si="21"/>
        <v>0</v>
      </c>
      <c r="AN24" s="17">
        <f t="shared" si="21"/>
        <v>0</v>
      </c>
      <c r="AO24" s="17">
        <f t="shared" si="5"/>
        <v>0</v>
      </c>
      <c r="AP24" s="17">
        <f t="shared" si="6"/>
        <v>0</v>
      </c>
      <c r="AQ24" s="17">
        <f t="shared" si="7"/>
        <v>0</v>
      </c>
      <c r="AR24" s="17">
        <f t="shared" si="8"/>
        <v>0</v>
      </c>
      <c r="AS24" s="17">
        <f t="shared" si="9"/>
        <v>0</v>
      </c>
      <c r="AT24" s="17">
        <f t="shared" si="10"/>
        <v>0</v>
      </c>
      <c r="AU24" s="17">
        <f t="shared" si="11"/>
        <v>0</v>
      </c>
      <c r="AV24" s="17">
        <f t="shared" si="12"/>
        <v>0</v>
      </c>
      <c r="AW24" s="17">
        <f t="shared" si="13"/>
        <v>0</v>
      </c>
      <c r="AX24" s="17">
        <f t="shared" si="14"/>
        <v>0</v>
      </c>
      <c r="AY24" s="17">
        <f t="shared" si="15"/>
        <v>0</v>
      </c>
      <c r="AZ24" s="17">
        <f t="shared" si="16"/>
        <v>0</v>
      </c>
    </row>
    <row r="25" spans="2:52" ht="35.25" customHeight="1">
      <c r="B25" s="9"/>
      <c r="C25" s="15">
        <v>20</v>
      </c>
      <c r="D25" s="9" t="s">
        <v>16</v>
      </c>
      <c r="E25" s="10">
        <v>70</v>
      </c>
      <c r="F25" s="10">
        <f t="shared" si="17"/>
        <v>70</v>
      </c>
      <c r="G25" s="99">
        <f>'第13号（指定器具、提案要）'!I26</f>
        <v>0</v>
      </c>
      <c r="H25" s="99">
        <v>33</v>
      </c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>
        <v>77616</v>
      </c>
      <c r="V25" s="11"/>
      <c r="X25" s="20">
        <f t="shared" si="18"/>
        <v>0</v>
      </c>
      <c r="Y25" s="20">
        <f t="shared" si="20"/>
        <v>0</v>
      </c>
      <c r="Z25" s="20">
        <f t="shared" si="20"/>
        <v>0</v>
      </c>
      <c r="AA25" s="20">
        <f t="shared" si="20"/>
        <v>0</v>
      </c>
      <c r="AB25" s="20">
        <f t="shared" si="20"/>
        <v>0</v>
      </c>
      <c r="AC25" s="20">
        <f t="shared" si="20"/>
        <v>0</v>
      </c>
      <c r="AD25" s="20">
        <f t="shared" si="22"/>
        <v>0</v>
      </c>
      <c r="AE25" s="20">
        <f t="shared" si="22"/>
        <v>0</v>
      </c>
      <c r="AF25" s="20">
        <f t="shared" si="22"/>
        <v>0</v>
      </c>
      <c r="AG25" s="20">
        <f t="shared" si="22"/>
        <v>0</v>
      </c>
      <c r="AH25" s="20">
        <f t="shared" si="23"/>
        <v>0</v>
      </c>
      <c r="AI25" s="20">
        <f t="shared" si="23"/>
        <v>0</v>
      </c>
      <c r="AJ25" s="20">
        <f t="shared" si="23"/>
        <v>5433</v>
      </c>
      <c r="AK25" s="20">
        <f t="shared" si="23"/>
        <v>0</v>
      </c>
      <c r="AM25" s="17">
        <f t="shared" si="21"/>
        <v>0</v>
      </c>
      <c r="AN25" s="17">
        <f t="shared" si="21"/>
        <v>0</v>
      </c>
      <c r="AO25" s="17">
        <f t="shared" si="5"/>
        <v>0</v>
      </c>
      <c r="AP25" s="17">
        <f t="shared" si="6"/>
        <v>0</v>
      </c>
      <c r="AQ25" s="17">
        <f t="shared" si="7"/>
        <v>0</v>
      </c>
      <c r="AR25" s="17">
        <f t="shared" si="8"/>
        <v>0</v>
      </c>
      <c r="AS25" s="17">
        <f t="shared" si="9"/>
        <v>0</v>
      </c>
      <c r="AT25" s="17">
        <f t="shared" si="10"/>
        <v>0</v>
      </c>
      <c r="AU25" s="17">
        <f t="shared" si="11"/>
        <v>0</v>
      </c>
      <c r="AV25" s="17">
        <f t="shared" si="12"/>
        <v>0</v>
      </c>
      <c r="AW25" s="17">
        <f t="shared" si="13"/>
        <v>0</v>
      </c>
      <c r="AX25" s="17">
        <f t="shared" si="14"/>
        <v>0</v>
      </c>
      <c r="AY25" s="17">
        <f t="shared" si="15"/>
        <v>0</v>
      </c>
      <c r="AZ25" s="17">
        <f t="shared" si="16"/>
        <v>0</v>
      </c>
    </row>
    <row r="26" spans="2:52" ht="35.25" customHeight="1">
      <c r="B26" s="9"/>
      <c r="C26" s="15">
        <v>21</v>
      </c>
      <c r="D26" s="9" t="s">
        <v>17</v>
      </c>
      <c r="E26" s="10">
        <v>45</v>
      </c>
      <c r="F26" s="10">
        <f t="shared" si="17"/>
        <v>45</v>
      </c>
      <c r="G26" s="99">
        <f>'第13号（指定器具、提案要）'!I27</f>
        <v>0</v>
      </c>
      <c r="H26" s="99">
        <v>14</v>
      </c>
      <c r="I26" s="11"/>
      <c r="J26" s="11"/>
      <c r="K26" s="11"/>
      <c r="L26" s="11"/>
      <c r="M26" s="11"/>
      <c r="N26" s="11"/>
      <c r="O26" s="11"/>
      <c r="P26" s="11">
        <v>2156</v>
      </c>
      <c r="Q26" s="11"/>
      <c r="R26" s="11">
        <v>2156</v>
      </c>
      <c r="S26" s="11"/>
      <c r="T26" s="11"/>
      <c r="U26" s="11"/>
      <c r="V26" s="11">
        <v>2156</v>
      </c>
      <c r="X26" s="20">
        <f t="shared" si="18"/>
        <v>0</v>
      </c>
      <c r="Y26" s="20">
        <f t="shared" si="20"/>
        <v>0</v>
      </c>
      <c r="Z26" s="20">
        <f t="shared" si="20"/>
        <v>0</v>
      </c>
      <c r="AA26" s="20">
        <f t="shared" si="20"/>
        <v>0</v>
      </c>
      <c r="AB26" s="20">
        <f t="shared" si="20"/>
        <v>0</v>
      </c>
      <c r="AC26" s="20">
        <f t="shared" si="20"/>
        <v>0</v>
      </c>
      <c r="AD26" s="20">
        <f t="shared" si="22"/>
        <v>0</v>
      </c>
      <c r="AE26" s="20">
        <f t="shared" si="22"/>
        <v>97</v>
      </c>
      <c r="AF26" s="20">
        <f t="shared" si="22"/>
        <v>0</v>
      </c>
      <c r="AG26" s="20">
        <f t="shared" si="22"/>
        <v>97</v>
      </c>
      <c r="AH26" s="20">
        <f t="shared" si="23"/>
        <v>0</v>
      </c>
      <c r="AI26" s="20">
        <f t="shared" si="23"/>
        <v>0</v>
      </c>
      <c r="AJ26" s="20">
        <f t="shared" si="23"/>
        <v>0</v>
      </c>
      <c r="AK26" s="20">
        <f t="shared" si="23"/>
        <v>97</v>
      </c>
      <c r="AM26" s="17">
        <f t="shared" si="21"/>
        <v>0</v>
      </c>
      <c r="AN26" s="17">
        <f t="shared" si="21"/>
        <v>0</v>
      </c>
      <c r="AO26" s="17">
        <f t="shared" si="5"/>
        <v>0</v>
      </c>
      <c r="AP26" s="17">
        <f t="shared" si="6"/>
        <v>0</v>
      </c>
      <c r="AQ26" s="17">
        <f t="shared" si="7"/>
        <v>0</v>
      </c>
      <c r="AR26" s="17">
        <f t="shared" si="8"/>
        <v>0</v>
      </c>
      <c r="AS26" s="17">
        <f t="shared" si="9"/>
        <v>0</v>
      </c>
      <c r="AT26" s="17">
        <f t="shared" si="10"/>
        <v>0</v>
      </c>
      <c r="AU26" s="17">
        <f t="shared" si="11"/>
        <v>0</v>
      </c>
      <c r="AV26" s="17">
        <f t="shared" si="12"/>
        <v>0</v>
      </c>
      <c r="AW26" s="17">
        <f t="shared" si="13"/>
        <v>0</v>
      </c>
      <c r="AX26" s="17">
        <f t="shared" si="14"/>
        <v>0</v>
      </c>
      <c r="AY26" s="17">
        <f t="shared" si="15"/>
        <v>0</v>
      </c>
      <c r="AZ26" s="17">
        <f t="shared" si="16"/>
        <v>0</v>
      </c>
    </row>
    <row r="27" spans="2:52" ht="35.25" customHeight="1">
      <c r="B27" s="9"/>
      <c r="C27" s="15">
        <v>22</v>
      </c>
      <c r="D27" s="9" t="s">
        <v>18</v>
      </c>
      <c r="E27" s="10">
        <v>35</v>
      </c>
      <c r="F27" s="10">
        <f t="shared" si="17"/>
        <v>35</v>
      </c>
      <c r="G27" s="99">
        <f>'第13号（指定器具、提案要）'!I28</f>
        <v>0</v>
      </c>
      <c r="H27" s="99">
        <v>17</v>
      </c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X27" s="20">
        <f t="shared" si="18"/>
        <v>0</v>
      </c>
      <c r="Y27" s="20">
        <f t="shared" si="20"/>
        <v>0</v>
      </c>
      <c r="Z27" s="20">
        <f t="shared" si="20"/>
        <v>0</v>
      </c>
      <c r="AA27" s="20">
        <f t="shared" si="20"/>
        <v>0</v>
      </c>
      <c r="AB27" s="20">
        <f t="shared" si="20"/>
        <v>0</v>
      </c>
      <c r="AC27" s="20">
        <f t="shared" si="20"/>
        <v>0</v>
      </c>
      <c r="AD27" s="20">
        <f t="shared" si="22"/>
        <v>0</v>
      </c>
      <c r="AE27" s="20">
        <f t="shared" si="22"/>
        <v>0</v>
      </c>
      <c r="AF27" s="20">
        <f t="shared" si="22"/>
        <v>0</v>
      </c>
      <c r="AG27" s="20">
        <f t="shared" si="22"/>
        <v>0</v>
      </c>
      <c r="AH27" s="20">
        <f t="shared" si="23"/>
        <v>0</v>
      </c>
      <c r="AI27" s="20">
        <f t="shared" si="23"/>
        <v>0</v>
      </c>
      <c r="AJ27" s="20">
        <f t="shared" si="23"/>
        <v>0</v>
      </c>
      <c r="AK27" s="20">
        <f t="shared" si="23"/>
        <v>0</v>
      </c>
      <c r="AM27" s="17">
        <f t="shared" si="21"/>
        <v>0</v>
      </c>
      <c r="AN27" s="17">
        <f t="shared" si="21"/>
        <v>0</v>
      </c>
      <c r="AO27" s="17">
        <f t="shared" si="5"/>
        <v>0</v>
      </c>
      <c r="AP27" s="17">
        <f t="shared" si="6"/>
        <v>0</v>
      </c>
      <c r="AQ27" s="17">
        <f t="shared" si="7"/>
        <v>0</v>
      </c>
      <c r="AR27" s="17">
        <f t="shared" si="8"/>
        <v>0</v>
      </c>
      <c r="AS27" s="17">
        <f t="shared" si="9"/>
        <v>0</v>
      </c>
      <c r="AT27" s="17">
        <f t="shared" si="10"/>
        <v>0</v>
      </c>
      <c r="AU27" s="17">
        <f t="shared" si="11"/>
        <v>0</v>
      </c>
      <c r="AV27" s="17">
        <f t="shared" si="12"/>
        <v>0</v>
      </c>
      <c r="AW27" s="17">
        <f t="shared" si="13"/>
        <v>0</v>
      </c>
      <c r="AX27" s="17">
        <f t="shared" si="14"/>
        <v>0</v>
      </c>
      <c r="AY27" s="17">
        <f t="shared" si="15"/>
        <v>0</v>
      </c>
      <c r="AZ27" s="17">
        <f t="shared" si="16"/>
        <v>0</v>
      </c>
    </row>
    <row r="28" spans="2:52" ht="35.25" customHeight="1">
      <c r="B28" s="9"/>
      <c r="C28" s="15">
        <v>23</v>
      </c>
      <c r="D28" s="9" t="s">
        <v>19</v>
      </c>
      <c r="E28" s="10">
        <v>45</v>
      </c>
      <c r="F28" s="10">
        <f t="shared" si="17"/>
        <v>45</v>
      </c>
      <c r="G28" s="99">
        <f>'第13号（指定器具、提案要）'!I29</f>
        <v>0</v>
      </c>
      <c r="H28" s="99">
        <v>14</v>
      </c>
      <c r="I28" s="11"/>
      <c r="J28" s="11"/>
      <c r="K28" s="11"/>
      <c r="L28" s="11"/>
      <c r="M28" s="11"/>
      <c r="N28" s="11"/>
      <c r="O28" s="11"/>
      <c r="P28" s="11">
        <v>2156</v>
      </c>
      <c r="Q28" s="11">
        <v>8624</v>
      </c>
      <c r="R28" s="11"/>
      <c r="S28" s="11">
        <v>15092</v>
      </c>
      <c r="T28" s="11">
        <v>2156</v>
      </c>
      <c r="U28" s="11"/>
      <c r="V28" s="11"/>
      <c r="X28" s="20">
        <f t="shared" si="18"/>
        <v>0</v>
      </c>
      <c r="Y28" s="20">
        <f t="shared" si="20"/>
        <v>0</v>
      </c>
      <c r="Z28" s="20">
        <f t="shared" si="20"/>
        <v>0</v>
      </c>
      <c r="AA28" s="20">
        <f t="shared" si="20"/>
        <v>0</v>
      </c>
      <c r="AB28" s="20">
        <f t="shared" si="20"/>
        <v>0</v>
      </c>
      <c r="AC28" s="20">
        <f t="shared" si="20"/>
        <v>0</v>
      </c>
      <c r="AD28" s="20">
        <f t="shared" si="22"/>
        <v>0</v>
      </c>
      <c r="AE28" s="20">
        <f t="shared" si="22"/>
        <v>97</v>
      </c>
      <c r="AF28" s="20">
        <f t="shared" si="22"/>
        <v>388</v>
      </c>
      <c r="AG28" s="20">
        <f t="shared" si="22"/>
        <v>0</v>
      </c>
      <c r="AH28" s="20">
        <f t="shared" si="23"/>
        <v>679</v>
      </c>
      <c r="AI28" s="20">
        <f t="shared" si="23"/>
        <v>97</v>
      </c>
      <c r="AJ28" s="20">
        <f t="shared" si="23"/>
        <v>0</v>
      </c>
      <c r="AK28" s="20">
        <f t="shared" si="23"/>
        <v>0</v>
      </c>
      <c r="AM28" s="17">
        <f t="shared" si="21"/>
        <v>0</v>
      </c>
      <c r="AN28" s="17">
        <f t="shared" si="21"/>
        <v>0</v>
      </c>
      <c r="AO28" s="17">
        <f t="shared" si="5"/>
        <v>0</v>
      </c>
      <c r="AP28" s="17">
        <f t="shared" si="6"/>
        <v>0</v>
      </c>
      <c r="AQ28" s="17">
        <f t="shared" si="7"/>
        <v>0</v>
      </c>
      <c r="AR28" s="17">
        <f t="shared" si="8"/>
        <v>0</v>
      </c>
      <c r="AS28" s="17">
        <f t="shared" si="9"/>
        <v>0</v>
      </c>
      <c r="AT28" s="17">
        <f t="shared" si="10"/>
        <v>0</v>
      </c>
      <c r="AU28" s="17">
        <f t="shared" si="11"/>
        <v>0</v>
      </c>
      <c r="AV28" s="17">
        <f t="shared" si="12"/>
        <v>0</v>
      </c>
      <c r="AW28" s="17">
        <f t="shared" si="13"/>
        <v>0</v>
      </c>
      <c r="AX28" s="17">
        <f t="shared" si="14"/>
        <v>0</v>
      </c>
      <c r="AY28" s="17">
        <f t="shared" si="15"/>
        <v>0</v>
      </c>
      <c r="AZ28" s="17">
        <f t="shared" si="16"/>
        <v>0</v>
      </c>
    </row>
    <row r="29" spans="2:52" ht="35.25" customHeight="1">
      <c r="B29" s="9"/>
      <c r="C29" s="15">
        <v>24</v>
      </c>
      <c r="D29" s="9" t="s">
        <v>20</v>
      </c>
      <c r="E29" s="10">
        <v>35</v>
      </c>
      <c r="F29" s="10">
        <f t="shared" si="17"/>
        <v>35</v>
      </c>
      <c r="G29" s="99">
        <f>'第13号（指定器具、提案要）'!I30</f>
        <v>0</v>
      </c>
      <c r="H29" s="99">
        <v>17</v>
      </c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X29" s="20">
        <f t="shared" si="18"/>
        <v>0</v>
      </c>
      <c r="Y29" s="20">
        <f t="shared" si="20"/>
        <v>0</v>
      </c>
      <c r="Z29" s="20">
        <f t="shared" si="20"/>
        <v>0</v>
      </c>
      <c r="AA29" s="20">
        <f t="shared" si="20"/>
        <v>0</v>
      </c>
      <c r="AB29" s="20">
        <f t="shared" si="20"/>
        <v>0</v>
      </c>
      <c r="AC29" s="20">
        <f t="shared" si="20"/>
        <v>0</v>
      </c>
      <c r="AD29" s="20">
        <f t="shared" si="22"/>
        <v>0</v>
      </c>
      <c r="AE29" s="20">
        <f t="shared" si="22"/>
        <v>0</v>
      </c>
      <c r="AF29" s="20">
        <f t="shared" si="22"/>
        <v>0</v>
      </c>
      <c r="AG29" s="20">
        <f t="shared" si="22"/>
        <v>0</v>
      </c>
      <c r="AH29" s="20">
        <f t="shared" si="23"/>
        <v>0</v>
      </c>
      <c r="AI29" s="20">
        <f t="shared" si="23"/>
        <v>0</v>
      </c>
      <c r="AJ29" s="20">
        <f t="shared" si="23"/>
        <v>0</v>
      </c>
      <c r="AK29" s="20">
        <f t="shared" si="23"/>
        <v>0</v>
      </c>
      <c r="AM29" s="17">
        <f t="shared" si="21"/>
        <v>0</v>
      </c>
      <c r="AN29" s="17">
        <f t="shared" si="21"/>
        <v>0</v>
      </c>
      <c r="AO29" s="17">
        <f t="shared" si="5"/>
        <v>0</v>
      </c>
      <c r="AP29" s="17">
        <f t="shared" si="6"/>
        <v>0</v>
      </c>
      <c r="AQ29" s="17">
        <f t="shared" si="7"/>
        <v>0</v>
      </c>
      <c r="AR29" s="17">
        <f t="shared" si="8"/>
        <v>0</v>
      </c>
      <c r="AS29" s="17">
        <f t="shared" si="9"/>
        <v>0</v>
      </c>
      <c r="AT29" s="17">
        <f t="shared" si="10"/>
        <v>0</v>
      </c>
      <c r="AU29" s="17">
        <f t="shared" si="11"/>
        <v>0</v>
      </c>
      <c r="AV29" s="17">
        <f t="shared" si="12"/>
        <v>0</v>
      </c>
      <c r="AW29" s="17">
        <f t="shared" si="13"/>
        <v>0</v>
      </c>
      <c r="AX29" s="17">
        <f t="shared" si="14"/>
        <v>0</v>
      </c>
      <c r="AY29" s="17">
        <f t="shared" si="15"/>
        <v>0</v>
      </c>
      <c r="AZ29" s="17">
        <f t="shared" si="16"/>
        <v>0</v>
      </c>
    </row>
    <row r="30" spans="2:52" ht="35.25" customHeight="1">
      <c r="B30" s="9"/>
      <c r="C30" s="15">
        <v>25</v>
      </c>
      <c r="D30" s="9" t="s">
        <v>21</v>
      </c>
      <c r="E30" s="10">
        <v>46</v>
      </c>
      <c r="F30" s="10">
        <f t="shared" si="17"/>
        <v>46</v>
      </c>
      <c r="G30" s="99">
        <f>'第13号（指定器具、提案要）'!I31</f>
        <v>0</v>
      </c>
      <c r="H30" s="99">
        <v>13</v>
      </c>
      <c r="I30" s="11"/>
      <c r="J30" s="11"/>
      <c r="K30" s="11"/>
      <c r="L30" s="11"/>
      <c r="M30" s="11"/>
      <c r="N30" s="11"/>
      <c r="O30" s="11">
        <v>2156</v>
      </c>
      <c r="P30" s="11"/>
      <c r="Q30" s="11">
        <v>10780</v>
      </c>
      <c r="R30" s="11">
        <v>10780</v>
      </c>
      <c r="S30" s="11"/>
      <c r="T30" s="11"/>
      <c r="U30" s="11">
        <v>25872</v>
      </c>
      <c r="V30" s="11">
        <v>2156</v>
      </c>
      <c r="X30" s="20">
        <f t="shared" si="18"/>
        <v>0</v>
      </c>
      <c r="Y30" s="20">
        <f t="shared" si="20"/>
        <v>0</v>
      </c>
      <c r="Z30" s="20">
        <f t="shared" si="20"/>
        <v>0</v>
      </c>
      <c r="AA30" s="20">
        <f t="shared" si="20"/>
        <v>0</v>
      </c>
      <c r="AB30" s="20">
        <f t="shared" si="20"/>
        <v>0</v>
      </c>
      <c r="AC30" s="20">
        <f t="shared" si="20"/>
        <v>0</v>
      </c>
      <c r="AD30" s="20">
        <f t="shared" si="22"/>
        <v>99</v>
      </c>
      <c r="AE30" s="20">
        <f t="shared" si="22"/>
        <v>0</v>
      </c>
      <c r="AF30" s="20">
        <f t="shared" si="22"/>
        <v>496</v>
      </c>
      <c r="AG30" s="20">
        <f t="shared" si="22"/>
        <v>496</v>
      </c>
      <c r="AH30" s="20">
        <f t="shared" si="23"/>
        <v>0</v>
      </c>
      <c r="AI30" s="20">
        <f t="shared" si="23"/>
        <v>0</v>
      </c>
      <c r="AJ30" s="20">
        <f t="shared" si="23"/>
        <v>1190</v>
      </c>
      <c r="AK30" s="20">
        <f t="shared" si="23"/>
        <v>99</v>
      </c>
      <c r="AM30" s="17">
        <f t="shared" si="21"/>
        <v>0</v>
      </c>
      <c r="AN30" s="17">
        <f t="shared" si="21"/>
        <v>0</v>
      </c>
      <c r="AO30" s="17">
        <f t="shared" si="5"/>
        <v>0</v>
      </c>
      <c r="AP30" s="17">
        <f t="shared" si="6"/>
        <v>0</v>
      </c>
      <c r="AQ30" s="17">
        <f t="shared" si="7"/>
        <v>0</v>
      </c>
      <c r="AR30" s="17">
        <f t="shared" si="8"/>
        <v>0</v>
      </c>
      <c r="AS30" s="17">
        <f t="shared" si="9"/>
        <v>0</v>
      </c>
      <c r="AT30" s="17">
        <f t="shared" si="10"/>
        <v>0</v>
      </c>
      <c r="AU30" s="17">
        <f t="shared" si="11"/>
        <v>0</v>
      </c>
      <c r="AV30" s="17">
        <f t="shared" si="12"/>
        <v>0</v>
      </c>
      <c r="AW30" s="17">
        <f t="shared" si="13"/>
        <v>0</v>
      </c>
      <c r="AX30" s="17">
        <f t="shared" si="14"/>
        <v>0</v>
      </c>
      <c r="AY30" s="17">
        <f t="shared" si="15"/>
        <v>0</v>
      </c>
      <c r="AZ30" s="17">
        <f t="shared" si="16"/>
        <v>0</v>
      </c>
    </row>
    <row r="31" spans="2:52" ht="35.25" customHeight="1">
      <c r="B31" s="9"/>
      <c r="C31" s="15">
        <v>26</v>
      </c>
      <c r="D31" s="9" t="s">
        <v>22</v>
      </c>
      <c r="E31" s="10">
        <v>35</v>
      </c>
      <c r="F31" s="10">
        <f t="shared" si="17"/>
        <v>35</v>
      </c>
      <c r="G31" s="99">
        <f>'第13号（指定器具、提案要）'!I32</f>
        <v>0</v>
      </c>
      <c r="H31" s="99">
        <v>7</v>
      </c>
      <c r="I31" s="11"/>
      <c r="J31" s="11"/>
      <c r="K31" s="11"/>
      <c r="L31" s="11"/>
      <c r="M31" s="11"/>
      <c r="N31" s="11"/>
      <c r="O31" s="11">
        <v>105644</v>
      </c>
      <c r="P31" s="11">
        <v>6468</v>
      </c>
      <c r="Q31" s="11">
        <v>8624</v>
      </c>
      <c r="R31" s="11">
        <v>23716</v>
      </c>
      <c r="S31" s="11">
        <v>21560</v>
      </c>
      <c r="T31" s="11"/>
      <c r="U31" s="11"/>
      <c r="V31" s="11"/>
      <c r="X31" s="20">
        <f t="shared" si="18"/>
        <v>0</v>
      </c>
      <c r="Y31" s="20">
        <f t="shared" si="20"/>
        <v>0</v>
      </c>
      <c r="Z31" s="20">
        <f t="shared" si="20"/>
        <v>0</v>
      </c>
      <c r="AA31" s="20">
        <f t="shared" si="20"/>
        <v>0</v>
      </c>
      <c r="AB31" s="20">
        <f t="shared" si="20"/>
        <v>0</v>
      </c>
      <c r="AC31" s="20">
        <f t="shared" si="20"/>
        <v>0</v>
      </c>
      <c r="AD31" s="20">
        <f t="shared" si="22"/>
        <v>3698</v>
      </c>
      <c r="AE31" s="20">
        <f t="shared" si="22"/>
        <v>226</v>
      </c>
      <c r="AF31" s="20">
        <f t="shared" si="22"/>
        <v>302</v>
      </c>
      <c r="AG31" s="20">
        <f t="shared" si="22"/>
        <v>830</v>
      </c>
      <c r="AH31" s="20">
        <f t="shared" si="23"/>
        <v>755</v>
      </c>
      <c r="AI31" s="20">
        <f t="shared" si="23"/>
        <v>0</v>
      </c>
      <c r="AJ31" s="20">
        <f t="shared" si="23"/>
        <v>0</v>
      </c>
      <c r="AK31" s="20">
        <f t="shared" si="23"/>
        <v>0</v>
      </c>
      <c r="AM31" s="17">
        <f t="shared" si="21"/>
        <v>0</v>
      </c>
      <c r="AN31" s="17">
        <f t="shared" si="21"/>
        <v>0</v>
      </c>
      <c r="AO31" s="17">
        <f t="shared" si="5"/>
        <v>0</v>
      </c>
      <c r="AP31" s="17">
        <f t="shared" si="6"/>
        <v>0</v>
      </c>
      <c r="AQ31" s="17">
        <f t="shared" si="7"/>
        <v>0</v>
      </c>
      <c r="AR31" s="17">
        <f t="shared" si="8"/>
        <v>0</v>
      </c>
      <c r="AS31" s="17">
        <f t="shared" si="9"/>
        <v>0</v>
      </c>
      <c r="AT31" s="17">
        <f t="shared" si="10"/>
        <v>0</v>
      </c>
      <c r="AU31" s="17">
        <f t="shared" si="11"/>
        <v>0</v>
      </c>
      <c r="AV31" s="17">
        <f t="shared" si="12"/>
        <v>0</v>
      </c>
      <c r="AW31" s="17">
        <f t="shared" si="13"/>
        <v>0</v>
      </c>
      <c r="AX31" s="17">
        <f t="shared" si="14"/>
        <v>0</v>
      </c>
      <c r="AY31" s="17">
        <f t="shared" si="15"/>
        <v>0</v>
      </c>
      <c r="AZ31" s="17">
        <f t="shared" si="16"/>
        <v>0</v>
      </c>
    </row>
    <row r="32" spans="2:52" ht="35.25" customHeight="1">
      <c r="B32" s="9"/>
      <c r="C32" s="15">
        <v>27</v>
      </c>
      <c r="D32" s="9" t="s">
        <v>203</v>
      </c>
      <c r="E32" s="10">
        <v>23</v>
      </c>
      <c r="F32" s="10">
        <f t="shared" si="17"/>
        <v>23</v>
      </c>
      <c r="G32" s="99">
        <f>'第13号（指定器具、提案要）'!I33</f>
        <v>0</v>
      </c>
      <c r="H32" s="99">
        <v>6.3</v>
      </c>
      <c r="I32" s="11"/>
      <c r="J32" s="11"/>
      <c r="K32" s="11"/>
      <c r="L32" s="11">
        <v>96</v>
      </c>
      <c r="M32" s="11"/>
      <c r="N32" s="11"/>
      <c r="O32" s="11"/>
      <c r="P32" s="11"/>
      <c r="Q32" s="11"/>
      <c r="R32" s="11"/>
      <c r="S32" s="11"/>
      <c r="T32" s="11"/>
      <c r="U32" s="11"/>
      <c r="V32" s="11"/>
      <c r="X32" s="20">
        <f t="shared" si="18"/>
        <v>0</v>
      </c>
      <c r="Y32" s="20">
        <f t="shared" si="20"/>
        <v>0</v>
      </c>
      <c r="Z32" s="20">
        <f t="shared" si="20"/>
        <v>0</v>
      </c>
      <c r="AA32" s="20">
        <f t="shared" si="20"/>
        <v>2</v>
      </c>
      <c r="AB32" s="20">
        <f t="shared" si="20"/>
        <v>0</v>
      </c>
      <c r="AC32" s="20">
        <f t="shared" si="20"/>
        <v>0</v>
      </c>
      <c r="AD32" s="20">
        <f t="shared" si="22"/>
        <v>0</v>
      </c>
      <c r="AE32" s="20">
        <f t="shared" si="22"/>
        <v>0</v>
      </c>
      <c r="AF32" s="20">
        <f t="shared" si="22"/>
        <v>0</v>
      </c>
      <c r="AG32" s="20">
        <f t="shared" si="22"/>
        <v>0</v>
      </c>
      <c r="AH32" s="20">
        <f t="shared" si="23"/>
        <v>0</v>
      </c>
      <c r="AI32" s="20">
        <f t="shared" si="23"/>
        <v>0</v>
      </c>
      <c r="AJ32" s="20">
        <f t="shared" si="23"/>
        <v>0</v>
      </c>
      <c r="AK32" s="20">
        <f t="shared" si="23"/>
        <v>0</v>
      </c>
      <c r="AM32" s="17">
        <f t="shared" si="21"/>
        <v>0</v>
      </c>
      <c r="AN32" s="17">
        <f t="shared" si="21"/>
        <v>0</v>
      </c>
      <c r="AO32" s="17">
        <f t="shared" si="5"/>
        <v>0</v>
      </c>
      <c r="AP32" s="17">
        <f t="shared" si="6"/>
        <v>0</v>
      </c>
      <c r="AQ32" s="17">
        <f t="shared" si="7"/>
        <v>0</v>
      </c>
      <c r="AR32" s="17">
        <f t="shared" si="8"/>
        <v>0</v>
      </c>
      <c r="AS32" s="17">
        <f t="shared" si="9"/>
        <v>0</v>
      </c>
      <c r="AT32" s="17">
        <f t="shared" si="10"/>
        <v>0</v>
      </c>
      <c r="AU32" s="17">
        <f t="shared" si="11"/>
        <v>0</v>
      </c>
      <c r="AV32" s="17">
        <f t="shared" si="12"/>
        <v>0</v>
      </c>
      <c r="AW32" s="17">
        <f t="shared" si="13"/>
        <v>0</v>
      </c>
      <c r="AX32" s="17">
        <f t="shared" si="14"/>
        <v>0</v>
      </c>
      <c r="AY32" s="17">
        <f t="shared" si="15"/>
        <v>0</v>
      </c>
      <c r="AZ32" s="17">
        <f t="shared" si="16"/>
        <v>0</v>
      </c>
    </row>
    <row r="33" spans="2:52" ht="35.25" customHeight="1">
      <c r="B33" s="9"/>
      <c r="C33" s="15">
        <v>28</v>
      </c>
      <c r="D33" s="9" t="s">
        <v>204</v>
      </c>
      <c r="E33" s="10">
        <v>132</v>
      </c>
      <c r="F33" s="10">
        <f t="shared" si="17"/>
        <v>132</v>
      </c>
      <c r="G33" s="99">
        <f>'第13号（指定器具、提案要）'!I34</f>
        <v>0</v>
      </c>
      <c r="H33" s="99">
        <v>36</v>
      </c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X33" s="20">
        <f t="shared" si="18"/>
        <v>0</v>
      </c>
      <c r="Y33" s="20">
        <f t="shared" si="20"/>
        <v>0</v>
      </c>
      <c r="Z33" s="20">
        <f t="shared" si="20"/>
        <v>0</v>
      </c>
      <c r="AA33" s="20">
        <f t="shared" si="20"/>
        <v>0</v>
      </c>
      <c r="AB33" s="20">
        <f t="shared" si="20"/>
        <v>0</v>
      </c>
      <c r="AC33" s="20">
        <f t="shared" si="20"/>
        <v>0</v>
      </c>
      <c r="AD33" s="20">
        <f t="shared" si="22"/>
        <v>0</v>
      </c>
      <c r="AE33" s="20">
        <f t="shared" si="22"/>
        <v>0</v>
      </c>
      <c r="AF33" s="20">
        <f t="shared" si="22"/>
        <v>0</v>
      </c>
      <c r="AG33" s="20">
        <f t="shared" si="22"/>
        <v>0</v>
      </c>
      <c r="AH33" s="20">
        <f t="shared" si="23"/>
        <v>0</v>
      </c>
      <c r="AI33" s="20">
        <f t="shared" si="23"/>
        <v>0</v>
      </c>
      <c r="AJ33" s="20">
        <f t="shared" si="23"/>
        <v>0</v>
      </c>
      <c r="AK33" s="20">
        <f t="shared" si="23"/>
        <v>0</v>
      </c>
      <c r="AM33" s="17">
        <f t="shared" si="21"/>
        <v>0</v>
      </c>
      <c r="AN33" s="17">
        <f t="shared" si="21"/>
        <v>0</v>
      </c>
      <c r="AO33" s="17">
        <f t="shared" si="5"/>
        <v>0</v>
      </c>
      <c r="AP33" s="17">
        <f t="shared" si="6"/>
        <v>0</v>
      </c>
      <c r="AQ33" s="17">
        <f t="shared" si="7"/>
        <v>0</v>
      </c>
      <c r="AR33" s="17">
        <f t="shared" si="8"/>
        <v>0</v>
      </c>
      <c r="AS33" s="17">
        <f t="shared" si="9"/>
        <v>0</v>
      </c>
      <c r="AT33" s="17">
        <f t="shared" si="10"/>
        <v>0</v>
      </c>
      <c r="AU33" s="17">
        <f t="shared" si="11"/>
        <v>0</v>
      </c>
      <c r="AV33" s="17">
        <f t="shared" si="12"/>
        <v>0</v>
      </c>
      <c r="AW33" s="17">
        <f t="shared" si="13"/>
        <v>0</v>
      </c>
      <c r="AX33" s="17">
        <f t="shared" si="14"/>
        <v>0</v>
      </c>
      <c r="AY33" s="17">
        <f t="shared" si="15"/>
        <v>0</v>
      </c>
      <c r="AZ33" s="17">
        <f t="shared" si="16"/>
        <v>0</v>
      </c>
    </row>
    <row r="34" spans="2:52" ht="35.25" customHeight="1">
      <c r="B34" s="9"/>
      <c r="C34" s="15">
        <v>29</v>
      </c>
      <c r="D34" s="9" t="s">
        <v>205</v>
      </c>
      <c r="E34" s="10">
        <v>258</v>
      </c>
      <c r="F34" s="10">
        <f t="shared" si="17"/>
        <v>258</v>
      </c>
      <c r="G34" s="99">
        <f>'第13号（指定器具、提案要）'!I35</f>
        <v>0</v>
      </c>
      <c r="H34" s="99">
        <v>124</v>
      </c>
      <c r="I34" s="11"/>
      <c r="J34" s="11"/>
      <c r="K34" s="11"/>
      <c r="L34" s="11"/>
      <c r="M34" s="11"/>
      <c r="N34" s="11">
        <v>20328</v>
      </c>
      <c r="O34" s="11"/>
      <c r="P34" s="11"/>
      <c r="Q34" s="11"/>
      <c r="R34" s="11"/>
      <c r="S34" s="11"/>
      <c r="T34" s="11"/>
      <c r="U34" s="11"/>
      <c r="V34" s="11"/>
      <c r="X34" s="20">
        <f t="shared" si="18"/>
        <v>0</v>
      </c>
      <c r="Y34" s="20">
        <f t="shared" si="20"/>
        <v>0</v>
      </c>
      <c r="Z34" s="20">
        <f t="shared" si="20"/>
        <v>0</v>
      </c>
      <c r="AA34" s="20">
        <f t="shared" si="20"/>
        <v>0</v>
      </c>
      <c r="AB34" s="20">
        <f t="shared" si="20"/>
        <v>0</v>
      </c>
      <c r="AC34" s="20">
        <f t="shared" si="20"/>
        <v>5245</v>
      </c>
      <c r="AD34" s="20">
        <f t="shared" si="22"/>
        <v>0</v>
      </c>
      <c r="AE34" s="20">
        <f t="shared" si="22"/>
        <v>0</v>
      </c>
      <c r="AF34" s="20">
        <f t="shared" si="22"/>
        <v>0</v>
      </c>
      <c r="AG34" s="20">
        <f t="shared" si="22"/>
        <v>0</v>
      </c>
      <c r="AH34" s="20">
        <f t="shared" si="23"/>
        <v>0</v>
      </c>
      <c r="AI34" s="20">
        <f t="shared" si="23"/>
        <v>0</v>
      </c>
      <c r="AJ34" s="20">
        <f t="shared" si="23"/>
        <v>0</v>
      </c>
      <c r="AK34" s="20">
        <f t="shared" si="23"/>
        <v>0</v>
      </c>
      <c r="AM34" s="17">
        <f t="shared" si="21"/>
        <v>0</v>
      </c>
      <c r="AN34" s="17">
        <f t="shared" si="21"/>
        <v>0</v>
      </c>
      <c r="AO34" s="17">
        <f t="shared" si="5"/>
        <v>0</v>
      </c>
      <c r="AP34" s="17">
        <f t="shared" si="6"/>
        <v>0</v>
      </c>
      <c r="AQ34" s="17">
        <f t="shared" si="7"/>
        <v>0</v>
      </c>
      <c r="AR34" s="17">
        <f t="shared" si="8"/>
        <v>0</v>
      </c>
      <c r="AS34" s="17">
        <f t="shared" si="9"/>
        <v>0</v>
      </c>
      <c r="AT34" s="17">
        <f t="shared" si="10"/>
        <v>0</v>
      </c>
      <c r="AU34" s="17">
        <f t="shared" si="11"/>
        <v>0</v>
      </c>
      <c r="AV34" s="17">
        <f t="shared" si="12"/>
        <v>0</v>
      </c>
      <c r="AW34" s="17">
        <f t="shared" si="13"/>
        <v>0</v>
      </c>
      <c r="AX34" s="17">
        <f t="shared" si="14"/>
        <v>0</v>
      </c>
      <c r="AY34" s="17">
        <f t="shared" si="15"/>
        <v>0</v>
      </c>
      <c r="AZ34" s="17">
        <f t="shared" si="16"/>
        <v>0</v>
      </c>
    </row>
    <row r="35" spans="2:52" ht="35.25" customHeight="1">
      <c r="B35" s="9"/>
      <c r="C35" s="15">
        <v>30</v>
      </c>
      <c r="D35" s="9" t="s">
        <v>207</v>
      </c>
      <c r="E35" s="10">
        <v>180</v>
      </c>
      <c r="F35" s="10">
        <f t="shared" si="17"/>
        <v>180</v>
      </c>
      <c r="G35" s="99">
        <f>'第13号（指定器具、提案要）'!I36</f>
        <v>0</v>
      </c>
      <c r="H35" s="99">
        <v>60</v>
      </c>
      <c r="I35" s="11"/>
      <c r="J35" s="11"/>
      <c r="K35" s="11">
        <v>2880</v>
      </c>
      <c r="L35" s="11"/>
      <c r="M35" s="11"/>
      <c r="N35" s="11">
        <v>9240</v>
      </c>
      <c r="O35" s="11"/>
      <c r="P35" s="11"/>
      <c r="Q35" s="11"/>
      <c r="R35" s="11"/>
      <c r="S35" s="11"/>
      <c r="T35" s="11"/>
      <c r="U35" s="11"/>
      <c r="V35" s="11"/>
      <c r="X35" s="20">
        <f t="shared" si="18"/>
        <v>0</v>
      </c>
      <c r="Y35" s="20">
        <f t="shared" si="20"/>
        <v>0</v>
      </c>
      <c r="Z35" s="20">
        <f t="shared" si="20"/>
        <v>518</v>
      </c>
      <c r="AA35" s="20">
        <f t="shared" si="20"/>
        <v>0</v>
      </c>
      <c r="AB35" s="20">
        <f t="shared" si="20"/>
        <v>0</v>
      </c>
      <c r="AC35" s="20">
        <f t="shared" si="20"/>
        <v>1663</v>
      </c>
      <c r="AD35" s="20">
        <f t="shared" si="22"/>
        <v>0</v>
      </c>
      <c r="AE35" s="20">
        <f t="shared" si="22"/>
        <v>0</v>
      </c>
      <c r="AF35" s="20">
        <f t="shared" si="22"/>
        <v>0</v>
      </c>
      <c r="AG35" s="20">
        <f t="shared" si="22"/>
        <v>0</v>
      </c>
      <c r="AH35" s="20">
        <f t="shared" si="23"/>
        <v>0</v>
      </c>
      <c r="AI35" s="20">
        <f t="shared" si="23"/>
        <v>0</v>
      </c>
      <c r="AJ35" s="20">
        <f t="shared" si="23"/>
        <v>0</v>
      </c>
      <c r="AK35" s="20">
        <f t="shared" si="23"/>
        <v>0</v>
      </c>
      <c r="AM35" s="17">
        <f t="shared" si="21"/>
        <v>0</v>
      </c>
      <c r="AN35" s="17">
        <f t="shared" si="21"/>
        <v>0</v>
      </c>
      <c r="AO35" s="17">
        <f t="shared" si="5"/>
        <v>0</v>
      </c>
      <c r="AP35" s="17">
        <f t="shared" si="6"/>
        <v>0</v>
      </c>
      <c r="AQ35" s="17">
        <f t="shared" si="7"/>
        <v>0</v>
      </c>
      <c r="AR35" s="17">
        <f t="shared" si="8"/>
        <v>0</v>
      </c>
      <c r="AS35" s="17">
        <f t="shared" si="9"/>
        <v>0</v>
      </c>
      <c r="AT35" s="17">
        <f t="shared" si="10"/>
        <v>0</v>
      </c>
      <c r="AU35" s="17">
        <f t="shared" si="11"/>
        <v>0</v>
      </c>
      <c r="AV35" s="17">
        <f t="shared" si="12"/>
        <v>0</v>
      </c>
      <c r="AW35" s="17">
        <f t="shared" si="13"/>
        <v>0</v>
      </c>
      <c r="AX35" s="17">
        <f t="shared" si="14"/>
        <v>0</v>
      </c>
      <c r="AY35" s="17">
        <f t="shared" si="15"/>
        <v>0</v>
      </c>
      <c r="AZ35" s="17">
        <f t="shared" si="16"/>
        <v>0</v>
      </c>
    </row>
    <row r="36" spans="2:52" ht="35.25" customHeight="1">
      <c r="B36" s="9"/>
      <c r="C36" s="15">
        <v>31</v>
      </c>
      <c r="D36" s="9" t="s">
        <v>209</v>
      </c>
      <c r="E36" s="10">
        <v>69</v>
      </c>
      <c r="F36" s="10">
        <f t="shared" si="17"/>
        <v>69</v>
      </c>
      <c r="G36" s="99">
        <f>'第13号（指定器具、提案要）'!I37</f>
        <v>0</v>
      </c>
      <c r="H36" s="99">
        <v>19</v>
      </c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>
        <v>1848</v>
      </c>
      <c r="X36" s="20">
        <f t="shared" si="18"/>
        <v>0</v>
      </c>
      <c r="Y36" s="20">
        <f t="shared" si="20"/>
        <v>0</v>
      </c>
      <c r="Z36" s="20">
        <f t="shared" si="20"/>
        <v>0</v>
      </c>
      <c r="AA36" s="20">
        <f t="shared" si="20"/>
        <v>0</v>
      </c>
      <c r="AB36" s="20">
        <f t="shared" si="20"/>
        <v>0</v>
      </c>
      <c r="AC36" s="20">
        <f t="shared" si="20"/>
        <v>0</v>
      </c>
      <c r="AD36" s="20">
        <f t="shared" si="22"/>
        <v>0</v>
      </c>
      <c r="AE36" s="20">
        <f t="shared" si="22"/>
        <v>0</v>
      </c>
      <c r="AF36" s="20">
        <f t="shared" si="22"/>
        <v>0</v>
      </c>
      <c r="AG36" s="20">
        <f t="shared" si="22"/>
        <v>0</v>
      </c>
      <c r="AH36" s="20">
        <f t="shared" si="23"/>
        <v>0</v>
      </c>
      <c r="AI36" s="20">
        <f t="shared" si="23"/>
        <v>0</v>
      </c>
      <c r="AJ36" s="20">
        <f t="shared" si="23"/>
        <v>0</v>
      </c>
      <c r="AK36" s="20">
        <f t="shared" si="23"/>
        <v>128</v>
      </c>
      <c r="AM36" s="17">
        <f t="shared" si="21"/>
        <v>0</v>
      </c>
      <c r="AN36" s="17">
        <f t="shared" si="21"/>
        <v>0</v>
      </c>
      <c r="AO36" s="17">
        <f t="shared" si="5"/>
        <v>0</v>
      </c>
      <c r="AP36" s="17">
        <f t="shared" si="6"/>
        <v>0</v>
      </c>
      <c r="AQ36" s="17">
        <f t="shared" si="7"/>
        <v>0</v>
      </c>
      <c r="AR36" s="17">
        <f t="shared" si="8"/>
        <v>0</v>
      </c>
      <c r="AS36" s="17">
        <f t="shared" si="9"/>
        <v>0</v>
      </c>
      <c r="AT36" s="17">
        <f t="shared" si="10"/>
        <v>0</v>
      </c>
      <c r="AU36" s="17">
        <f t="shared" si="11"/>
        <v>0</v>
      </c>
      <c r="AV36" s="17">
        <f t="shared" si="12"/>
        <v>0</v>
      </c>
      <c r="AW36" s="17">
        <f t="shared" si="13"/>
        <v>0</v>
      </c>
      <c r="AX36" s="17">
        <f t="shared" si="14"/>
        <v>0</v>
      </c>
      <c r="AY36" s="17">
        <f t="shared" si="15"/>
        <v>0</v>
      </c>
      <c r="AZ36" s="17">
        <f t="shared" si="16"/>
        <v>0</v>
      </c>
    </row>
    <row r="37" spans="2:52" ht="35.25" customHeight="1">
      <c r="B37" s="9"/>
      <c r="C37" s="15">
        <v>32</v>
      </c>
      <c r="D37" s="9" t="s">
        <v>211</v>
      </c>
      <c r="E37" s="10">
        <v>135</v>
      </c>
      <c r="F37" s="10">
        <f t="shared" si="17"/>
        <v>135</v>
      </c>
      <c r="G37" s="99">
        <f>'第13号（指定器具、提案要）'!I38</f>
        <v>0</v>
      </c>
      <c r="H37" s="99">
        <v>56</v>
      </c>
      <c r="I37" s="11"/>
      <c r="J37" s="11"/>
      <c r="K37" s="11"/>
      <c r="L37" s="11"/>
      <c r="M37" s="11"/>
      <c r="N37" s="11"/>
      <c r="O37" s="11"/>
      <c r="P37" s="11"/>
      <c r="Q37" s="11"/>
      <c r="R37" s="11">
        <v>8008</v>
      </c>
      <c r="S37" s="11">
        <v>0</v>
      </c>
      <c r="T37" s="11"/>
      <c r="U37" s="11">
        <v>4004</v>
      </c>
      <c r="V37" s="11">
        <v>13552</v>
      </c>
      <c r="X37" s="20">
        <f t="shared" si="18"/>
        <v>0</v>
      </c>
      <c r="Y37" s="20">
        <f t="shared" si="20"/>
        <v>0</v>
      </c>
      <c r="Z37" s="20">
        <f t="shared" si="20"/>
        <v>0</v>
      </c>
      <c r="AA37" s="20">
        <f t="shared" si="20"/>
        <v>0</v>
      </c>
      <c r="AB37" s="20">
        <f t="shared" si="20"/>
        <v>0</v>
      </c>
      <c r="AC37" s="20">
        <f t="shared" si="20"/>
        <v>0</v>
      </c>
      <c r="AD37" s="20">
        <f t="shared" si="22"/>
        <v>0</v>
      </c>
      <c r="AE37" s="20">
        <f t="shared" si="22"/>
        <v>0</v>
      </c>
      <c r="AF37" s="20">
        <f t="shared" si="22"/>
        <v>0</v>
      </c>
      <c r="AG37" s="20">
        <f t="shared" si="22"/>
        <v>1081</v>
      </c>
      <c r="AH37" s="20">
        <f t="shared" si="23"/>
        <v>0</v>
      </c>
      <c r="AI37" s="20">
        <f t="shared" si="23"/>
        <v>0</v>
      </c>
      <c r="AJ37" s="20">
        <f t="shared" si="23"/>
        <v>541</v>
      </c>
      <c r="AK37" s="20">
        <f t="shared" si="23"/>
        <v>1830</v>
      </c>
      <c r="AM37" s="17">
        <f t="shared" si="21"/>
        <v>0</v>
      </c>
      <c r="AN37" s="17">
        <f t="shared" si="21"/>
        <v>0</v>
      </c>
      <c r="AO37" s="17">
        <f t="shared" si="5"/>
        <v>0</v>
      </c>
      <c r="AP37" s="17">
        <f t="shared" si="6"/>
        <v>0</v>
      </c>
      <c r="AQ37" s="17">
        <f t="shared" si="7"/>
        <v>0</v>
      </c>
      <c r="AR37" s="17">
        <f t="shared" si="8"/>
        <v>0</v>
      </c>
      <c r="AS37" s="17">
        <f t="shared" si="9"/>
        <v>0</v>
      </c>
      <c r="AT37" s="17">
        <f t="shared" si="10"/>
        <v>0</v>
      </c>
      <c r="AU37" s="17">
        <f t="shared" si="11"/>
        <v>0</v>
      </c>
      <c r="AV37" s="17">
        <f t="shared" si="12"/>
        <v>0</v>
      </c>
      <c r="AW37" s="17">
        <f t="shared" si="13"/>
        <v>0</v>
      </c>
      <c r="AX37" s="17">
        <f t="shared" si="14"/>
        <v>0</v>
      </c>
      <c r="AY37" s="17">
        <f t="shared" si="15"/>
        <v>0</v>
      </c>
      <c r="AZ37" s="17">
        <f t="shared" si="16"/>
        <v>0</v>
      </c>
    </row>
    <row r="38" spans="2:52" ht="35.25" customHeight="1">
      <c r="B38" s="9"/>
      <c r="C38" s="15">
        <v>33</v>
      </c>
      <c r="D38" s="9" t="s">
        <v>241</v>
      </c>
      <c r="E38" s="10">
        <v>96</v>
      </c>
      <c r="F38" s="10">
        <f t="shared" si="17"/>
        <v>96</v>
      </c>
      <c r="G38" s="99">
        <f>'第13号（指定器具、提案要）'!I39</f>
        <v>0</v>
      </c>
      <c r="H38" s="99">
        <v>18</v>
      </c>
      <c r="I38" s="11"/>
      <c r="J38" s="11"/>
      <c r="K38" s="11"/>
      <c r="L38" s="11"/>
      <c r="M38" s="11"/>
      <c r="N38" s="11">
        <v>12012</v>
      </c>
      <c r="O38" s="11"/>
      <c r="P38" s="11">
        <v>3388</v>
      </c>
      <c r="Q38" s="11"/>
      <c r="R38" s="11">
        <v>10010</v>
      </c>
      <c r="S38" s="11"/>
      <c r="T38" s="11">
        <v>308</v>
      </c>
      <c r="U38" s="11"/>
      <c r="V38" s="11"/>
      <c r="X38" s="20">
        <f t="shared" si="18"/>
        <v>0</v>
      </c>
      <c r="Y38" s="20">
        <f t="shared" si="20"/>
        <v>0</v>
      </c>
      <c r="Z38" s="20">
        <f t="shared" si="20"/>
        <v>0</v>
      </c>
      <c r="AA38" s="20">
        <f t="shared" si="20"/>
        <v>0</v>
      </c>
      <c r="AB38" s="20">
        <f t="shared" si="20"/>
        <v>0</v>
      </c>
      <c r="AC38" s="20">
        <f t="shared" si="20"/>
        <v>1153</v>
      </c>
      <c r="AD38" s="20">
        <f t="shared" si="22"/>
        <v>0</v>
      </c>
      <c r="AE38" s="20">
        <f t="shared" si="22"/>
        <v>325</v>
      </c>
      <c r="AF38" s="20">
        <f t="shared" si="22"/>
        <v>0</v>
      </c>
      <c r="AG38" s="20">
        <f t="shared" si="22"/>
        <v>961</v>
      </c>
      <c r="AH38" s="20">
        <f t="shared" si="23"/>
        <v>0</v>
      </c>
      <c r="AI38" s="20">
        <f t="shared" si="23"/>
        <v>30</v>
      </c>
      <c r="AJ38" s="20">
        <f t="shared" si="23"/>
        <v>0</v>
      </c>
      <c r="AK38" s="20">
        <f t="shared" si="23"/>
        <v>0</v>
      </c>
      <c r="AM38" s="17">
        <f t="shared" si="21"/>
        <v>0</v>
      </c>
      <c r="AN38" s="17">
        <f t="shared" si="21"/>
        <v>0</v>
      </c>
      <c r="AO38" s="17">
        <f t="shared" si="5"/>
        <v>0</v>
      </c>
      <c r="AP38" s="17">
        <f t="shared" si="6"/>
        <v>0</v>
      </c>
      <c r="AQ38" s="17">
        <f t="shared" si="7"/>
        <v>0</v>
      </c>
      <c r="AR38" s="17">
        <f t="shared" si="8"/>
        <v>0</v>
      </c>
      <c r="AS38" s="17">
        <f t="shared" si="9"/>
        <v>0</v>
      </c>
      <c r="AT38" s="17">
        <f t="shared" si="10"/>
        <v>0</v>
      </c>
      <c r="AU38" s="17">
        <f t="shared" si="11"/>
        <v>0</v>
      </c>
      <c r="AV38" s="17">
        <f t="shared" si="12"/>
        <v>0</v>
      </c>
      <c r="AW38" s="17">
        <f t="shared" si="13"/>
        <v>0</v>
      </c>
      <c r="AX38" s="17">
        <f t="shared" si="14"/>
        <v>0</v>
      </c>
      <c r="AY38" s="17">
        <f t="shared" si="15"/>
        <v>0</v>
      </c>
      <c r="AZ38" s="17">
        <f t="shared" si="16"/>
        <v>0</v>
      </c>
    </row>
    <row r="39" spans="2:52" ht="35.25" customHeight="1">
      <c r="B39" s="9"/>
      <c r="C39" s="15">
        <v>34</v>
      </c>
      <c r="D39" s="9" t="s">
        <v>212</v>
      </c>
      <c r="E39" s="10">
        <v>23</v>
      </c>
      <c r="F39" s="10">
        <f t="shared" si="17"/>
        <v>23</v>
      </c>
      <c r="G39" s="99">
        <f>'第13号（指定器具、提案要）'!I40</f>
        <v>0</v>
      </c>
      <c r="H39" s="99">
        <v>10</v>
      </c>
      <c r="I39" s="11"/>
      <c r="J39" s="11">
        <v>9000</v>
      </c>
      <c r="K39" s="11"/>
      <c r="L39" s="11">
        <v>48</v>
      </c>
      <c r="M39" s="11">
        <v>24948</v>
      </c>
      <c r="N39" s="11"/>
      <c r="O39" s="11">
        <v>25872</v>
      </c>
      <c r="P39" s="11"/>
      <c r="Q39" s="11"/>
      <c r="R39" s="11"/>
      <c r="S39" s="11"/>
      <c r="T39" s="11"/>
      <c r="U39" s="11"/>
      <c r="V39" s="11">
        <v>33264</v>
      </c>
      <c r="X39" s="20">
        <f t="shared" si="18"/>
        <v>0</v>
      </c>
      <c r="Y39" s="20">
        <f t="shared" si="20"/>
        <v>207</v>
      </c>
      <c r="Z39" s="20">
        <f t="shared" si="20"/>
        <v>0</v>
      </c>
      <c r="AA39" s="20">
        <f t="shared" si="20"/>
        <v>1</v>
      </c>
      <c r="AB39" s="20">
        <f t="shared" si="20"/>
        <v>574</v>
      </c>
      <c r="AC39" s="20">
        <f t="shared" si="20"/>
        <v>0</v>
      </c>
      <c r="AD39" s="20">
        <f t="shared" si="22"/>
        <v>595</v>
      </c>
      <c r="AE39" s="20">
        <f t="shared" si="22"/>
        <v>0</v>
      </c>
      <c r="AF39" s="20">
        <f t="shared" si="22"/>
        <v>0</v>
      </c>
      <c r="AG39" s="20">
        <f t="shared" si="22"/>
        <v>0</v>
      </c>
      <c r="AH39" s="20">
        <f t="shared" si="23"/>
        <v>0</v>
      </c>
      <c r="AI39" s="20">
        <f t="shared" si="23"/>
        <v>0</v>
      </c>
      <c r="AJ39" s="20">
        <f t="shared" si="23"/>
        <v>0</v>
      </c>
      <c r="AK39" s="20">
        <f t="shared" si="23"/>
        <v>765</v>
      </c>
      <c r="AM39" s="17">
        <f t="shared" si="21"/>
        <v>0</v>
      </c>
      <c r="AN39" s="17">
        <f t="shared" si="21"/>
        <v>0</v>
      </c>
      <c r="AO39" s="17">
        <f t="shared" si="5"/>
        <v>0</v>
      </c>
      <c r="AP39" s="17">
        <f t="shared" si="6"/>
        <v>0</v>
      </c>
      <c r="AQ39" s="17">
        <f t="shared" si="7"/>
        <v>0</v>
      </c>
      <c r="AR39" s="17">
        <f t="shared" si="8"/>
        <v>0</v>
      </c>
      <c r="AS39" s="17">
        <f t="shared" si="9"/>
        <v>0</v>
      </c>
      <c r="AT39" s="17">
        <f t="shared" si="10"/>
        <v>0</v>
      </c>
      <c r="AU39" s="17">
        <f t="shared" si="11"/>
        <v>0</v>
      </c>
      <c r="AV39" s="17">
        <f t="shared" si="12"/>
        <v>0</v>
      </c>
      <c r="AW39" s="17">
        <f t="shared" si="13"/>
        <v>0</v>
      </c>
      <c r="AX39" s="17">
        <f t="shared" si="14"/>
        <v>0</v>
      </c>
      <c r="AY39" s="17">
        <f t="shared" si="15"/>
        <v>0</v>
      </c>
      <c r="AZ39" s="17">
        <f t="shared" si="16"/>
        <v>0</v>
      </c>
    </row>
    <row r="40" spans="2:52" ht="35.25" customHeight="1">
      <c r="B40" s="9"/>
      <c r="C40" s="15">
        <v>35</v>
      </c>
      <c r="D40" s="9" t="s">
        <v>213</v>
      </c>
      <c r="E40" s="10">
        <v>25</v>
      </c>
      <c r="F40" s="10">
        <f t="shared" si="17"/>
        <v>25</v>
      </c>
      <c r="G40" s="99">
        <f>'第13号（指定器具、提案要）'!I41</f>
        <v>0</v>
      </c>
      <c r="H40" s="99">
        <v>14.7</v>
      </c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X40" s="20">
        <f t="shared" si="18"/>
        <v>0</v>
      </c>
      <c r="Y40" s="20">
        <f t="shared" si="20"/>
        <v>0</v>
      </c>
      <c r="Z40" s="20">
        <f t="shared" si="20"/>
        <v>0</v>
      </c>
      <c r="AA40" s="20">
        <f t="shared" si="20"/>
        <v>0</v>
      </c>
      <c r="AB40" s="20">
        <f t="shared" si="20"/>
        <v>0</v>
      </c>
      <c r="AC40" s="20">
        <f t="shared" si="20"/>
        <v>0</v>
      </c>
      <c r="AD40" s="20">
        <f t="shared" si="22"/>
        <v>0</v>
      </c>
      <c r="AE40" s="20">
        <f t="shared" si="22"/>
        <v>0</v>
      </c>
      <c r="AF40" s="20">
        <f t="shared" si="22"/>
        <v>0</v>
      </c>
      <c r="AG40" s="20">
        <f t="shared" si="22"/>
        <v>0</v>
      </c>
      <c r="AH40" s="20">
        <f t="shared" si="23"/>
        <v>0</v>
      </c>
      <c r="AI40" s="20">
        <f t="shared" si="23"/>
        <v>0</v>
      </c>
      <c r="AJ40" s="20">
        <f t="shared" si="23"/>
        <v>0</v>
      </c>
      <c r="AK40" s="20">
        <f t="shared" si="23"/>
        <v>0</v>
      </c>
      <c r="AM40" s="17">
        <f t="shared" si="21"/>
        <v>0</v>
      </c>
      <c r="AN40" s="17">
        <f t="shared" si="21"/>
        <v>0</v>
      </c>
      <c r="AO40" s="17">
        <f t="shared" si="5"/>
        <v>0</v>
      </c>
      <c r="AP40" s="17">
        <f t="shared" si="6"/>
        <v>0</v>
      </c>
      <c r="AQ40" s="17">
        <f t="shared" si="7"/>
        <v>0</v>
      </c>
      <c r="AR40" s="17">
        <f t="shared" si="8"/>
        <v>0</v>
      </c>
      <c r="AS40" s="17">
        <f t="shared" si="9"/>
        <v>0</v>
      </c>
      <c r="AT40" s="17">
        <f t="shared" si="10"/>
        <v>0</v>
      </c>
      <c r="AU40" s="17">
        <f t="shared" si="11"/>
        <v>0</v>
      </c>
      <c r="AV40" s="17">
        <f t="shared" si="12"/>
        <v>0</v>
      </c>
      <c r="AW40" s="17">
        <f t="shared" si="13"/>
        <v>0</v>
      </c>
      <c r="AX40" s="17">
        <f t="shared" si="14"/>
        <v>0</v>
      </c>
      <c r="AY40" s="17">
        <f t="shared" si="15"/>
        <v>0</v>
      </c>
      <c r="AZ40" s="17">
        <f t="shared" si="16"/>
        <v>0</v>
      </c>
    </row>
    <row r="41" spans="2:52" ht="35.25" customHeight="1">
      <c r="B41" s="9"/>
      <c r="C41" s="15">
        <v>36</v>
      </c>
      <c r="D41" s="9" t="s">
        <v>215</v>
      </c>
      <c r="E41" s="10">
        <v>90</v>
      </c>
      <c r="F41" s="10">
        <f t="shared" si="17"/>
        <v>90</v>
      </c>
      <c r="G41" s="99">
        <f>'第13号（指定器具、提案要）'!I42</f>
        <v>0</v>
      </c>
      <c r="H41" s="99">
        <v>9.6999999999999993</v>
      </c>
      <c r="I41" s="11"/>
      <c r="J41" s="11"/>
      <c r="K41" s="11">
        <v>240</v>
      </c>
      <c r="L41" s="11"/>
      <c r="M41" s="11"/>
      <c r="N41" s="11"/>
      <c r="O41" s="11"/>
      <c r="P41" s="11">
        <v>7392</v>
      </c>
      <c r="Q41" s="11"/>
      <c r="R41" s="11"/>
      <c r="S41" s="11"/>
      <c r="T41" s="11">
        <v>3696</v>
      </c>
      <c r="U41" s="11"/>
      <c r="V41" s="11">
        <v>924</v>
      </c>
      <c r="X41" s="20">
        <f t="shared" si="18"/>
        <v>0</v>
      </c>
      <c r="Y41" s="20">
        <f t="shared" si="20"/>
        <v>0</v>
      </c>
      <c r="Z41" s="20">
        <f t="shared" si="20"/>
        <v>22</v>
      </c>
      <c r="AA41" s="20">
        <f t="shared" si="20"/>
        <v>0</v>
      </c>
      <c r="AB41" s="20">
        <f t="shared" si="20"/>
        <v>0</v>
      </c>
      <c r="AC41" s="20">
        <f t="shared" si="20"/>
        <v>0</v>
      </c>
      <c r="AD41" s="20">
        <f t="shared" si="22"/>
        <v>0</v>
      </c>
      <c r="AE41" s="20">
        <f t="shared" si="22"/>
        <v>665</v>
      </c>
      <c r="AF41" s="20">
        <f t="shared" si="22"/>
        <v>0</v>
      </c>
      <c r="AG41" s="20">
        <f t="shared" si="22"/>
        <v>0</v>
      </c>
      <c r="AH41" s="20">
        <f t="shared" si="23"/>
        <v>0</v>
      </c>
      <c r="AI41" s="20">
        <f t="shared" si="23"/>
        <v>333</v>
      </c>
      <c r="AJ41" s="20">
        <f t="shared" si="23"/>
        <v>0</v>
      </c>
      <c r="AK41" s="20">
        <f t="shared" si="23"/>
        <v>83</v>
      </c>
      <c r="AM41" s="17">
        <f t="shared" si="21"/>
        <v>0</v>
      </c>
      <c r="AN41" s="17">
        <f t="shared" si="21"/>
        <v>0</v>
      </c>
      <c r="AO41" s="17">
        <f t="shared" si="5"/>
        <v>0</v>
      </c>
      <c r="AP41" s="17">
        <f t="shared" si="6"/>
        <v>0</v>
      </c>
      <c r="AQ41" s="17">
        <f t="shared" si="7"/>
        <v>0</v>
      </c>
      <c r="AR41" s="17">
        <f t="shared" si="8"/>
        <v>0</v>
      </c>
      <c r="AS41" s="17">
        <f t="shared" si="9"/>
        <v>0</v>
      </c>
      <c r="AT41" s="17">
        <f t="shared" si="10"/>
        <v>0</v>
      </c>
      <c r="AU41" s="17">
        <f t="shared" si="11"/>
        <v>0</v>
      </c>
      <c r="AV41" s="17">
        <f t="shared" si="12"/>
        <v>0</v>
      </c>
      <c r="AW41" s="17">
        <f t="shared" si="13"/>
        <v>0</v>
      </c>
      <c r="AX41" s="17">
        <f t="shared" si="14"/>
        <v>0</v>
      </c>
      <c r="AY41" s="17">
        <f t="shared" si="15"/>
        <v>0</v>
      </c>
      <c r="AZ41" s="17">
        <f t="shared" si="16"/>
        <v>0</v>
      </c>
    </row>
    <row r="42" spans="2:52" ht="35.25" customHeight="1">
      <c r="B42" s="9"/>
      <c r="C42" s="15">
        <v>37</v>
      </c>
      <c r="D42" s="9" t="s">
        <v>216</v>
      </c>
      <c r="E42" s="10">
        <v>60</v>
      </c>
      <c r="F42" s="10">
        <f t="shared" si="17"/>
        <v>60</v>
      </c>
      <c r="G42" s="99">
        <f>'第13号（指定器具、提案要）'!I43</f>
        <v>0</v>
      </c>
      <c r="H42" s="99">
        <v>7.6</v>
      </c>
      <c r="I42" s="11"/>
      <c r="J42" s="11"/>
      <c r="K42" s="11"/>
      <c r="L42" s="11"/>
      <c r="M42" s="11"/>
      <c r="N42" s="11"/>
      <c r="O42" s="11"/>
      <c r="P42" s="11"/>
      <c r="Q42" s="11">
        <v>14784</v>
      </c>
      <c r="R42" s="11"/>
      <c r="S42" s="11"/>
      <c r="T42" s="11">
        <v>14784</v>
      </c>
      <c r="U42" s="11"/>
      <c r="V42" s="11"/>
      <c r="X42" s="20">
        <f t="shared" si="18"/>
        <v>0</v>
      </c>
      <c r="Y42" s="20">
        <f t="shared" si="20"/>
        <v>0</v>
      </c>
      <c r="Z42" s="20">
        <f t="shared" si="20"/>
        <v>0</v>
      </c>
      <c r="AA42" s="20">
        <f t="shared" si="20"/>
        <v>0</v>
      </c>
      <c r="AB42" s="20">
        <f t="shared" si="20"/>
        <v>0</v>
      </c>
      <c r="AC42" s="20">
        <f t="shared" si="20"/>
        <v>0</v>
      </c>
      <c r="AD42" s="20">
        <f t="shared" si="22"/>
        <v>0</v>
      </c>
      <c r="AE42" s="20">
        <f t="shared" si="22"/>
        <v>0</v>
      </c>
      <c r="AF42" s="20">
        <f t="shared" si="22"/>
        <v>887</v>
      </c>
      <c r="AG42" s="20">
        <f t="shared" si="22"/>
        <v>0</v>
      </c>
      <c r="AH42" s="20">
        <f t="shared" si="23"/>
        <v>0</v>
      </c>
      <c r="AI42" s="20">
        <f t="shared" si="23"/>
        <v>887</v>
      </c>
      <c r="AJ42" s="20">
        <f t="shared" si="23"/>
        <v>0</v>
      </c>
      <c r="AK42" s="20">
        <f t="shared" si="23"/>
        <v>0</v>
      </c>
      <c r="AM42" s="17">
        <f t="shared" si="21"/>
        <v>0</v>
      </c>
      <c r="AN42" s="17">
        <f t="shared" si="21"/>
        <v>0</v>
      </c>
      <c r="AO42" s="17">
        <f t="shared" si="5"/>
        <v>0</v>
      </c>
      <c r="AP42" s="17">
        <f t="shared" si="6"/>
        <v>0</v>
      </c>
      <c r="AQ42" s="17">
        <f t="shared" si="7"/>
        <v>0</v>
      </c>
      <c r="AR42" s="17">
        <f t="shared" si="8"/>
        <v>0</v>
      </c>
      <c r="AS42" s="17">
        <f t="shared" si="9"/>
        <v>0</v>
      </c>
      <c r="AT42" s="17">
        <f t="shared" si="10"/>
        <v>0</v>
      </c>
      <c r="AU42" s="17">
        <f t="shared" si="11"/>
        <v>0</v>
      </c>
      <c r="AV42" s="17">
        <f t="shared" si="12"/>
        <v>0</v>
      </c>
      <c r="AW42" s="17">
        <f t="shared" si="13"/>
        <v>0</v>
      </c>
      <c r="AX42" s="17">
        <f t="shared" si="14"/>
        <v>0</v>
      </c>
      <c r="AY42" s="17">
        <f t="shared" si="15"/>
        <v>0</v>
      </c>
      <c r="AZ42" s="17">
        <f t="shared" si="16"/>
        <v>0</v>
      </c>
    </row>
    <row r="43" spans="2:52" ht="35.25" customHeight="1">
      <c r="B43" s="9"/>
      <c r="C43" s="15">
        <v>38</v>
      </c>
      <c r="D43" s="9" t="s">
        <v>217</v>
      </c>
      <c r="E43" s="10">
        <v>54</v>
      </c>
      <c r="F43" s="10">
        <f t="shared" si="17"/>
        <v>54</v>
      </c>
      <c r="G43" s="99">
        <f>'第13号（指定器具、提案要）'!I44</f>
        <v>0</v>
      </c>
      <c r="H43" s="99">
        <v>7.6</v>
      </c>
      <c r="I43" s="11"/>
      <c r="J43" s="11"/>
      <c r="K43" s="11"/>
      <c r="L43" s="11"/>
      <c r="M43" s="11"/>
      <c r="N43" s="11"/>
      <c r="O43" s="11">
        <v>40656</v>
      </c>
      <c r="P43" s="11"/>
      <c r="Q43" s="11">
        <v>0</v>
      </c>
      <c r="R43" s="11"/>
      <c r="S43" s="11">
        <v>20328</v>
      </c>
      <c r="T43" s="11">
        <v>4928</v>
      </c>
      <c r="U43" s="11"/>
      <c r="V43" s="11">
        <v>6776</v>
      </c>
      <c r="X43" s="20">
        <f t="shared" si="18"/>
        <v>0</v>
      </c>
      <c r="Y43" s="20">
        <f t="shared" si="20"/>
        <v>0</v>
      </c>
      <c r="Z43" s="20">
        <f t="shared" si="20"/>
        <v>0</v>
      </c>
      <c r="AA43" s="20">
        <f t="shared" si="20"/>
        <v>0</v>
      </c>
      <c r="AB43" s="20">
        <f t="shared" si="20"/>
        <v>0</v>
      </c>
      <c r="AC43" s="20">
        <f t="shared" si="20"/>
        <v>0</v>
      </c>
      <c r="AD43" s="20">
        <f t="shared" si="22"/>
        <v>2195</v>
      </c>
      <c r="AE43" s="20">
        <f t="shared" si="22"/>
        <v>0</v>
      </c>
      <c r="AF43" s="20">
        <f t="shared" si="22"/>
        <v>0</v>
      </c>
      <c r="AG43" s="20">
        <f t="shared" si="22"/>
        <v>0</v>
      </c>
      <c r="AH43" s="20">
        <f t="shared" si="23"/>
        <v>1098</v>
      </c>
      <c r="AI43" s="20">
        <f t="shared" si="23"/>
        <v>266</v>
      </c>
      <c r="AJ43" s="20">
        <f t="shared" si="23"/>
        <v>0</v>
      </c>
      <c r="AK43" s="20">
        <f t="shared" si="23"/>
        <v>366</v>
      </c>
      <c r="AM43" s="17">
        <f t="shared" si="21"/>
        <v>0</v>
      </c>
      <c r="AN43" s="17">
        <f t="shared" si="21"/>
        <v>0</v>
      </c>
      <c r="AO43" s="17">
        <f t="shared" si="5"/>
        <v>0</v>
      </c>
      <c r="AP43" s="17">
        <f t="shared" si="6"/>
        <v>0</v>
      </c>
      <c r="AQ43" s="17">
        <f t="shared" si="7"/>
        <v>0</v>
      </c>
      <c r="AR43" s="17">
        <f t="shared" si="8"/>
        <v>0</v>
      </c>
      <c r="AS43" s="17">
        <f t="shared" si="9"/>
        <v>0</v>
      </c>
      <c r="AT43" s="17">
        <f t="shared" si="10"/>
        <v>0</v>
      </c>
      <c r="AU43" s="17">
        <f t="shared" si="11"/>
        <v>0</v>
      </c>
      <c r="AV43" s="17">
        <f t="shared" si="12"/>
        <v>0</v>
      </c>
      <c r="AW43" s="17">
        <f t="shared" si="13"/>
        <v>0</v>
      </c>
      <c r="AX43" s="17">
        <f t="shared" si="14"/>
        <v>0</v>
      </c>
      <c r="AY43" s="17">
        <f t="shared" si="15"/>
        <v>0</v>
      </c>
      <c r="AZ43" s="17">
        <f t="shared" si="16"/>
        <v>0</v>
      </c>
    </row>
    <row r="44" spans="2:52" ht="35.25" customHeight="1">
      <c r="B44" s="9"/>
      <c r="C44" s="15">
        <v>39</v>
      </c>
      <c r="D44" s="9" t="s">
        <v>219</v>
      </c>
      <c r="E44" s="10">
        <v>100</v>
      </c>
      <c r="F44" s="10">
        <f t="shared" si="17"/>
        <v>100</v>
      </c>
      <c r="G44" s="99">
        <f>'第13号（指定器具、提案要）'!I45</f>
        <v>0</v>
      </c>
      <c r="H44" s="99">
        <v>5.5</v>
      </c>
      <c r="I44" s="11"/>
      <c r="J44" s="11"/>
      <c r="K44" s="11"/>
      <c r="L44" s="11"/>
      <c r="M44" s="11"/>
      <c r="N44" s="11"/>
      <c r="O44" s="11"/>
      <c r="P44" s="11"/>
      <c r="Q44" s="11">
        <v>32032</v>
      </c>
      <c r="R44" s="11"/>
      <c r="S44" s="11"/>
      <c r="T44" s="11"/>
      <c r="U44" s="11"/>
      <c r="V44" s="11"/>
      <c r="X44" s="20">
        <f t="shared" si="18"/>
        <v>0</v>
      </c>
      <c r="Y44" s="20">
        <f t="shared" si="20"/>
        <v>0</v>
      </c>
      <c r="Z44" s="20">
        <f t="shared" si="20"/>
        <v>0</v>
      </c>
      <c r="AA44" s="20">
        <f t="shared" si="20"/>
        <v>0</v>
      </c>
      <c r="AB44" s="20">
        <f t="shared" si="20"/>
        <v>0</v>
      </c>
      <c r="AC44" s="20">
        <f t="shared" si="20"/>
        <v>0</v>
      </c>
      <c r="AD44" s="20">
        <f t="shared" si="22"/>
        <v>0</v>
      </c>
      <c r="AE44" s="20">
        <f t="shared" si="22"/>
        <v>0</v>
      </c>
      <c r="AF44" s="20">
        <f t="shared" si="22"/>
        <v>3203</v>
      </c>
      <c r="AG44" s="20">
        <f t="shared" si="22"/>
        <v>0</v>
      </c>
      <c r="AH44" s="20">
        <f t="shared" si="23"/>
        <v>0</v>
      </c>
      <c r="AI44" s="20">
        <f t="shared" si="23"/>
        <v>0</v>
      </c>
      <c r="AJ44" s="20">
        <f t="shared" si="23"/>
        <v>0</v>
      </c>
      <c r="AK44" s="20">
        <f t="shared" si="23"/>
        <v>0</v>
      </c>
      <c r="AM44" s="17">
        <f t="shared" si="21"/>
        <v>0</v>
      </c>
      <c r="AN44" s="17">
        <f t="shared" si="21"/>
        <v>0</v>
      </c>
      <c r="AO44" s="17">
        <f t="shared" si="5"/>
        <v>0</v>
      </c>
      <c r="AP44" s="17">
        <f t="shared" si="6"/>
        <v>0</v>
      </c>
      <c r="AQ44" s="17">
        <f t="shared" si="7"/>
        <v>0</v>
      </c>
      <c r="AR44" s="17">
        <f t="shared" si="8"/>
        <v>0</v>
      </c>
      <c r="AS44" s="17">
        <f t="shared" si="9"/>
        <v>0</v>
      </c>
      <c r="AT44" s="17">
        <f t="shared" si="10"/>
        <v>0</v>
      </c>
      <c r="AU44" s="17">
        <f t="shared" si="11"/>
        <v>0</v>
      </c>
      <c r="AV44" s="17">
        <f t="shared" si="12"/>
        <v>0</v>
      </c>
      <c r="AW44" s="17">
        <f t="shared" si="13"/>
        <v>0</v>
      </c>
      <c r="AX44" s="17">
        <f t="shared" si="14"/>
        <v>0</v>
      </c>
      <c r="AY44" s="17">
        <f t="shared" si="15"/>
        <v>0</v>
      </c>
      <c r="AZ44" s="17">
        <f t="shared" si="16"/>
        <v>0</v>
      </c>
    </row>
    <row r="45" spans="2:52" ht="35.25" customHeight="1">
      <c r="B45" s="9"/>
      <c r="C45" s="15">
        <v>40</v>
      </c>
      <c r="D45" s="9" t="s">
        <v>220</v>
      </c>
      <c r="E45" s="10">
        <v>23</v>
      </c>
      <c r="F45" s="10">
        <f t="shared" si="17"/>
        <v>23</v>
      </c>
      <c r="G45" s="99">
        <f>'第13号（指定器具、提案要）'!I46</f>
        <v>0</v>
      </c>
      <c r="H45" s="99">
        <v>12</v>
      </c>
      <c r="I45" s="11"/>
      <c r="J45" s="11"/>
      <c r="K45" s="11"/>
      <c r="L45" s="11">
        <v>240</v>
      </c>
      <c r="M45" s="11"/>
      <c r="N45" s="11"/>
      <c r="O45" s="11"/>
      <c r="P45" s="11"/>
      <c r="Q45" s="11"/>
      <c r="R45" s="11">
        <v>716</v>
      </c>
      <c r="S45" s="11"/>
      <c r="T45" s="11">
        <v>0</v>
      </c>
      <c r="U45" s="11">
        <v>2926</v>
      </c>
      <c r="V45" s="11">
        <v>924</v>
      </c>
      <c r="X45" s="20">
        <f t="shared" si="18"/>
        <v>0</v>
      </c>
      <c r="Y45" s="20">
        <f t="shared" si="20"/>
        <v>0</v>
      </c>
      <c r="Z45" s="20">
        <f t="shared" si="20"/>
        <v>0</v>
      </c>
      <c r="AA45" s="20">
        <f t="shared" si="20"/>
        <v>6</v>
      </c>
      <c r="AB45" s="20">
        <f t="shared" si="20"/>
        <v>0</v>
      </c>
      <c r="AC45" s="20">
        <f t="shared" si="20"/>
        <v>0</v>
      </c>
      <c r="AD45" s="20">
        <f t="shared" si="22"/>
        <v>0</v>
      </c>
      <c r="AE45" s="20">
        <f t="shared" si="22"/>
        <v>0</v>
      </c>
      <c r="AF45" s="20">
        <f t="shared" si="22"/>
        <v>0</v>
      </c>
      <c r="AG45" s="20">
        <f t="shared" si="22"/>
        <v>16</v>
      </c>
      <c r="AH45" s="20">
        <f t="shared" si="23"/>
        <v>0</v>
      </c>
      <c r="AI45" s="20">
        <f t="shared" si="23"/>
        <v>0</v>
      </c>
      <c r="AJ45" s="20">
        <f t="shared" si="23"/>
        <v>67</v>
      </c>
      <c r="AK45" s="20">
        <f t="shared" si="23"/>
        <v>21</v>
      </c>
      <c r="AM45" s="17">
        <f t="shared" si="21"/>
        <v>0</v>
      </c>
      <c r="AN45" s="17">
        <f t="shared" si="21"/>
        <v>0</v>
      </c>
      <c r="AO45" s="17">
        <f t="shared" si="5"/>
        <v>0</v>
      </c>
      <c r="AP45" s="17">
        <f t="shared" si="6"/>
        <v>0</v>
      </c>
      <c r="AQ45" s="17">
        <f t="shared" si="7"/>
        <v>0</v>
      </c>
      <c r="AR45" s="17">
        <f t="shared" si="8"/>
        <v>0</v>
      </c>
      <c r="AS45" s="17">
        <f t="shared" si="9"/>
        <v>0</v>
      </c>
      <c r="AT45" s="17">
        <f t="shared" si="10"/>
        <v>0</v>
      </c>
      <c r="AU45" s="17">
        <f t="shared" si="11"/>
        <v>0</v>
      </c>
      <c r="AV45" s="17">
        <f t="shared" si="12"/>
        <v>0</v>
      </c>
      <c r="AW45" s="17">
        <f t="shared" si="13"/>
        <v>0</v>
      </c>
      <c r="AX45" s="17">
        <f t="shared" si="14"/>
        <v>0</v>
      </c>
      <c r="AY45" s="17">
        <f t="shared" si="15"/>
        <v>0</v>
      </c>
      <c r="AZ45" s="17">
        <f t="shared" si="16"/>
        <v>0</v>
      </c>
    </row>
    <row r="46" spans="2:52" ht="35.25" customHeight="1">
      <c r="B46" s="9"/>
      <c r="C46" s="15">
        <v>41</v>
      </c>
      <c r="D46" s="9" t="s">
        <v>221</v>
      </c>
      <c r="E46" s="10">
        <v>23</v>
      </c>
      <c r="F46" s="10">
        <f t="shared" si="17"/>
        <v>23</v>
      </c>
      <c r="G46" s="99">
        <f>'第13号（指定器具、提案要）'!I47</f>
        <v>0</v>
      </c>
      <c r="H46" s="99">
        <v>12</v>
      </c>
      <c r="I46" s="11"/>
      <c r="J46" s="11"/>
      <c r="K46" s="11"/>
      <c r="L46" s="11"/>
      <c r="M46" s="11"/>
      <c r="N46" s="11"/>
      <c r="O46" s="11">
        <v>924</v>
      </c>
      <c r="P46" s="11"/>
      <c r="Q46" s="11"/>
      <c r="R46" s="11"/>
      <c r="S46" s="11">
        <v>6776</v>
      </c>
      <c r="T46" s="11">
        <v>308</v>
      </c>
      <c r="U46" s="11"/>
      <c r="V46" s="11">
        <v>1540</v>
      </c>
      <c r="X46" s="20">
        <f t="shared" si="18"/>
        <v>0</v>
      </c>
      <c r="Y46" s="20">
        <f t="shared" si="20"/>
        <v>0</v>
      </c>
      <c r="Z46" s="20">
        <f t="shared" si="20"/>
        <v>0</v>
      </c>
      <c r="AA46" s="20">
        <f t="shared" si="20"/>
        <v>0</v>
      </c>
      <c r="AB46" s="20">
        <f t="shared" si="20"/>
        <v>0</v>
      </c>
      <c r="AC46" s="20">
        <f t="shared" si="20"/>
        <v>0</v>
      </c>
      <c r="AD46" s="20">
        <f t="shared" si="22"/>
        <v>21</v>
      </c>
      <c r="AE46" s="20">
        <f t="shared" si="22"/>
        <v>0</v>
      </c>
      <c r="AF46" s="20">
        <f t="shared" si="22"/>
        <v>0</v>
      </c>
      <c r="AG46" s="20">
        <f t="shared" si="22"/>
        <v>0</v>
      </c>
      <c r="AH46" s="20">
        <f t="shared" si="23"/>
        <v>156</v>
      </c>
      <c r="AI46" s="20">
        <f t="shared" si="23"/>
        <v>7</v>
      </c>
      <c r="AJ46" s="20">
        <f t="shared" si="23"/>
        <v>0</v>
      </c>
      <c r="AK46" s="20">
        <f t="shared" si="23"/>
        <v>35</v>
      </c>
      <c r="AM46" s="17">
        <f t="shared" si="21"/>
        <v>0</v>
      </c>
      <c r="AN46" s="17">
        <f t="shared" si="21"/>
        <v>0</v>
      </c>
      <c r="AO46" s="17">
        <f t="shared" si="5"/>
        <v>0</v>
      </c>
      <c r="AP46" s="17">
        <f t="shared" si="6"/>
        <v>0</v>
      </c>
      <c r="AQ46" s="17">
        <f t="shared" si="7"/>
        <v>0</v>
      </c>
      <c r="AR46" s="17">
        <f t="shared" si="8"/>
        <v>0</v>
      </c>
      <c r="AS46" s="17">
        <f t="shared" si="9"/>
        <v>0</v>
      </c>
      <c r="AT46" s="17">
        <f t="shared" si="10"/>
        <v>0</v>
      </c>
      <c r="AU46" s="17">
        <f t="shared" si="11"/>
        <v>0</v>
      </c>
      <c r="AV46" s="17">
        <f t="shared" si="12"/>
        <v>0</v>
      </c>
      <c r="AW46" s="17">
        <f t="shared" si="13"/>
        <v>0</v>
      </c>
      <c r="AX46" s="17">
        <f t="shared" si="14"/>
        <v>0</v>
      </c>
      <c r="AY46" s="17">
        <f t="shared" si="15"/>
        <v>0</v>
      </c>
      <c r="AZ46" s="17">
        <f t="shared" si="16"/>
        <v>0</v>
      </c>
    </row>
    <row r="47" spans="2:52" ht="35.25" customHeight="1">
      <c r="B47" s="9"/>
      <c r="C47" s="15">
        <v>42</v>
      </c>
      <c r="D47" s="9" t="s">
        <v>222</v>
      </c>
      <c r="E47" s="10">
        <v>23</v>
      </c>
      <c r="F47" s="10">
        <f t="shared" si="17"/>
        <v>23</v>
      </c>
      <c r="G47" s="99">
        <f>'第13号（指定器具、提案要）'!I48</f>
        <v>0</v>
      </c>
      <c r="H47" s="99">
        <v>12</v>
      </c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X47" s="20">
        <f t="shared" si="18"/>
        <v>0</v>
      </c>
      <c r="Y47" s="20">
        <f t="shared" si="20"/>
        <v>0</v>
      </c>
      <c r="Z47" s="20">
        <f t="shared" si="20"/>
        <v>0</v>
      </c>
      <c r="AA47" s="20">
        <f t="shared" si="20"/>
        <v>0</v>
      </c>
      <c r="AB47" s="20">
        <f t="shared" si="20"/>
        <v>0</v>
      </c>
      <c r="AC47" s="20">
        <f t="shared" si="20"/>
        <v>0</v>
      </c>
      <c r="AD47" s="20">
        <f t="shared" si="22"/>
        <v>0</v>
      </c>
      <c r="AE47" s="20">
        <f t="shared" si="22"/>
        <v>0</v>
      </c>
      <c r="AF47" s="20">
        <f t="shared" si="22"/>
        <v>0</v>
      </c>
      <c r="AG47" s="20">
        <f t="shared" si="22"/>
        <v>0</v>
      </c>
      <c r="AH47" s="20">
        <f t="shared" si="23"/>
        <v>0</v>
      </c>
      <c r="AI47" s="20">
        <f t="shared" si="23"/>
        <v>0</v>
      </c>
      <c r="AJ47" s="20">
        <f t="shared" si="23"/>
        <v>0</v>
      </c>
      <c r="AK47" s="20">
        <f t="shared" si="23"/>
        <v>0</v>
      </c>
      <c r="AM47" s="17">
        <f t="shared" si="21"/>
        <v>0</v>
      </c>
      <c r="AN47" s="17">
        <f t="shared" si="21"/>
        <v>0</v>
      </c>
      <c r="AO47" s="17">
        <f t="shared" si="5"/>
        <v>0</v>
      </c>
      <c r="AP47" s="17">
        <f t="shared" si="6"/>
        <v>0</v>
      </c>
      <c r="AQ47" s="17">
        <f t="shared" si="7"/>
        <v>0</v>
      </c>
      <c r="AR47" s="17">
        <f t="shared" si="8"/>
        <v>0</v>
      </c>
      <c r="AS47" s="17">
        <f t="shared" si="9"/>
        <v>0</v>
      </c>
      <c r="AT47" s="17">
        <f t="shared" si="10"/>
        <v>0</v>
      </c>
      <c r="AU47" s="17">
        <f t="shared" si="11"/>
        <v>0</v>
      </c>
      <c r="AV47" s="17">
        <f t="shared" si="12"/>
        <v>0</v>
      </c>
      <c r="AW47" s="17">
        <f t="shared" si="13"/>
        <v>0</v>
      </c>
      <c r="AX47" s="17">
        <f t="shared" si="14"/>
        <v>0</v>
      </c>
      <c r="AY47" s="17">
        <f t="shared" si="15"/>
        <v>0</v>
      </c>
      <c r="AZ47" s="17">
        <f t="shared" si="16"/>
        <v>0</v>
      </c>
    </row>
    <row r="48" spans="2:52" ht="35.25" customHeight="1">
      <c r="B48" s="9"/>
      <c r="C48" s="15">
        <v>43</v>
      </c>
      <c r="D48" s="9" t="s">
        <v>239</v>
      </c>
      <c r="E48" s="10">
        <v>72</v>
      </c>
      <c r="F48" s="10">
        <f t="shared" si="17"/>
        <v>72</v>
      </c>
      <c r="G48" s="99">
        <f>'第13号（指定器具、提案要）'!I49</f>
        <v>0</v>
      </c>
      <c r="H48" s="99">
        <v>32</v>
      </c>
      <c r="I48" s="11"/>
      <c r="J48" s="11"/>
      <c r="K48" s="11"/>
      <c r="L48" s="11"/>
      <c r="M48" s="11"/>
      <c r="N48" s="11"/>
      <c r="O48" s="11">
        <v>4004</v>
      </c>
      <c r="P48" s="11"/>
      <c r="Q48" s="11"/>
      <c r="R48" s="11"/>
      <c r="S48" s="11"/>
      <c r="T48" s="11"/>
      <c r="U48" s="11"/>
      <c r="V48" s="11"/>
      <c r="X48" s="20">
        <f t="shared" si="18"/>
        <v>0</v>
      </c>
      <c r="Y48" s="20">
        <f t="shared" si="20"/>
        <v>0</v>
      </c>
      <c r="Z48" s="20">
        <f t="shared" si="20"/>
        <v>0</v>
      </c>
      <c r="AA48" s="20">
        <f t="shared" si="20"/>
        <v>0</v>
      </c>
      <c r="AB48" s="20">
        <f t="shared" si="20"/>
        <v>0</v>
      </c>
      <c r="AC48" s="20">
        <f t="shared" si="20"/>
        <v>0</v>
      </c>
      <c r="AD48" s="20">
        <f t="shared" si="22"/>
        <v>288</v>
      </c>
      <c r="AE48" s="20">
        <f t="shared" si="22"/>
        <v>0</v>
      </c>
      <c r="AF48" s="20">
        <f t="shared" si="22"/>
        <v>0</v>
      </c>
      <c r="AG48" s="20">
        <f t="shared" si="22"/>
        <v>0</v>
      </c>
      <c r="AH48" s="20">
        <f t="shared" si="23"/>
        <v>0</v>
      </c>
      <c r="AI48" s="20">
        <f t="shared" si="23"/>
        <v>0</v>
      </c>
      <c r="AJ48" s="20">
        <f t="shared" si="23"/>
        <v>0</v>
      </c>
      <c r="AK48" s="20">
        <f t="shared" si="23"/>
        <v>0</v>
      </c>
      <c r="AM48" s="17">
        <f t="shared" si="21"/>
        <v>0</v>
      </c>
      <c r="AN48" s="17">
        <f t="shared" si="21"/>
        <v>0</v>
      </c>
      <c r="AO48" s="17">
        <f t="shared" si="5"/>
        <v>0</v>
      </c>
      <c r="AP48" s="17">
        <f t="shared" si="6"/>
        <v>0</v>
      </c>
      <c r="AQ48" s="17">
        <f t="shared" si="7"/>
        <v>0</v>
      </c>
      <c r="AR48" s="17">
        <f t="shared" si="8"/>
        <v>0</v>
      </c>
      <c r="AS48" s="17">
        <f t="shared" si="9"/>
        <v>0</v>
      </c>
      <c r="AT48" s="17">
        <f t="shared" si="10"/>
        <v>0</v>
      </c>
      <c r="AU48" s="17">
        <f t="shared" si="11"/>
        <v>0</v>
      </c>
      <c r="AV48" s="17">
        <f t="shared" si="12"/>
        <v>0</v>
      </c>
      <c r="AW48" s="17">
        <f t="shared" si="13"/>
        <v>0</v>
      </c>
      <c r="AX48" s="17">
        <f t="shared" si="14"/>
        <v>0</v>
      </c>
      <c r="AY48" s="17">
        <f t="shared" si="15"/>
        <v>0</v>
      </c>
      <c r="AZ48" s="17">
        <f t="shared" si="16"/>
        <v>0</v>
      </c>
    </row>
    <row r="49" spans="2:52" ht="35.25" customHeight="1">
      <c r="B49" s="9"/>
      <c r="C49" s="15">
        <v>44</v>
      </c>
      <c r="D49" s="9" t="s">
        <v>223</v>
      </c>
      <c r="E49" s="10">
        <v>54</v>
      </c>
      <c r="F49" s="10">
        <f t="shared" si="17"/>
        <v>54</v>
      </c>
      <c r="G49" s="99">
        <f>'第13号（指定器具、提案要）'!I50</f>
        <v>0</v>
      </c>
      <c r="H49" s="99">
        <v>7</v>
      </c>
      <c r="I49" s="11"/>
      <c r="J49" s="11">
        <v>1440</v>
      </c>
      <c r="K49" s="11">
        <v>480</v>
      </c>
      <c r="L49" s="11">
        <v>480</v>
      </c>
      <c r="M49" s="11"/>
      <c r="N49" s="11"/>
      <c r="O49" s="11"/>
      <c r="P49" s="11"/>
      <c r="Q49" s="11"/>
      <c r="R49" s="11"/>
      <c r="S49" s="11"/>
      <c r="T49" s="11"/>
      <c r="U49" s="11"/>
      <c r="V49" s="11"/>
      <c r="X49" s="20">
        <f t="shared" si="18"/>
        <v>0</v>
      </c>
      <c r="Y49" s="20">
        <f t="shared" si="20"/>
        <v>78</v>
      </c>
      <c r="Z49" s="20">
        <f t="shared" si="20"/>
        <v>26</v>
      </c>
      <c r="AA49" s="20">
        <f t="shared" si="20"/>
        <v>26</v>
      </c>
      <c r="AB49" s="20">
        <f t="shared" si="20"/>
        <v>0</v>
      </c>
      <c r="AC49" s="20">
        <f t="shared" si="20"/>
        <v>0</v>
      </c>
      <c r="AD49" s="20">
        <f t="shared" si="22"/>
        <v>0</v>
      </c>
      <c r="AE49" s="20">
        <f t="shared" si="22"/>
        <v>0</v>
      </c>
      <c r="AF49" s="20">
        <f t="shared" si="22"/>
        <v>0</v>
      </c>
      <c r="AG49" s="20">
        <f t="shared" si="22"/>
        <v>0</v>
      </c>
      <c r="AH49" s="20">
        <f t="shared" si="23"/>
        <v>0</v>
      </c>
      <c r="AI49" s="20">
        <f t="shared" si="23"/>
        <v>0</v>
      </c>
      <c r="AJ49" s="20">
        <f t="shared" si="23"/>
        <v>0</v>
      </c>
      <c r="AK49" s="20">
        <f t="shared" si="23"/>
        <v>0</v>
      </c>
      <c r="AM49" s="17">
        <f t="shared" si="21"/>
        <v>0</v>
      </c>
      <c r="AN49" s="17">
        <f t="shared" si="21"/>
        <v>0</v>
      </c>
      <c r="AO49" s="17">
        <f t="shared" si="5"/>
        <v>0</v>
      </c>
      <c r="AP49" s="17">
        <f t="shared" si="6"/>
        <v>0</v>
      </c>
      <c r="AQ49" s="17">
        <f t="shared" si="7"/>
        <v>0</v>
      </c>
      <c r="AR49" s="17">
        <f t="shared" si="8"/>
        <v>0</v>
      </c>
      <c r="AS49" s="17">
        <f t="shared" si="9"/>
        <v>0</v>
      </c>
      <c r="AT49" s="17">
        <f t="shared" si="10"/>
        <v>0</v>
      </c>
      <c r="AU49" s="17">
        <f t="shared" si="11"/>
        <v>0</v>
      </c>
      <c r="AV49" s="17">
        <f t="shared" si="12"/>
        <v>0</v>
      </c>
      <c r="AW49" s="17">
        <f t="shared" si="13"/>
        <v>0</v>
      </c>
      <c r="AX49" s="17">
        <f t="shared" si="14"/>
        <v>0</v>
      </c>
      <c r="AY49" s="17">
        <f t="shared" si="15"/>
        <v>0</v>
      </c>
      <c r="AZ49" s="17">
        <f t="shared" si="16"/>
        <v>0</v>
      </c>
    </row>
    <row r="50" spans="2:52" ht="35.25" customHeight="1">
      <c r="B50" s="9"/>
      <c r="C50" s="15">
        <v>45</v>
      </c>
      <c r="D50" s="9" t="s">
        <v>224</v>
      </c>
      <c r="E50" s="10">
        <v>45</v>
      </c>
      <c r="F50" s="10">
        <f t="shared" si="17"/>
        <v>45</v>
      </c>
      <c r="G50" s="99">
        <f>'第13号（指定器具、提案要）'!I51</f>
        <v>0</v>
      </c>
      <c r="H50" s="99">
        <v>23</v>
      </c>
      <c r="I50" s="11"/>
      <c r="J50" s="11">
        <v>2880</v>
      </c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X50" s="20">
        <f t="shared" si="18"/>
        <v>0</v>
      </c>
      <c r="Y50" s="20">
        <f t="shared" si="20"/>
        <v>130</v>
      </c>
      <c r="Z50" s="20">
        <f t="shared" si="20"/>
        <v>0</v>
      </c>
      <c r="AA50" s="20">
        <f t="shared" si="20"/>
        <v>0</v>
      </c>
      <c r="AB50" s="20">
        <f t="shared" si="20"/>
        <v>0</v>
      </c>
      <c r="AC50" s="20">
        <f t="shared" si="20"/>
        <v>0</v>
      </c>
      <c r="AD50" s="20">
        <f t="shared" si="22"/>
        <v>0</v>
      </c>
      <c r="AE50" s="20">
        <f t="shared" si="22"/>
        <v>0</v>
      </c>
      <c r="AF50" s="20">
        <f t="shared" si="22"/>
        <v>0</v>
      </c>
      <c r="AG50" s="20">
        <f t="shared" si="22"/>
        <v>0</v>
      </c>
      <c r="AH50" s="20">
        <f t="shared" si="23"/>
        <v>0</v>
      </c>
      <c r="AI50" s="20">
        <f t="shared" si="23"/>
        <v>0</v>
      </c>
      <c r="AJ50" s="20">
        <f t="shared" si="23"/>
        <v>0</v>
      </c>
      <c r="AK50" s="20">
        <f t="shared" si="23"/>
        <v>0</v>
      </c>
      <c r="AM50" s="17">
        <f t="shared" si="21"/>
        <v>0</v>
      </c>
      <c r="AN50" s="17">
        <f t="shared" si="21"/>
        <v>0</v>
      </c>
      <c r="AO50" s="17">
        <f t="shared" si="5"/>
        <v>0</v>
      </c>
      <c r="AP50" s="17">
        <f t="shared" si="6"/>
        <v>0</v>
      </c>
      <c r="AQ50" s="17">
        <f t="shared" si="7"/>
        <v>0</v>
      </c>
      <c r="AR50" s="17">
        <f t="shared" si="8"/>
        <v>0</v>
      </c>
      <c r="AS50" s="17">
        <f t="shared" si="9"/>
        <v>0</v>
      </c>
      <c r="AT50" s="17">
        <f t="shared" si="10"/>
        <v>0</v>
      </c>
      <c r="AU50" s="17">
        <f t="shared" si="11"/>
        <v>0</v>
      </c>
      <c r="AV50" s="17">
        <f t="shared" si="12"/>
        <v>0</v>
      </c>
      <c r="AW50" s="17">
        <f t="shared" si="13"/>
        <v>0</v>
      </c>
      <c r="AX50" s="17">
        <f t="shared" si="14"/>
        <v>0</v>
      </c>
      <c r="AY50" s="17">
        <f t="shared" si="15"/>
        <v>0</v>
      </c>
      <c r="AZ50" s="17">
        <f t="shared" si="16"/>
        <v>0</v>
      </c>
    </row>
    <row r="51" spans="2:52" ht="35.25" customHeight="1">
      <c r="B51" s="9"/>
      <c r="C51" s="15">
        <v>46</v>
      </c>
      <c r="D51" s="9" t="s">
        <v>225</v>
      </c>
      <c r="E51" s="10">
        <v>250</v>
      </c>
      <c r="F51" s="10">
        <f t="shared" si="17"/>
        <v>250</v>
      </c>
      <c r="G51" s="99">
        <f>'第13号（指定器具、提案要）'!I52</f>
        <v>0</v>
      </c>
      <c r="H51" s="99">
        <v>101</v>
      </c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X51" s="20">
        <f t="shared" si="18"/>
        <v>0</v>
      </c>
      <c r="Y51" s="20">
        <f>ROUND($E51*J51/1000,0)</f>
        <v>0</v>
      </c>
      <c r="Z51" s="20">
        <f t="shared" si="20"/>
        <v>0</v>
      </c>
      <c r="AA51" s="20">
        <f t="shared" si="20"/>
        <v>0</v>
      </c>
      <c r="AB51" s="20">
        <f t="shared" si="20"/>
        <v>0</v>
      </c>
      <c r="AC51" s="20">
        <f t="shared" si="20"/>
        <v>0</v>
      </c>
      <c r="AD51" s="20">
        <f t="shared" si="22"/>
        <v>0</v>
      </c>
      <c r="AE51" s="20">
        <f t="shared" si="22"/>
        <v>0</v>
      </c>
      <c r="AF51" s="20">
        <f t="shared" si="22"/>
        <v>0</v>
      </c>
      <c r="AG51" s="20">
        <f t="shared" si="22"/>
        <v>0</v>
      </c>
      <c r="AH51" s="20">
        <f t="shared" si="23"/>
        <v>0</v>
      </c>
      <c r="AI51" s="20">
        <f t="shared" si="23"/>
        <v>0</v>
      </c>
      <c r="AJ51" s="20">
        <f t="shared" si="23"/>
        <v>0</v>
      </c>
      <c r="AK51" s="20">
        <f t="shared" si="23"/>
        <v>0</v>
      </c>
      <c r="AM51" s="17">
        <f t="shared" si="21"/>
        <v>0</v>
      </c>
      <c r="AN51" s="17">
        <f t="shared" si="21"/>
        <v>0</v>
      </c>
      <c r="AO51" s="17">
        <f t="shared" si="5"/>
        <v>0</v>
      </c>
      <c r="AP51" s="17">
        <f t="shared" si="6"/>
        <v>0</v>
      </c>
      <c r="AQ51" s="17">
        <f t="shared" si="7"/>
        <v>0</v>
      </c>
      <c r="AR51" s="17">
        <f t="shared" si="8"/>
        <v>0</v>
      </c>
      <c r="AS51" s="17">
        <f t="shared" si="9"/>
        <v>0</v>
      </c>
      <c r="AT51" s="17">
        <f t="shared" si="10"/>
        <v>0</v>
      </c>
      <c r="AU51" s="17">
        <f t="shared" si="11"/>
        <v>0</v>
      </c>
      <c r="AV51" s="17">
        <f t="shared" si="12"/>
        <v>0</v>
      </c>
      <c r="AW51" s="17">
        <f t="shared" si="13"/>
        <v>0</v>
      </c>
      <c r="AX51" s="17">
        <f t="shared" si="14"/>
        <v>0</v>
      </c>
      <c r="AY51" s="17">
        <f t="shared" si="15"/>
        <v>0</v>
      </c>
      <c r="AZ51" s="17">
        <f t="shared" si="16"/>
        <v>0</v>
      </c>
    </row>
    <row r="52" spans="2:52" ht="35.25" customHeight="1">
      <c r="B52" s="9"/>
      <c r="C52" s="15">
        <v>47</v>
      </c>
      <c r="D52" s="9" t="s">
        <v>226</v>
      </c>
      <c r="E52" s="10">
        <v>1000</v>
      </c>
      <c r="F52" s="10">
        <f t="shared" si="17"/>
        <v>1000</v>
      </c>
      <c r="G52" s="99">
        <f>'第13号（指定器具、提案要）'!I53</f>
        <v>0</v>
      </c>
      <c r="H52" s="99">
        <v>320</v>
      </c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X52" s="20">
        <f t="shared" si="18"/>
        <v>0</v>
      </c>
      <c r="Y52" s="20">
        <f t="shared" si="20"/>
        <v>0</v>
      </c>
      <c r="Z52" s="20">
        <f t="shared" si="20"/>
        <v>0</v>
      </c>
      <c r="AA52" s="20">
        <f t="shared" si="20"/>
        <v>0</v>
      </c>
      <c r="AB52" s="20">
        <f t="shared" si="20"/>
        <v>0</v>
      </c>
      <c r="AC52" s="20">
        <f t="shared" si="20"/>
        <v>0</v>
      </c>
      <c r="AD52" s="20">
        <f t="shared" si="22"/>
        <v>0</v>
      </c>
      <c r="AE52" s="20">
        <f t="shared" si="22"/>
        <v>0</v>
      </c>
      <c r="AF52" s="20">
        <f t="shared" si="22"/>
        <v>0</v>
      </c>
      <c r="AG52" s="20">
        <f t="shared" si="22"/>
        <v>0</v>
      </c>
      <c r="AH52" s="20">
        <f t="shared" si="23"/>
        <v>0</v>
      </c>
      <c r="AI52" s="20">
        <f t="shared" si="23"/>
        <v>0</v>
      </c>
      <c r="AJ52" s="20">
        <f t="shared" si="23"/>
        <v>0</v>
      </c>
      <c r="AK52" s="20">
        <f t="shared" si="23"/>
        <v>0</v>
      </c>
      <c r="AM52" s="17">
        <f t="shared" si="21"/>
        <v>0</v>
      </c>
      <c r="AN52" s="17">
        <f t="shared" si="21"/>
        <v>0</v>
      </c>
      <c r="AO52" s="17">
        <f t="shared" si="5"/>
        <v>0</v>
      </c>
      <c r="AP52" s="17">
        <f t="shared" si="6"/>
        <v>0</v>
      </c>
      <c r="AQ52" s="17">
        <f t="shared" si="7"/>
        <v>0</v>
      </c>
      <c r="AR52" s="17">
        <f t="shared" si="8"/>
        <v>0</v>
      </c>
      <c r="AS52" s="17">
        <f t="shared" si="9"/>
        <v>0</v>
      </c>
      <c r="AT52" s="17">
        <f t="shared" si="10"/>
        <v>0</v>
      </c>
      <c r="AU52" s="17">
        <f t="shared" si="11"/>
        <v>0</v>
      </c>
      <c r="AV52" s="17">
        <f t="shared" si="12"/>
        <v>0</v>
      </c>
      <c r="AW52" s="17">
        <f t="shared" si="13"/>
        <v>0</v>
      </c>
      <c r="AX52" s="17">
        <f t="shared" si="14"/>
        <v>0</v>
      </c>
      <c r="AY52" s="17">
        <f t="shared" si="15"/>
        <v>0</v>
      </c>
      <c r="AZ52" s="17">
        <f t="shared" si="16"/>
        <v>0</v>
      </c>
    </row>
    <row r="53" spans="2:52" ht="35.25" customHeight="1">
      <c r="B53" s="9"/>
      <c r="C53" s="15">
        <v>48</v>
      </c>
      <c r="D53" s="9" t="s">
        <v>227</v>
      </c>
      <c r="E53" s="10">
        <v>1000</v>
      </c>
      <c r="F53" s="10">
        <f t="shared" si="17"/>
        <v>1000</v>
      </c>
      <c r="G53" s="99">
        <f>'第13号（指定器具、提案要）'!I54</f>
        <v>0</v>
      </c>
      <c r="H53" s="99">
        <v>174</v>
      </c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X53" s="20">
        <f t="shared" si="18"/>
        <v>0</v>
      </c>
      <c r="Y53" s="20">
        <f t="shared" si="20"/>
        <v>0</v>
      </c>
      <c r="Z53" s="20">
        <f t="shared" si="20"/>
        <v>0</v>
      </c>
      <c r="AA53" s="20">
        <f t="shared" si="20"/>
        <v>0</v>
      </c>
      <c r="AB53" s="20">
        <f t="shared" si="20"/>
        <v>0</v>
      </c>
      <c r="AC53" s="20">
        <f t="shared" si="20"/>
        <v>0</v>
      </c>
      <c r="AD53" s="20">
        <f t="shared" si="22"/>
        <v>0</v>
      </c>
      <c r="AE53" s="20">
        <f t="shared" si="22"/>
        <v>0</v>
      </c>
      <c r="AF53" s="20">
        <f t="shared" si="22"/>
        <v>0</v>
      </c>
      <c r="AG53" s="20">
        <f t="shared" si="22"/>
        <v>0</v>
      </c>
      <c r="AH53" s="20">
        <f t="shared" si="23"/>
        <v>0</v>
      </c>
      <c r="AI53" s="20">
        <f t="shared" si="23"/>
        <v>0</v>
      </c>
      <c r="AJ53" s="20">
        <f t="shared" si="23"/>
        <v>0</v>
      </c>
      <c r="AK53" s="20">
        <f t="shared" si="23"/>
        <v>0</v>
      </c>
      <c r="AM53" s="17">
        <f t="shared" si="21"/>
        <v>0</v>
      </c>
      <c r="AN53" s="17">
        <f t="shared" si="21"/>
        <v>0</v>
      </c>
      <c r="AO53" s="17">
        <f t="shared" si="5"/>
        <v>0</v>
      </c>
      <c r="AP53" s="17">
        <f t="shared" si="6"/>
        <v>0</v>
      </c>
      <c r="AQ53" s="17">
        <f t="shared" si="7"/>
        <v>0</v>
      </c>
      <c r="AR53" s="17">
        <f t="shared" si="8"/>
        <v>0</v>
      </c>
      <c r="AS53" s="17">
        <f t="shared" si="9"/>
        <v>0</v>
      </c>
      <c r="AT53" s="17">
        <f t="shared" si="10"/>
        <v>0</v>
      </c>
      <c r="AU53" s="17">
        <f t="shared" si="11"/>
        <v>0</v>
      </c>
      <c r="AV53" s="17">
        <f t="shared" si="12"/>
        <v>0</v>
      </c>
      <c r="AW53" s="17">
        <f t="shared" si="13"/>
        <v>0</v>
      </c>
      <c r="AX53" s="17">
        <f t="shared" si="14"/>
        <v>0</v>
      </c>
      <c r="AY53" s="17">
        <f t="shared" si="15"/>
        <v>0</v>
      </c>
      <c r="AZ53" s="17">
        <f t="shared" si="16"/>
        <v>0</v>
      </c>
    </row>
    <row r="54" spans="2:52" ht="35.25" customHeight="1">
      <c r="B54" s="9"/>
      <c r="C54" s="15">
        <v>49</v>
      </c>
      <c r="D54" s="9" t="s">
        <v>228</v>
      </c>
      <c r="E54" s="10">
        <v>400</v>
      </c>
      <c r="F54" s="10">
        <f t="shared" si="17"/>
        <v>400</v>
      </c>
      <c r="G54" s="99">
        <f>'第13号（指定器具、提案要）'!I55</f>
        <v>0</v>
      </c>
      <c r="H54" s="99">
        <v>101</v>
      </c>
      <c r="I54" s="11"/>
      <c r="J54" s="11">
        <v>21900</v>
      </c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X54" s="20">
        <f t="shared" si="18"/>
        <v>0</v>
      </c>
      <c r="Y54" s="20">
        <f t="shared" si="20"/>
        <v>8760</v>
      </c>
      <c r="Z54" s="20">
        <f t="shared" si="20"/>
        <v>0</v>
      </c>
      <c r="AA54" s="20">
        <f t="shared" si="20"/>
        <v>0</v>
      </c>
      <c r="AB54" s="20">
        <f t="shared" si="20"/>
        <v>0</v>
      </c>
      <c r="AC54" s="20">
        <f t="shared" si="20"/>
        <v>0</v>
      </c>
      <c r="AD54" s="20">
        <f t="shared" si="22"/>
        <v>0</v>
      </c>
      <c r="AE54" s="20">
        <f t="shared" si="22"/>
        <v>0</v>
      </c>
      <c r="AF54" s="20">
        <f t="shared" si="22"/>
        <v>0</v>
      </c>
      <c r="AG54" s="20">
        <f t="shared" si="22"/>
        <v>0</v>
      </c>
      <c r="AH54" s="20">
        <f t="shared" si="23"/>
        <v>0</v>
      </c>
      <c r="AI54" s="20">
        <f t="shared" si="23"/>
        <v>0</v>
      </c>
      <c r="AJ54" s="20">
        <f t="shared" si="23"/>
        <v>0</v>
      </c>
      <c r="AK54" s="20">
        <f t="shared" si="23"/>
        <v>0</v>
      </c>
      <c r="AM54" s="17">
        <f>ROUND($G54*I54/1000,0)</f>
        <v>0</v>
      </c>
      <c r="AN54" s="17">
        <f t="shared" si="21"/>
        <v>0</v>
      </c>
      <c r="AO54" s="17">
        <f t="shared" si="5"/>
        <v>0</v>
      </c>
      <c r="AP54" s="17">
        <f t="shared" si="6"/>
        <v>0</v>
      </c>
      <c r="AQ54" s="17">
        <f t="shared" si="7"/>
        <v>0</v>
      </c>
      <c r="AR54" s="17">
        <f t="shared" si="8"/>
        <v>0</v>
      </c>
      <c r="AS54" s="17">
        <f t="shared" si="9"/>
        <v>0</v>
      </c>
      <c r="AT54" s="17">
        <f t="shared" si="10"/>
        <v>0</v>
      </c>
      <c r="AU54" s="17">
        <f t="shared" si="11"/>
        <v>0</v>
      </c>
      <c r="AV54" s="17">
        <f t="shared" si="12"/>
        <v>0</v>
      </c>
      <c r="AW54" s="17">
        <f t="shared" si="13"/>
        <v>0</v>
      </c>
      <c r="AX54" s="17">
        <f t="shared" si="14"/>
        <v>0</v>
      </c>
      <c r="AY54" s="17">
        <f t="shared" si="15"/>
        <v>0</v>
      </c>
      <c r="AZ54" s="17">
        <f t="shared" si="16"/>
        <v>0</v>
      </c>
    </row>
    <row r="55" spans="2:52" ht="35.25" customHeight="1">
      <c r="B55" s="9"/>
      <c r="C55" s="15"/>
      <c r="D55" s="9"/>
      <c r="E55" s="10"/>
      <c r="F55" s="10"/>
      <c r="G55" s="10"/>
      <c r="H55" s="99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X55" s="20">
        <f t="shared" si="18"/>
        <v>0</v>
      </c>
      <c r="Y55" s="20">
        <f t="shared" si="20"/>
        <v>0</v>
      </c>
      <c r="Z55" s="20">
        <f t="shared" si="20"/>
        <v>0</v>
      </c>
      <c r="AA55" s="20">
        <f t="shared" si="20"/>
        <v>0</v>
      </c>
      <c r="AB55" s="20">
        <f t="shared" si="20"/>
        <v>0</v>
      </c>
      <c r="AC55" s="20">
        <f t="shared" si="20"/>
        <v>0</v>
      </c>
      <c r="AD55" s="20">
        <f t="shared" si="22"/>
        <v>0</v>
      </c>
      <c r="AE55" s="20">
        <f t="shared" si="22"/>
        <v>0</v>
      </c>
      <c r="AF55" s="20">
        <f t="shared" si="22"/>
        <v>0</v>
      </c>
      <c r="AG55" s="20">
        <f t="shared" si="22"/>
        <v>0</v>
      </c>
      <c r="AH55" s="20">
        <f t="shared" si="23"/>
        <v>0</v>
      </c>
      <c r="AI55" s="20">
        <f t="shared" si="23"/>
        <v>0</v>
      </c>
      <c r="AJ55" s="20">
        <f t="shared" si="23"/>
        <v>0</v>
      </c>
      <c r="AK55" s="20">
        <f t="shared" si="23"/>
        <v>0</v>
      </c>
      <c r="AM55" s="17">
        <f t="shared" si="21"/>
        <v>0</v>
      </c>
      <c r="AN55" s="17">
        <f t="shared" si="21"/>
        <v>0</v>
      </c>
      <c r="AO55" s="17">
        <f t="shared" si="5"/>
        <v>0</v>
      </c>
      <c r="AP55" s="17">
        <f t="shared" si="6"/>
        <v>0</v>
      </c>
      <c r="AQ55" s="17">
        <f t="shared" si="7"/>
        <v>0</v>
      </c>
      <c r="AR55" s="17">
        <f t="shared" si="8"/>
        <v>0</v>
      </c>
      <c r="AS55" s="17">
        <f t="shared" si="9"/>
        <v>0</v>
      </c>
      <c r="AT55" s="17">
        <f t="shared" si="10"/>
        <v>0</v>
      </c>
      <c r="AU55" s="17">
        <f t="shared" si="11"/>
        <v>0</v>
      </c>
      <c r="AV55" s="17">
        <f t="shared" si="12"/>
        <v>0</v>
      </c>
      <c r="AW55" s="17">
        <f t="shared" si="13"/>
        <v>0</v>
      </c>
      <c r="AX55" s="17">
        <f t="shared" si="14"/>
        <v>0</v>
      </c>
      <c r="AY55" s="17">
        <f t="shared" si="15"/>
        <v>0</v>
      </c>
      <c r="AZ55" s="17">
        <f t="shared" si="16"/>
        <v>0</v>
      </c>
    </row>
    <row r="56" spans="2:52" ht="35.25" customHeight="1">
      <c r="B56" s="9"/>
      <c r="C56" s="15"/>
      <c r="D56" s="9"/>
      <c r="E56" s="10"/>
      <c r="F56" s="10"/>
      <c r="G56" s="10"/>
      <c r="H56" s="99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X56" s="20">
        <f t="shared" si="18"/>
        <v>0</v>
      </c>
      <c r="Y56" s="20">
        <f t="shared" si="20"/>
        <v>0</v>
      </c>
      <c r="Z56" s="20">
        <f t="shared" si="20"/>
        <v>0</v>
      </c>
      <c r="AA56" s="20">
        <f t="shared" si="20"/>
        <v>0</v>
      </c>
      <c r="AB56" s="20">
        <f t="shared" si="20"/>
        <v>0</v>
      </c>
      <c r="AC56" s="20">
        <f t="shared" si="20"/>
        <v>0</v>
      </c>
      <c r="AD56" s="20">
        <f t="shared" si="22"/>
        <v>0</v>
      </c>
      <c r="AE56" s="20">
        <f t="shared" si="22"/>
        <v>0</v>
      </c>
      <c r="AF56" s="20">
        <f t="shared" si="22"/>
        <v>0</v>
      </c>
      <c r="AG56" s="20">
        <f t="shared" si="22"/>
        <v>0</v>
      </c>
      <c r="AH56" s="20">
        <f t="shared" si="23"/>
        <v>0</v>
      </c>
      <c r="AI56" s="20">
        <f t="shared" si="23"/>
        <v>0</v>
      </c>
      <c r="AJ56" s="20">
        <f t="shared" si="23"/>
        <v>0</v>
      </c>
      <c r="AK56" s="20">
        <f t="shared" si="23"/>
        <v>0</v>
      </c>
      <c r="AM56" s="17">
        <f t="shared" si="21"/>
        <v>0</v>
      </c>
      <c r="AN56" s="17">
        <f t="shared" si="21"/>
        <v>0</v>
      </c>
      <c r="AO56" s="17">
        <f t="shared" si="5"/>
        <v>0</v>
      </c>
      <c r="AP56" s="17">
        <f t="shared" si="6"/>
        <v>0</v>
      </c>
      <c r="AQ56" s="17">
        <f t="shared" si="7"/>
        <v>0</v>
      </c>
      <c r="AR56" s="17">
        <f t="shared" si="8"/>
        <v>0</v>
      </c>
      <c r="AS56" s="17">
        <f t="shared" si="9"/>
        <v>0</v>
      </c>
      <c r="AT56" s="17">
        <f t="shared" si="10"/>
        <v>0</v>
      </c>
      <c r="AU56" s="17">
        <f t="shared" si="11"/>
        <v>0</v>
      </c>
      <c r="AV56" s="17">
        <f t="shared" si="12"/>
        <v>0</v>
      </c>
      <c r="AW56" s="17">
        <f t="shared" si="13"/>
        <v>0</v>
      </c>
      <c r="AX56" s="17">
        <f t="shared" si="14"/>
        <v>0</v>
      </c>
      <c r="AY56" s="17">
        <f t="shared" si="15"/>
        <v>0</v>
      </c>
      <c r="AZ56" s="17">
        <f t="shared" si="16"/>
        <v>0</v>
      </c>
    </row>
    <row r="57" spans="2:52" ht="35.25" customHeight="1">
      <c r="B57" s="9"/>
      <c r="C57" s="15"/>
      <c r="D57" s="9"/>
      <c r="E57" s="10"/>
      <c r="F57" s="10"/>
      <c r="G57" s="10"/>
      <c r="H57" s="99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X57" s="20">
        <f t="shared" si="18"/>
        <v>0</v>
      </c>
      <c r="Y57" s="20">
        <f t="shared" si="20"/>
        <v>0</v>
      </c>
      <c r="Z57" s="20">
        <f t="shared" si="20"/>
        <v>0</v>
      </c>
      <c r="AA57" s="20">
        <f t="shared" si="20"/>
        <v>0</v>
      </c>
      <c r="AB57" s="20">
        <f t="shared" si="20"/>
        <v>0</v>
      </c>
      <c r="AC57" s="20">
        <f t="shared" si="20"/>
        <v>0</v>
      </c>
      <c r="AD57" s="20">
        <f t="shared" si="22"/>
        <v>0</v>
      </c>
      <c r="AE57" s="20">
        <f t="shared" si="22"/>
        <v>0</v>
      </c>
      <c r="AF57" s="20">
        <f t="shared" si="22"/>
        <v>0</v>
      </c>
      <c r="AG57" s="20">
        <f t="shared" si="22"/>
        <v>0</v>
      </c>
      <c r="AH57" s="20">
        <f t="shared" si="23"/>
        <v>0</v>
      </c>
      <c r="AI57" s="20">
        <f t="shared" si="23"/>
        <v>0</v>
      </c>
      <c r="AJ57" s="20">
        <f t="shared" si="23"/>
        <v>0</v>
      </c>
      <c r="AK57" s="20">
        <f t="shared" si="23"/>
        <v>0</v>
      </c>
      <c r="AM57" s="17">
        <f t="shared" si="21"/>
        <v>0</v>
      </c>
      <c r="AN57" s="17">
        <f t="shared" si="21"/>
        <v>0</v>
      </c>
      <c r="AO57" s="17">
        <f t="shared" si="5"/>
        <v>0</v>
      </c>
      <c r="AP57" s="17">
        <f t="shared" si="6"/>
        <v>0</v>
      </c>
      <c r="AQ57" s="17">
        <f t="shared" si="7"/>
        <v>0</v>
      </c>
      <c r="AR57" s="17">
        <f t="shared" si="8"/>
        <v>0</v>
      </c>
      <c r="AS57" s="17">
        <f t="shared" si="9"/>
        <v>0</v>
      </c>
      <c r="AT57" s="17">
        <f t="shared" si="10"/>
        <v>0</v>
      </c>
      <c r="AU57" s="17">
        <f t="shared" si="11"/>
        <v>0</v>
      </c>
      <c r="AV57" s="17">
        <f t="shared" si="12"/>
        <v>0</v>
      </c>
      <c r="AW57" s="17">
        <f t="shared" si="13"/>
        <v>0</v>
      </c>
      <c r="AX57" s="17">
        <f t="shared" si="14"/>
        <v>0</v>
      </c>
      <c r="AY57" s="17">
        <f t="shared" si="15"/>
        <v>0</v>
      </c>
      <c r="AZ57" s="17">
        <f t="shared" si="16"/>
        <v>0</v>
      </c>
    </row>
    <row r="58" spans="2:52" ht="35.25" customHeight="1">
      <c r="B58" s="9"/>
      <c r="C58" s="15"/>
      <c r="D58" s="9"/>
      <c r="E58" s="10"/>
      <c r="F58" s="10"/>
      <c r="G58" s="10"/>
      <c r="H58" s="99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X58" s="20">
        <f t="shared" si="18"/>
        <v>0</v>
      </c>
      <c r="Y58" s="20">
        <f t="shared" si="20"/>
        <v>0</v>
      </c>
      <c r="Z58" s="20">
        <f t="shared" si="20"/>
        <v>0</v>
      </c>
      <c r="AA58" s="20">
        <f t="shared" si="20"/>
        <v>0</v>
      </c>
      <c r="AB58" s="20">
        <f t="shared" si="20"/>
        <v>0</v>
      </c>
      <c r="AC58" s="20">
        <f t="shared" ref="AC58:AF85" si="24">ROUND($E58*N58/1000,0)</f>
        <v>0</v>
      </c>
      <c r="AD58" s="20">
        <f t="shared" si="22"/>
        <v>0</v>
      </c>
      <c r="AE58" s="20">
        <f t="shared" si="22"/>
        <v>0</v>
      </c>
      <c r="AF58" s="20">
        <f t="shared" si="22"/>
        <v>0</v>
      </c>
      <c r="AG58" s="20">
        <f t="shared" si="22"/>
        <v>0</v>
      </c>
      <c r="AH58" s="20">
        <f t="shared" si="23"/>
        <v>0</v>
      </c>
      <c r="AI58" s="20">
        <f t="shared" si="23"/>
        <v>0</v>
      </c>
      <c r="AJ58" s="20">
        <f t="shared" si="23"/>
        <v>0</v>
      </c>
      <c r="AK58" s="20">
        <f t="shared" si="23"/>
        <v>0</v>
      </c>
      <c r="AM58" s="17">
        <f t="shared" si="21"/>
        <v>0</v>
      </c>
      <c r="AN58" s="17">
        <f t="shared" si="21"/>
        <v>0</v>
      </c>
      <c r="AO58" s="17">
        <f t="shared" si="5"/>
        <v>0</v>
      </c>
      <c r="AP58" s="17">
        <f t="shared" si="6"/>
        <v>0</v>
      </c>
      <c r="AQ58" s="17">
        <f t="shared" si="7"/>
        <v>0</v>
      </c>
      <c r="AR58" s="17">
        <f t="shared" si="8"/>
        <v>0</v>
      </c>
      <c r="AS58" s="17">
        <f t="shared" si="9"/>
        <v>0</v>
      </c>
      <c r="AT58" s="17">
        <f t="shared" si="10"/>
        <v>0</v>
      </c>
      <c r="AU58" s="17">
        <f t="shared" si="11"/>
        <v>0</v>
      </c>
      <c r="AV58" s="17">
        <f t="shared" si="12"/>
        <v>0</v>
      </c>
      <c r="AW58" s="17">
        <f t="shared" si="13"/>
        <v>0</v>
      </c>
      <c r="AX58" s="17">
        <f t="shared" si="14"/>
        <v>0</v>
      </c>
      <c r="AY58" s="17">
        <f t="shared" si="15"/>
        <v>0</v>
      </c>
      <c r="AZ58" s="17">
        <f t="shared" si="16"/>
        <v>0</v>
      </c>
    </row>
    <row r="59" spans="2:52" ht="35.25" customHeight="1">
      <c r="B59" s="9"/>
      <c r="C59" s="15"/>
      <c r="D59" s="9"/>
      <c r="E59" s="10"/>
      <c r="F59" s="10"/>
      <c r="G59" s="10"/>
      <c r="H59" s="99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X59" s="20">
        <f t="shared" si="18"/>
        <v>0</v>
      </c>
      <c r="Y59" s="20">
        <f t="shared" si="20"/>
        <v>0</v>
      </c>
      <c r="Z59" s="20">
        <f t="shared" si="20"/>
        <v>0</v>
      </c>
      <c r="AA59" s="20">
        <f t="shared" si="20"/>
        <v>0</v>
      </c>
      <c r="AB59" s="20">
        <f t="shared" si="20"/>
        <v>0</v>
      </c>
      <c r="AC59" s="20">
        <f t="shared" si="24"/>
        <v>0</v>
      </c>
      <c r="AD59" s="20">
        <f t="shared" si="22"/>
        <v>0</v>
      </c>
      <c r="AE59" s="20">
        <f t="shared" si="22"/>
        <v>0</v>
      </c>
      <c r="AF59" s="20">
        <f t="shared" si="22"/>
        <v>0</v>
      </c>
      <c r="AG59" s="20">
        <f t="shared" si="22"/>
        <v>0</v>
      </c>
      <c r="AH59" s="20">
        <f t="shared" si="23"/>
        <v>0</v>
      </c>
      <c r="AI59" s="20">
        <f t="shared" si="23"/>
        <v>0</v>
      </c>
      <c r="AJ59" s="20">
        <f t="shared" si="23"/>
        <v>0</v>
      </c>
      <c r="AK59" s="20">
        <f t="shared" si="23"/>
        <v>0</v>
      </c>
      <c r="AM59" s="17">
        <f t="shared" si="21"/>
        <v>0</v>
      </c>
      <c r="AN59" s="17">
        <f t="shared" si="21"/>
        <v>0</v>
      </c>
      <c r="AO59" s="17">
        <f t="shared" si="5"/>
        <v>0</v>
      </c>
      <c r="AP59" s="17">
        <f t="shared" si="6"/>
        <v>0</v>
      </c>
      <c r="AQ59" s="17">
        <f t="shared" si="7"/>
        <v>0</v>
      </c>
      <c r="AR59" s="17">
        <f t="shared" si="8"/>
        <v>0</v>
      </c>
      <c r="AS59" s="17">
        <f t="shared" si="9"/>
        <v>0</v>
      </c>
      <c r="AT59" s="17">
        <f t="shared" si="10"/>
        <v>0</v>
      </c>
      <c r="AU59" s="17">
        <f t="shared" si="11"/>
        <v>0</v>
      </c>
      <c r="AV59" s="17">
        <f t="shared" si="12"/>
        <v>0</v>
      </c>
      <c r="AW59" s="17">
        <f t="shared" si="13"/>
        <v>0</v>
      </c>
      <c r="AX59" s="17">
        <f t="shared" si="14"/>
        <v>0</v>
      </c>
      <c r="AY59" s="17">
        <f t="shared" si="15"/>
        <v>0</v>
      </c>
      <c r="AZ59" s="17">
        <f t="shared" si="16"/>
        <v>0</v>
      </c>
    </row>
    <row r="60" spans="2:52" ht="35.25" customHeight="1">
      <c r="B60" s="9"/>
      <c r="C60" s="15"/>
      <c r="D60" s="9"/>
      <c r="E60" s="10"/>
      <c r="F60" s="10"/>
      <c r="G60" s="10"/>
      <c r="H60" s="99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X60" s="20">
        <f t="shared" si="18"/>
        <v>0</v>
      </c>
      <c r="Y60" s="20">
        <f t="shared" si="20"/>
        <v>0</v>
      </c>
      <c r="Z60" s="20">
        <f t="shared" si="20"/>
        <v>0</v>
      </c>
      <c r="AA60" s="20">
        <f t="shared" si="20"/>
        <v>0</v>
      </c>
      <c r="AB60" s="20">
        <f t="shared" si="20"/>
        <v>0</v>
      </c>
      <c r="AC60" s="20">
        <f t="shared" si="24"/>
        <v>0</v>
      </c>
      <c r="AD60" s="20">
        <f t="shared" si="22"/>
        <v>0</v>
      </c>
      <c r="AE60" s="20">
        <f t="shared" si="22"/>
        <v>0</v>
      </c>
      <c r="AF60" s="20">
        <f t="shared" si="22"/>
        <v>0</v>
      </c>
      <c r="AG60" s="20">
        <f t="shared" si="22"/>
        <v>0</v>
      </c>
      <c r="AH60" s="20">
        <f t="shared" si="23"/>
        <v>0</v>
      </c>
      <c r="AI60" s="20">
        <f t="shared" si="23"/>
        <v>0</v>
      </c>
      <c r="AJ60" s="20">
        <f t="shared" si="23"/>
        <v>0</v>
      </c>
      <c r="AK60" s="20">
        <f t="shared" si="23"/>
        <v>0</v>
      </c>
      <c r="AM60" s="17">
        <f t="shared" si="21"/>
        <v>0</v>
      </c>
      <c r="AN60" s="17">
        <f t="shared" si="21"/>
        <v>0</v>
      </c>
      <c r="AO60" s="17">
        <f t="shared" si="5"/>
        <v>0</v>
      </c>
      <c r="AP60" s="17">
        <f t="shared" si="6"/>
        <v>0</v>
      </c>
      <c r="AQ60" s="17">
        <f t="shared" si="7"/>
        <v>0</v>
      </c>
      <c r="AR60" s="17">
        <f t="shared" si="8"/>
        <v>0</v>
      </c>
      <c r="AS60" s="17">
        <f t="shared" si="9"/>
        <v>0</v>
      </c>
      <c r="AT60" s="17">
        <f t="shared" si="10"/>
        <v>0</v>
      </c>
      <c r="AU60" s="17">
        <f t="shared" si="11"/>
        <v>0</v>
      </c>
      <c r="AV60" s="17">
        <f t="shared" si="12"/>
        <v>0</v>
      </c>
      <c r="AW60" s="17">
        <f t="shared" si="13"/>
        <v>0</v>
      </c>
      <c r="AX60" s="17">
        <f t="shared" si="14"/>
        <v>0</v>
      </c>
      <c r="AY60" s="17">
        <f t="shared" si="15"/>
        <v>0</v>
      </c>
      <c r="AZ60" s="17">
        <f t="shared" si="16"/>
        <v>0</v>
      </c>
    </row>
    <row r="61" spans="2:52" ht="35.25" customHeight="1">
      <c r="B61" s="9"/>
      <c r="C61" s="15"/>
      <c r="D61" s="9"/>
      <c r="E61" s="10"/>
      <c r="F61" s="10"/>
      <c r="G61" s="10"/>
      <c r="H61" s="99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X61" s="20">
        <f t="shared" si="18"/>
        <v>0</v>
      </c>
      <c r="Y61" s="20">
        <f t="shared" si="20"/>
        <v>0</v>
      </c>
      <c r="Z61" s="20">
        <f t="shared" si="20"/>
        <v>0</v>
      </c>
      <c r="AA61" s="20">
        <f t="shared" si="20"/>
        <v>0</v>
      </c>
      <c r="AB61" s="20">
        <f t="shared" si="20"/>
        <v>0</v>
      </c>
      <c r="AC61" s="20">
        <f t="shared" si="24"/>
        <v>0</v>
      </c>
      <c r="AD61" s="20">
        <f t="shared" si="22"/>
        <v>0</v>
      </c>
      <c r="AE61" s="20">
        <f t="shared" si="22"/>
        <v>0</v>
      </c>
      <c r="AF61" s="20">
        <f t="shared" si="22"/>
        <v>0</v>
      </c>
      <c r="AG61" s="20">
        <f t="shared" si="22"/>
        <v>0</v>
      </c>
      <c r="AH61" s="20">
        <f t="shared" si="23"/>
        <v>0</v>
      </c>
      <c r="AI61" s="20">
        <f t="shared" si="23"/>
        <v>0</v>
      </c>
      <c r="AJ61" s="20">
        <f t="shared" si="23"/>
        <v>0</v>
      </c>
      <c r="AK61" s="20">
        <f t="shared" si="23"/>
        <v>0</v>
      </c>
      <c r="AM61" s="17">
        <f t="shared" si="21"/>
        <v>0</v>
      </c>
      <c r="AN61" s="17">
        <f t="shared" si="21"/>
        <v>0</v>
      </c>
      <c r="AO61" s="17">
        <f t="shared" si="5"/>
        <v>0</v>
      </c>
      <c r="AP61" s="17">
        <f t="shared" si="6"/>
        <v>0</v>
      </c>
      <c r="AQ61" s="17">
        <f t="shared" si="7"/>
        <v>0</v>
      </c>
      <c r="AR61" s="17">
        <f t="shared" si="8"/>
        <v>0</v>
      </c>
      <c r="AS61" s="17">
        <f t="shared" si="9"/>
        <v>0</v>
      </c>
      <c r="AT61" s="17">
        <f t="shared" si="10"/>
        <v>0</v>
      </c>
      <c r="AU61" s="17">
        <f t="shared" si="11"/>
        <v>0</v>
      </c>
      <c r="AV61" s="17">
        <f t="shared" si="12"/>
        <v>0</v>
      </c>
      <c r="AW61" s="17">
        <f t="shared" si="13"/>
        <v>0</v>
      </c>
      <c r="AX61" s="17">
        <f t="shared" si="14"/>
        <v>0</v>
      </c>
      <c r="AY61" s="17">
        <f t="shared" si="15"/>
        <v>0</v>
      </c>
      <c r="AZ61" s="17">
        <f t="shared" si="16"/>
        <v>0</v>
      </c>
    </row>
    <row r="62" spans="2:52" ht="35.25" customHeight="1">
      <c r="B62" s="9"/>
      <c r="C62" s="15"/>
      <c r="D62" s="9"/>
      <c r="E62" s="10"/>
      <c r="F62" s="10"/>
      <c r="G62" s="10"/>
      <c r="H62" s="99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X62" s="20">
        <f t="shared" si="18"/>
        <v>0</v>
      </c>
      <c r="Y62" s="20">
        <f t="shared" si="20"/>
        <v>0</v>
      </c>
      <c r="Z62" s="20">
        <f t="shared" si="20"/>
        <v>0</v>
      </c>
      <c r="AA62" s="20">
        <f t="shared" si="20"/>
        <v>0</v>
      </c>
      <c r="AB62" s="20">
        <f t="shared" si="20"/>
        <v>0</v>
      </c>
      <c r="AC62" s="20">
        <f t="shared" si="24"/>
        <v>0</v>
      </c>
      <c r="AD62" s="20">
        <f t="shared" si="22"/>
        <v>0</v>
      </c>
      <c r="AE62" s="20">
        <f t="shared" si="22"/>
        <v>0</v>
      </c>
      <c r="AF62" s="20">
        <f t="shared" si="22"/>
        <v>0</v>
      </c>
      <c r="AG62" s="20">
        <f t="shared" si="22"/>
        <v>0</v>
      </c>
      <c r="AH62" s="20">
        <f t="shared" si="23"/>
        <v>0</v>
      </c>
      <c r="AI62" s="20">
        <f t="shared" si="23"/>
        <v>0</v>
      </c>
      <c r="AJ62" s="20">
        <f t="shared" si="23"/>
        <v>0</v>
      </c>
      <c r="AK62" s="20">
        <f t="shared" si="23"/>
        <v>0</v>
      </c>
      <c r="AM62" s="17">
        <f t="shared" si="21"/>
        <v>0</v>
      </c>
      <c r="AN62" s="17">
        <f t="shared" si="21"/>
        <v>0</v>
      </c>
      <c r="AO62" s="17">
        <f t="shared" si="5"/>
        <v>0</v>
      </c>
      <c r="AP62" s="17">
        <f t="shared" si="6"/>
        <v>0</v>
      </c>
      <c r="AQ62" s="17">
        <f t="shared" si="7"/>
        <v>0</v>
      </c>
      <c r="AR62" s="17">
        <f t="shared" si="8"/>
        <v>0</v>
      </c>
      <c r="AS62" s="17">
        <f t="shared" si="9"/>
        <v>0</v>
      </c>
      <c r="AT62" s="17">
        <f t="shared" si="10"/>
        <v>0</v>
      </c>
      <c r="AU62" s="17">
        <f t="shared" si="11"/>
        <v>0</v>
      </c>
      <c r="AV62" s="17">
        <f t="shared" si="12"/>
        <v>0</v>
      </c>
      <c r="AW62" s="17">
        <f t="shared" si="13"/>
        <v>0</v>
      </c>
      <c r="AX62" s="17">
        <f t="shared" si="14"/>
        <v>0</v>
      </c>
      <c r="AY62" s="17">
        <f t="shared" si="15"/>
        <v>0</v>
      </c>
      <c r="AZ62" s="17">
        <f t="shared" si="16"/>
        <v>0</v>
      </c>
    </row>
    <row r="63" spans="2:52" ht="35.25" customHeight="1">
      <c r="B63" s="9"/>
      <c r="C63" s="15"/>
      <c r="D63" s="9"/>
      <c r="E63" s="10"/>
      <c r="F63" s="10"/>
      <c r="G63" s="10"/>
      <c r="H63" s="99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X63" s="20">
        <f t="shared" si="18"/>
        <v>0</v>
      </c>
      <c r="Y63" s="20">
        <f t="shared" si="20"/>
        <v>0</v>
      </c>
      <c r="Z63" s="20">
        <f t="shared" si="20"/>
        <v>0</v>
      </c>
      <c r="AA63" s="20">
        <f t="shared" si="20"/>
        <v>0</v>
      </c>
      <c r="AB63" s="20">
        <f t="shared" si="20"/>
        <v>0</v>
      </c>
      <c r="AC63" s="20">
        <f t="shared" si="24"/>
        <v>0</v>
      </c>
      <c r="AD63" s="20">
        <f t="shared" si="22"/>
        <v>0</v>
      </c>
      <c r="AE63" s="20">
        <f t="shared" si="22"/>
        <v>0</v>
      </c>
      <c r="AF63" s="20">
        <f t="shared" si="22"/>
        <v>0</v>
      </c>
      <c r="AG63" s="20">
        <f t="shared" si="22"/>
        <v>0</v>
      </c>
      <c r="AH63" s="20">
        <f t="shared" si="23"/>
        <v>0</v>
      </c>
      <c r="AI63" s="20">
        <f t="shared" si="23"/>
        <v>0</v>
      </c>
      <c r="AJ63" s="20">
        <f t="shared" si="23"/>
        <v>0</v>
      </c>
      <c r="AK63" s="20">
        <f t="shared" si="23"/>
        <v>0</v>
      </c>
      <c r="AM63" s="17">
        <f t="shared" si="21"/>
        <v>0</v>
      </c>
      <c r="AN63" s="17">
        <f t="shared" si="21"/>
        <v>0</v>
      </c>
      <c r="AO63" s="17">
        <f t="shared" si="5"/>
        <v>0</v>
      </c>
      <c r="AP63" s="17">
        <f t="shared" si="6"/>
        <v>0</v>
      </c>
      <c r="AQ63" s="17">
        <f t="shared" si="7"/>
        <v>0</v>
      </c>
      <c r="AR63" s="17">
        <f t="shared" si="8"/>
        <v>0</v>
      </c>
      <c r="AS63" s="17">
        <f t="shared" si="9"/>
        <v>0</v>
      </c>
      <c r="AT63" s="17">
        <f t="shared" si="10"/>
        <v>0</v>
      </c>
      <c r="AU63" s="17">
        <f t="shared" si="11"/>
        <v>0</v>
      </c>
      <c r="AV63" s="17">
        <f t="shared" si="12"/>
        <v>0</v>
      </c>
      <c r="AW63" s="17">
        <f t="shared" si="13"/>
        <v>0</v>
      </c>
      <c r="AX63" s="17">
        <f t="shared" si="14"/>
        <v>0</v>
      </c>
      <c r="AY63" s="17">
        <f t="shared" si="15"/>
        <v>0</v>
      </c>
      <c r="AZ63" s="17">
        <f t="shared" si="16"/>
        <v>0</v>
      </c>
    </row>
    <row r="64" spans="2:52" ht="35.25" customHeight="1">
      <c r="B64" s="9"/>
      <c r="C64" s="15"/>
      <c r="D64" s="9"/>
      <c r="E64" s="10"/>
      <c r="F64" s="10"/>
      <c r="G64" s="10"/>
      <c r="H64" s="99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X64" s="20">
        <f t="shared" si="18"/>
        <v>0</v>
      </c>
      <c r="Y64" s="20">
        <f t="shared" si="20"/>
        <v>0</v>
      </c>
      <c r="Z64" s="20">
        <f t="shared" si="20"/>
        <v>0</v>
      </c>
      <c r="AA64" s="20">
        <f t="shared" si="20"/>
        <v>0</v>
      </c>
      <c r="AB64" s="20">
        <f t="shared" si="20"/>
        <v>0</v>
      </c>
      <c r="AC64" s="20">
        <f t="shared" si="24"/>
        <v>0</v>
      </c>
      <c r="AD64" s="20">
        <f t="shared" si="22"/>
        <v>0</v>
      </c>
      <c r="AE64" s="20">
        <f t="shared" si="22"/>
        <v>0</v>
      </c>
      <c r="AF64" s="20">
        <f t="shared" si="22"/>
        <v>0</v>
      </c>
      <c r="AG64" s="20">
        <f t="shared" si="22"/>
        <v>0</v>
      </c>
      <c r="AH64" s="20">
        <f t="shared" si="23"/>
        <v>0</v>
      </c>
      <c r="AI64" s="20">
        <f t="shared" si="23"/>
        <v>0</v>
      </c>
      <c r="AJ64" s="20">
        <f t="shared" si="23"/>
        <v>0</v>
      </c>
      <c r="AK64" s="20">
        <f t="shared" si="23"/>
        <v>0</v>
      </c>
      <c r="AM64" s="17">
        <f t="shared" si="21"/>
        <v>0</v>
      </c>
      <c r="AN64" s="17">
        <f t="shared" si="21"/>
        <v>0</v>
      </c>
      <c r="AO64" s="17">
        <f t="shared" si="5"/>
        <v>0</v>
      </c>
      <c r="AP64" s="17">
        <f t="shared" si="6"/>
        <v>0</v>
      </c>
      <c r="AQ64" s="17">
        <f t="shared" si="7"/>
        <v>0</v>
      </c>
      <c r="AR64" s="17">
        <f t="shared" si="8"/>
        <v>0</v>
      </c>
      <c r="AS64" s="17">
        <f t="shared" si="9"/>
        <v>0</v>
      </c>
      <c r="AT64" s="17">
        <f t="shared" si="10"/>
        <v>0</v>
      </c>
      <c r="AU64" s="17">
        <f t="shared" si="11"/>
        <v>0</v>
      </c>
      <c r="AV64" s="17">
        <f t="shared" si="12"/>
        <v>0</v>
      </c>
      <c r="AW64" s="17">
        <f t="shared" si="13"/>
        <v>0</v>
      </c>
      <c r="AX64" s="17">
        <f t="shared" si="14"/>
        <v>0</v>
      </c>
      <c r="AY64" s="17">
        <f t="shared" si="15"/>
        <v>0</v>
      </c>
      <c r="AZ64" s="17">
        <f t="shared" si="16"/>
        <v>0</v>
      </c>
    </row>
    <row r="65" spans="2:52" ht="35.25" customHeight="1">
      <c r="B65" s="9"/>
      <c r="C65" s="15"/>
      <c r="D65" s="9"/>
      <c r="E65" s="10"/>
      <c r="F65" s="10"/>
      <c r="G65" s="10"/>
      <c r="H65" s="99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X65" s="20">
        <f t="shared" si="18"/>
        <v>0</v>
      </c>
      <c r="Y65" s="20">
        <f t="shared" si="20"/>
        <v>0</v>
      </c>
      <c r="Z65" s="20">
        <f t="shared" si="20"/>
        <v>0</v>
      </c>
      <c r="AA65" s="20">
        <f t="shared" si="20"/>
        <v>0</v>
      </c>
      <c r="AB65" s="20">
        <f t="shared" si="20"/>
        <v>0</v>
      </c>
      <c r="AC65" s="20">
        <f t="shared" si="24"/>
        <v>0</v>
      </c>
      <c r="AD65" s="20">
        <f t="shared" si="22"/>
        <v>0</v>
      </c>
      <c r="AE65" s="20">
        <f t="shared" si="22"/>
        <v>0</v>
      </c>
      <c r="AF65" s="20">
        <f t="shared" si="22"/>
        <v>0</v>
      </c>
      <c r="AG65" s="20">
        <f t="shared" si="22"/>
        <v>0</v>
      </c>
      <c r="AH65" s="20">
        <f t="shared" si="23"/>
        <v>0</v>
      </c>
      <c r="AI65" s="20">
        <f t="shared" si="23"/>
        <v>0</v>
      </c>
      <c r="AJ65" s="20">
        <f t="shared" si="23"/>
        <v>0</v>
      </c>
      <c r="AK65" s="20">
        <f t="shared" si="23"/>
        <v>0</v>
      </c>
      <c r="AM65" s="17">
        <f t="shared" si="21"/>
        <v>0</v>
      </c>
      <c r="AN65" s="17">
        <f t="shared" si="21"/>
        <v>0</v>
      </c>
      <c r="AO65" s="17">
        <f t="shared" si="5"/>
        <v>0</v>
      </c>
      <c r="AP65" s="17">
        <f t="shared" si="6"/>
        <v>0</v>
      </c>
      <c r="AQ65" s="17">
        <f t="shared" si="7"/>
        <v>0</v>
      </c>
      <c r="AR65" s="17">
        <f t="shared" si="8"/>
        <v>0</v>
      </c>
      <c r="AS65" s="17">
        <f t="shared" si="9"/>
        <v>0</v>
      </c>
      <c r="AT65" s="17">
        <f t="shared" si="10"/>
        <v>0</v>
      </c>
      <c r="AU65" s="17">
        <f t="shared" si="11"/>
        <v>0</v>
      </c>
      <c r="AV65" s="17">
        <f t="shared" si="12"/>
        <v>0</v>
      </c>
      <c r="AW65" s="17">
        <f t="shared" si="13"/>
        <v>0</v>
      </c>
      <c r="AX65" s="17">
        <f t="shared" si="14"/>
        <v>0</v>
      </c>
      <c r="AY65" s="17">
        <f t="shared" si="15"/>
        <v>0</v>
      </c>
      <c r="AZ65" s="17">
        <f t="shared" si="16"/>
        <v>0</v>
      </c>
    </row>
    <row r="66" spans="2:52" ht="35.25" customHeight="1">
      <c r="B66" s="9"/>
      <c r="C66" s="15"/>
      <c r="D66" s="9"/>
      <c r="E66" s="10"/>
      <c r="F66" s="10"/>
      <c r="G66" s="10"/>
      <c r="H66" s="99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X66" s="20">
        <f t="shared" si="18"/>
        <v>0</v>
      </c>
      <c r="Y66" s="20">
        <f t="shared" si="20"/>
        <v>0</v>
      </c>
      <c r="Z66" s="20">
        <f t="shared" si="20"/>
        <v>0</v>
      </c>
      <c r="AA66" s="20">
        <f t="shared" si="20"/>
        <v>0</v>
      </c>
      <c r="AB66" s="20">
        <f t="shared" si="20"/>
        <v>0</v>
      </c>
      <c r="AC66" s="20">
        <f t="shared" si="24"/>
        <v>0</v>
      </c>
      <c r="AD66" s="20">
        <f t="shared" si="22"/>
        <v>0</v>
      </c>
      <c r="AE66" s="20">
        <f t="shared" si="22"/>
        <v>0</v>
      </c>
      <c r="AF66" s="20">
        <f t="shared" si="22"/>
        <v>0</v>
      </c>
      <c r="AG66" s="20">
        <f t="shared" si="22"/>
        <v>0</v>
      </c>
      <c r="AH66" s="20">
        <f t="shared" si="23"/>
        <v>0</v>
      </c>
      <c r="AI66" s="20">
        <f t="shared" si="23"/>
        <v>0</v>
      </c>
      <c r="AJ66" s="20">
        <f t="shared" si="23"/>
        <v>0</v>
      </c>
      <c r="AK66" s="20">
        <f t="shared" si="23"/>
        <v>0</v>
      </c>
      <c r="AM66" s="17">
        <f t="shared" si="21"/>
        <v>0</v>
      </c>
      <c r="AN66" s="17">
        <f t="shared" si="21"/>
        <v>0</v>
      </c>
      <c r="AO66" s="17">
        <f t="shared" si="5"/>
        <v>0</v>
      </c>
      <c r="AP66" s="17">
        <f t="shared" si="6"/>
        <v>0</v>
      </c>
      <c r="AQ66" s="17">
        <f t="shared" si="7"/>
        <v>0</v>
      </c>
      <c r="AR66" s="17">
        <f t="shared" si="8"/>
        <v>0</v>
      </c>
      <c r="AS66" s="17">
        <f t="shared" si="9"/>
        <v>0</v>
      </c>
      <c r="AT66" s="17">
        <f t="shared" si="10"/>
        <v>0</v>
      </c>
      <c r="AU66" s="17">
        <f t="shared" si="11"/>
        <v>0</v>
      </c>
      <c r="AV66" s="17">
        <f t="shared" si="12"/>
        <v>0</v>
      </c>
      <c r="AW66" s="17">
        <f t="shared" si="13"/>
        <v>0</v>
      </c>
      <c r="AX66" s="17">
        <f t="shared" si="14"/>
        <v>0</v>
      </c>
      <c r="AY66" s="17">
        <f t="shared" si="15"/>
        <v>0</v>
      </c>
      <c r="AZ66" s="17">
        <f t="shared" si="16"/>
        <v>0</v>
      </c>
    </row>
    <row r="67" spans="2:52" ht="35.25" customHeight="1">
      <c r="B67" s="9"/>
      <c r="C67" s="15"/>
      <c r="D67" s="9"/>
      <c r="E67" s="10"/>
      <c r="F67" s="10"/>
      <c r="G67" s="10"/>
      <c r="H67" s="99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X67" s="20">
        <f t="shared" si="18"/>
        <v>0</v>
      </c>
      <c r="Y67" s="20">
        <f t="shared" si="20"/>
        <v>0</v>
      </c>
      <c r="Z67" s="20">
        <f t="shared" si="20"/>
        <v>0</v>
      </c>
      <c r="AA67" s="20">
        <f t="shared" si="20"/>
        <v>0</v>
      </c>
      <c r="AB67" s="20">
        <f t="shared" si="20"/>
        <v>0</v>
      </c>
      <c r="AC67" s="20">
        <f t="shared" si="24"/>
        <v>0</v>
      </c>
      <c r="AD67" s="20">
        <f t="shared" si="22"/>
        <v>0</v>
      </c>
      <c r="AE67" s="20">
        <f t="shared" si="22"/>
        <v>0</v>
      </c>
      <c r="AF67" s="20">
        <f t="shared" si="22"/>
        <v>0</v>
      </c>
      <c r="AG67" s="20">
        <f t="shared" si="22"/>
        <v>0</v>
      </c>
      <c r="AH67" s="20">
        <f t="shared" si="23"/>
        <v>0</v>
      </c>
      <c r="AI67" s="20">
        <f t="shared" si="23"/>
        <v>0</v>
      </c>
      <c r="AJ67" s="20">
        <f t="shared" si="23"/>
        <v>0</v>
      </c>
      <c r="AK67" s="20">
        <f t="shared" si="23"/>
        <v>0</v>
      </c>
      <c r="AM67" s="17">
        <f t="shared" si="21"/>
        <v>0</v>
      </c>
      <c r="AN67" s="17">
        <f t="shared" si="21"/>
        <v>0</v>
      </c>
      <c r="AO67" s="17">
        <f t="shared" si="5"/>
        <v>0</v>
      </c>
      <c r="AP67" s="17">
        <f t="shared" si="6"/>
        <v>0</v>
      </c>
      <c r="AQ67" s="17">
        <f t="shared" si="7"/>
        <v>0</v>
      </c>
      <c r="AR67" s="17">
        <f t="shared" si="8"/>
        <v>0</v>
      </c>
      <c r="AS67" s="17">
        <f t="shared" si="9"/>
        <v>0</v>
      </c>
      <c r="AT67" s="17">
        <f t="shared" si="10"/>
        <v>0</v>
      </c>
      <c r="AU67" s="17">
        <f t="shared" si="11"/>
        <v>0</v>
      </c>
      <c r="AV67" s="17">
        <f t="shared" si="12"/>
        <v>0</v>
      </c>
      <c r="AW67" s="17">
        <f t="shared" si="13"/>
        <v>0</v>
      </c>
      <c r="AX67" s="17">
        <f t="shared" si="14"/>
        <v>0</v>
      </c>
      <c r="AY67" s="17">
        <f t="shared" si="15"/>
        <v>0</v>
      </c>
      <c r="AZ67" s="17">
        <f t="shared" si="16"/>
        <v>0</v>
      </c>
    </row>
    <row r="68" spans="2:52" ht="35.25" customHeight="1">
      <c r="B68" s="9"/>
      <c r="C68" s="15"/>
      <c r="D68" s="9"/>
      <c r="E68" s="10"/>
      <c r="F68" s="10"/>
      <c r="G68" s="10"/>
      <c r="H68" s="99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X68" s="20">
        <f t="shared" si="18"/>
        <v>0</v>
      </c>
      <c r="Y68" s="20">
        <f t="shared" si="20"/>
        <v>0</v>
      </c>
      <c r="Z68" s="20">
        <f t="shared" si="20"/>
        <v>0</v>
      </c>
      <c r="AA68" s="20">
        <f t="shared" si="20"/>
        <v>0</v>
      </c>
      <c r="AB68" s="20">
        <f t="shared" si="20"/>
        <v>0</v>
      </c>
      <c r="AC68" s="20">
        <f t="shared" si="24"/>
        <v>0</v>
      </c>
      <c r="AD68" s="20">
        <f t="shared" si="22"/>
        <v>0</v>
      </c>
      <c r="AE68" s="20">
        <f t="shared" si="22"/>
        <v>0</v>
      </c>
      <c r="AF68" s="20">
        <f t="shared" si="22"/>
        <v>0</v>
      </c>
      <c r="AG68" s="20">
        <f t="shared" si="22"/>
        <v>0</v>
      </c>
      <c r="AH68" s="20">
        <f t="shared" si="23"/>
        <v>0</v>
      </c>
      <c r="AI68" s="20">
        <f t="shared" si="23"/>
        <v>0</v>
      </c>
      <c r="AJ68" s="20">
        <f t="shared" si="23"/>
        <v>0</v>
      </c>
      <c r="AK68" s="20">
        <f t="shared" si="23"/>
        <v>0</v>
      </c>
      <c r="AM68" s="17">
        <f t="shared" si="21"/>
        <v>0</v>
      </c>
      <c r="AN68" s="17">
        <f t="shared" si="21"/>
        <v>0</v>
      </c>
      <c r="AO68" s="17">
        <f t="shared" ref="AO68:AO85" si="25">ROUND($G68*K68/1000,0)</f>
        <v>0</v>
      </c>
      <c r="AP68" s="17">
        <f t="shared" ref="AP68:AP85" si="26">ROUND($G68*L68/1000,0)</f>
        <v>0</v>
      </c>
      <c r="AQ68" s="17">
        <f t="shared" ref="AQ68:AQ85" si="27">ROUND($G68*M68/1000,0)</f>
        <v>0</v>
      </c>
      <c r="AR68" s="17">
        <f t="shared" ref="AR68:AR85" si="28">ROUND($G68*N68/1000,0)</f>
        <v>0</v>
      </c>
      <c r="AS68" s="17">
        <f t="shared" ref="AS68:AS85" si="29">ROUND($G68*O68/1000,0)</f>
        <v>0</v>
      </c>
      <c r="AT68" s="17">
        <f t="shared" ref="AT68:AT85" si="30">ROUND($G68*P68/1000,0)</f>
        <v>0</v>
      </c>
      <c r="AU68" s="17">
        <f t="shared" ref="AU68:AU85" si="31">ROUND($G68*Q68/1000,0)</f>
        <v>0</v>
      </c>
      <c r="AV68" s="17">
        <f t="shared" ref="AV68:AV85" si="32">ROUND($G68*R68/1000,0)</f>
        <v>0</v>
      </c>
      <c r="AW68" s="17">
        <f t="shared" ref="AW68:AW85" si="33">ROUND($G68*S68/1000,0)</f>
        <v>0</v>
      </c>
      <c r="AX68" s="17">
        <f t="shared" ref="AX68:AX85" si="34">ROUND($G68*T68/1000,0)</f>
        <v>0</v>
      </c>
      <c r="AY68" s="17">
        <f t="shared" ref="AY68:AY85" si="35">ROUND($G68*U68/1000,0)</f>
        <v>0</v>
      </c>
      <c r="AZ68" s="17">
        <f t="shared" ref="AZ68:AZ85" si="36">ROUND($G68*V68/1000,0)</f>
        <v>0</v>
      </c>
    </row>
    <row r="69" spans="2:52" ht="35.25" customHeight="1">
      <c r="B69" s="9"/>
      <c r="C69" s="15"/>
      <c r="D69" s="9"/>
      <c r="E69" s="10"/>
      <c r="F69" s="10"/>
      <c r="G69" s="10"/>
      <c r="H69" s="99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X69" s="20">
        <f t="shared" ref="X69:X85" si="37">ROUND(E69*I69/1000,0)</f>
        <v>0</v>
      </c>
      <c r="Y69" s="20">
        <f t="shared" si="20"/>
        <v>0</v>
      </c>
      <c r="Z69" s="20">
        <f t="shared" si="20"/>
        <v>0</v>
      </c>
      <c r="AA69" s="20">
        <f t="shared" si="20"/>
        <v>0</v>
      </c>
      <c r="AB69" s="20">
        <f t="shared" si="20"/>
        <v>0</v>
      </c>
      <c r="AC69" s="20">
        <f t="shared" si="24"/>
        <v>0</v>
      </c>
      <c r="AD69" s="20">
        <f t="shared" si="22"/>
        <v>0</v>
      </c>
      <c r="AE69" s="20">
        <f t="shared" si="22"/>
        <v>0</v>
      </c>
      <c r="AF69" s="20">
        <f t="shared" si="22"/>
        <v>0</v>
      </c>
      <c r="AG69" s="20">
        <f t="shared" si="22"/>
        <v>0</v>
      </c>
      <c r="AH69" s="20">
        <f t="shared" si="23"/>
        <v>0</v>
      </c>
      <c r="AI69" s="20">
        <f t="shared" si="23"/>
        <v>0</v>
      </c>
      <c r="AJ69" s="20">
        <f t="shared" si="23"/>
        <v>0</v>
      </c>
      <c r="AK69" s="20">
        <f t="shared" si="23"/>
        <v>0</v>
      </c>
      <c r="AM69" s="17">
        <f t="shared" si="21"/>
        <v>0</v>
      </c>
      <c r="AN69" s="17">
        <f t="shared" si="21"/>
        <v>0</v>
      </c>
      <c r="AO69" s="17">
        <f t="shared" si="25"/>
        <v>0</v>
      </c>
      <c r="AP69" s="17">
        <f t="shared" si="26"/>
        <v>0</v>
      </c>
      <c r="AQ69" s="17">
        <f t="shared" si="27"/>
        <v>0</v>
      </c>
      <c r="AR69" s="17">
        <f t="shared" si="28"/>
        <v>0</v>
      </c>
      <c r="AS69" s="17">
        <f t="shared" si="29"/>
        <v>0</v>
      </c>
      <c r="AT69" s="17">
        <f t="shared" si="30"/>
        <v>0</v>
      </c>
      <c r="AU69" s="17">
        <f t="shared" si="31"/>
        <v>0</v>
      </c>
      <c r="AV69" s="17">
        <f t="shared" si="32"/>
        <v>0</v>
      </c>
      <c r="AW69" s="17">
        <f t="shared" si="33"/>
        <v>0</v>
      </c>
      <c r="AX69" s="17">
        <f t="shared" si="34"/>
        <v>0</v>
      </c>
      <c r="AY69" s="17">
        <f t="shared" si="35"/>
        <v>0</v>
      </c>
      <c r="AZ69" s="17">
        <f t="shared" si="36"/>
        <v>0</v>
      </c>
    </row>
    <row r="70" spans="2:52" ht="35.25" customHeight="1">
      <c r="B70" s="9"/>
      <c r="C70" s="15"/>
      <c r="D70" s="9"/>
      <c r="E70" s="10"/>
      <c r="F70" s="10"/>
      <c r="G70" s="10"/>
      <c r="H70" s="99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X70" s="20">
        <f t="shared" si="37"/>
        <v>0</v>
      </c>
      <c r="Y70" s="20">
        <f t="shared" si="20"/>
        <v>0</v>
      </c>
      <c r="Z70" s="20">
        <f t="shared" si="20"/>
        <v>0</v>
      </c>
      <c r="AA70" s="20">
        <f t="shared" si="20"/>
        <v>0</v>
      </c>
      <c r="AB70" s="20">
        <f t="shared" si="20"/>
        <v>0</v>
      </c>
      <c r="AC70" s="20">
        <f t="shared" si="24"/>
        <v>0</v>
      </c>
      <c r="AD70" s="20">
        <f t="shared" si="22"/>
        <v>0</v>
      </c>
      <c r="AE70" s="20">
        <f t="shared" si="22"/>
        <v>0</v>
      </c>
      <c r="AF70" s="20">
        <f t="shared" si="22"/>
        <v>0</v>
      </c>
      <c r="AG70" s="20">
        <f t="shared" si="22"/>
        <v>0</v>
      </c>
      <c r="AH70" s="20">
        <f t="shared" si="23"/>
        <v>0</v>
      </c>
      <c r="AI70" s="20">
        <f t="shared" si="23"/>
        <v>0</v>
      </c>
      <c r="AJ70" s="20">
        <f t="shared" si="23"/>
        <v>0</v>
      </c>
      <c r="AK70" s="20">
        <f t="shared" si="23"/>
        <v>0</v>
      </c>
      <c r="AM70" s="17">
        <f t="shared" si="21"/>
        <v>0</v>
      </c>
      <c r="AN70" s="17">
        <f t="shared" si="21"/>
        <v>0</v>
      </c>
      <c r="AO70" s="17">
        <f t="shared" si="25"/>
        <v>0</v>
      </c>
      <c r="AP70" s="17">
        <f t="shared" si="26"/>
        <v>0</v>
      </c>
      <c r="AQ70" s="17">
        <f t="shared" si="27"/>
        <v>0</v>
      </c>
      <c r="AR70" s="17">
        <f t="shared" si="28"/>
        <v>0</v>
      </c>
      <c r="AS70" s="17">
        <f t="shared" si="29"/>
        <v>0</v>
      </c>
      <c r="AT70" s="17">
        <f t="shared" si="30"/>
        <v>0</v>
      </c>
      <c r="AU70" s="17">
        <f t="shared" si="31"/>
        <v>0</v>
      </c>
      <c r="AV70" s="17">
        <f t="shared" si="32"/>
        <v>0</v>
      </c>
      <c r="AW70" s="17">
        <f t="shared" si="33"/>
        <v>0</v>
      </c>
      <c r="AX70" s="17">
        <f t="shared" si="34"/>
        <v>0</v>
      </c>
      <c r="AY70" s="17">
        <f t="shared" si="35"/>
        <v>0</v>
      </c>
      <c r="AZ70" s="17">
        <f t="shared" si="36"/>
        <v>0</v>
      </c>
    </row>
    <row r="71" spans="2:52" ht="35.25" customHeight="1">
      <c r="B71" s="9"/>
      <c r="C71" s="15"/>
      <c r="D71" s="9"/>
      <c r="E71" s="10"/>
      <c r="F71" s="10"/>
      <c r="G71" s="10"/>
      <c r="H71" s="99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X71" s="20">
        <f t="shared" si="37"/>
        <v>0</v>
      </c>
      <c r="Y71" s="20">
        <f t="shared" ref="Y71:AB85" si="38">ROUND($E71*J71/1000,0)</f>
        <v>0</v>
      </c>
      <c r="Z71" s="20">
        <f t="shared" si="38"/>
        <v>0</v>
      </c>
      <c r="AA71" s="20">
        <f t="shared" si="38"/>
        <v>0</v>
      </c>
      <c r="AB71" s="20">
        <f t="shared" si="38"/>
        <v>0</v>
      </c>
      <c r="AC71" s="20">
        <f t="shared" si="24"/>
        <v>0</v>
      </c>
      <c r="AD71" s="20">
        <f t="shared" si="22"/>
        <v>0</v>
      </c>
      <c r="AE71" s="20">
        <f t="shared" si="22"/>
        <v>0</v>
      </c>
      <c r="AF71" s="20">
        <f t="shared" si="22"/>
        <v>0</v>
      </c>
      <c r="AG71" s="20">
        <f t="shared" si="22"/>
        <v>0</v>
      </c>
      <c r="AH71" s="20">
        <f t="shared" si="23"/>
        <v>0</v>
      </c>
      <c r="AI71" s="20">
        <f t="shared" si="23"/>
        <v>0</v>
      </c>
      <c r="AJ71" s="20">
        <f t="shared" si="23"/>
        <v>0</v>
      </c>
      <c r="AK71" s="20">
        <f t="shared" si="23"/>
        <v>0</v>
      </c>
      <c r="AM71" s="17">
        <f t="shared" si="21"/>
        <v>0</v>
      </c>
      <c r="AN71" s="17">
        <f t="shared" si="21"/>
        <v>0</v>
      </c>
      <c r="AO71" s="17">
        <f t="shared" si="25"/>
        <v>0</v>
      </c>
      <c r="AP71" s="17">
        <f t="shared" si="26"/>
        <v>0</v>
      </c>
      <c r="AQ71" s="17">
        <f t="shared" si="27"/>
        <v>0</v>
      </c>
      <c r="AR71" s="17">
        <f t="shared" si="28"/>
        <v>0</v>
      </c>
      <c r="AS71" s="17">
        <f t="shared" si="29"/>
        <v>0</v>
      </c>
      <c r="AT71" s="17">
        <f t="shared" si="30"/>
        <v>0</v>
      </c>
      <c r="AU71" s="17">
        <f t="shared" si="31"/>
        <v>0</v>
      </c>
      <c r="AV71" s="17">
        <f t="shared" si="32"/>
        <v>0</v>
      </c>
      <c r="AW71" s="17">
        <f t="shared" si="33"/>
        <v>0</v>
      </c>
      <c r="AX71" s="17">
        <f t="shared" si="34"/>
        <v>0</v>
      </c>
      <c r="AY71" s="17">
        <f t="shared" si="35"/>
        <v>0</v>
      </c>
      <c r="AZ71" s="17">
        <f t="shared" si="36"/>
        <v>0</v>
      </c>
    </row>
    <row r="72" spans="2:52" ht="35.25" customHeight="1">
      <c r="B72" s="9"/>
      <c r="C72" s="15"/>
      <c r="D72" s="9"/>
      <c r="E72" s="10"/>
      <c r="F72" s="10"/>
      <c r="G72" s="10"/>
      <c r="H72" s="99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X72" s="20">
        <f t="shared" si="37"/>
        <v>0</v>
      </c>
      <c r="Y72" s="20">
        <f t="shared" si="38"/>
        <v>0</v>
      </c>
      <c r="Z72" s="20">
        <f t="shared" si="38"/>
        <v>0</v>
      </c>
      <c r="AA72" s="20">
        <f t="shared" si="38"/>
        <v>0</v>
      </c>
      <c r="AB72" s="20">
        <f t="shared" si="38"/>
        <v>0</v>
      </c>
      <c r="AC72" s="20">
        <f t="shared" si="24"/>
        <v>0</v>
      </c>
      <c r="AD72" s="20">
        <f t="shared" si="22"/>
        <v>0</v>
      </c>
      <c r="AE72" s="20">
        <f t="shared" si="22"/>
        <v>0</v>
      </c>
      <c r="AF72" s="20">
        <f t="shared" si="22"/>
        <v>0</v>
      </c>
      <c r="AG72" s="20">
        <f t="shared" si="22"/>
        <v>0</v>
      </c>
      <c r="AH72" s="20">
        <f t="shared" si="23"/>
        <v>0</v>
      </c>
      <c r="AI72" s="20">
        <f t="shared" si="23"/>
        <v>0</v>
      </c>
      <c r="AJ72" s="20">
        <f t="shared" si="23"/>
        <v>0</v>
      </c>
      <c r="AK72" s="20">
        <f t="shared" si="23"/>
        <v>0</v>
      </c>
      <c r="AM72" s="17">
        <f t="shared" si="21"/>
        <v>0</v>
      </c>
      <c r="AN72" s="17">
        <f t="shared" si="21"/>
        <v>0</v>
      </c>
      <c r="AO72" s="17">
        <f t="shared" si="25"/>
        <v>0</v>
      </c>
      <c r="AP72" s="17">
        <f t="shared" si="26"/>
        <v>0</v>
      </c>
      <c r="AQ72" s="17">
        <f t="shared" si="27"/>
        <v>0</v>
      </c>
      <c r="AR72" s="17">
        <f t="shared" si="28"/>
        <v>0</v>
      </c>
      <c r="AS72" s="17">
        <f t="shared" si="29"/>
        <v>0</v>
      </c>
      <c r="AT72" s="17">
        <f t="shared" si="30"/>
        <v>0</v>
      </c>
      <c r="AU72" s="17">
        <f t="shared" si="31"/>
        <v>0</v>
      </c>
      <c r="AV72" s="17">
        <f t="shared" si="32"/>
        <v>0</v>
      </c>
      <c r="AW72" s="17">
        <f t="shared" si="33"/>
        <v>0</v>
      </c>
      <c r="AX72" s="17">
        <f t="shared" si="34"/>
        <v>0</v>
      </c>
      <c r="AY72" s="17">
        <f t="shared" si="35"/>
        <v>0</v>
      </c>
      <c r="AZ72" s="17">
        <f t="shared" si="36"/>
        <v>0</v>
      </c>
    </row>
    <row r="73" spans="2:52" ht="35.25" customHeight="1">
      <c r="B73" s="9"/>
      <c r="C73" s="15"/>
      <c r="D73" s="9"/>
      <c r="E73" s="10"/>
      <c r="F73" s="10"/>
      <c r="G73" s="10"/>
      <c r="H73" s="99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X73" s="20">
        <f t="shared" si="37"/>
        <v>0</v>
      </c>
      <c r="Y73" s="20">
        <f t="shared" si="38"/>
        <v>0</v>
      </c>
      <c r="Z73" s="20">
        <f t="shared" si="38"/>
        <v>0</v>
      </c>
      <c r="AA73" s="20">
        <f t="shared" si="38"/>
        <v>0</v>
      </c>
      <c r="AB73" s="20">
        <f t="shared" si="38"/>
        <v>0</v>
      </c>
      <c r="AC73" s="20">
        <f t="shared" si="24"/>
        <v>0</v>
      </c>
      <c r="AD73" s="20">
        <f t="shared" si="22"/>
        <v>0</v>
      </c>
      <c r="AE73" s="20">
        <f t="shared" si="22"/>
        <v>0</v>
      </c>
      <c r="AF73" s="20">
        <f t="shared" si="22"/>
        <v>0</v>
      </c>
      <c r="AG73" s="20">
        <f t="shared" si="22"/>
        <v>0</v>
      </c>
      <c r="AH73" s="20">
        <f t="shared" si="23"/>
        <v>0</v>
      </c>
      <c r="AI73" s="20">
        <f t="shared" si="23"/>
        <v>0</v>
      </c>
      <c r="AJ73" s="20">
        <f t="shared" si="23"/>
        <v>0</v>
      </c>
      <c r="AK73" s="20">
        <f t="shared" si="23"/>
        <v>0</v>
      </c>
      <c r="AM73" s="17">
        <f t="shared" ref="AM73:AN85" si="39">ROUND($G73*I73/1000,0)</f>
        <v>0</v>
      </c>
      <c r="AN73" s="17">
        <f t="shared" si="39"/>
        <v>0</v>
      </c>
      <c r="AO73" s="17">
        <f t="shared" si="25"/>
        <v>0</v>
      </c>
      <c r="AP73" s="17">
        <f t="shared" si="26"/>
        <v>0</v>
      </c>
      <c r="AQ73" s="17">
        <f t="shared" si="27"/>
        <v>0</v>
      </c>
      <c r="AR73" s="17">
        <f t="shared" si="28"/>
        <v>0</v>
      </c>
      <c r="AS73" s="17">
        <f t="shared" si="29"/>
        <v>0</v>
      </c>
      <c r="AT73" s="17">
        <f t="shared" si="30"/>
        <v>0</v>
      </c>
      <c r="AU73" s="17">
        <f t="shared" si="31"/>
        <v>0</v>
      </c>
      <c r="AV73" s="17">
        <f t="shared" si="32"/>
        <v>0</v>
      </c>
      <c r="AW73" s="17">
        <f t="shared" si="33"/>
        <v>0</v>
      </c>
      <c r="AX73" s="17">
        <f t="shared" si="34"/>
        <v>0</v>
      </c>
      <c r="AY73" s="17">
        <f t="shared" si="35"/>
        <v>0</v>
      </c>
      <c r="AZ73" s="17">
        <f t="shared" si="36"/>
        <v>0</v>
      </c>
    </row>
    <row r="74" spans="2:52" ht="35.25" customHeight="1">
      <c r="B74" s="9"/>
      <c r="C74" s="15"/>
      <c r="D74" s="9"/>
      <c r="E74" s="10"/>
      <c r="F74" s="10"/>
      <c r="G74" s="10"/>
      <c r="H74" s="99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X74" s="20">
        <f t="shared" si="37"/>
        <v>0</v>
      </c>
      <c r="Y74" s="20">
        <f t="shared" si="38"/>
        <v>0</v>
      </c>
      <c r="Z74" s="20">
        <f t="shared" si="38"/>
        <v>0</v>
      </c>
      <c r="AA74" s="20">
        <f t="shared" si="38"/>
        <v>0</v>
      </c>
      <c r="AB74" s="20">
        <f t="shared" si="38"/>
        <v>0</v>
      </c>
      <c r="AC74" s="20">
        <f t="shared" si="24"/>
        <v>0</v>
      </c>
      <c r="AD74" s="20">
        <f t="shared" si="22"/>
        <v>0</v>
      </c>
      <c r="AE74" s="20">
        <f t="shared" si="22"/>
        <v>0</v>
      </c>
      <c r="AF74" s="20">
        <f t="shared" si="22"/>
        <v>0</v>
      </c>
      <c r="AG74" s="20">
        <f t="shared" si="22"/>
        <v>0</v>
      </c>
      <c r="AH74" s="20">
        <f t="shared" si="23"/>
        <v>0</v>
      </c>
      <c r="AI74" s="20">
        <f t="shared" si="23"/>
        <v>0</v>
      </c>
      <c r="AJ74" s="20">
        <f t="shared" si="23"/>
        <v>0</v>
      </c>
      <c r="AK74" s="20">
        <f t="shared" si="23"/>
        <v>0</v>
      </c>
      <c r="AM74" s="17">
        <f t="shared" si="39"/>
        <v>0</v>
      </c>
      <c r="AN74" s="17">
        <f t="shared" si="39"/>
        <v>0</v>
      </c>
      <c r="AO74" s="17">
        <f t="shared" si="25"/>
        <v>0</v>
      </c>
      <c r="AP74" s="17">
        <f t="shared" si="26"/>
        <v>0</v>
      </c>
      <c r="AQ74" s="17">
        <f t="shared" si="27"/>
        <v>0</v>
      </c>
      <c r="AR74" s="17">
        <f t="shared" si="28"/>
        <v>0</v>
      </c>
      <c r="AS74" s="17">
        <f t="shared" si="29"/>
        <v>0</v>
      </c>
      <c r="AT74" s="17">
        <f t="shared" si="30"/>
        <v>0</v>
      </c>
      <c r="AU74" s="17">
        <f t="shared" si="31"/>
        <v>0</v>
      </c>
      <c r="AV74" s="17">
        <f t="shared" si="32"/>
        <v>0</v>
      </c>
      <c r="AW74" s="17">
        <f t="shared" si="33"/>
        <v>0</v>
      </c>
      <c r="AX74" s="17">
        <f t="shared" si="34"/>
        <v>0</v>
      </c>
      <c r="AY74" s="17">
        <f t="shared" si="35"/>
        <v>0</v>
      </c>
      <c r="AZ74" s="17">
        <f t="shared" si="36"/>
        <v>0</v>
      </c>
    </row>
    <row r="75" spans="2:52" ht="35.25" customHeight="1">
      <c r="B75" s="9"/>
      <c r="C75" s="15"/>
      <c r="D75" s="9"/>
      <c r="E75" s="10"/>
      <c r="F75" s="10"/>
      <c r="G75" s="10"/>
      <c r="H75" s="99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X75" s="20">
        <f t="shared" si="37"/>
        <v>0</v>
      </c>
      <c r="Y75" s="20">
        <f t="shared" si="38"/>
        <v>0</v>
      </c>
      <c r="Z75" s="20">
        <f t="shared" si="38"/>
        <v>0</v>
      </c>
      <c r="AA75" s="20">
        <f t="shared" si="38"/>
        <v>0</v>
      </c>
      <c r="AB75" s="20">
        <f t="shared" si="38"/>
        <v>0</v>
      </c>
      <c r="AC75" s="20">
        <f t="shared" si="24"/>
        <v>0</v>
      </c>
      <c r="AD75" s="20">
        <f t="shared" si="22"/>
        <v>0</v>
      </c>
      <c r="AE75" s="20">
        <f t="shared" si="22"/>
        <v>0</v>
      </c>
      <c r="AF75" s="20">
        <f t="shared" si="22"/>
        <v>0</v>
      </c>
      <c r="AG75" s="20">
        <f t="shared" si="22"/>
        <v>0</v>
      </c>
      <c r="AH75" s="20">
        <f t="shared" si="23"/>
        <v>0</v>
      </c>
      <c r="AI75" s="20">
        <f t="shared" si="23"/>
        <v>0</v>
      </c>
      <c r="AJ75" s="20">
        <f t="shared" si="23"/>
        <v>0</v>
      </c>
      <c r="AK75" s="20">
        <f t="shared" si="23"/>
        <v>0</v>
      </c>
      <c r="AM75" s="17">
        <f t="shared" si="39"/>
        <v>0</v>
      </c>
      <c r="AN75" s="17">
        <f t="shared" si="39"/>
        <v>0</v>
      </c>
      <c r="AO75" s="17">
        <f t="shared" si="25"/>
        <v>0</v>
      </c>
      <c r="AP75" s="17">
        <f t="shared" si="26"/>
        <v>0</v>
      </c>
      <c r="AQ75" s="17">
        <f t="shared" si="27"/>
        <v>0</v>
      </c>
      <c r="AR75" s="17">
        <f t="shared" si="28"/>
        <v>0</v>
      </c>
      <c r="AS75" s="17">
        <f t="shared" si="29"/>
        <v>0</v>
      </c>
      <c r="AT75" s="17">
        <f t="shared" si="30"/>
        <v>0</v>
      </c>
      <c r="AU75" s="17">
        <f t="shared" si="31"/>
        <v>0</v>
      </c>
      <c r="AV75" s="17">
        <f t="shared" si="32"/>
        <v>0</v>
      </c>
      <c r="AW75" s="17">
        <f t="shared" si="33"/>
        <v>0</v>
      </c>
      <c r="AX75" s="17">
        <f t="shared" si="34"/>
        <v>0</v>
      </c>
      <c r="AY75" s="17">
        <f t="shared" si="35"/>
        <v>0</v>
      </c>
      <c r="AZ75" s="17">
        <f t="shared" si="36"/>
        <v>0</v>
      </c>
    </row>
    <row r="76" spans="2:52" ht="35.25" customHeight="1">
      <c r="B76" s="9"/>
      <c r="C76" s="15"/>
      <c r="D76" s="9"/>
      <c r="E76" s="10"/>
      <c r="F76" s="10"/>
      <c r="G76" s="10"/>
      <c r="H76" s="99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X76" s="20">
        <f t="shared" si="37"/>
        <v>0</v>
      </c>
      <c r="Y76" s="20">
        <f t="shared" si="38"/>
        <v>0</v>
      </c>
      <c r="Z76" s="20">
        <f t="shared" si="38"/>
        <v>0</v>
      </c>
      <c r="AA76" s="20">
        <f t="shared" si="38"/>
        <v>0</v>
      </c>
      <c r="AB76" s="20">
        <f t="shared" si="38"/>
        <v>0</v>
      </c>
      <c r="AC76" s="20">
        <f t="shared" si="24"/>
        <v>0</v>
      </c>
      <c r="AD76" s="20">
        <f t="shared" si="22"/>
        <v>0</v>
      </c>
      <c r="AE76" s="20">
        <f t="shared" si="22"/>
        <v>0</v>
      </c>
      <c r="AF76" s="20">
        <f t="shared" si="22"/>
        <v>0</v>
      </c>
      <c r="AG76" s="20">
        <f t="shared" si="22"/>
        <v>0</v>
      </c>
      <c r="AH76" s="20">
        <f t="shared" si="23"/>
        <v>0</v>
      </c>
      <c r="AI76" s="20">
        <f t="shared" si="23"/>
        <v>0</v>
      </c>
      <c r="AJ76" s="20">
        <f t="shared" si="23"/>
        <v>0</v>
      </c>
      <c r="AK76" s="20">
        <f t="shared" si="23"/>
        <v>0</v>
      </c>
      <c r="AM76" s="17">
        <f t="shared" si="39"/>
        <v>0</v>
      </c>
      <c r="AN76" s="17">
        <f t="shared" si="39"/>
        <v>0</v>
      </c>
      <c r="AO76" s="17">
        <f t="shared" si="25"/>
        <v>0</v>
      </c>
      <c r="AP76" s="17">
        <f t="shared" si="26"/>
        <v>0</v>
      </c>
      <c r="AQ76" s="17">
        <f t="shared" si="27"/>
        <v>0</v>
      </c>
      <c r="AR76" s="17">
        <f t="shared" si="28"/>
        <v>0</v>
      </c>
      <c r="AS76" s="17">
        <f t="shared" si="29"/>
        <v>0</v>
      </c>
      <c r="AT76" s="17">
        <f t="shared" si="30"/>
        <v>0</v>
      </c>
      <c r="AU76" s="17">
        <f t="shared" si="31"/>
        <v>0</v>
      </c>
      <c r="AV76" s="17">
        <f t="shared" si="32"/>
        <v>0</v>
      </c>
      <c r="AW76" s="17">
        <f t="shared" si="33"/>
        <v>0</v>
      </c>
      <c r="AX76" s="17">
        <f t="shared" si="34"/>
        <v>0</v>
      </c>
      <c r="AY76" s="17">
        <f t="shared" si="35"/>
        <v>0</v>
      </c>
      <c r="AZ76" s="17">
        <f t="shared" si="36"/>
        <v>0</v>
      </c>
    </row>
    <row r="77" spans="2:52" ht="35.25" customHeight="1">
      <c r="B77" s="9"/>
      <c r="C77" s="15"/>
      <c r="D77" s="9"/>
      <c r="E77" s="10"/>
      <c r="F77" s="10"/>
      <c r="G77" s="10"/>
      <c r="H77" s="99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X77" s="20">
        <f t="shared" si="37"/>
        <v>0</v>
      </c>
      <c r="Y77" s="20">
        <f t="shared" si="38"/>
        <v>0</v>
      </c>
      <c r="Z77" s="20">
        <f t="shared" si="38"/>
        <v>0</v>
      </c>
      <c r="AA77" s="20">
        <f t="shared" si="38"/>
        <v>0</v>
      </c>
      <c r="AB77" s="20">
        <f t="shared" si="38"/>
        <v>0</v>
      </c>
      <c r="AC77" s="20">
        <f t="shared" si="24"/>
        <v>0</v>
      </c>
      <c r="AD77" s="20">
        <f t="shared" si="22"/>
        <v>0</v>
      </c>
      <c r="AE77" s="20">
        <f t="shared" si="22"/>
        <v>0</v>
      </c>
      <c r="AF77" s="20">
        <f t="shared" si="22"/>
        <v>0</v>
      </c>
      <c r="AG77" s="20">
        <f t="shared" si="22"/>
        <v>0</v>
      </c>
      <c r="AH77" s="20">
        <f t="shared" si="23"/>
        <v>0</v>
      </c>
      <c r="AI77" s="20">
        <f t="shared" si="23"/>
        <v>0</v>
      </c>
      <c r="AJ77" s="20">
        <f t="shared" si="23"/>
        <v>0</v>
      </c>
      <c r="AK77" s="20">
        <f t="shared" si="23"/>
        <v>0</v>
      </c>
      <c r="AM77" s="17">
        <f t="shared" si="39"/>
        <v>0</v>
      </c>
      <c r="AN77" s="17">
        <f t="shared" si="39"/>
        <v>0</v>
      </c>
      <c r="AO77" s="17">
        <f t="shared" si="25"/>
        <v>0</v>
      </c>
      <c r="AP77" s="17">
        <f t="shared" si="26"/>
        <v>0</v>
      </c>
      <c r="AQ77" s="17">
        <f t="shared" si="27"/>
        <v>0</v>
      </c>
      <c r="AR77" s="17">
        <f t="shared" si="28"/>
        <v>0</v>
      </c>
      <c r="AS77" s="17">
        <f t="shared" si="29"/>
        <v>0</v>
      </c>
      <c r="AT77" s="17">
        <f t="shared" si="30"/>
        <v>0</v>
      </c>
      <c r="AU77" s="17">
        <f t="shared" si="31"/>
        <v>0</v>
      </c>
      <c r="AV77" s="17">
        <f t="shared" si="32"/>
        <v>0</v>
      </c>
      <c r="AW77" s="17">
        <f t="shared" si="33"/>
        <v>0</v>
      </c>
      <c r="AX77" s="17">
        <f t="shared" si="34"/>
        <v>0</v>
      </c>
      <c r="AY77" s="17">
        <f t="shared" si="35"/>
        <v>0</v>
      </c>
      <c r="AZ77" s="17">
        <f t="shared" si="36"/>
        <v>0</v>
      </c>
    </row>
    <row r="78" spans="2:52" ht="35.25" customHeight="1">
      <c r="B78" s="9"/>
      <c r="C78" s="15"/>
      <c r="D78" s="9"/>
      <c r="E78" s="10"/>
      <c r="F78" s="10"/>
      <c r="G78" s="10"/>
      <c r="H78" s="99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X78" s="20">
        <f t="shared" si="37"/>
        <v>0</v>
      </c>
      <c r="Y78" s="20">
        <f t="shared" si="38"/>
        <v>0</v>
      </c>
      <c r="Z78" s="20">
        <f t="shared" si="38"/>
        <v>0</v>
      </c>
      <c r="AA78" s="20">
        <f t="shared" si="38"/>
        <v>0</v>
      </c>
      <c r="AB78" s="20">
        <f t="shared" si="38"/>
        <v>0</v>
      </c>
      <c r="AC78" s="20">
        <f t="shared" si="24"/>
        <v>0</v>
      </c>
      <c r="AD78" s="20">
        <f t="shared" si="22"/>
        <v>0</v>
      </c>
      <c r="AE78" s="20">
        <f t="shared" si="22"/>
        <v>0</v>
      </c>
      <c r="AF78" s="20">
        <f t="shared" si="22"/>
        <v>0</v>
      </c>
      <c r="AG78" s="20">
        <f t="shared" si="22"/>
        <v>0</v>
      </c>
      <c r="AH78" s="20">
        <f t="shared" si="23"/>
        <v>0</v>
      </c>
      <c r="AI78" s="20">
        <f t="shared" si="23"/>
        <v>0</v>
      </c>
      <c r="AJ78" s="20">
        <f t="shared" si="23"/>
        <v>0</v>
      </c>
      <c r="AK78" s="20">
        <f t="shared" si="23"/>
        <v>0</v>
      </c>
      <c r="AM78" s="17">
        <f t="shared" si="39"/>
        <v>0</v>
      </c>
      <c r="AN78" s="17">
        <f t="shared" si="39"/>
        <v>0</v>
      </c>
      <c r="AO78" s="17">
        <f t="shared" si="25"/>
        <v>0</v>
      </c>
      <c r="AP78" s="17">
        <f t="shared" si="26"/>
        <v>0</v>
      </c>
      <c r="AQ78" s="17">
        <f t="shared" si="27"/>
        <v>0</v>
      </c>
      <c r="AR78" s="17">
        <f t="shared" si="28"/>
        <v>0</v>
      </c>
      <c r="AS78" s="17">
        <f t="shared" si="29"/>
        <v>0</v>
      </c>
      <c r="AT78" s="17">
        <f t="shared" si="30"/>
        <v>0</v>
      </c>
      <c r="AU78" s="17">
        <f t="shared" si="31"/>
        <v>0</v>
      </c>
      <c r="AV78" s="17">
        <f t="shared" si="32"/>
        <v>0</v>
      </c>
      <c r="AW78" s="17">
        <f t="shared" si="33"/>
        <v>0</v>
      </c>
      <c r="AX78" s="17">
        <f t="shared" si="34"/>
        <v>0</v>
      </c>
      <c r="AY78" s="17">
        <f t="shared" si="35"/>
        <v>0</v>
      </c>
      <c r="AZ78" s="17">
        <f t="shared" si="36"/>
        <v>0</v>
      </c>
    </row>
    <row r="79" spans="2:52" ht="35.25" customHeight="1">
      <c r="B79" s="9"/>
      <c r="C79" s="15"/>
      <c r="D79" s="9"/>
      <c r="E79" s="10"/>
      <c r="F79" s="10"/>
      <c r="G79" s="10"/>
      <c r="H79" s="99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X79" s="20">
        <f t="shared" si="37"/>
        <v>0</v>
      </c>
      <c r="Y79" s="20">
        <f t="shared" si="38"/>
        <v>0</v>
      </c>
      <c r="Z79" s="20">
        <f t="shared" si="38"/>
        <v>0</v>
      </c>
      <c r="AA79" s="20">
        <f t="shared" si="38"/>
        <v>0</v>
      </c>
      <c r="AB79" s="20">
        <f t="shared" si="38"/>
        <v>0</v>
      </c>
      <c r="AC79" s="20">
        <f t="shared" si="24"/>
        <v>0</v>
      </c>
      <c r="AD79" s="20">
        <f t="shared" si="22"/>
        <v>0</v>
      </c>
      <c r="AE79" s="20">
        <f t="shared" si="22"/>
        <v>0</v>
      </c>
      <c r="AF79" s="20">
        <f t="shared" si="22"/>
        <v>0</v>
      </c>
      <c r="AG79" s="20">
        <f t="shared" si="22"/>
        <v>0</v>
      </c>
      <c r="AH79" s="20">
        <f t="shared" si="23"/>
        <v>0</v>
      </c>
      <c r="AI79" s="20">
        <f t="shared" si="23"/>
        <v>0</v>
      </c>
      <c r="AJ79" s="20">
        <f t="shared" si="23"/>
        <v>0</v>
      </c>
      <c r="AK79" s="20">
        <f t="shared" si="23"/>
        <v>0</v>
      </c>
      <c r="AM79" s="17">
        <f t="shared" si="39"/>
        <v>0</v>
      </c>
      <c r="AN79" s="17">
        <f t="shared" si="39"/>
        <v>0</v>
      </c>
      <c r="AO79" s="17">
        <f t="shared" si="25"/>
        <v>0</v>
      </c>
      <c r="AP79" s="17">
        <f t="shared" si="26"/>
        <v>0</v>
      </c>
      <c r="AQ79" s="17">
        <f t="shared" si="27"/>
        <v>0</v>
      </c>
      <c r="AR79" s="17">
        <f t="shared" si="28"/>
        <v>0</v>
      </c>
      <c r="AS79" s="17">
        <f t="shared" si="29"/>
        <v>0</v>
      </c>
      <c r="AT79" s="17">
        <f t="shared" si="30"/>
        <v>0</v>
      </c>
      <c r="AU79" s="17">
        <f t="shared" si="31"/>
        <v>0</v>
      </c>
      <c r="AV79" s="17">
        <f t="shared" si="32"/>
        <v>0</v>
      </c>
      <c r="AW79" s="17">
        <f t="shared" si="33"/>
        <v>0</v>
      </c>
      <c r="AX79" s="17">
        <f t="shared" si="34"/>
        <v>0</v>
      </c>
      <c r="AY79" s="17">
        <f t="shared" si="35"/>
        <v>0</v>
      </c>
      <c r="AZ79" s="17">
        <f t="shared" si="36"/>
        <v>0</v>
      </c>
    </row>
    <row r="80" spans="2:52" ht="35.25" customHeight="1">
      <c r="B80" s="9"/>
      <c r="C80" s="15"/>
      <c r="D80" s="9"/>
      <c r="E80" s="10"/>
      <c r="F80" s="10"/>
      <c r="G80" s="10"/>
      <c r="H80" s="99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X80" s="20">
        <f t="shared" si="37"/>
        <v>0</v>
      </c>
      <c r="Y80" s="20">
        <f t="shared" si="38"/>
        <v>0</v>
      </c>
      <c r="Z80" s="20">
        <f t="shared" si="38"/>
        <v>0</v>
      </c>
      <c r="AA80" s="20">
        <f t="shared" si="38"/>
        <v>0</v>
      </c>
      <c r="AB80" s="20">
        <f t="shared" si="38"/>
        <v>0</v>
      </c>
      <c r="AC80" s="20">
        <f t="shared" si="24"/>
        <v>0</v>
      </c>
      <c r="AD80" s="20">
        <f t="shared" si="22"/>
        <v>0</v>
      </c>
      <c r="AE80" s="20">
        <f t="shared" si="22"/>
        <v>0</v>
      </c>
      <c r="AF80" s="20">
        <f t="shared" si="22"/>
        <v>0</v>
      </c>
      <c r="AG80" s="20">
        <f t="shared" si="22"/>
        <v>0</v>
      </c>
      <c r="AH80" s="20">
        <f t="shared" si="23"/>
        <v>0</v>
      </c>
      <c r="AI80" s="20">
        <f t="shared" si="23"/>
        <v>0</v>
      </c>
      <c r="AJ80" s="20">
        <f t="shared" si="23"/>
        <v>0</v>
      </c>
      <c r="AK80" s="20">
        <f t="shared" si="23"/>
        <v>0</v>
      </c>
      <c r="AM80" s="17">
        <f t="shared" si="39"/>
        <v>0</v>
      </c>
      <c r="AN80" s="17">
        <f t="shared" si="39"/>
        <v>0</v>
      </c>
      <c r="AO80" s="17">
        <f t="shared" si="25"/>
        <v>0</v>
      </c>
      <c r="AP80" s="17">
        <f t="shared" si="26"/>
        <v>0</v>
      </c>
      <c r="AQ80" s="17">
        <f t="shared" si="27"/>
        <v>0</v>
      </c>
      <c r="AR80" s="17">
        <f t="shared" si="28"/>
        <v>0</v>
      </c>
      <c r="AS80" s="17">
        <f t="shared" si="29"/>
        <v>0</v>
      </c>
      <c r="AT80" s="17">
        <f t="shared" si="30"/>
        <v>0</v>
      </c>
      <c r="AU80" s="17">
        <f t="shared" si="31"/>
        <v>0</v>
      </c>
      <c r="AV80" s="17">
        <f t="shared" si="32"/>
        <v>0</v>
      </c>
      <c r="AW80" s="17">
        <f t="shared" si="33"/>
        <v>0</v>
      </c>
      <c r="AX80" s="17">
        <f t="shared" si="34"/>
        <v>0</v>
      </c>
      <c r="AY80" s="17">
        <f t="shared" si="35"/>
        <v>0</v>
      </c>
      <c r="AZ80" s="17">
        <f t="shared" si="36"/>
        <v>0</v>
      </c>
    </row>
    <row r="81" spans="2:52" ht="35.25" customHeight="1">
      <c r="B81" s="9"/>
      <c r="C81" s="15"/>
      <c r="D81" s="9"/>
      <c r="E81" s="10"/>
      <c r="F81" s="10"/>
      <c r="G81" s="10"/>
      <c r="H81" s="99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X81" s="20">
        <f t="shared" si="37"/>
        <v>0</v>
      </c>
      <c r="Y81" s="20">
        <f t="shared" si="38"/>
        <v>0</v>
      </c>
      <c r="Z81" s="20">
        <f t="shared" si="38"/>
        <v>0</v>
      </c>
      <c r="AA81" s="20">
        <f t="shared" si="38"/>
        <v>0</v>
      </c>
      <c r="AB81" s="20">
        <f t="shared" si="38"/>
        <v>0</v>
      </c>
      <c r="AC81" s="20">
        <f t="shared" si="24"/>
        <v>0</v>
      </c>
      <c r="AD81" s="20">
        <f t="shared" si="22"/>
        <v>0</v>
      </c>
      <c r="AE81" s="20">
        <f t="shared" si="22"/>
        <v>0</v>
      </c>
      <c r="AF81" s="20">
        <f t="shared" si="22"/>
        <v>0</v>
      </c>
      <c r="AG81" s="20">
        <f t="shared" si="22"/>
        <v>0</v>
      </c>
      <c r="AH81" s="20">
        <f t="shared" si="23"/>
        <v>0</v>
      </c>
      <c r="AI81" s="20">
        <f t="shared" si="23"/>
        <v>0</v>
      </c>
      <c r="AJ81" s="20">
        <f t="shared" si="23"/>
        <v>0</v>
      </c>
      <c r="AK81" s="20">
        <f t="shared" si="23"/>
        <v>0</v>
      </c>
      <c r="AM81" s="17">
        <f t="shared" si="39"/>
        <v>0</v>
      </c>
      <c r="AN81" s="17">
        <f t="shared" si="39"/>
        <v>0</v>
      </c>
      <c r="AO81" s="17">
        <f t="shared" si="25"/>
        <v>0</v>
      </c>
      <c r="AP81" s="17">
        <f t="shared" si="26"/>
        <v>0</v>
      </c>
      <c r="AQ81" s="17">
        <f t="shared" si="27"/>
        <v>0</v>
      </c>
      <c r="AR81" s="17">
        <f t="shared" si="28"/>
        <v>0</v>
      </c>
      <c r="AS81" s="17">
        <f t="shared" si="29"/>
        <v>0</v>
      </c>
      <c r="AT81" s="17">
        <f t="shared" si="30"/>
        <v>0</v>
      </c>
      <c r="AU81" s="17">
        <f t="shared" si="31"/>
        <v>0</v>
      </c>
      <c r="AV81" s="17">
        <f t="shared" si="32"/>
        <v>0</v>
      </c>
      <c r="AW81" s="17">
        <f t="shared" si="33"/>
        <v>0</v>
      </c>
      <c r="AX81" s="17">
        <f t="shared" si="34"/>
        <v>0</v>
      </c>
      <c r="AY81" s="17">
        <f t="shared" si="35"/>
        <v>0</v>
      </c>
      <c r="AZ81" s="17">
        <f t="shared" si="36"/>
        <v>0</v>
      </c>
    </row>
    <row r="82" spans="2:52" ht="35.25" customHeight="1">
      <c r="B82" s="9"/>
      <c r="C82" s="15"/>
      <c r="D82" s="9"/>
      <c r="E82" s="10"/>
      <c r="F82" s="10"/>
      <c r="G82" s="10"/>
      <c r="H82" s="99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X82" s="20">
        <f t="shared" si="37"/>
        <v>0</v>
      </c>
      <c r="Y82" s="20">
        <f t="shared" si="38"/>
        <v>0</v>
      </c>
      <c r="Z82" s="20">
        <f t="shared" si="38"/>
        <v>0</v>
      </c>
      <c r="AA82" s="20">
        <f t="shared" si="38"/>
        <v>0</v>
      </c>
      <c r="AB82" s="20">
        <f t="shared" si="38"/>
        <v>0</v>
      </c>
      <c r="AC82" s="20">
        <f t="shared" si="24"/>
        <v>0</v>
      </c>
      <c r="AD82" s="20">
        <f t="shared" si="22"/>
        <v>0</v>
      </c>
      <c r="AE82" s="20">
        <f t="shared" si="22"/>
        <v>0</v>
      </c>
      <c r="AF82" s="20">
        <f t="shared" si="22"/>
        <v>0</v>
      </c>
      <c r="AG82" s="20">
        <f t="shared" si="22"/>
        <v>0</v>
      </c>
      <c r="AH82" s="20">
        <f t="shared" si="23"/>
        <v>0</v>
      </c>
      <c r="AI82" s="20">
        <f t="shared" si="23"/>
        <v>0</v>
      </c>
      <c r="AJ82" s="20">
        <f t="shared" si="23"/>
        <v>0</v>
      </c>
      <c r="AK82" s="20">
        <f t="shared" si="23"/>
        <v>0</v>
      </c>
      <c r="AM82" s="17">
        <f t="shared" si="39"/>
        <v>0</v>
      </c>
      <c r="AN82" s="17">
        <f t="shared" si="39"/>
        <v>0</v>
      </c>
      <c r="AO82" s="17">
        <f t="shared" si="25"/>
        <v>0</v>
      </c>
      <c r="AP82" s="17">
        <f t="shared" si="26"/>
        <v>0</v>
      </c>
      <c r="AQ82" s="17">
        <f t="shared" si="27"/>
        <v>0</v>
      </c>
      <c r="AR82" s="17">
        <f t="shared" si="28"/>
        <v>0</v>
      </c>
      <c r="AS82" s="17">
        <f t="shared" si="29"/>
        <v>0</v>
      </c>
      <c r="AT82" s="17">
        <f t="shared" si="30"/>
        <v>0</v>
      </c>
      <c r="AU82" s="17">
        <f t="shared" si="31"/>
        <v>0</v>
      </c>
      <c r="AV82" s="17">
        <f t="shared" si="32"/>
        <v>0</v>
      </c>
      <c r="AW82" s="17">
        <f t="shared" si="33"/>
        <v>0</v>
      </c>
      <c r="AX82" s="17">
        <f t="shared" si="34"/>
        <v>0</v>
      </c>
      <c r="AY82" s="17">
        <f t="shared" si="35"/>
        <v>0</v>
      </c>
      <c r="AZ82" s="17">
        <f t="shared" si="36"/>
        <v>0</v>
      </c>
    </row>
    <row r="83" spans="2:52" ht="35.25" customHeight="1">
      <c r="B83" s="9"/>
      <c r="C83" s="15"/>
      <c r="D83" s="9"/>
      <c r="E83" s="10"/>
      <c r="F83" s="10"/>
      <c r="G83" s="10"/>
      <c r="H83" s="99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X83" s="20">
        <f t="shared" si="37"/>
        <v>0</v>
      </c>
      <c r="Y83" s="20">
        <f t="shared" si="38"/>
        <v>0</v>
      </c>
      <c r="Z83" s="20">
        <f t="shared" si="38"/>
        <v>0</v>
      </c>
      <c r="AA83" s="20">
        <f t="shared" si="38"/>
        <v>0</v>
      </c>
      <c r="AB83" s="20">
        <f t="shared" si="38"/>
        <v>0</v>
      </c>
      <c r="AC83" s="20">
        <f t="shared" si="24"/>
        <v>0</v>
      </c>
      <c r="AD83" s="20">
        <f t="shared" si="22"/>
        <v>0</v>
      </c>
      <c r="AE83" s="20">
        <f t="shared" si="22"/>
        <v>0</v>
      </c>
      <c r="AF83" s="20">
        <f t="shared" si="22"/>
        <v>0</v>
      </c>
      <c r="AG83" s="20">
        <f t="shared" ref="AG83:AJ85" si="40">ROUND($E83*R83/1000,0)</f>
        <v>0</v>
      </c>
      <c r="AH83" s="20">
        <f t="shared" si="23"/>
        <v>0</v>
      </c>
      <c r="AI83" s="20">
        <f t="shared" si="23"/>
        <v>0</v>
      </c>
      <c r="AJ83" s="20">
        <f t="shared" si="23"/>
        <v>0</v>
      </c>
      <c r="AK83" s="20">
        <f t="shared" ref="AK83:AK85" si="41">ROUND($E83*V83/1000,0)</f>
        <v>0</v>
      </c>
      <c r="AM83" s="17">
        <f t="shared" si="39"/>
        <v>0</v>
      </c>
      <c r="AN83" s="17">
        <f t="shared" si="39"/>
        <v>0</v>
      </c>
      <c r="AO83" s="17">
        <f t="shared" si="25"/>
        <v>0</v>
      </c>
      <c r="AP83" s="17">
        <f t="shared" si="26"/>
        <v>0</v>
      </c>
      <c r="AQ83" s="17">
        <f t="shared" si="27"/>
        <v>0</v>
      </c>
      <c r="AR83" s="17">
        <f t="shared" si="28"/>
        <v>0</v>
      </c>
      <c r="AS83" s="17">
        <f t="shared" si="29"/>
        <v>0</v>
      </c>
      <c r="AT83" s="17">
        <f t="shared" si="30"/>
        <v>0</v>
      </c>
      <c r="AU83" s="17">
        <f t="shared" si="31"/>
        <v>0</v>
      </c>
      <c r="AV83" s="17">
        <f t="shared" si="32"/>
        <v>0</v>
      </c>
      <c r="AW83" s="17">
        <f t="shared" si="33"/>
        <v>0</v>
      </c>
      <c r="AX83" s="17">
        <f t="shared" si="34"/>
        <v>0</v>
      </c>
      <c r="AY83" s="17">
        <f t="shared" si="35"/>
        <v>0</v>
      </c>
      <c r="AZ83" s="17">
        <f t="shared" si="36"/>
        <v>0</v>
      </c>
    </row>
    <row r="84" spans="2:52" ht="35.25" customHeight="1">
      <c r="B84" s="9"/>
      <c r="C84" s="15"/>
      <c r="D84" s="9"/>
      <c r="E84" s="10"/>
      <c r="F84" s="10"/>
      <c r="G84" s="10"/>
      <c r="H84" s="99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X84" s="20">
        <f t="shared" si="37"/>
        <v>0</v>
      </c>
      <c r="Y84" s="20">
        <f t="shared" si="38"/>
        <v>0</v>
      </c>
      <c r="Z84" s="20">
        <f t="shared" si="38"/>
        <v>0</v>
      </c>
      <c r="AA84" s="20">
        <f t="shared" si="38"/>
        <v>0</v>
      </c>
      <c r="AB84" s="20">
        <f t="shared" si="38"/>
        <v>0</v>
      </c>
      <c r="AC84" s="20">
        <f t="shared" si="24"/>
        <v>0</v>
      </c>
      <c r="AD84" s="20">
        <f t="shared" si="24"/>
        <v>0</v>
      </c>
      <c r="AE84" s="20">
        <f t="shared" si="24"/>
        <v>0</v>
      </c>
      <c r="AF84" s="20">
        <f t="shared" si="24"/>
        <v>0</v>
      </c>
      <c r="AG84" s="20">
        <f t="shared" si="40"/>
        <v>0</v>
      </c>
      <c r="AH84" s="20">
        <f t="shared" si="40"/>
        <v>0</v>
      </c>
      <c r="AI84" s="20">
        <f t="shared" si="40"/>
        <v>0</v>
      </c>
      <c r="AJ84" s="20">
        <f t="shared" si="40"/>
        <v>0</v>
      </c>
      <c r="AK84" s="20">
        <f t="shared" si="41"/>
        <v>0</v>
      </c>
      <c r="AM84" s="17">
        <f t="shared" si="39"/>
        <v>0</v>
      </c>
      <c r="AN84" s="17">
        <f t="shared" si="39"/>
        <v>0</v>
      </c>
      <c r="AO84" s="17">
        <f t="shared" si="25"/>
        <v>0</v>
      </c>
      <c r="AP84" s="17">
        <f t="shared" si="26"/>
        <v>0</v>
      </c>
      <c r="AQ84" s="17">
        <f t="shared" si="27"/>
        <v>0</v>
      </c>
      <c r="AR84" s="17">
        <f t="shared" si="28"/>
        <v>0</v>
      </c>
      <c r="AS84" s="17">
        <f t="shared" si="29"/>
        <v>0</v>
      </c>
      <c r="AT84" s="17">
        <f t="shared" si="30"/>
        <v>0</v>
      </c>
      <c r="AU84" s="17">
        <f t="shared" si="31"/>
        <v>0</v>
      </c>
      <c r="AV84" s="17">
        <f t="shared" si="32"/>
        <v>0</v>
      </c>
      <c r="AW84" s="17">
        <f t="shared" si="33"/>
        <v>0</v>
      </c>
      <c r="AX84" s="17">
        <f t="shared" si="34"/>
        <v>0</v>
      </c>
      <c r="AY84" s="17">
        <f t="shared" si="35"/>
        <v>0</v>
      </c>
      <c r="AZ84" s="17">
        <f t="shared" si="36"/>
        <v>0</v>
      </c>
    </row>
    <row r="85" spans="2:52" ht="35.25" customHeight="1">
      <c r="B85" s="9"/>
      <c r="C85" s="15"/>
      <c r="D85" s="9"/>
      <c r="E85" s="10"/>
      <c r="F85" s="10"/>
      <c r="G85" s="10"/>
      <c r="H85" s="99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X85" s="20">
        <f t="shared" si="37"/>
        <v>0</v>
      </c>
      <c r="Y85" s="20">
        <f t="shared" si="38"/>
        <v>0</v>
      </c>
      <c r="Z85" s="20">
        <f t="shared" si="38"/>
        <v>0</v>
      </c>
      <c r="AA85" s="20">
        <f t="shared" si="38"/>
        <v>0</v>
      </c>
      <c r="AB85" s="20">
        <f t="shared" si="38"/>
        <v>0</v>
      </c>
      <c r="AC85" s="20">
        <f t="shared" si="24"/>
        <v>0</v>
      </c>
      <c r="AD85" s="20">
        <f t="shared" si="24"/>
        <v>0</v>
      </c>
      <c r="AE85" s="20">
        <f t="shared" si="24"/>
        <v>0</v>
      </c>
      <c r="AF85" s="20">
        <f t="shared" si="24"/>
        <v>0</v>
      </c>
      <c r="AG85" s="20">
        <f t="shared" si="40"/>
        <v>0</v>
      </c>
      <c r="AH85" s="20">
        <f t="shared" si="40"/>
        <v>0</v>
      </c>
      <c r="AI85" s="20">
        <f t="shared" si="40"/>
        <v>0</v>
      </c>
      <c r="AJ85" s="20">
        <f t="shared" si="40"/>
        <v>0</v>
      </c>
      <c r="AK85" s="20">
        <f t="shared" si="41"/>
        <v>0</v>
      </c>
      <c r="AM85" s="17">
        <f t="shared" si="39"/>
        <v>0</v>
      </c>
      <c r="AN85" s="17">
        <f t="shared" si="39"/>
        <v>0</v>
      </c>
      <c r="AO85" s="17">
        <f t="shared" si="25"/>
        <v>0</v>
      </c>
      <c r="AP85" s="17">
        <f t="shared" si="26"/>
        <v>0</v>
      </c>
      <c r="AQ85" s="17">
        <f t="shared" si="27"/>
        <v>0</v>
      </c>
      <c r="AR85" s="17">
        <f t="shared" si="28"/>
        <v>0</v>
      </c>
      <c r="AS85" s="17">
        <f t="shared" si="29"/>
        <v>0</v>
      </c>
      <c r="AT85" s="17">
        <f t="shared" si="30"/>
        <v>0</v>
      </c>
      <c r="AU85" s="17">
        <f t="shared" si="31"/>
        <v>0</v>
      </c>
      <c r="AV85" s="17">
        <f t="shared" si="32"/>
        <v>0</v>
      </c>
      <c r="AW85" s="17">
        <f t="shared" si="33"/>
        <v>0</v>
      </c>
      <c r="AX85" s="17">
        <f t="shared" si="34"/>
        <v>0</v>
      </c>
      <c r="AY85" s="17">
        <f t="shared" si="35"/>
        <v>0</v>
      </c>
      <c r="AZ85" s="17">
        <f t="shared" si="36"/>
        <v>0</v>
      </c>
    </row>
    <row r="86" spans="2:52" ht="35.25" customHeight="1">
      <c r="B86" s="9"/>
      <c r="C86" s="15"/>
      <c r="D86" s="9" t="s">
        <v>23</v>
      </c>
      <c r="E86" s="10">
        <v>0</v>
      </c>
      <c r="F86" s="10">
        <f t="shared" ref="F86" si="42">IF(B86="",E86,"")</f>
        <v>0</v>
      </c>
      <c r="G86" s="10">
        <f>IFERROR(_xlfn.XLOOKUP($C86,'第13号（指定器具、提案要）'!$B$7:$B$59,'第13号（指定器具、提案要）'!$I$7:$I$59),"")</f>
        <v>0</v>
      </c>
      <c r="H86" s="99">
        <v>0</v>
      </c>
      <c r="I86" s="11">
        <v>6</v>
      </c>
      <c r="J86" s="11">
        <v>2</v>
      </c>
      <c r="K86" s="11">
        <v>3</v>
      </c>
      <c r="L86" s="11">
        <v>0</v>
      </c>
      <c r="M86" s="11">
        <v>0</v>
      </c>
      <c r="N86" s="11">
        <v>2</v>
      </c>
      <c r="O86" s="11">
        <v>19</v>
      </c>
      <c r="P86" s="11">
        <v>13</v>
      </c>
      <c r="Q86" s="11">
        <v>22</v>
      </c>
      <c r="R86" s="11">
        <v>38</v>
      </c>
      <c r="S86" s="11">
        <v>33</v>
      </c>
      <c r="T86" s="11">
        <v>17</v>
      </c>
      <c r="U86" s="11">
        <v>26</v>
      </c>
      <c r="V86" s="11">
        <v>27</v>
      </c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</row>
    <row r="87" spans="2:52" ht="35.25" customHeight="1">
      <c r="B87" s="9"/>
    </row>
    <row r="88" spans="2:52" ht="35.25" customHeight="1">
      <c r="B88" s="9"/>
    </row>
    <row r="89" spans="2:52" ht="35.25" customHeight="1">
      <c r="B89" s="9"/>
    </row>
    <row r="90" spans="2:52" ht="35.25" customHeight="1">
      <c r="B90" s="9"/>
    </row>
  </sheetData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第13号（指定器具、提案要）</vt:lpstr>
      <vt:lpstr>第16-1号（事業費算出表（文化市民局））</vt:lpstr>
      <vt:lpstr>第16-2号（事業費算出表（建設局））</vt:lpstr>
      <vt:lpstr>第17号（事業効果算出表）</vt:lpstr>
      <vt:lpstr>施設別事業効果（計算用２）（非表示）</vt:lpstr>
      <vt:lpstr>施設別点灯時間内訳（計算用１）（非表示）</vt:lpstr>
      <vt:lpstr>'施設別事業効果（計算用２）（非表示）'!_FilterDatabase</vt:lpstr>
      <vt:lpstr>'施設別事業効果（計算用２）（非表示）'!Print_Area</vt:lpstr>
      <vt:lpstr>'第13号（指定器具、提案要）'!Print_Area</vt:lpstr>
      <vt:lpstr>'第16-1号（事業費算出表（文化市民局））'!Print_Area</vt:lpstr>
      <vt:lpstr>'第16-2号（事業費算出表（建設局））'!Print_Area</vt:lpstr>
      <vt:lpstr>'第17号（事業効果算出表）'!Print_Area</vt:lpstr>
      <vt:lpstr>'施設別事業効果（計算用２）（非表示）'!Print_Titles</vt:lpstr>
      <vt:lpstr>'第13号（指定器具、提案要）'!Print_Titles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2023-02-16T01:31:09Z</dcterms:created>
  <dcterms:modified xsi:type="dcterms:W3CDTF">2025-03-05T22:54:08Z</dcterms:modified>
</cp:coreProperties>
</file>