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isqbe610\Desktop\01_HP掲載用\kinyuureiyou\"/>
    </mc:Choice>
  </mc:AlternateContent>
  <xr:revisionPtr revIDLastSave="0" documentId="13_ncr:1_{46819D7D-E9BE-4837-8FE5-441EF4243244}" xr6:coauthVersionLast="47" xr6:coauthVersionMax="47" xr10:uidLastSave="{00000000-0000-0000-0000-000000000000}"/>
  <workbookProtection workbookAlgorithmName="SHA-512" workbookHashValue="+A/VN/EztXSZ5TnF5jEVYuFt7GfUA80tTIcSWPxUbq8Q4wwnIobKvQsvnBiRNYz2bg7KmXnbKcaAhuS2tAgu2w==" workbookSaltValue="29oeGL48t2UBXjwoKQfXgQ==" workbookSpinCount="100000" lockStructure="1"/>
  <bookViews>
    <workbookView xWindow="20370" yWindow="-120" windowWidth="29040" windowHeight="15720" xr2:uid="{00000000-000D-0000-FFFF-FFFF00000000}"/>
  </bookViews>
  <sheets>
    <sheet name="報告書（市提出用）" sheetId="3" r:id="rId1"/>
    <sheet name="基準年度＆超過削減算定シート" sheetId="4" r:id="rId2"/>
  </sheets>
  <definedNames>
    <definedName name="HFC">#REF!</definedName>
    <definedName name="PFC">#REF!</definedName>
    <definedName name="PPS">#REF!</definedName>
    <definedName name="_xlnm.Print_Area" localSheetId="1">'基準年度＆超過削減算定シート'!$A$1:$P$22</definedName>
    <definedName name="_xlnm.Print_Area" localSheetId="0">'報告書（市提出用）'!$A$1:$Z$64</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3" i="3" l="1"/>
  <c r="AE42" i="3"/>
  <c r="AD42" i="3"/>
  <c r="AC42" i="3"/>
  <c r="AE41" i="3"/>
  <c r="AD41" i="3"/>
  <c r="AC41" i="3"/>
  <c r="AB30" i="3"/>
  <c r="C19" i="4" l="1"/>
  <c r="AD24" i="3"/>
  <c r="AC24" i="3"/>
  <c r="AB24" i="3"/>
  <c r="R11" i="4" s="1"/>
  <c r="M29" i="3" l="1"/>
  <c r="AB35" i="3"/>
  <c r="AG41" i="3" l="1"/>
  <c r="AD48" i="3"/>
  <c r="AG10" i="3" l="1"/>
  <c r="H6" i="4"/>
  <c r="AE24" i="3" l="1"/>
  <c r="U11" i="4" s="1"/>
  <c r="J17" i="4" s="1"/>
  <c r="T11" i="4" l="1"/>
  <c r="H17" i="4" s="1"/>
  <c r="S11" i="4"/>
  <c r="F17" i="4" s="1"/>
  <c r="BF50" i="3"/>
  <c r="BE50" i="3"/>
  <c r="BD50" i="3"/>
  <c r="BF49" i="3"/>
  <c r="BE49" i="3"/>
  <c r="BD49" i="3"/>
  <c r="BF48" i="3"/>
  <c r="BE48" i="3"/>
  <c r="BD48" i="3"/>
  <c r="J48" i="3" l="1"/>
  <c r="AC50" i="3"/>
  <c r="AC49" i="3"/>
  <c r="V11" i="4" l="1"/>
  <c r="I12" i="4" s="1"/>
  <c r="C16" i="4"/>
  <c r="J25" i="4"/>
  <c r="H25" i="4" l="1"/>
  <c r="F25" i="4"/>
  <c r="I11" i="4" l="1"/>
  <c r="AE43" i="3"/>
  <c r="AD43" i="3"/>
  <c r="AB14" i="3" l="1"/>
  <c r="J29" i="3"/>
  <c r="AE50" i="3"/>
  <c r="AD50" i="3"/>
  <c r="AE49" i="3"/>
  <c r="AD49" i="3"/>
  <c r="AE48" i="3"/>
  <c r="AC48" i="3"/>
  <c r="J50" i="3" s="1"/>
  <c r="J54" i="3" s="1"/>
  <c r="R48" i="3"/>
  <c r="N48" i="3"/>
  <c r="N50" i="3" l="1"/>
  <c r="N54" i="3"/>
  <c r="R50" i="3"/>
  <c r="S29" i="3" l="1"/>
  <c r="AI41" i="3" s="1"/>
  <c r="P29" i="3"/>
  <c r="AP17" i="3"/>
  <c r="AE35" i="3"/>
  <c r="AD35" i="3"/>
  <c r="AC35" i="3"/>
  <c r="AC37" i="3" s="1"/>
  <c r="AE29" i="3"/>
  <c r="AD29" i="3"/>
  <c r="AC29" i="3"/>
  <c r="AB29" i="3"/>
  <c r="AL10" i="3"/>
  <c r="AH10" i="3"/>
  <c r="AH41" i="3" l="1"/>
  <c r="AJ41" i="3" s="1"/>
  <c r="AH18" i="3" s="1"/>
  <c r="AI18" i="3"/>
  <c r="M6" i="4"/>
  <c r="F26" i="4" s="1"/>
  <c r="F27" i="4" s="1"/>
  <c r="AH15" i="3"/>
  <c r="AC25" i="3"/>
  <c r="V31" i="3" s="1"/>
  <c r="H26" i="4"/>
  <c r="H27" i="4" s="1"/>
  <c r="AD37" i="3"/>
  <c r="AE37" i="3"/>
  <c r="AH17" i="3"/>
  <c r="AH16" i="3"/>
  <c r="M19" i="4"/>
  <c r="AE34" i="3"/>
  <c r="AD34" i="3"/>
  <c r="AC34" i="3"/>
  <c r="AB34" i="3"/>
  <c r="J26" i="4" l="1"/>
  <c r="J27" i="4" s="1"/>
  <c r="M27" i="4" s="1"/>
  <c r="M17" i="4" s="1"/>
  <c r="V24" i="3"/>
  <c r="AM18" i="3"/>
  <c r="AT16" i="3"/>
  <c r="AJ18" i="3"/>
  <c r="AD36" i="3"/>
  <c r="AC36" i="3"/>
  <c r="AJ10" i="3"/>
  <c r="AE36" i="3"/>
  <c r="AM10" i="3"/>
  <c r="AI19" i="3" s="1"/>
  <c r="AH7" i="3"/>
  <c r="AS24" i="3"/>
  <c r="V29" i="3"/>
  <c r="P25" i="3"/>
  <c r="AD30" i="3" s="1"/>
  <c r="R54" i="3"/>
  <c r="S25" i="3" s="1"/>
  <c r="AE30" i="3" s="1"/>
  <c r="AK10" i="3" l="1"/>
  <c r="AK18" i="3"/>
  <c r="AL18" i="3"/>
  <c r="AL19" i="3"/>
  <c r="AP16" i="3"/>
  <c r="M25" i="3"/>
  <c r="AC30" i="3" s="1"/>
  <c r="V25" i="3" l="1"/>
  <c r="AI10" i="3" s="1"/>
  <c r="AI15" i="3" s="1"/>
  <c r="AJ19" i="3"/>
  <c r="AK19" i="3"/>
  <c r="AM19" i="3"/>
  <c r="AM15" i="3" l="1"/>
  <c r="AJ15" i="3"/>
  <c r="AP15" i="3"/>
  <c r="AI16" i="3"/>
  <c r="AL16" i="3" s="1"/>
  <c r="AI17" i="3"/>
  <c r="AJ17" i="3" s="1"/>
  <c r="AM16" i="3" l="1"/>
  <c r="AK17" i="3"/>
  <c r="AK15" i="3"/>
  <c r="AL15" i="3"/>
  <c r="AL20" i="3" s="1"/>
  <c r="AJ20" i="3"/>
  <c r="AM20" i="3" l="1"/>
  <c r="AK20" i="3"/>
  <c r="AO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盛岡 克行</author>
    <author>Kyoto</author>
    <author>海原 厚子</author>
    <author>谷岡 翔子</author>
  </authors>
  <commentList>
    <comment ref="AJ10" authorId="0" shapeId="0" xr:uid="{00000000-0006-0000-0000-000001000000}">
      <text>
        <r>
          <rPr>
            <sz val="9"/>
            <color indexed="81"/>
            <rFont val="MS P ゴシック"/>
            <family val="3"/>
            <charset val="128"/>
          </rPr>
          <t>第３年度の基準年度比削減率</t>
        </r>
      </text>
    </comment>
    <comment ref="AK10" authorId="0" shapeId="0" xr:uid="{00000000-0006-0000-0000-000002000000}">
      <text>
        <r>
          <rPr>
            <sz val="9"/>
            <color indexed="81"/>
            <rFont val="MS P ゴシック"/>
            <family val="3"/>
            <charset val="128"/>
          </rPr>
          <t>当該年度の基準年度比削減率</t>
        </r>
      </text>
    </comment>
    <comment ref="Y14" authorId="1" shapeId="0" xr:uid="{2BAADC78-D07F-4AF1-94CE-0654DD55F73F}">
      <text>
        <r>
          <rPr>
            <sz val="9"/>
            <color indexed="81"/>
            <rFont val="MS P ゴシック"/>
            <family val="3"/>
            <charset val="128"/>
          </rPr>
          <t xml:space="preserve"> 日本標準産業分類における
 細分類の名称と番号を
 入力してください。</t>
        </r>
      </text>
    </comment>
    <comment ref="AT16" authorId="2" shapeId="0" xr:uid="{00000000-0006-0000-0000-000003000000}">
      <text>
        <r>
          <rPr>
            <sz val="9"/>
            <color indexed="81"/>
            <rFont val="MS P ゴシック"/>
            <family val="3"/>
            <charset val="128"/>
          </rPr>
          <t>報告時点の原単位当たりの温室効果ガス排出量における年率２％以上削減の判断
　○：年率２％以上削減
　×：年率２％未満削減</t>
        </r>
      </text>
    </comment>
    <comment ref="AG18" authorId="2" shapeId="0" xr:uid="{00000000-0006-0000-0000-000004000000}">
      <text>
        <r>
          <rPr>
            <sz val="9"/>
            <color indexed="81"/>
            <rFont val="MS P ゴシック"/>
            <family val="3"/>
            <charset val="128"/>
          </rPr>
          <t>原単位改善率の評価は３年度分の合計で判断</t>
        </r>
      </text>
    </comment>
    <comment ref="AO24" authorId="2" shapeId="0" xr:uid="{33CEE13D-7DD2-45BD-9FBF-B4F7C884AFE1}">
      <text>
        <r>
          <rPr>
            <b/>
            <sz val="9"/>
            <color indexed="81"/>
            <rFont val="MS P ゴシック"/>
            <family val="3"/>
            <charset val="128"/>
          </rPr>
          <t>★入力時の注意</t>
        </r>
        <r>
          <rPr>
            <sz val="9"/>
            <color indexed="81"/>
            <rFont val="MS P ゴシック"/>
            <family val="3"/>
            <charset val="128"/>
          </rPr>
          <t xml:space="preserve">
計画期間の前年度の値を入力してください。
【計画書の該当欄の数値を入力してください。】</t>
        </r>
      </text>
    </comment>
    <comment ref="AW24" authorId="2" shapeId="0" xr:uid="{00000000-0006-0000-0000-000006000000}">
      <text>
        <r>
          <rPr>
            <sz val="9"/>
            <color indexed="81"/>
            <rFont val="MS P ゴシック"/>
            <family val="3"/>
            <charset val="128"/>
          </rPr>
          <t>※年度判定に使用する。
基準年度の値が「無い」という状況は生じないこと、報告書においては基準年度算出シートからの転記ができないことから、便宜上ダミーの値を入力しておく。</t>
        </r>
      </text>
    </comment>
    <comment ref="AC25" authorId="3" shapeId="0" xr:uid="{00000000-0006-0000-0000-000007000000}">
      <text>
        <r>
          <rPr>
            <sz val="9"/>
            <color indexed="81"/>
            <rFont val="ＭＳ Ｐゴシック"/>
            <family val="3"/>
            <charset val="128"/>
          </rPr>
          <t>case0.＝エラー
case1.＝第1年度
case2.＝第2年度
case3.＝第3年度
case4.＝R5年度参入の第2年度
case5.＝R5年度参入の第3年度
case6.＝R6年度参入の第3年度</t>
        </r>
      </text>
    </comment>
    <comment ref="AV28" authorId="2" shapeId="0" xr:uid="{00000000-0006-0000-0000-000008000000}">
      <text>
        <r>
          <rPr>
            <sz val="9"/>
            <color indexed="81"/>
            <rFont val="MS P ゴシック"/>
            <family val="3"/>
            <charset val="128"/>
          </rPr>
          <t>原単位指標の数値（分母）
入力される桁数が任意のため、表示形式は標準としておく。</t>
        </r>
      </text>
    </comment>
    <comment ref="F30" authorId="1" shapeId="0" xr:uid="{E8162327-B6DE-4F1B-8EB6-952BFB3CFBA1}">
      <text>
        <r>
          <rPr>
            <sz val="9"/>
            <color indexed="81"/>
            <rFont val="MS P ゴシック"/>
            <family val="3"/>
            <charset val="128"/>
          </rPr>
          <t xml:space="preserve"> 温室効果ガス排出量の削減に係る取組等が
 適正に反映されると考えられる指標
 （製造品出荷額，延床面積，走行距離など）</t>
        </r>
      </text>
    </comment>
    <comment ref="AV46" authorId="2" shapeId="0" xr:uid="{00000000-0006-0000-0000-000009000000}">
      <text>
        <r>
          <rPr>
            <sz val="9"/>
            <color indexed="81"/>
            <rFont val="MS P ゴシック"/>
            <family val="3"/>
            <charset val="128"/>
          </rPr>
          <t>全国平均係数及び補正率
以下より引用（全国平均係数）
電気事業者別排出係数(特定排出者の温室効果ガス排出量算定用)
－R6年度実績－　R８.１.９   環境省・経済産業省公表、R8.2.25一部更新　
以下より引用（補正率＝FIT補正率）
電気事業者別排出係数(特定排出者の温室効果ガス排出量算定用)
－R5年度実績－　R7.3.18   環境省・経済産業省公表、R7.7.18、R7.7.28、R7.8.1一部追加・更新　</t>
        </r>
      </text>
    </comment>
    <comment ref="AV52" authorId="2" shapeId="0" xr:uid="{00000000-0006-0000-0000-00000A000000}">
      <text>
        <r>
          <rPr>
            <sz val="9"/>
            <color indexed="81"/>
            <rFont val="MS P ゴシック"/>
            <family val="3"/>
            <charset val="128"/>
          </rPr>
          <t>熱は産業用以外の蒸気、温水、冷水の排出係数を使用する。</t>
        </r>
      </text>
    </comment>
    <comment ref="AV61" authorId="2" shapeId="0" xr:uid="{00000000-0006-0000-0000-00000B000000}">
      <text>
        <r>
          <rPr>
            <sz val="9"/>
            <color indexed="81"/>
            <rFont val="MS P ゴシック"/>
            <family val="3"/>
            <charset val="128"/>
          </rPr>
          <t>グリーン電力証書等の購入によるもの
グリーンエネルギーCO2削減相当量認証制度で認証されたCO2換算量がある場合、そちらを記載することも可とする。
こちらに数値が記載された場合、こちらの数値を優先して様式に転記されるようにする。
グリーンエネルギーCO2削減相当量認証制度
https://www.enecho.meti.go.jp/category/saving_and_new/green_energy/green_energy_co2.html</t>
        </r>
      </text>
    </comment>
    <comment ref="AW62" authorId="2" shapeId="0" xr:uid="{00000000-0006-0000-0000-00000C000000}">
      <text>
        <r>
          <rPr>
            <sz val="9"/>
            <color indexed="81"/>
            <rFont val="MS P ゴシック"/>
            <family val="3"/>
            <charset val="128"/>
          </rPr>
          <t>CO2の計算は2022/10/11の府市協議に基づく。
非化石の計算は以下参照
温室効果ガス排出量算定・報告・公表制度における非化石証書の利用について
https://ghg-santeikohyo.env.go.jp/files/system/report_20220404.pdf</t>
        </r>
      </text>
    </comment>
  </commentList>
</comments>
</file>

<file path=xl/sharedStrings.xml><?xml version="1.0" encoding="utf-8"?>
<sst xmlns="http://schemas.openxmlformats.org/spreadsheetml/2006/main" count="420" uniqueCount="235">
  <si>
    <t>細分類番号</t>
    <rPh sb="0" eb="3">
      <t>サイブンルイ</t>
    </rPh>
    <rPh sb="3" eb="5">
      <t>バンゴウ</t>
    </rPh>
    <phoneticPr fontId="2"/>
  </si>
  <si>
    <t>トン</t>
    <phoneticPr fontId="2"/>
  </si>
  <si>
    <t>区　　　　　　　　分</t>
    <rPh sb="0" eb="1">
      <t>ク</t>
    </rPh>
    <rPh sb="9" eb="10">
      <t>ブン</t>
    </rPh>
    <phoneticPr fontId="2"/>
  </si>
  <si>
    <t>備　　考</t>
    <rPh sb="0" eb="1">
      <t>ビ</t>
    </rPh>
    <rPh sb="3" eb="4">
      <t>コウ</t>
    </rPh>
    <phoneticPr fontId="2"/>
  </si>
  <si>
    <t>具体的な取組及び措置の内容</t>
    <rPh sb="11" eb="13">
      <t>ナイヨウ</t>
    </rPh>
    <phoneticPr fontId="2"/>
  </si>
  <si>
    <t>合　　　　　　　　　計</t>
    <rPh sb="0" eb="1">
      <t>ゴウ</t>
    </rPh>
    <rPh sb="10" eb="11">
      <t>ケイ</t>
    </rPh>
    <phoneticPr fontId="2"/>
  </si>
  <si>
    <t>事業活動に伴う排出の量</t>
    <phoneticPr fontId="2"/>
  </si>
  <si>
    <t>評価の対象となる排出の量</t>
    <phoneticPr fontId="2"/>
  </si>
  <si>
    <t>第１年度</t>
    <rPh sb="0" eb="1">
      <t>ダイ</t>
    </rPh>
    <rPh sb="2" eb="4">
      <t>ネンド</t>
    </rPh>
    <phoneticPr fontId="2"/>
  </si>
  <si>
    <t>第２年度</t>
    <rPh sb="0" eb="1">
      <t>ダイ</t>
    </rPh>
    <rPh sb="2" eb="4">
      <t>ネンド</t>
    </rPh>
    <phoneticPr fontId="2"/>
  </si>
  <si>
    <t>第３年度</t>
    <rPh sb="0" eb="1">
      <t>ダイ</t>
    </rPh>
    <rPh sb="2" eb="4">
      <t>ネンド</t>
    </rPh>
    <phoneticPr fontId="2"/>
  </si>
  <si>
    <t>事業者の区分</t>
    <rPh sb="0" eb="3">
      <t>ジギョウシャ</t>
    </rPh>
    <rPh sb="4" eb="6">
      <t>クブン</t>
    </rPh>
    <phoneticPr fontId="2"/>
  </si>
  <si>
    <t>森林の保全及び整備によるもの</t>
    <rPh sb="0" eb="2">
      <t>シンリン</t>
    </rPh>
    <rPh sb="3" eb="5">
      <t>ホゼン</t>
    </rPh>
    <rPh sb="5" eb="6">
      <t>オヨ</t>
    </rPh>
    <rPh sb="7" eb="9">
      <t>セイビ</t>
    </rPh>
    <phoneticPr fontId="2"/>
  </si>
  <si>
    <t>地域産木材の利用によるもの</t>
    <rPh sb="0" eb="2">
      <t>チイキ</t>
    </rPh>
    <rPh sb="2" eb="3">
      <t>サン</t>
    </rPh>
    <rPh sb="3" eb="5">
      <t>モクザイ</t>
    </rPh>
    <rPh sb="6" eb="8">
      <t>リヨウ</t>
    </rPh>
    <phoneticPr fontId="2"/>
  </si>
  <si>
    <t>再生可能エネルギーを利用した電力又は熱の供給によるもの</t>
    <rPh sb="0" eb="2">
      <t>サイセイ</t>
    </rPh>
    <rPh sb="2" eb="4">
      <t>カノウ</t>
    </rPh>
    <rPh sb="10" eb="12">
      <t>リヨウ</t>
    </rPh>
    <rPh sb="14" eb="16">
      <t>デンリョク</t>
    </rPh>
    <rPh sb="16" eb="17">
      <t>マタ</t>
    </rPh>
    <rPh sb="18" eb="19">
      <t>ネツ</t>
    </rPh>
    <rPh sb="20" eb="22">
      <t>キョウキュウ</t>
    </rPh>
    <phoneticPr fontId="2"/>
  </si>
  <si>
    <t>グリーン電力証書等の購入によるもの</t>
    <rPh sb="4" eb="6">
      <t>デンリョク</t>
    </rPh>
    <rPh sb="6" eb="8">
      <t>ショウショ</t>
    </rPh>
    <rPh sb="8" eb="9">
      <t>トウ</t>
    </rPh>
    <rPh sb="10" eb="12">
      <t>コウニュウ</t>
    </rPh>
    <phoneticPr fontId="2"/>
  </si>
  <si>
    <t>（　　　　　　　）</t>
    <phoneticPr fontId="2"/>
  </si>
  <si>
    <t>事　業　者　排　出　量　削　減　報　告　書</t>
    <rPh sb="0" eb="1">
      <t>コト</t>
    </rPh>
    <rPh sb="2" eb="3">
      <t>ギョウ</t>
    </rPh>
    <rPh sb="4" eb="5">
      <t>モノ</t>
    </rPh>
    <rPh sb="6" eb="7">
      <t>オシヒラ</t>
    </rPh>
    <rPh sb="8" eb="9">
      <t>デ</t>
    </rPh>
    <rPh sb="10" eb="11">
      <t>リョウ</t>
    </rPh>
    <rPh sb="12" eb="13">
      <t>ケズ</t>
    </rPh>
    <rPh sb="14" eb="15">
      <t>ゲン</t>
    </rPh>
    <rPh sb="16" eb="17">
      <t>ホウ</t>
    </rPh>
    <rPh sb="18" eb="19">
      <t>コク</t>
    </rPh>
    <rPh sb="20" eb="21">
      <t>ショ</t>
    </rPh>
    <phoneticPr fontId="2"/>
  </si>
  <si>
    <t>主たる業種</t>
    <rPh sb="0" eb="1">
      <t>シュ</t>
    </rPh>
    <rPh sb="3" eb="5">
      <t>ギョウシュ</t>
    </rPh>
    <phoneticPr fontId="2"/>
  </si>
  <si>
    <t>計画期間</t>
    <rPh sb="0" eb="2">
      <t>ケイカク</t>
    </rPh>
    <rPh sb="2" eb="4">
      <t>キカン</t>
    </rPh>
    <phoneticPr fontId="2"/>
  </si>
  <si>
    <t>基本方針</t>
    <rPh sb="0" eb="2">
      <t>キホン</t>
    </rPh>
    <rPh sb="2" eb="4">
      <t>ホウシン</t>
    </rPh>
    <phoneticPr fontId="2"/>
  </si>
  <si>
    <t>計画を推進するための体制</t>
    <rPh sb="0" eb="2">
      <t>ケイカク</t>
    </rPh>
    <rPh sb="3" eb="5">
      <t>スイシン</t>
    </rPh>
    <rPh sb="10" eb="12">
      <t>タイセイ</t>
    </rPh>
    <phoneticPr fontId="2"/>
  </si>
  <si>
    <t>温室効果ガスの排出の量</t>
    <rPh sb="0" eb="2">
      <t>オンシツ</t>
    </rPh>
    <rPh sb="2" eb="4">
      <t>コウカ</t>
    </rPh>
    <rPh sb="7" eb="9">
      <t>ハイシュツ</t>
    </rPh>
    <rPh sb="10" eb="11">
      <t>リョウ</t>
    </rPh>
    <phoneticPr fontId="2"/>
  </si>
  <si>
    <t>基準年度</t>
    <rPh sb="0" eb="2">
      <t>キジュン</t>
    </rPh>
    <rPh sb="2" eb="4">
      <t>ネンド</t>
    </rPh>
    <phoneticPr fontId="2"/>
  </si>
  <si>
    <t>増　減　率</t>
    <rPh sb="0" eb="1">
      <t>ゾウ</t>
    </rPh>
    <rPh sb="2" eb="3">
      <t>ゲン</t>
    </rPh>
    <rPh sb="4" eb="5">
      <t>リツ</t>
    </rPh>
    <phoneticPr fontId="2"/>
  </si>
  <si>
    <t>パーセント</t>
    <phoneticPr fontId="2"/>
  </si>
  <si>
    <t>実績に対する自己評価</t>
    <rPh sb="0" eb="2">
      <t>ジッセキ</t>
    </rPh>
    <rPh sb="3" eb="4">
      <t>タイ</t>
    </rPh>
    <rPh sb="6" eb="8">
      <t>ジコ</t>
    </rPh>
    <rPh sb="8" eb="10">
      <t>ヒョウカ</t>
    </rPh>
    <phoneticPr fontId="2"/>
  </si>
  <si>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2"/>
  </si>
  <si>
    <t>事業の用に供する建築物の用途</t>
    <rPh sb="0" eb="2">
      <t>ジギョウ</t>
    </rPh>
    <rPh sb="3" eb="4">
      <t>ヨウ</t>
    </rPh>
    <rPh sb="5" eb="6">
      <t>キョウ</t>
    </rPh>
    <rPh sb="8" eb="11">
      <t>ケンチクブツ</t>
    </rPh>
    <rPh sb="12" eb="14">
      <t>ヨウト</t>
    </rPh>
    <phoneticPr fontId="2"/>
  </si>
  <si>
    <t>原単位の指標</t>
    <rPh sb="0" eb="3">
      <t>ゲンタンイ</t>
    </rPh>
    <rPh sb="4" eb="6">
      <t>シヒョウ</t>
    </rPh>
    <phoneticPr fontId="2"/>
  </si>
  <si>
    <t>事業活動に伴う排出の量</t>
    <rPh sb="0" eb="2">
      <t>ジギョウ</t>
    </rPh>
    <rPh sb="2" eb="4">
      <t>カツドウ</t>
    </rPh>
    <rPh sb="5" eb="6">
      <t>トモナ</t>
    </rPh>
    <rPh sb="7" eb="9">
      <t>ハイシュツ</t>
    </rPh>
    <rPh sb="10" eb="11">
      <t>リョウ</t>
    </rPh>
    <phoneticPr fontId="2"/>
  </si>
  <si>
    <t>重 点 的 に 実 施 す る 取 組 の 実 施 状 況</t>
    <rPh sb="0" eb="1">
      <t>ジュウ</t>
    </rPh>
    <rPh sb="2" eb="3">
      <t>テン</t>
    </rPh>
    <rPh sb="4" eb="5">
      <t>テキ</t>
    </rPh>
    <rPh sb="8" eb="9">
      <t>ジツ</t>
    </rPh>
    <rPh sb="10" eb="11">
      <t>シ</t>
    </rPh>
    <rPh sb="16" eb="17">
      <t>トリ</t>
    </rPh>
    <rPh sb="18" eb="19">
      <t>クミ</t>
    </rPh>
    <rPh sb="22" eb="23">
      <t>ジツ</t>
    </rPh>
    <rPh sb="24" eb="25">
      <t>シ</t>
    </rPh>
    <rPh sb="26" eb="27">
      <t>ジョウ</t>
    </rPh>
    <rPh sb="28" eb="29">
      <t>キョウ</t>
    </rPh>
    <phoneticPr fontId="2"/>
  </si>
  <si>
    <t>備　　　考</t>
    <rPh sb="0" eb="1">
      <t>ビ</t>
    </rPh>
    <rPh sb="4" eb="5">
      <t>コウ</t>
    </rPh>
    <phoneticPr fontId="2"/>
  </si>
  <si>
    <t>通勤における自己の自動車等を使用することを控えさせるために実施した措置</t>
    <rPh sb="0" eb="2">
      <t>ツウキン</t>
    </rPh>
    <rPh sb="6" eb="8">
      <t>ジコ</t>
    </rPh>
    <rPh sb="9" eb="13">
      <t>ジドウシャナド</t>
    </rPh>
    <rPh sb="14" eb="16">
      <t>シヨウ</t>
    </rPh>
    <rPh sb="21" eb="22">
      <t>ヒカ</t>
    </rPh>
    <rPh sb="29" eb="31">
      <t>ジッシ</t>
    </rPh>
    <rPh sb="33" eb="35">
      <t>ソチ</t>
    </rPh>
    <phoneticPr fontId="2"/>
  </si>
  <si>
    <t>措　  置　  の　  内 　 容</t>
    <rPh sb="0" eb="1">
      <t>ソ</t>
    </rPh>
    <rPh sb="4" eb="5">
      <t>オ</t>
    </rPh>
    <rPh sb="12" eb="13">
      <t>ナイ</t>
    </rPh>
    <rPh sb="16" eb="17">
      <t>カタチ</t>
    </rPh>
    <phoneticPr fontId="2"/>
  </si>
  <si>
    <t>上記の措置を実施した結果に対する自己評価</t>
    <rPh sb="0" eb="2">
      <t>ジョウキ</t>
    </rPh>
    <rPh sb="3" eb="5">
      <t>ソチ</t>
    </rPh>
    <rPh sb="6" eb="8">
      <t>ジッシ</t>
    </rPh>
    <rPh sb="10" eb="12">
      <t>ケッカ</t>
    </rPh>
    <rPh sb="13" eb="14">
      <t>タイ</t>
    </rPh>
    <rPh sb="16" eb="18">
      <t>ジコ</t>
    </rPh>
    <rPh sb="18" eb="20">
      <t>ヒョウカ</t>
    </rPh>
    <phoneticPr fontId="2"/>
  </si>
  <si>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2"/>
  </si>
  <si>
    <t>（  ）年度</t>
  </si>
  <si>
    <t>　（ 宛　先 ）</t>
    <rPh sb="3" eb="4">
      <t>アテ</t>
    </rPh>
    <rPh sb="5" eb="6">
      <t>サキ</t>
    </rPh>
    <phoneticPr fontId="2"/>
  </si>
  <si>
    <t>電気供給</t>
    <rPh sb="0" eb="2">
      <t>デンキ</t>
    </rPh>
    <rPh sb="2" eb="4">
      <t>キョウキュウ</t>
    </rPh>
    <phoneticPr fontId="2"/>
  </si>
  <si>
    <t>kWh(ｷﾛﾜｯﾄ時)</t>
    <rPh sb="9" eb="10">
      <t>ジ</t>
    </rPh>
    <phoneticPr fontId="2"/>
  </si>
  <si>
    <t>GJ(ｷﾞｶﾞｼﾞｭｰﾙ)</t>
    <phoneticPr fontId="2"/>
  </si>
  <si>
    <t>再生可能エネルギーを利用した電力又は熱の供給によるもの</t>
    <phoneticPr fontId="2"/>
  </si>
  <si>
    <t>　京都市長</t>
    <rPh sb="1" eb="3">
      <t>キョウト</t>
    </rPh>
    <rPh sb="3" eb="5">
      <t>シチョウ</t>
    </rPh>
    <phoneticPr fontId="2"/>
  </si>
  <si>
    <t>ア</t>
    <phoneticPr fontId="2"/>
  </si>
  <si>
    <t>イ又はウ</t>
    <phoneticPr fontId="2"/>
  </si>
  <si>
    <t>エ</t>
    <phoneticPr fontId="2"/>
  </si>
  <si>
    <t>原単位指標の数値（分母）</t>
    <rPh sb="0" eb="3">
      <t>ゲンタンイ</t>
    </rPh>
    <rPh sb="3" eb="5">
      <t>シヒョウ</t>
    </rPh>
    <rPh sb="6" eb="8">
      <t>スウチ</t>
    </rPh>
    <rPh sb="9" eb="11">
      <t>ブンボ</t>
    </rPh>
    <phoneticPr fontId="2"/>
  </si>
  <si>
    <t>第６号様式</t>
    <rPh sb="0" eb="1">
      <t>ダイ</t>
    </rPh>
    <rPh sb="2" eb="3">
      <t>ゴウ</t>
    </rPh>
    <rPh sb="3" eb="5">
      <t>ヨウシキ</t>
    </rPh>
    <phoneticPr fontId="2"/>
  </si>
  <si>
    <t>増減率</t>
    <rPh sb="0" eb="3">
      <t>ゾウゲンリツ</t>
    </rPh>
    <phoneticPr fontId="2"/>
  </si>
  <si>
    <t>ﾊﾟｰｾﾝﾄ</t>
    <phoneticPr fontId="2"/>
  </si>
  <si>
    <t>超過削減量の差引(ﾄﾝ)</t>
    <rPh sb="0" eb="2">
      <t>チョウカ</t>
    </rPh>
    <rPh sb="2" eb="4">
      <t>サクゲン</t>
    </rPh>
    <rPh sb="4" eb="5">
      <t>リョウ</t>
    </rPh>
    <rPh sb="6" eb="8">
      <t>サシヒキ</t>
    </rPh>
    <phoneticPr fontId="2"/>
  </si>
  <si>
    <t>契約電力の排出係数根拠資料提出の要否</t>
    <rPh sb="0" eb="2">
      <t>ケイヤク</t>
    </rPh>
    <rPh sb="2" eb="4">
      <t>デンリョク</t>
    </rPh>
    <rPh sb="5" eb="9">
      <t>ハイシュツケイスウ</t>
    </rPh>
    <rPh sb="9" eb="11">
      <t>コンキョ</t>
    </rPh>
    <rPh sb="11" eb="13">
      <t>シリョウ</t>
    </rPh>
    <rPh sb="13" eb="15">
      <t>テイシュツ</t>
    </rPh>
    <rPh sb="16" eb="18">
      <t>ヨウヒ</t>
    </rPh>
    <phoneticPr fontId="2"/>
  </si>
  <si>
    <t>エネルギー使用量（原油換算数量(ｷﾛﾘｯﾄﾙ)）</t>
    <rPh sb="5" eb="8">
      <t>シヨウリョウ</t>
    </rPh>
    <rPh sb="9" eb="11">
      <t>ゲンユ</t>
    </rPh>
    <rPh sb="11" eb="13">
      <t>カンサン</t>
    </rPh>
    <rPh sb="13" eb="15">
      <t>スウリョウ</t>
    </rPh>
    <phoneticPr fontId="2"/>
  </si>
  <si>
    <t>電話番号：</t>
    <phoneticPr fontId="2"/>
  </si>
  <si>
    <t>(令和５年度)</t>
    <rPh sb="1" eb="3">
      <t>レイワ</t>
    </rPh>
    <rPh sb="4" eb="6">
      <t>ネンド</t>
    </rPh>
    <phoneticPr fontId="2"/>
  </si>
  <si>
    <t>(令和６年度)</t>
    <rPh sb="1" eb="3">
      <t>レイワ</t>
    </rPh>
    <rPh sb="4" eb="6">
      <t>ネンド</t>
    </rPh>
    <phoneticPr fontId="2"/>
  </si>
  <si>
    <t>(令和７年度)</t>
    <rPh sb="1" eb="3">
      <t>レイワ</t>
    </rPh>
    <rPh sb="4" eb="6">
      <t>ネンド</t>
    </rPh>
    <phoneticPr fontId="2"/>
  </si>
  <si>
    <t>令 和 ５ 年 度</t>
    <rPh sb="0" eb="1">
      <t>レイ</t>
    </rPh>
    <rPh sb="2" eb="3">
      <t>ワ</t>
    </rPh>
    <rPh sb="6" eb="7">
      <t>ネン</t>
    </rPh>
    <rPh sb="8" eb="9">
      <t>ド</t>
    </rPh>
    <phoneticPr fontId="2"/>
  </si>
  <si>
    <t>令 和 ６ 年 度</t>
    <rPh sb="0" eb="1">
      <t>レイ</t>
    </rPh>
    <rPh sb="2" eb="3">
      <t>ワ</t>
    </rPh>
    <rPh sb="6" eb="7">
      <t>ネン</t>
    </rPh>
    <rPh sb="8" eb="9">
      <t>ド</t>
    </rPh>
    <phoneticPr fontId="2"/>
  </si>
  <si>
    <t>令 和 ７ 年 度</t>
    <rPh sb="0" eb="1">
      <t>レイ</t>
    </rPh>
    <rPh sb="2" eb="3">
      <t>ワ</t>
    </rPh>
    <rPh sb="6" eb="7">
      <t>ネン</t>
    </rPh>
    <rPh sb="8" eb="9">
      <t>ド</t>
    </rPh>
    <phoneticPr fontId="2"/>
  </si>
  <si>
    <t>温室効果ガス排出量の削減又は吸収の量の購入によるもの(J-クレジット等)</t>
    <rPh sb="0" eb="2">
      <t>オンシツ</t>
    </rPh>
    <rPh sb="2" eb="4">
      <t>コウカ</t>
    </rPh>
    <rPh sb="6" eb="8">
      <t>ハイシュツ</t>
    </rPh>
    <rPh sb="8" eb="9">
      <t>リョウ</t>
    </rPh>
    <rPh sb="10" eb="12">
      <t>サクゲン</t>
    </rPh>
    <rPh sb="12" eb="13">
      <t>マタ</t>
    </rPh>
    <rPh sb="14" eb="16">
      <t>キュウシュウ</t>
    </rPh>
    <rPh sb="17" eb="18">
      <t>リョウ</t>
    </rPh>
    <rPh sb="19" eb="21">
      <t>コウニュウ</t>
    </rPh>
    <rPh sb="34" eb="35">
      <t>トウ</t>
    </rPh>
    <phoneticPr fontId="2"/>
  </si>
  <si>
    <t>パー
セント</t>
    <phoneticPr fontId="2"/>
  </si>
  <si>
    <t>第１年度
(令和５年度)</t>
    <rPh sb="0" eb="1">
      <t>ダイ</t>
    </rPh>
    <rPh sb="2" eb="4">
      <t>ネンド</t>
    </rPh>
    <rPh sb="6" eb="8">
      <t>レイワ</t>
    </rPh>
    <rPh sb="9" eb="10">
      <t>ネン</t>
    </rPh>
    <rPh sb="10" eb="11">
      <t>ド</t>
    </rPh>
    <phoneticPr fontId="2"/>
  </si>
  <si>
    <t>第２年度
(令和６年度)</t>
    <rPh sb="0" eb="1">
      <t>ダイ</t>
    </rPh>
    <rPh sb="2" eb="4">
      <t>ネンド</t>
    </rPh>
    <rPh sb="6" eb="8">
      <t>レイワ</t>
    </rPh>
    <rPh sb="9" eb="11">
      <t>ネンド</t>
    </rPh>
    <phoneticPr fontId="2"/>
  </si>
  <si>
    <t>第３年度
(令和７年度)</t>
    <rPh sb="0" eb="1">
      <t>ダイ</t>
    </rPh>
    <rPh sb="2" eb="4">
      <t>ネンド</t>
    </rPh>
    <rPh sb="6" eb="8">
      <t>レイワ</t>
    </rPh>
    <rPh sb="9" eb="10">
      <t>ネン</t>
    </rPh>
    <rPh sb="10" eb="11">
      <t>ド</t>
    </rPh>
    <phoneticPr fontId="2"/>
  </si>
  <si>
    <t>※設定した原単位の指標の分母（セルF31）の数量を入力してください</t>
    <rPh sb="1" eb="3">
      <t>セッテイ</t>
    </rPh>
    <rPh sb="5" eb="8">
      <t>ゲンタンイ</t>
    </rPh>
    <rPh sb="9" eb="11">
      <t>シヒョウ</t>
    </rPh>
    <rPh sb="12" eb="14">
      <t>ブンボ</t>
    </rPh>
    <rPh sb="22" eb="24">
      <t>スウリョウ</t>
    </rPh>
    <rPh sb="25" eb="27">
      <t>ニュウリョク</t>
    </rPh>
    <phoneticPr fontId="2"/>
  </si>
  <si>
    <t>特記事項</t>
    <rPh sb="0" eb="2">
      <t>トッキ</t>
    </rPh>
    <rPh sb="2" eb="4">
      <t>ジコウ</t>
    </rPh>
    <phoneticPr fontId="3"/>
  </si>
  <si>
    <t>第1年度(令和５年度)</t>
    <rPh sb="0" eb="1">
      <t>ダイ</t>
    </rPh>
    <rPh sb="2" eb="3">
      <t>ネン</t>
    </rPh>
    <rPh sb="3" eb="4">
      <t>ド</t>
    </rPh>
    <rPh sb="5" eb="7">
      <t>レイワ</t>
    </rPh>
    <rPh sb="8" eb="10">
      <t>ネンド</t>
    </rPh>
    <phoneticPr fontId="2"/>
  </si>
  <si>
    <t>第2年度(令和６年度)</t>
    <rPh sb="0" eb="1">
      <t>ダイ</t>
    </rPh>
    <rPh sb="2" eb="3">
      <t>ネン</t>
    </rPh>
    <rPh sb="3" eb="4">
      <t>ド</t>
    </rPh>
    <rPh sb="5" eb="7">
      <t>レイワ</t>
    </rPh>
    <rPh sb="8" eb="10">
      <t>ネンド</t>
    </rPh>
    <phoneticPr fontId="2"/>
  </si>
  <si>
    <t>第3年度(令和７年度)</t>
    <rPh sb="0" eb="1">
      <t>ダイ</t>
    </rPh>
    <rPh sb="2" eb="3">
      <t>ネン</t>
    </rPh>
    <rPh sb="3" eb="4">
      <t>ド</t>
    </rPh>
    <rPh sb="5" eb="7">
      <t>レイワ</t>
    </rPh>
    <rPh sb="8" eb="10">
      <t>ネンド</t>
    </rPh>
    <phoneticPr fontId="2"/>
  </si>
  <si>
    <t>第1年度(令和５年度)</t>
    <rPh sb="0" eb="1">
      <t>ダイ</t>
    </rPh>
    <rPh sb="2" eb="4">
      <t>ネンド</t>
    </rPh>
    <rPh sb="5" eb="7">
      <t>レイワ</t>
    </rPh>
    <rPh sb="8" eb="10">
      <t>ネンド</t>
    </rPh>
    <phoneticPr fontId="2"/>
  </si>
  <si>
    <t>第2年度(令和６年度)</t>
    <rPh sb="0" eb="1">
      <t>ダイ</t>
    </rPh>
    <rPh sb="2" eb="4">
      <t>ネンド</t>
    </rPh>
    <rPh sb="5" eb="7">
      <t>レイワ</t>
    </rPh>
    <rPh sb="8" eb="10">
      <t>ネンド</t>
    </rPh>
    <phoneticPr fontId="2"/>
  </si>
  <si>
    <t>第3年度(令和７年度)</t>
    <rPh sb="0" eb="1">
      <t>ダイ</t>
    </rPh>
    <rPh sb="2" eb="4">
      <t>ネンド</t>
    </rPh>
    <rPh sb="5" eb="7">
      <t>レイワ</t>
    </rPh>
    <rPh sb="8" eb="10">
      <t>ネンド</t>
    </rPh>
    <phoneticPr fontId="2"/>
  </si>
  <si>
    <t>超過削減量</t>
    <rPh sb="0" eb="2">
      <t>チョウカ</t>
    </rPh>
    <rPh sb="2" eb="4">
      <t>サクゲン</t>
    </rPh>
    <rPh sb="4" eb="5">
      <t>リョウ</t>
    </rPh>
    <phoneticPr fontId="2"/>
  </si>
  <si>
    <t>事業活動に伴う排出の量</t>
    <rPh sb="0" eb="2">
      <t>ジギョウ</t>
    </rPh>
    <rPh sb="2" eb="4">
      <t>カツドウ</t>
    </rPh>
    <rPh sb="5" eb="6">
      <t>トモナ</t>
    </rPh>
    <phoneticPr fontId="2"/>
  </si>
  <si>
    <t>（R5年度）</t>
    <rPh sb="3" eb="5">
      <t>ネンド</t>
    </rPh>
    <phoneticPr fontId="2"/>
  </si>
  <si>
    <t>（R6年度）</t>
    <phoneticPr fontId="2"/>
  </si>
  <si>
    <t>（R7年度）</t>
    <phoneticPr fontId="2"/>
  </si>
  <si>
    <t>温室効果ガスの
排出の量</t>
    <rPh sb="0" eb="2">
      <t>オンシツ</t>
    </rPh>
    <rPh sb="2" eb="4">
      <t>コウカ</t>
    </rPh>
    <rPh sb="8" eb="10">
      <t>ハイシュツ</t>
    </rPh>
    <rPh sb="11" eb="12">
      <t>リョウ</t>
    </rPh>
    <phoneticPr fontId="2"/>
  </si>
  <si>
    <t>部門(選択)</t>
    <rPh sb="0" eb="2">
      <t>ブモン</t>
    </rPh>
    <rPh sb="3" eb="5">
      <t>センタク</t>
    </rPh>
    <phoneticPr fontId="3"/>
  </si>
  <si>
    <t>排出量削減率</t>
    <rPh sb="0" eb="2">
      <t>ハイシュツ</t>
    </rPh>
    <rPh sb="2" eb="3">
      <t>リョウ</t>
    </rPh>
    <rPh sb="3" eb="5">
      <t>サクゲン</t>
    </rPh>
    <rPh sb="5" eb="6">
      <t>リツ</t>
    </rPh>
    <phoneticPr fontId="2"/>
  </si>
  <si>
    <t>原単位改善率</t>
    <rPh sb="0" eb="3">
      <t>ゲンタンイ</t>
    </rPh>
    <rPh sb="3" eb="5">
      <t>カイゼン</t>
    </rPh>
    <rPh sb="5" eb="6">
      <t>リツ</t>
    </rPh>
    <phoneticPr fontId="2"/>
  </si>
  <si>
    <t>重点対策実施率</t>
    <rPh sb="0" eb="4">
      <t>ジュウテンタイサク</t>
    </rPh>
    <rPh sb="4" eb="6">
      <t>ジッシ</t>
    </rPh>
    <rPh sb="6" eb="7">
      <t>リツ</t>
    </rPh>
    <phoneticPr fontId="2"/>
  </si>
  <si>
    <t>実績に対する評価</t>
    <rPh sb="0" eb="2">
      <t>ジッセキ</t>
    </rPh>
    <rPh sb="3" eb="4">
      <t>タイ</t>
    </rPh>
    <rPh sb="6" eb="8">
      <t>ヒョウカ</t>
    </rPh>
    <phoneticPr fontId="3"/>
  </si>
  <si>
    <t>グリーン電力証書</t>
    <rPh sb="4" eb="6">
      <t>デンリョク</t>
    </rPh>
    <rPh sb="6" eb="8">
      <t>ショウショ</t>
    </rPh>
    <phoneticPr fontId="3"/>
  </si>
  <si>
    <t>グリーン熱証書</t>
    <rPh sb="4" eb="5">
      <t>ネツ</t>
    </rPh>
    <rPh sb="5" eb="7">
      <t>ショウショ</t>
    </rPh>
    <phoneticPr fontId="3"/>
  </si>
  <si>
    <t>非化石証書</t>
    <rPh sb="0" eb="1">
      <t>ヒ</t>
    </rPh>
    <rPh sb="1" eb="3">
      <t>カセキ</t>
    </rPh>
    <rPh sb="3" eb="5">
      <t>ショウショ</t>
    </rPh>
    <phoneticPr fontId="3"/>
  </si>
  <si>
    <t>グリーン電力証書等の購入によるもの（非化石証書を含む、各年度の償却量）</t>
    <rPh sb="18" eb="19">
      <t>ヒ</t>
    </rPh>
    <rPh sb="19" eb="21">
      <t>カセキ</t>
    </rPh>
    <rPh sb="21" eb="23">
      <t>ショウショ</t>
    </rPh>
    <rPh sb="24" eb="25">
      <t>フク</t>
    </rPh>
    <rPh sb="27" eb="30">
      <t>カクネンド</t>
    </rPh>
    <rPh sb="31" eb="33">
      <t>ショウキャク</t>
    </rPh>
    <rPh sb="33" eb="34">
      <t>リョウ</t>
    </rPh>
    <phoneticPr fontId="3"/>
  </si>
  <si>
    <t>基準年度(令和４年度)</t>
    <rPh sb="0" eb="2">
      <t>キジュン</t>
    </rPh>
    <rPh sb="2" eb="4">
      <t>ネンド</t>
    </rPh>
    <rPh sb="5" eb="7">
      <t>レイワ</t>
    </rPh>
    <rPh sb="8" eb="10">
      <t>ネンド</t>
    </rPh>
    <phoneticPr fontId="2"/>
  </si>
  <si>
    <t>報告者の住所（法人にあっては、主たる事務所の所在地）</t>
    <rPh sb="0" eb="3">
      <t>ホウコクシャ</t>
    </rPh>
    <phoneticPr fontId="2"/>
  </si>
  <si>
    <t>報告者の氏名（法人にあっては、名称及び代表者名）</t>
    <rPh sb="0" eb="3">
      <t>ホウコクシャ</t>
    </rPh>
    <rPh sb="22" eb="23">
      <t>メイ</t>
    </rPh>
    <phoneticPr fontId="2"/>
  </si>
  <si>
    <t>森林の保全及び整備、再生可能エネルギーの利用その他の地球温暖化対策により削減した量</t>
    <phoneticPr fontId="2"/>
  </si>
  <si>
    <t>注 １　該当する□には、レ印を記入してください。特定事業者以外で自主参加される事業者の方は、レ印の記入は不要です。</t>
    <rPh sb="0" eb="1">
      <t>チュウ</t>
    </rPh>
    <phoneticPr fontId="2"/>
  </si>
  <si>
    <t xml:space="preserve"> 　２　「細分類番号」とは、統計法第２条第９項に規定する統計基準である日本標準産業分類の細分類番号をいいます。</t>
    <phoneticPr fontId="2"/>
  </si>
  <si>
    <t xml:space="preserve"> 　３　「基準年度」とは、計画期間の前年度又は計画期間の前の三年度の事業活動に伴う排出の量又は原単位の数値の平均をいいます。</t>
    <rPh sb="33" eb="35">
      <t>ジギョウ</t>
    </rPh>
    <rPh sb="35" eb="37">
      <t>カツドウ</t>
    </rPh>
    <rPh sb="38" eb="39">
      <t>トモナ</t>
    </rPh>
    <rPh sb="40" eb="42">
      <t>ハイシュツ</t>
    </rPh>
    <rPh sb="43" eb="44">
      <t>リョウ</t>
    </rPh>
    <rPh sb="44" eb="45">
      <t>マタ</t>
    </rPh>
    <rPh sb="46" eb="49">
      <t>ゲンタンイ</t>
    </rPh>
    <rPh sb="50" eb="52">
      <t>スウチ</t>
    </rPh>
    <rPh sb="53" eb="55">
      <t>ヘイキン</t>
    </rPh>
    <phoneticPr fontId="2"/>
  </si>
  <si>
    <t xml:space="preserve"> 　４　「増減率」とは、基準年度と比較した計画期間の平均の増加又は減少の割合をいいます。</t>
    <rPh sb="4" eb="6">
      <t>ゾウゲン</t>
    </rPh>
    <rPh sb="6" eb="7">
      <t>リツ</t>
    </rPh>
    <rPh sb="12" eb="16">
      <t>キジュンネンド</t>
    </rPh>
    <rPh sb="13" eb="15">
      <t>ネンド</t>
    </rPh>
    <rPh sb="16" eb="18">
      <t>ヒカク</t>
    </rPh>
    <rPh sb="20" eb="22">
      <t>ケイカク</t>
    </rPh>
    <rPh sb="22" eb="24">
      <t>キカン</t>
    </rPh>
    <rPh sb="25" eb="27">
      <t>ヘイキン</t>
    </rPh>
    <rPh sb="28" eb="30">
      <t>ゾウカ</t>
    </rPh>
    <rPh sb="30" eb="31">
      <t>マタ</t>
    </rPh>
    <rPh sb="32" eb="34">
      <t>ゲンショウ</t>
    </rPh>
    <rPh sb="35" eb="37">
      <t>ワリアイ</t>
    </rPh>
    <phoneticPr fontId="2"/>
  </si>
  <si>
    <t>令和５年度</t>
    <rPh sb="0" eb="2">
      <t>レイワ</t>
    </rPh>
    <rPh sb="3" eb="5">
      <t>ネンド</t>
    </rPh>
    <phoneticPr fontId="3"/>
  </si>
  <si>
    <t>令和６年度</t>
    <rPh sb="0" eb="2">
      <t>レイワ</t>
    </rPh>
    <rPh sb="3" eb="5">
      <t>ネンド</t>
    </rPh>
    <phoneticPr fontId="3"/>
  </si>
  <si>
    <t>令和７年度</t>
    <rPh sb="0" eb="2">
      <t>レイワ</t>
    </rPh>
    <rPh sb="3" eb="5">
      <t>ネンド</t>
    </rPh>
    <phoneticPr fontId="3"/>
  </si>
  <si>
    <t>トン</t>
    <phoneticPr fontId="3"/>
  </si>
  <si>
    <t>　※各年度における調整後排出係数(残差)にて算定した値</t>
    <rPh sb="2" eb="5">
      <t>カクネンド</t>
    </rPh>
    <rPh sb="26" eb="27">
      <t>アタイ</t>
    </rPh>
    <phoneticPr fontId="3"/>
  </si>
  <si>
    <r>
      <t>温室効果ガス排出量</t>
    </r>
    <r>
      <rPr>
        <vertAlign val="superscript"/>
        <sz val="10.5"/>
        <color theme="1" tint="0.249977111117893"/>
        <rFont val="ＭＳ 明朝"/>
        <family val="1"/>
        <charset val="128"/>
      </rPr>
      <t>※</t>
    </r>
    <rPh sb="0" eb="4">
      <t>オンシツコウカ</t>
    </rPh>
    <rPh sb="6" eb="8">
      <t>ハイシュツ</t>
    </rPh>
    <rPh sb="8" eb="9">
      <t>リョウ</t>
    </rPh>
    <phoneticPr fontId="3"/>
  </si>
  <si>
    <t>hide</t>
    <phoneticPr fontId="3"/>
  </si>
  <si>
    <t>▼評価</t>
    <rPh sb="1" eb="3">
      <t>ヒョウカ</t>
    </rPh>
    <phoneticPr fontId="3"/>
  </si>
  <si>
    <t>部門</t>
    <rPh sb="0" eb="2">
      <t>ブモン</t>
    </rPh>
    <phoneticPr fontId="3"/>
  </si>
  <si>
    <t>目標削減率</t>
    <rPh sb="0" eb="5">
      <t>モクヒョウサクゲンリツ</t>
    </rPh>
    <phoneticPr fontId="3"/>
  </si>
  <si>
    <t>排出量削減率</t>
    <rPh sb="0" eb="3">
      <t>ハイシュツリョウ</t>
    </rPh>
    <rPh sb="3" eb="6">
      <t>サクゲンリツ</t>
    </rPh>
    <phoneticPr fontId="3"/>
  </si>
  <si>
    <t>原単位改善率</t>
    <rPh sb="0" eb="3">
      <t>ゲンタンイ</t>
    </rPh>
    <rPh sb="3" eb="6">
      <t>カイゼンリツ</t>
    </rPh>
    <phoneticPr fontId="3"/>
  </si>
  <si>
    <t>重点実施率</t>
    <rPh sb="0" eb="2">
      <t>ジュウテン</t>
    </rPh>
    <rPh sb="2" eb="5">
      <t>ジッシリツ</t>
    </rPh>
    <phoneticPr fontId="3"/>
  </si>
  <si>
    <t>計画第3年度</t>
    <rPh sb="0" eb="2">
      <t>ケイカク</t>
    </rPh>
    <rPh sb="2" eb="3">
      <t>ダイ</t>
    </rPh>
    <rPh sb="4" eb="6">
      <t>ネンド</t>
    </rPh>
    <phoneticPr fontId="3"/>
  </si>
  <si>
    <t>報告書当該年度</t>
    <rPh sb="0" eb="3">
      <t>ホウコクショ</t>
    </rPh>
    <rPh sb="3" eb="7">
      <t>トウガイネンド</t>
    </rPh>
    <phoneticPr fontId="3"/>
  </si>
  <si>
    <t>▼細分類番号4桁変換</t>
    <rPh sb="1" eb="4">
      <t>サイブンルイ</t>
    </rPh>
    <rPh sb="4" eb="6">
      <t>バンゴウ</t>
    </rPh>
    <rPh sb="7" eb="8">
      <t>ケタ</t>
    </rPh>
    <rPh sb="8" eb="10">
      <t>ヘンカン</t>
    </rPh>
    <phoneticPr fontId="2"/>
  </si>
  <si>
    <t>▼計画期間プルダウンリスト</t>
    <rPh sb="1" eb="5">
      <t>ケイカクキカン</t>
    </rPh>
    <phoneticPr fontId="2"/>
  </si>
  <si>
    <t>令和　　年　　月から令和　　年　　月まで</t>
    <phoneticPr fontId="3"/>
  </si>
  <si>
    <t>評価基準</t>
    <rPh sb="0" eb="2">
      <t>ヒョウカ</t>
    </rPh>
    <rPh sb="2" eb="4">
      <t>キジュン</t>
    </rPh>
    <phoneticPr fontId="3"/>
  </si>
  <si>
    <t>実績</t>
    <rPh sb="0" eb="2">
      <t>ジッセキ</t>
    </rPh>
    <phoneticPr fontId="3"/>
  </si>
  <si>
    <t>C評価</t>
    <rPh sb="1" eb="3">
      <t>ヒョウカ</t>
    </rPh>
    <phoneticPr fontId="3"/>
  </si>
  <si>
    <t>B評価</t>
    <rPh sb="1" eb="3">
      <t>ヒョウカ</t>
    </rPh>
    <phoneticPr fontId="3"/>
  </si>
  <si>
    <t>A評価</t>
    <rPh sb="1" eb="3">
      <t>ヒョウカ</t>
    </rPh>
    <phoneticPr fontId="3"/>
  </si>
  <si>
    <t>S評価</t>
    <rPh sb="1" eb="3">
      <t>ヒョウカ</t>
    </rPh>
    <phoneticPr fontId="3"/>
  </si>
  <si>
    <t>令和 ５ 年 ４ 月から令和 ８ 年 ３ 月まで</t>
    <rPh sb="0" eb="2">
      <t>レイワ</t>
    </rPh>
    <rPh sb="5" eb="6">
      <t>ネン</t>
    </rPh>
    <rPh sb="9" eb="10">
      <t>ガツ</t>
    </rPh>
    <rPh sb="12" eb="14">
      <t>レイワ</t>
    </rPh>
    <rPh sb="17" eb="18">
      <t>ネン</t>
    </rPh>
    <rPh sb="19" eb="20">
      <t>ヘイネン</t>
    </rPh>
    <rPh sb="21" eb="22">
      <t>ガツ</t>
    </rPh>
    <phoneticPr fontId="2"/>
  </si>
  <si>
    <t>排出量削減率×1.0</t>
    <phoneticPr fontId="3"/>
  </si>
  <si>
    <t>令和 ６ 年 ４ 月から令和 ８ 年 ３ 月まで</t>
    <rPh sb="0" eb="2">
      <t>レイワ</t>
    </rPh>
    <rPh sb="12" eb="14">
      <t>レイワ</t>
    </rPh>
    <phoneticPr fontId="2"/>
  </si>
  <si>
    <t>排出量削減率×1.5</t>
    <rPh sb="0" eb="3">
      <t>ハイシュツリョウ</t>
    </rPh>
    <rPh sb="3" eb="6">
      <t>サクゲンリツ</t>
    </rPh>
    <phoneticPr fontId="3"/>
  </si>
  <si>
    <t>－</t>
    <phoneticPr fontId="3"/>
  </si>
  <si>
    <t>令和 ７ 年 ４ 月から令和 ８ 年 ３ 月まで</t>
    <rPh sb="0" eb="2">
      <t>レイワ</t>
    </rPh>
    <rPh sb="12" eb="14">
      <t>レイワ</t>
    </rPh>
    <phoneticPr fontId="2"/>
  </si>
  <si>
    <t>排出量削減率×0.5</t>
    <rPh sb="0" eb="3">
      <t>ハイシュツリョウ</t>
    </rPh>
    <rPh sb="3" eb="6">
      <t>サクゲンリツ</t>
    </rPh>
    <phoneticPr fontId="3"/>
  </si>
  <si>
    <t>▲区分のチェック判定</t>
    <rPh sb="1" eb="3">
      <t>クブン</t>
    </rPh>
    <rPh sb="8" eb="10">
      <t>ハンテイ</t>
    </rPh>
    <phoneticPr fontId="2"/>
  </si>
  <si>
    <t>▼部門プルダウンリスト</t>
    <rPh sb="1" eb="3">
      <t>ブモン</t>
    </rPh>
    <phoneticPr fontId="3"/>
  </si>
  <si>
    <t>▼目標削減率（％）</t>
    <rPh sb="1" eb="6">
      <t>モクヒョウサクゲンリツ</t>
    </rPh>
    <phoneticPr fontId="3"/>
  </si>
  <si>
    <t>業務部門</t>
    <rPh sb="0" eb="4">
      <t>ギョウムブモン</t>
    </rPh>
    <phoneticPr fontId="3"/>
  </si>
  <si>
    <t>産業部門</t>
    <rPh sb="0" eb="4">
      <t>サンギョウブモン</t>
    </rPh>
    <phoneticPr fontId="3"/>
  </si>
  <si>
    <t>評価</t>
    <rPh sb="0" eb="2">
      <t>ヒョウカ</t>
    </rPh>
    <phoneticPr fontId="3"/>
  </si>
  <si>
    <t>運輸部門</t>
    <rPh sb="0" eb="4">
      <t>ウンユブモン</t>
    </rPh>
    <phoneticPr fontId="3"/>
  </si>
  <si>
    <t>※計画書又は報告書を提出している時点でD評価は満たしているものとする。</t>
    <rPh sb="1" eb="4">
      <t>ケイカクショ</t>
    </rPh>
    <rPh sb="4" eb="5">
      <t>マタ</t>
    </rPh>
    <rPh sb="6" eb="9">
      <t>ホウコクショ</t>
    </rPh>
    <rPh sb="10" eb="12">
      <t>テイシュツ</t>
    </rPh>
    <rPh sb="16" eb="18">
      <t>ジテン</t>
    </rPh>
    <rPh sb="20" eb="22">
      <t>ヒョウカ</t>
    </rPh>
    <rPh sb="23" eb="24">
      <t>ミ</t>
    </rPh>
    <phoneticPr fontId="3"/>
  </si>
  <si>
    <t>第1年度</t>
    <rPh sb="0" eb="1">
      <t>ダイ</t>
    </rPh>
    <rPh sb="2" eb="4">
      <t>ネンド</t>
    </rPh>
    <phoneticPr fontId="2"/>
  </si>
  <si>
    <t>第2年度</t>
    <rPh sb="0" eb="1">
      <t>ダイ</t>
    </rPh>
    <rPh sb="2" eb="4">
      <t>ネンド</t>
    </rPh>
    <phoneticPr fontId="2"/>
  </si>
  <si>
    <t>第3年度</t>
    <rPh sb="0" eb="1">
      <t>ダイ</t>
    </rPh>
    <rPh sb="2" eb="4">
      <t>ネンド</t>
    </rPh>
    <phoneticPr fontId="2"/>
  </si>
  <si>
    <t>case.</t>
    <phoneticPr fontId="2"/>
  </si>
  <si>
    <t>▼温室効果ガスround補正（小数点第1位）</t>
    <rPh sb="1" eb="3">
      <t>オンシツ</t>
    </rPh>
    <rPh sb="3" eb="5">
      <t>コウカ</t>
    </rPh>
    <rPh sb="12" eb="14">
      <t>ホセイ</t>
    </rPh>
    <rPh sb="15" eb="18">
      <t>ショウスウテン</t>
    </rPh>
    <rPh sb="18" eb="19">
      <t>ダイ</t>
    </rPh>
    <rPh sb="20" eb="21">
      <t>イ</t>
    </rPh>
    <phoneticPr fontId="2"/>
  </si>
  <si>
    <t>▼原単位round補正（小数点第2位）</t>
    <rPh sb="1" eb="4">
      <t>ゲンタンイ</t>
    </rPh>
    <rPh sb="9" eb="11">
      <t>ホセイ</t>
    </rPh>
    <rPh sb="12" eb="15">
      <t>ショウスウテン</t>
    </rPh>
    <rPh sb="15" eb="16">
      <t>ダイ</t>
    </rPh>
    <rPh sb="17" eb="18">
      <t>イ</t>
    </rPh>
    <phoneticPr fontId="2"/>
  </si>
  <si>
    <t>　グリーンエネルギーCO2削減相当量認証制度を優先</t>
    <rPh sb="13" eb="15">
      <t>サクゲン</t>
    </rPh>
    <rPh sb="15" eb="17">
      <t>ソウトウ</t>
    </rPh>
    <rPh sb="17" eb="18">
      <t>リョウ</t>
    </rPh>
    <rPh sb="18" eb="20">
      <t>ニンショウ</t>
    </rPh>
    <rPh sb="20" eb="22">
      <t>セイド</t>
    </rPh>
    <rPh sb="23" eb="25">
      <t>ユウセン</t>
    </rPh>
    <phoneticPr fontId="2"/>
  </si>
  <si>
    <t>全国平均係数</t>
    <rPh sb="0" eb="6">
      <t>ゼンコクヘイキンケイスウ</t>
    </rPh>
    <phoneticPr fontId="3"/>
  </si>
  <si>
    <t>t-CO2/kWh</t>
    <phoneticPr fontId="3"/>
  </si>
  <si>
    <t>①</t>
    <phoneticPr fontId="3"/>
  </si>
  <si>
    <t>補正率</t>
    <rPh sb="0" eb="3">
      <t>ホセイリツ</t>
    </rPh>
    <phoneticPr fontId="3"/>
  </si>
  <si>
    <t>-</t>
    <phoneticPr fontId="3"/>
  </si>
  <si>
    <t>②</t>
    <phoneticPr fontId="3"/>
  </si>
  <si>
    <t>t-CO2/GJ</t>
    <phoneticPr fontId="3"/>
  </si>
  <si>
    <t>③</t>
    <phoneticPr fontId="3"/>
  </si>
  <si>
    <t>※全国平均係数、補正率は毎年変更</t>
    <rPh sb="1" eb="7">
      <t>ゼンコクヘイキンケイスウ</t>
    </rPh>
    <rPh sb="8" eb="11">
      <t>ホセイリツ</t>
    </rPh>
    <rPh sb="12" eb="14">
      <t>マイトシ</t>
    </rPh>
    <rPh sb="14" eb="16">
      <t>ヘンコウ</t>
    </rPh>
    <phoneticPr fontId="3"/>
  </si>
  <si>
    <t>※産業用以外の蒸気、温水、冷水は内訳書と整合を確認</t>
    <rPh sb="1" eb="3">
      <t>サンギョウ</t>
    </rPh>
    <rPh sb="3" eb="4">
      <t>ヨウ</t>
    </rPh>
    <rPh sb="4" eb="6">
      <t>イガイ</t>
    </rPh>
    <rPh sb="7" eb="9">
      <t>ジョウキ</t>
    </rPh>
    <rPh sb="10" eb="12">
      <t>オンスイ</t>
    </rPh>
    <rPh sb="13" eb="15">
      <t>レイスイ</t>
    </rPh>
    <rPh sb="16" eb="19">
      <t>ウチワケショ</t>
    </rPh>
    <rPh sb="20" eb="22">
      <t>セイゴウ</t>
    </rPh>
    <rPh sb="23" eb="25">
      <t>カクニン</t>
    </rPh>
    <phoneticPr fontId="3"/>
  </si>
  <si>
    <t>＜計算式＞（小数点第1位）</t>
    <rPh sb="1" eb="4">
      <t>ケイサンシキ</t>
    </rPh>
    <rPh sb="6" eb="9">
      <t>ショウスウテン</t>
    </rPh>
    <rPh sb="9" eb="10">
      <t>ダイ</t>
    </rPh>
    <rPh sb="11" eb="12">
      <t>イ</t>
    </rPh>
    <phoneticPr fontId="3"/>
  </si>
  <si>
    <t>再エネ_電気供給×①</t>
    <rPh sb="0" eb="1">
      <t>サイ</t>
    </rPh>
    <rPh sb="4" eb="6">
      <t>デンキ</t>
    </rPh>
    <rPh sb="6" eb="8">
      <t>キョウキュウ</t>
    </rPh>
    <phoneticPr fontId="3"/>
  </si>
  <si>
    <t>グリーン電力証書×①</t>
    <rPh sb="4" eb="6">
      <t>デンリョク</t>
    </rPh>
    <rPh sb="6" eb="8">
      <t>ショウショ</t>
    </rPh>
    <phoneticPr fontId="3"/>
  </si>
  <si>
    <t>非化石証書×①×②</t>
    <rPh sb="0" eb="3">
      <t>ヒカセキ</t>
    </rPh>
    <rPh sb="3" eb="5">
      <t>ショウショ</t>
    </rPh>
    <phoneticPr fontId="3"/>
  </si>
  <si>
    <t>※グリーンエネルギーCO2削減相当量認証制度で認証されたCO2換算量</t>
    <phoneticPr fontId="3"/>
  </si>
  <si>
    <t>t-CO2</t>
    <phoneticPr fontId="3"/>
  </si>
  <si>
    <t>（令和２～４年度）</t>
    <rPh sb="1" eb="3">
      <t>レイワ</t>
    </rPh>
    <phoneticPr fontId="3"/>
  </si>
  <si>
    <t>（令和３～４年度）</t>
    <rPh sb="1" eb="3">
      <t>レイワ</t>
    </rPh>
    <phoneticPr fontId="3"/>
  </si>
  <si>
    <t>（令和４年度）</t>
    <rPh sb="1" eb="3">
      <t>レイワ</t>
    </rPh>
    <phoneticPr fontId="3"/>
  </si>
  <si>
    <t>▼基準年度プルダウンリスト(温室効果ガス)</t>
    <rPh sb="1" eb="5">
      <t>キジュンネンド</t>
    </rPh>
    <phoneticPr fontId="3"/>
  </si>
  <si>
    <t>▼基準年度プルダウンリスト(原単位、重点)</t>
    <rPh sb="1" eb="5">
      <t>キジュンネンド</t>
    </rPh>
    <phoneticPr fontId="3"/>
  </si>
  <si>
    <t>※本表の数値はチェックツールにより転記</t>
    <rPh sb="1" eb="3">
      <t>ホンヒョウ</t>
    </rPh>
    <rPh sb="4" eb="6">
      <t>スウチ</t>
    </rPh>
    <rPh sb="17" eb="19">
      <t>テンキ</t>
    </rPh>
    <phoneticPr fontId="3"/>
  </si>
  <si>
    <t>※原単位改善率の「計画第3年度」は計画書で参照、「報告書当該年度」は報告書で参照する。</t>
    <rPh sb="1" eb="4">
      <t>ゲンタンイ</t>
    </rPh>
    <rPh sb="4" eb="7">
      <t>カイゼンリツ</t>
    </rPh>
    <rPh sb="9" eb="11">
      <t>ケイカク</t>
    </rPh>
    <rPh sb="11" eb="12">
      <t>ダイ</t>
    </rPh>
    <rPh sb="13" eb="15">
      <t>ネンド</t>
    </rPh>
    <rPh sb="17" eb="20">
      <t>ケイカクショ</t>
    </rPh>
    <rPh sb="21" eb="23">
      <t>サンショウ</t>
    </rPh>
    <rPh sb="25" eb="28">
      <t>ホウコクショ</t>
    </rPh>
    <rPh sb="28" eb="32">
      <t>トウガイネンド</t>
    </rPh>
    <rPh sb="34" eb="37">
      <t>ホウコクショ</t>
    </rPh>
    <rPh sb="38" eb="40">
      <t>サンショウ</t>
    </rPh>
    <phoneticPr fontId="3"/>
  </si>
  <si>
    <t>※重点対策実施率の「計画第4年度」は計画書で参照、「報告書当該年度」は報告書で参照する。</t>
    <rPh sb="1" eb="5">
      <t>ジュウテンタイサク</t>
    </rPh>
    <rPh sb="5" eb="8">
      <t>ジッシリツ</t>
    </rPh>
    <rPh sb="10" eb="12">
      <t>ケイカク</t>
    </rPh>
    <rPh sb="12" eb="13">
      <t>ダイ</t>
    </rPh>
    <rPh sb="14" eb="16">
      <t>ネンド</t>
    </rPh>
    <rPh sb="18" eb="21">
      <t>ケイカクショ</t>
    </rPh>
    <rPh sb="22" eb="24">
      <t>サンショウ</t>
    </rPh>
    <rPh sb="26" eb="29">
      <t>ホウコクショ</t>
    </rPh>
    <rPh sb="29" eb="33">
      <t>トウガイネンド</t>
    </rPh>
    <rPh sb="35" eb="38">
      <t>ホウコクショ</t>
    </rPh>
    <rPh sb="39" eb="41">
      <t>サンショウ</t>
    </rPh>
    <phoneticPr fontId="3"/>
  </si>
  <si>
    <t>①削減率</t>
    <rPh sb="1" eb="4">
      <t>サクゲンリツ</t>
    </rPh>
    <phoneticPr fontId="3"/>
  </si>
  <si>
    <t>②削減率</t>
    <rPh sb="1" eb="4">
      <t>サクゲンリツ</t>
    </rPh>
    <phoneticPr fontId="3"/>
  </si>
  <si>
    <t>①</t>
  </si>
  <si>
    <t>②</t>
  </si>
  <si>
    <t>産業用以外の蒸気、温水、冷水（換算係数）</t>
    <rPh sb="15" eb="19">
      <t>カンサンケイスウ</t>
    </rPh>
    <phoneticPr fontId="3"/>
  </si>
  <si>
    <t>産業用以外の蒸気、温水、冷水（排出係数）</t>
    <rPh sb="15" eb="19">
      <t>ハイシュツケイスウ</t>
    </rPh>
    <phoneticPr fontId="3"/>
  </si>
  <si>
    <t>④</t>
    <phoneticPr fontId="3"/>
  </si>
  <si>
    <t>合計</t>
    <rPh sb="0" eb="2">
      <t>ゴウケイ</t>
    </rPh>
    <phoneticPr fontId="2"/>
  </si>
  <si>
    <t>①</t>
    <phoneticPr fontId="2"/>
  </si>
  <si>
    <t>事業活動に伴う排出の量－基準年度排出量</t>
    <rPh sb="0" eb="4">
      <t>ジギョウカツドウ</t>
    </rPh>
    <rPh sb="5" eb="6">
      <t>トモナ</t>
    </rPh>
    <rPh sb="7" eb="9">
      <t>ハイシュツ</t>
    </rPh>
    <rPh sb="10" eb="11">
      <t>リョウ</t>
    </rPh>
    <rPh sb="12" eb="16">
      <t>キジュンネンド</t>
    </rPh>
    <rPh sb="16" eb="18">
      <t>ハイシュツ</t>
    </rPh>
    <rPh sb="18" eb="19">
      <t>リョウ</t>
    </rPh>
    <phoneticPr fontId="2"/>
  </si>
  <si>
    <t>－</t>
    <phoneticPr fontId="2"/>
  </si>
  <si>
    <t>②</t>
    <phoneticPr fontId="2"/>
  </si>
  <si>
    <t>基準年度排出量×目標削減率</t>
    <rPh sb="0" eb="7">
      <t>キジュンネンドハイシュツリョウ</t>
    </rPh>
    <rPh sb="8" eb="13">
      <t>モクヒョウサクゲンリツ</t>
    </rPh>
    <phoneticPr fontId="2"/>
  </si>
  <si>
    <t>③</t>
    <phoneticPr fontId="2"/>
  </si>
  <si>
    <t>超過削減量
①×（-1）-②</t>
    <rPh sb="0" eb="2">
      <t>チョウカ</t>
    </rPh>
    <rPh sb="2" eb="5">
      <t>サクゲンリョウ</t>
    </rPh>
    <phoneticPr fontId="2"/>
  </si>
  <si>
    <t>事業者名</t>
    <rPh sb="0" eb="3">
      <t>ジギョウシャ</t>
    </rPh>
    <rPh sb="3" eb="4">
      <t>メイ</t>
    </rPh>
    <phoneticPr fontId="2"/>
  </si>
  <si>
    <t>部門</t>
    <rPh sb="0" eb="2">
      <t>ブモン</t>
    </rPh>
    <phoneticPr fontId="2"/>
  </si>
  <si>
    <t>目標削減率</t>
    <rPh sb="0" eb="2">
      <t>モクヒョウ</t>
    </rPh>
    <rPh sb="2" eb="4">
      <t>サクゲン</t>
    </rPh>
    <rPh sb="4" eb="5">
      <t>リツ</t>
    </rPh>
    <phoneticPr fontId="2"/>
  </si>
  <si>
    <t>（R８～１０年度）</t>
    <phoneticPr fontId="2"/>
  </si>
  <si>
    <t>▼グリーン電力証書等の購入round補正（小数点第1位）</t>
    <rPh sb="5" eb="10">
      <t>デンリョクショウショトウ</t>
    </rPh>
    <rPh sb="11" eb="13">
      <t>コウニュウ</t>
    </rPh>
    <rPh sb="18" eb="20">
      <t>ホセイ</t>
    </rPh>
    <rPh sb="21" eb="24">
      <t>ショウスウテン</t>
    </rPh>
    <rPh sb="24" eb="25">
      <t>ダイ</t>
    </rPh>
    <rPh sb="26" eb="27">
      <t>イ</t>
    </rPh>
    <phoneticPr fontId="2"/>
  </si>
  <si>
    <t>次期計画期間の基準年度排出量及び超過削減量の繰越に係る計算シート</t>
    <rPh sb="0" eb="2">
      <t>ジキ</t>
    </rPh>
    <rPh sb="2" eb="4">
      <t>ケイカク</t>
    </rPh>
    <rPh sb="4" eb="6">
      <t>キカン</t>
    </rPh>
    <rPh sb="7" eb="14">
      <t>キジュンネンドハイシュツリョウ</t>
    </rPh>
    <rPh sb="14" eb="15">
      <t>オヨ</t>
    </rPh>
    <rPh sb="16" eb="18">
      <t>チョウカ</t>
    </rPh>
    <rPh sb="18" eb="20">
      <t>サクゲン</t>
    </rPh>
    <rPh sb="20" eb="21">
      <t>リョウ</t>
    </rPh>
    <rPh sb="22" eb="24">
      <t>クリコシ</t>
    </rPh>
    <rPh sb="25" eb="26">
      <t>カカ</t>
    </rPh>
    <rPh sb="27" eb="29">
      <t>ケイサン</t>
    </rPh>
    <phoneticPr fontId="2"/>
  </si>
  <si>
    <t>第六計画期間(令和８～１０年度) 基準年度排出量</t>
    <rPh sb="0" eb="1">
      <t>ダイ</t>
    </rPh>
    <rPh sb="1" eb="2">
      <t>６</t>
    </rPh>
    <rPh sb="2" eb="4">
      <t>ケイカク</t>
    </rPh>
    <rPh sb="4" eb="6">
      <t>キカン</t>
    </rPh>
    <rPh sb="7" eb="9">
      <t>レイワ</t>
    </rPh>
    <rPh sb="13" eb="15">
      <t>ネンド</t>
    </rPh>
    <rPh sb="17" eb="21">
      <t>キジュンネンド</t>
    </rPh>
    <rPh sb="21" eb="23">
      <t>ハイシュツ</t>
    </rPh>
    <rPh sb="23" eb="24">
      <t>リョウ</t>
    </rPh>
    <phoneticPr fontId="3"/>
  </si>
  <si>
    <t>第六計画期間(令和８～１０年度) 超過削減量</t>
    <rPh sb="0" eb="1">
      <t>ダイ</t>
    </rPh>
    <rPh sb="1" eb="2">
      <t>６</t>
    </rPh>
    <rPh sb="2" eb="4">
      <t>ケイカク</t>
    </rPh>
    <rPh sb="4" eb="6">
      <t>キカン</t>
    </rPh>
    <rPh sb="17" eb="19">
      <t>チョウカ</t>
    </rPh>
    <rPh sb="19" eb="21">
      <t>サクゲン</t>
    </rPh>
    <rPh sb="21" eb="22">
      <t>リョウ</t>
    </rPh>
    <phoneticPr fontId="3"/>
  </si>
  <si>
    <t>熱供給（産業用蒸気）</t>
    <rPh sb="0" eb="3">
      <t>ネツキョウキュウ</t>
    </rPh>
    <rPh sb="4" eb="7">
      <t>サンギョウヨウ</t>
    </rPh>
    <rPh sb="7" eb="9">
      <t>ジョウキ</t>
    </rPh>
    <phoneticPr fontId="3"/>
  </si>
  <si>
    <t>熱供給（産業用以外）</t>
    <rPh sb="0" eb="1">
      <t>ネツ</t>
    </rPh>
    <rPh sb="1" eb="3">
      <t>キョウキュウ</t>
    </rPh>
    <rPh sb="4" eb="7">
      <t>サンギョウヨウ</t>
    </rPh>
    <rPh sb="7" eb="9">
      <t>イガイ</t>
    </rPh>
    <phoneticPr fontId="2"/>
  </si>
  <si>
    <t>産業用蒸気（換算係数）</t>
    <rPh sb="0" eb="3">
      <t>サンギョウヨウ</t>
    </rPh>
    <rPh sb="3" eb="5">
      <t>ジョウキ</t>
    </rPh>
    <rPh sb="6" eb="10">
      <t>カンサンケイスウ</t>
    </rPh>
    <phoneticPr fontId="3"/>
  </si>
  <si>
    <t>産業用蒸気（排出係数）</t>
    <rPh sb="0" eb="3">
      <t>サンギョウヨウ</t>
    </rPh>
    <rPh sb="3" eb="5">
      <t>ジョウキ</t>
    </rPh>
    <rPh sb="6" eb="10">
      <t>ハイシュツケイスウ</t>
    </rPh>
    <phoneticPr fontId="3"/>
  </si>
  <si>
    <t>⑤</t>
    <phoneticPr fontId="3"/>
  </si>
  <si>
    <t>⑥</t>
    <phoneticPr fontId="3"/>
  </si>
  <si>
    <t>再エネ_熱供給（産業用）×③×④</t>
    <rPh sb="0" eb="1">
      <t>サイ</t>
    </rPh>
    <rPh sb="4" eb="7">
      <t>ネツキョウキュウ</t>
    </rPh>
    <rPh sb="8" eb="11">
      <t>サンギョウヨウ</t>
    </rPh>
    <phoneticPr fontId="3"/>
  </si>
  <si>
    <t>再エネ_熱供給（産業用以外）×⑤×⑥</t>
    <rPh sb="0" eb="1">
      <t>サイ</t>
    </rPh>
    <rPh sb="4" eb="7">
      <t>ネツキョウキュウ</t>
    </rPh>
    <rPh sb="8" eb="11">
      <t>サンギョウヨウ</t>
    </rPh>
    <rPh sb="11" eb="13">
      <t>イガイ</t>
    </rPh>
    <phoneticPr fontId="3"/>
  </si>
  <si>
    <t>グリーン熱証書×⑥</t>
    <rPh sb="4" eb="7">
      <t>ネツショウショ</t>
    </rPh>
    <phoneticPr fontId="3"/>
  </si>
  <si>
    <t>年度数</t>
    <rPh sb="0" eb="3">
      <t>ネンドスウ</t>
    </rPh>
    <phoneticPr fontId="3"/>
  </si>
  <si>
    <t>Ｃ　その他排出区分（年度判定に使用する）</t>
    <rPh sb="4" eb="5">
      <t>タ</t>
    </rPh>
    <rPh sb="5" eb="9">
      <t>ハイシュツクブン</t>
    </rPh>
    <rPh sb="10" eb="14">
      <t>ネンドハンテイ</t>
    </rPh>
    <rPh sb="15" eb="17">
      <t>シヨウ</t>
    </rPh>
    <phoneticPr fontId="3"/>
  </si>
  <si>
    <t>グリーン電力証書等の購入によるもの（CO2換算量）</t>
    <rPh sb="21" eb="23">
      <t>カンサン</t>
    </rPh>
    <rPh sb="23" eb="24">
      <t>リョウ</t>
    </rPh>
    <phoneticPr fontId="3"/>
  </si>
  <si>
    <t>▼エネルギー使用量（原油換算数量）とＣ区分排出量で年度判定</t>
    <rPh sb="6" eb="9">
      <t>シヨウリョウ</t>
    </rPh>
    <rPh sb="10" eb="12">
      <t>ゲンユ</t>
    </rPh>
    <rPh sb="12" eb="14">
      <t>カンサン</t>
    </rPh>
    <rPh sb="14" eb="16">
      <t>スウリョウ</t>
    </rPh>
    <rPh sb="19" eb="21">
      <t>クブン</t>
    </rPh>
    <rPh sb="21" eb="23">
      <t>ハイシュツ</t>
    </rPh>
    <rPh sb="23" eb="24">
      <t>リョウ</t>
    </rPh>
    <rPh sb="25" eb="27">
      <t>ネンド</t>
    </rPh>
    <rPh sb="27" eb="29">
      <t>ハンテイ</t>
    </rPh>
    <phoneticPr fontId="2"/>
  </si>
  <si>
    <t>※第１～３年度はチェックツールで転記</t>
    <rPh sb="1" eb="2">
      <t>ダイ</t>
    </rPh>
    <rPh sb="5" eb="7">
      <t>ネンド</t>
    </rPh>
    <phoneticPr fontId="3"/>
  </si>
  <si>
    <t>※事業者名はチェックツールで転記されます。</t>
    <rPh sb="1" eb="4">
      <t>ジギョウシャ</t>
    </rPh>
    <rPh sb="4" eb="5">
      <t>メイ</t>
    </rPh>
    <rPh sb="14" eb="16">
      <t>テンキ</t>
    </rPh>
    <phoneticPr fontId="2"/>
  </si>
  <si>
    <t>▼年度判定</t>
    <rPh sb="1" eb="3">
      <t>ネンド</t>
    </rPh>
    <rPh sb="3" eb="5">
      <t>ハンテイ</t>
    </rPh>
    <phoneticPr fontId="2"/>
  </si>
  <si>
    <t>▼再エネ利用電気・熱round補正（小数点第1位）</t>
    <rPh sb="1" eb="2">
      <t>サイ</t>
    </rPh>
    <rPh sb="4" eb="6">
      <t>リヨウ</t>
    </rPh>
    <rPh sb="6" eb="8">
      <t>デンキ</t>
    </rPh>
    <rPh sb="9" eb="10">
      <t>ネツ</t>
    </rPh>
    <rPh sb="15" eb="17">
      <t>ホセイ</t>
    </rPh>
    <rPh sb="18" eb="21">
      <t>ショウスウテン</t>
    </rPh>
    <rPh sb="21" eb="22">
      <t>ダイ</t>
    </rPh>
    <rPh sb="23" eb="24">
      <t>イ</t>
    </rPh>
    <phoneticPr fontId="3"/>
  </si>
  <si>
    <t>▼年率2％削減した場合の原単位（目標値）</t>
    <rPh sb="1" eb="3">
      <t>ネンリツ</t>
    </rPh>
    <rPh sb="5" eb="7">
      <t>サクゲン</t>
    </rPh>
    <rPh sb="9" eb="11">
      <t>バアイ</t>
    </rPh>
    <rPh sb="12" eb="15">
      <t>ゲンタンイ</t>
    </rPh>
    <rPh sb="16" eb="19">
      <t>モクヒョウチ</t>
    </rPh>
    <phoneticPr fontId="3"/>
  </si>
  <si>
    <t>原単位　年率2％以上削減</t>
    <phoneticPr fontId="3"/>
  </si>
  <si>
    <t>例）「第四計画期間の超過削減量300t-CO2を、各年度の排出量から100t-CO2ずつ差引する。」</t>
    <rPh sb="0" eb="1">
      <t>レイ</t>
    </rPh>
    <rPh sb="3" eb="5">
      <t>ダイヨン</t>
    </rPh>
    <rPh sb="5" eb="9">
      <t>ケイカクキカン</t>
    </rPh>
    <rPh sb="10" eb="15">
      <t>チョウカサクゲンリョウ</t>
    </rPh>
    <rPh sb="25" eb="28">
      <t>カクネンド</t>
    </rPh>
    <rPh sb="29" eb="32">
      <t>ハイシュツリョウ</t>
    </rPh>
    <rPh sb="44" eb="46">
      <t>サシヒキ</t>
    </rPh>
    <phoneticPr fontId="3"/>
  </si>
  <si>
    <t>※　超過削減量の差引を行う場合、差引する量を記入してください。</t>
    <rPh sb="2" eb="7">
      <t>チョウカサクゲンリョウ</t>
    </rPh>
    <rPh sb="8" eb="10">
      <t>サシヒキ</t>
    </rPh>
    <rPh sb="11" eb="12">
      <t>オコナ</t>
    </rPh>
    <rPh sb="13" eb="15">
      <t>バアイ</t>
    </rPh>
    <rPh sb="16" eb="18">
      <t>サシヒキ</t>
    </rPh>
    <rPh sb="20" eb="21">
      <t>リョウ</t>
    </rPh>
    <rPh sb="22" eb="24">
      <t>キニュウ</t>
    </rPh>
    <phoneticPr fontId="3"/>
  </si>
  <si>
    <t>　　また、特記事項にも差引について記載してください。</t>
    <phoneticPr fontId="3"/>
  </si>
  <si>
    <t>京都市地球温暖化対策条例第２条第１項第７号</t>
    <rPh sb="0" eb="3">
      <t>キョウトシ</t>
    </rPh>
    <rPh sb="3" eb="5">
      <t>チキュウ</t>
    </rPh>
    <rPh sb="5" eb="8">
      <t>オンダンカ</t>
    </rPh>
    <rPh sb="8" eb="10">
      <t>タイサク</t>
    </rPh>
    <rPh sb="10" eb="12">
      <t>ジョウレイ</t>
    </rPh>
    <rPh sb="12" eb="13">
      <t>ダイ</t>
    </rPh>
    <rPh sb="14" eb="15">
      <t>ジョウ</t>
    </rPh>
    <rPh sb="15" eb="16">
      <t>ダイ</t>
    </rPh>
    <rPh sb="17" eb="18">
      <t>コウ</t>
    </rPh>
    <rPh sb="18" eb="19">
      <t>ダイ</t>
    </rPh>
    <rPh sb="20" eb="21">
      <t>ゴウ</t>
    </rPh>
    <phoneticPr fontId="2"/>
  </si>
  <si>
    <t>（令和５年度）</t>
    <rPh sb="1" eb="3">
      <t>レイワ</t>
    </rPh>
    <phoneticPr fontId="3"/>
  </si>
  <si>
    <t>（令和６年度）</t>
    <rPh sb="1" eb="3">
      <t>レイワ</t>
    </rPh>
    <phoneticPr fontId="3"/>
  </si>
  <si>
    <t>京都市中京区寺町通御池上る上本能寺前町４８８番地</t>
    <phoneticPr fontId="3"/>
  </si>
  <si>
    <t>株式会社地球温暖化対策室
　　　　　　代表取締役　　　京都 太郎</t>
    <phoneticPr fontId="3"/>
  </si>
  <si>
    <t>075-○○○-○○○○</t>
    <phoneticPr fontId="3"/>
  </si>
  <si>
    <r>
      <rPr>
        <sz val="11"/>
        <color rgb="FFFF0000"/>
        <rFont val="ＭＳ 明朝"/>
        <family val="1"/>
        <charset val="128"/>
      </rPr>
      <t>令和○</t>
    </r>
    <r>
      <rPr>
        <sz val="11"/>
        <rFont val="ＭＳ 明朝"/>
        <family val="1"/>
        <charset val="128"/>
      </rPr>
      <t>年　</t>
    </r>
    <r>
      <rPr>
        <sz val="11"/>
        <color rgb="FFFF0000"/>
        <rFont val="ＭＳ 明朝"/>
        <family val="1"/>
        <charset val="128"/>
      </rPr>
      <t>○</t>
    </r>
    <r>
      <rPr>
        <sz val="11"/>
        <rFont val="ＭＳ 明朝"/>
        <family val="1"/>
        <charset val="128"/>
      </rPr>
      <t>月　</t>
    </r>
    <r>
      <rPr>
        <sz val="11"/>
        <color rgb="FFFF0000"/>
        <rFont val="ＭＳ 明朝"/>
        <family val="1"/>
        <charset val="128"/>
      </rPr>
      <t>○</t>
    </r>
    <r>
      <rPr>
        <sz val="11"/>
        <rFont val="ＭＳ 明朝"/>
        <family val="1"/>
        <charset val="128"/>
      </rPr>
      <t>日</t>
    </r>
    <phoneticPr fontId="2"/>
  </si>
  <si>
    <t>小売業</t>
    <phoneticPr fontId="3"/>
  </si>
  <si>
    <t>令和２～４年度を基準に、令和５～７年度の平均で温室効果ガス排出量を６％以上削減する。</t>
    <phoneticPr fontId="3"/>
  </si>
  <si>
    <t>代表取締役を本部長とする地球温暖化対策本部会議において、平成２５年度を基準年とする新たな実行計画の進捗管理を実施する。</t>
    <phoneticPr fontId="3"/>
  </si>
  <si>
    <t>照明等のLED化や設備改修、再エネ電気の購入等により基本方針である６％削減の達成が見込まれる。</t>
    <phoneticPr fontId="3"/>
  </si>
  <si>
    <t>店舗</t>
    <rPh sb="0" eb="2">
      <t>テンポ</t>
    </rPh>
    <phoneticPr fontId="3"/>
  </si>
  <si>
    <r>
      <t>（</t>
    </r>
    <r>
      <rPr>
        <sz val="10"/>
        <color rgb="FFFF0000"/>
        <rFont val="ＭＳ 明朝"/>
        <family val="1"/>
        <charset val="128"/>
      </rPr>
      <t>販売数量(万円)</t>
    </r>
    <r>
      <rPr>
        <sz val="10"/>
        <rFont val="ＭＳ 明朝"/>
        <family val="1"/>
        <charset val="128"/>
      </rPr>
      <t>）</t>
    </r>
    <rPh sb="6" eb="7">
      <t>マン</t>
    </rPh>
    <rPh sb="7" eb="8">
      <t>エン</t>
    </rPh>
    <phoneticPr fontId="3"/>
  </si>
  <si>
    <t>照明等のLED化や設備改修等による削減が見込まれる。</t>
    <phoneticPr fontId="3"/>
  </si>
  <si>
    <t>店舗の外灯を水銀灯から高効率なLED照明へ更新する。</t>
    <phoneticPr fontId="3"/>
  </si>
  <si>
    <t>CO2削減実行計画及びＥＭＳに基づき、ノー残業デーの徹底、不要な照明の消灯等を実施する。</t>
    <phoneticPr fontId="3"/>
  </si>
  <si>
    <t>エコオフィス活動の推進、夏季／冬季における節電対策、計画的な設備改修の実施。</t>
    <phoneticPr fontId="3"/>
  </si>
  <si>
    <t>既に社則により、自動車通勤は許可制になっている。</t>
    <phoneticPr fontId="3"/>
  </si>
  <si>
    <t>社内就業規則により定められているため、自動車通勤は最小限に抑えられている。</t>
    <phoneticPr fontId="3"/>
  </si>
  <si>
    <t>・地元の森林育成のため、○○市に対して苗の寄付を令和○年より毎年○○本行っている。
・また、事業所内の緑化を計画的に推進。</t>
    <phoneticPr fontId="3"/>
  </si>
  <si>
    <t>・第四計画期間の超過削減量900t-CO2を、令和5年度300t、令和6年度300t、令和7年度300t使用する。
・電気契約の内、一部を再エネ電気で契約している。</t>
    <rPh sb="1" eb="2">
      <t>ダイ</t>
    </rPh>
    <rPh sb="2" eb="7">
      <t>ヨンケイカクキカン</t>
    </rPh>
    <rPh sb="8" eb="10">
      <t>チョウカ</t>
    </rPh>
    <rPh sb="10" eb="12">
      <t>サクゲン</t>
    </rPh>
    <rPh sb="12" eb="13">
      <t>リョウ</t>
    </rPh>
    <rPh sb="23" eb="25">
      <t>レイワ</t>
    </rPh>
    <rPh sb="26" eb="28">
      <t>ネンド</t>
    </rPh>
    <rPh sb="33" eb="35">
      <t>レイワ</t>
    </rPh>
    <rPh sb="36" eb="37">
      <t>ネン</t>
    </rPh>
    <rPh sb="37" eb="38">
      <t>ド</t>
    </rPh>
    <rPh sb="43" eb="45">
      <t>レイワ</t>
    </rPh>
    <rPh sb="46" eb="48">
      <t>ネンド</t>
    </rPh>
    <rPh sb="52" eb="54">
      <t>シヨウ</t>
    </rPh>
    <rPh sb="59" eb="61">
      <t>デンキ</t>
    </rPh>
    <rPh sb="61" eb="63">
      <t>ケイヤク</t>
    </rPh>
    <rPh sb="64" eb="65">
      <t>ウチ</t>
    </rPh>
    <rPh sb="66" eb="68">
      <t>イチブ</t>
    </rPh>
    <rPh sb="69" eb="70">
      <t>サイ</t>
    </rPh>
    <rPh sb="72" eb="74">
      <t>デンキ</t>
    </rPh>
    <rPh sb="75" eb="77">
      <t>ケイヤク</t>
    </rPh>
    <phoneticPr fontId="3"/>
  </si>
  <si>
    <t>不要</t>
  </si>
  <si>
    <t>株式会社地球温暖化対策室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</si>
</sst>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0_ "/>
    <numFmt numFmtId="178" formatCode="0.0_ "/>
    <numFmt numFmtId="179" formatCode="#,##0.00_ "/>
    <numFmt numFmtId="180" formatCode="0.00_ "/>
    <numFmt numFmtId="181" formatCode="#,##0.0_ ;[Red]\-#,##0.0\ "/>
    <numFmt numFmtId="182" formatCode="#,##0.00_);[Red]\(#,##0.00\)"/>
    <numFmt numFmtId="183" formatCode="0_ "/>
    <numFmt numFmtId="184" formatCode="#,##0_);[Red]\(#,##0\)"/>
  </numFmts>
  <fonts count="30">
    <font>
      <sz val="10.5"/>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5"/>
      <name val="ＭＳ 明朝"/>
      <family val="1"/>
      <charset val="128"/>
    </font>
    <font>
      <sz val="10"/>
      <name val="ＭＳ 明朝"/>
      <family val="1"/>
      <charset val="128"/>
    </font>
    <font>
      <sz val="8"/>
      <name val="ＭＳ 明朝"/>
      <family val="1"/>
      <charset val="128"/>
    </font>
    <font>
      <b/>
      <sz val="11"/>
      <name val="ＭＳ 明朝"/>
      <family val="1"/>
      <charset val="128"/>
    </font>
    <font>
      <sz val="14"/>
      <name val="ＭＳ 明朝"/>
      <family val="1"/>
      <charset val="128"/>
    </font>
    <font>
      <sz val="12"/>
      <name val="ＭＳ 明朝"/>
      <family val="1"/>
      <charset val="128"/>
    </font>
    <font>
      <sz val="9"/>
      <color indexed="8"/>
      <name val="ＭＳ 明朝"/>
      <family val="1"/>
      <charset val="128"/>
    </font>
    <font>
      <sz val="11"/>
      <color indexed="8"/>
      <name val="ＭＳ 明朝"/>
      <family val="1"/>
      <charset val="128"/>
    </font>
    <font>
      <sz val="11"/>
      <color theme="1"/>
      <name val="ＭＳ 明朝"/>
      <family val="1"/>
      <charset val="128"/>
    </font>
    <font>
      <sz val="5"/>
      <color theme="1"/>
      <name val="ＭＳ 明朝"/>
      <family val="1"/>
      <charset val="128"/>
    </font>
    <font>
      <sz val="9"/>
      <color theme="1"/>
      <name val="ＭＳ 明朝"/>
      <family val="1"/>
      <charset val="128"/>
    </font>
    <font>
      <sz val="10"/>
      <color theme="1"/>
      <name val="ＭＳ 明朝"/>
      <family val="1"/>
      <charset val="128"/>
    </font>
    <font>
      <sz val="9"/>
      <name val="ＭＳ 明朝"/>
      <family val="1"/>
      <charset val="128"/>
    </font>
    <font>
      <sz val="10.5"/>
      <color theme="1" tint="0.249977111117893"/>
      <name val="ＭＳ 明朝"/>
      <family val="1"/>
      <charset val="128"/>
    </font>
    <font>
      <vertAlign val="superscript"/>
      <sz val="10.5"/>
      <color theme="1" tint="0.249977111117893"/>
      <name val="ＭＳ 明朝"/>
      <family val="1"/>
      <charset val="128"/>
    </font>
    <font>
      <sz val="9"/>
      <color theme="1" tint="0.249977111117893"/>
      <name val="ＭＳ 明朝"/>
      <family val="1"/>
      <charset val="128"/>
    </font>
    <font>
      <sz val="9"/>
      <color indexed="81"/>
      <name val="ＭＳ Ｐゴシック"/>
      <family val="3"/>
      <charset val="128"/>
    </font>
    <font>
      <sz val="72"/>
      <name val="ＭＳ Ｐゴシック"/>
      <family val="3"/>
      <charset val="128"/>
    </font>
    <font>
      <sz val="9"/>
      <color indexed="81"/>
      <name val="MS P ゴシック"/>
      <family val="3"/>
      <charset val="128"/>
    </font>
    <font>
      <sz val="14"/>
      <color theme="1"/>
      <name val="ＭＳ 明朝"/>
      <family val="1"/>
      <charset val="128"/>
    </font>
    <font>
      <b/>
      <sz val="14"/>
      <color theme="1"/>
      <name val="ＭＳ 明朝"/>
      <family val="1"/>
      <charset val="128"/>
    </font>
    <font>
      <b/>
      <sz val="9"/>
      <color indexed="81"/>
      <name val="MS P ゴシック"/>
      <family val="3"/>
      <charset val="128"/>
    </font>
    <font>
      <b/>
      <sz val="12"/>
      <name val="ＭＳ 明朝"/>
      <family val="1"/>
      <charset val="128"/>
    </font>
    <font>
      <sz val="11"/>
      <color rgb="FFFF0000"/>
      <name val="ＭＳ 明朝"/>
      <family val="1"/>
      <charset val="128"/>
    </font>
    <font>
      <sz val="10"/>
      <color rgb="FFFF0000"/>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5" tint="0.59996337778862885"/>
        <bgColor indexed="64"/>
      </patternFill>
    </fill>
    <fill>
      <patternFill patternType="solid">
        <fgColor rgb="FFE6B8B7"/>
        <bgColor indexed="64"/>
      </patternFill>
    </fill>
  </fills>
  <borders count="144">
    <border>
      <left/>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
      <left style="thin">
        <color theme="0"/>
      </left>
      <right/>
      <top style="thin">
        <color theme="1"/>
      </top>
      <bottom style="thin">
        <color theme="1"/>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1"/>
      </right>
      <top/>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right style="medium">
        <color rgb="FFFF0000"/>
      </right>
      <top/>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thin">
        <color theme="1"/>
      </right>
      <top style="thin">
        <color indexed="64"/>
      </top>
      <bottom/>
      <diagonal/>
    </border>
    <border>
      <left style="thin">
        <color theme="1"/>
      </left>
      <right style="thin">
        <color indexed="64"/>
      </right>
      <top/>
      <bottom/>
      <diagonal/>
    </border>
    <border>
      <left style="thin">
        <color theme="0"/>
      </left>
      <right/>
      <top style="thin">
        <color theme="0"/>
      </top>
      <bottom style="thin">
        <color theme="1"/>
      </bottom>
      <diagonal/>
    </border>
    <border>
      <left style="thin">
        <color theme="0"/>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style="thin">
        <color theme="1"/>
      </top>
      <bottom/>
      <diagonal/>
    </border>
    <border>
      <left/>
      <right/>
      <top style="thin">
        <color theme="1"/>
      </top>
      <bottom/>
      <diagonal/>
    </border>
    <border>
      <left/>
      <right style="dotted">
        <color indexed="64"/>
      </right>
      <top style="thin">
        <color theme="1"/>
      </top>
      <bottom/>
      <diagonal/>
    </border>
    <border>
      <left style="dotted">
        <color indexed="64"/>
      </left>
      <right style="dotted">
        <color indexed="64"/>
      </right>
      <top style="thin">
        <color theme="1"/>
      </top>
      <bottom/>
      <diagonal/>
    </border>
    <border>
      <left style="thin">
        <color indexed="64"/>
      </left>
      <right/>
      <top style="dotted">
        <color theme="0"/>
      </top>
      <bottom style="thin">
        <color indexed="64"/>
      </bottom>
      <diagonal/>
    </border>
    <border>
      <left/>
      <right/>
      <top style="dotted">
        <color theme="0"/>
      </top>
      <bottom style="thin">
        <color indexed="64"/>
      </bottom>
      <diagonal/>
    </border>
    <border>
      <left/>
      <right style="thin">
        <color indexed="64"/>
      </right>
      <top style="dotted">
        <color theme="0"/>
      </top>
      <bottom style="thin">
        <color indexed="64"/>
      </bottom>
      <diagonal/>
    </border>
    <border>
      <left style="dotted">
        <color theme="0"/>
      </left>
      <right/>
      <top style="thin">
        <color indexed="64"/>
      </top>
      <bottom/>
      <diagonal/>
    </border>
    <border>
      <left style="dotted">
        <color theme="0"/>
      </left>
      <right/>
      <top/>
      <bottom style="thin">
        <color indexed="64"/>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style="thin">
        <color indexed="64"/>
      </left>
      <right/>
      <top/>
      <bottom style="thin">
        <color theme="1"/>
      </bottom>
      <diagonal/>
    </border>
    <border>
      <left style="thin">
        <color theme="0"/>
      </left>
      <right/>
      <top style="thin">
        <color indexed="64"/>
      </top>
      <bottom/>
      <diagonal/>
    </border>
    <border>
      <left style="thin">
        <color theme="0"/>
      </left>
      <right/>
      <top/>
      <bottom style="thin">
        <color indexed="64"/>
      </bottom>
      <diagonal/>
    </border>
    <border>
      <left style="thin">
        <color theme="0"/>
      </left>
      <right/>
      <top style="thin">
        <color indexed="64"/>
      </top>
      <bottom style="thin">
        <color indexed="64"/>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style="medium">
        <color theme="0"/>
      </left>
      <right style="thin">
        <color theme="0"/>
      </right>
      <top style="thin">
        <color theme="0"/>
      </top>
      <bottom style="thin">
        <color theme="0"/>
      </bottom>
      <diagonal/>
    </border>
    <border>
      <left/>
      <right/>
      <top style="medium">
        <color indexed="64"/>
      </top>
      <bottom/>
      <diagonal/>
    </border>
    <border>
      <left/>
      <right/>
      <top style="medium">
        <color rgb="FF0033CC"/>
      </top>
      <bottom/>
      <diagonal/>
    </border>
    <border>
      <left style="thin">
        <color theme="1"/>
      </left>
      <right style="thin">
        <color theme="0"/>
      </right>
      <top style="thin">
        <color theme="0"/>
      </top>
      <bottom style="thin">
        <color theme="0"/>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hair">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indexed="64"/>
      </right>
      <top style="thin">
        <color theme="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indexed="64"/>
      </left>
      <right style="thin">
        <color indexed="64"/>
      </right>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double">
        <color theme="1"/>
      </left>
      <right/>
      <top style="thin">
        <color indexed="64"/>
      </top>
      <bottom style="thin">
        <color indexed="64"/>
      </bottom>
      <diagonal/>
    </border>
    <border>
      <left/>
      <right style="double">
        <color theme="1"/>
      </right>
      <top style="thin">
        <color indexed="64"/>
      </top>
      <bottom/>
      <diagonal/>
    </border>
    <border>
      <left/>
      <right style="dotted">
        <color theme="0"/>
      </right>
      <top style="thin">
        <color indexed="64"/>
      </top>
      <bottom/>
      <diagonal/>
    </border>
    <border>
      <left/>
      <right style="double">
        <color theme="1"/>
      </right>
      <top/>
      <bottom style="thin">
        <color indexed="64"/>
      </bottom>
      <diagonal/>
    </border>
    <border>
      <left/>
      <right style="dotted">
        <color theme="0"/>
      </right>
      <top/>
      <bottom style="thin">
        <color indexed="64"/>
      </bottom>
      <diagonal/>
    </border>
    <border>
      <left style="thin">
        <color indexed="64"/>
      </left>
      <right style="medium">
        <color indexed="64"/>
      </right>
      <top style="thin">
        <color indexed="64"/>
      </top>
      <bottom style="medium">
        <color theme="1"/>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1" fillId="0" borderId="0"/>
    <xf numFmtId="0" fontId="1" fillId="0" borderId="0"/>
    <xf numFmtId="0" fontId="5" fillId="0" borderId="0">
      <alignment vertical="center"/>
    </xf>
    <xf numFmtId="38" fontId="5" fillId="0" borderId="0" applyFont="0" applyFill="0" applyBorder="0" applyAlignment="0" applyProtection="0">
      <alignment vertical="center"/>
    </xf>
  </cellStyleXfs>
  <cellXfs count="523">
    <xf numFmtId="0" fontId="0" fillId="0" borderId="0" xfId="0">
      <alignment vertical="center"/>
    </xf>
    <xf numFmtId="0" fontId="4" fillId="2" borderId="0" xfId="1" applyFont="1" applyFill="1" applyAlignment="1">
      <alignment vertical="center" wrapText="1"/>
    </xf>
    <xf numFmtId="0" fontId="0" fillId="4" borderId="0" xfId="0" applyFill="1">
      <alignment vertical="center"/>
    </xf>
    <xf numFmtId="0" fontId="4" fillId="5" borderId="35" xfId="1" applyFont="1" applyFill="1" applyBorder="1" applyAlignment="1">
      <alignment vertical="center"/>
    </xf>
    <xf numFmtId="0" fontId="4" fillId="5" borderId="35" xfId="1" applyFont="1" applyFill="1" applyBorder="1" applyAlignment="1">
      <alignment vertical="top"/>
    </xf>
    <xf numFmtId="0" fontId="4" fillId="5" borderId="37" xfId="1" applyFont="1" applyFill="1" applyBorder="1" applyAlignment="1">
      <alignment vertical="center"/>
    </xf>
    <xf numFmtId="0" fontId="13" fillId="5" borderId="35" xfId="1" applyFont="1" applyFill="1" applyBorder="1" applyAlignment="1">
      <alignment vertical="top"/>
    </xf>
    <xf numFmtId="0" fontId="10" fillId="5" borderId="39" xfId="1" applyFont="1" applyFill="1" applyBorder="1" applyAlignment="1">
      <alignment horizontal="center" vertical="top"/>
    </xf>
    <xf numFmtId="0" fontId="4" fillId="5" borderId="38" xfId="1" applyFont="1" applyFill="1" applyBorder="1" applyAlignment="1">
      <alignment vertical="center"/>
    </xf>
    <xf numFmtId="0" fontId="4" fillId="5" borderId="5" xfId="1" applyFont="1" applyFill="1" applyBorder="1" applyAlignment="1">
      <alignment vertical="top" wrapText="1"/>
    </xf>
    <xf numFmtId="0" fontId="4" fillId="5" borderId="40" xfId="1" applyFont="1" applyFill="1" applyBorder="1" applyAlignment="1">
      <alignment horizontal="left" vertical="top" wrapText="1"/>
    </xf>
    <xf numFmtId="0" fontId="4" fillId="5" borderId="40" xfId="1" applyFont="1" applyFill="1" applyBorder="1" applyAlignment="1">
      <alignment horizontal="left" vertical="center"/>
    </xf>
    <xf numFmtId="0" fontId="4" fillId="5" borderId="41" xfId="1" applyFont="1" applyFill="1" applyBorder="1" applyAlignment="1">
      <alignment horizontal="left" vertical="center"/>
    </xf>
    <xf numFmtId="0" fontId="4" fillId="5" borderId="4" xfId="1" applyFont="1" applyFill="1" applyBorder="1" applyAlignment="1">
      <alignment vertical="center" wrapText="1"/>
    </xf>
    <xf numFmtId="0" fontId="4" fillId="5" borderId="1" xfId="1" applyFont="1" applyFill="1" applyBorder="1" applyAlignment="1">
      <alignment horizontal="distributed" vertical="center"/>
    </xf>
    <xf numFmtId="0" fontId="4" fillId="5" borderId="3" xfId="1" applyFont="1" applyFill="1" applyBorder="1" applyAlignment="1">
      <alignment vertical="center" wrapText="1"/>
    </xf>
    <xf numFmtId="0" fontId="4" fillId="5" borderId="4" xfId="1" applyFont="1" applyFill="1" applyBorder="1" applyAlignment="1">
      <alignment horizontal="distributed" vertical="center" wrapText="1"/>
    </xf>
    <xf numFmtId="176" fontId="14" fillId="5" borderId="2" xfId="1" applyNumberFormat="1" applyFont="1" applyFill="1" applyBorder="1" applyAlignment="1">
      <alignment vertical="center" wrapText="1" shrinkToFit="1"/>
    </xf>
    <xf numFmtId="0" fontId="6" fillId="5" borderId="2" xfId="1" applyFont="1" applyFill="1" applyBorder="1" applyAlignment="1">
      <alignment horizontal="right" vertical="center"/>
    </xf>
    <xf numFmtId="0" fontId="4" fillId="5" borderId="36" xfId="1" applyFont="1" applyFill="1" applyBorder="1" applyAlignment="1">
      <alignment vertical="top"/>
    </xf>
    <xf numFmtId="0" fontId="4" fillId="5" borderId="36" xfId="1" applyFont="1" applyFill="1" applyBorder="1" applyAlignment="1">
      <alignment vertical="center"/>
    </xf>
    <xf numFmtId="0" fontId="4" fillId="5" borderId="42" xfId="1" applyFont="1" applyFill="1" applyBorder="1" applyAlignment="1">
      <alignment vertical="center"/>
    </xf>
    <xf numFmtId="0" fontId="11" fillId="5" borderId="35" xfId="1" applyFont="1" applyFill="1" applyBorder="1" applyAlignment="1">
      <alignment vertical="top"/>
    </xf>
    <xf numFmtId="0" fontId="7" fillId="5" borderId="35" xfId="1" applyFont="1" applyFill="1" applyBorder="1" applyAlignment="1">
      <alignment vertical="top"/>
    </xf>
    <xf numFmtId="0" fontId="7" fillId="5" borderId="37" xfId="1" applyFont="1" applyFill="1" applyBorder="1" applyAlignment="1">
      <alignment vertical="top"/>
    </xf>
    <xf numFmtId="0" fontId="11" fillId="5" borderId="35" xfId="1" quotePrefix="1" applyFont="1" applyFill="1" applyBorder="1" applyAlignment="1">
      <alignment vertical="top"/>
    </xf>
    <xf numFmtId="0" fontId="7" fillId="5" borderId="35" xfId="1" applyFont="1" applyFill="1" applyBorder="1" applyAlignment="1">
      <alignment vertical="top" wrapText="1"/>
    </xf>
    <xf numFmtId="0" fontId="7" fillId="5" borderId="37" xfId="1" applyFont="1" applyFill="1" applyBorder="1" applyAlignment="1">
      <alignment vertical="top" wrapText="1"/>
    </xf>
    <xf numFmtId="0" fontId="4" fillId="5" borderId="78" xfId="1" applyFont="1" applyFill="1" applyBorder="1" applyAlignment="1">
      <alignment vertical="center"/>
    </xf>
    <xf numFmtId="0" fontId="4" fillId="5" borderId="79" xfId="1" applyFont="1" applyFill="1" applyBorder="1" applyAlignment="1">
      <alignment vertical="center"/>
    </xf>
    <xf numFmtId="0" fontId="4" fillId="5" borderId="79" xfId="1" applyFont="1" applyFill="1" applyBorder="1" applyAlignment="1">
      <alignment vertical="top"/>
    </xf>
    <xf numFmtId="0" fontId="4" fillId="5" borderId="80" xfId="1" applyFont="1" applyFill="1" applyBorder="1" applyAlignment="1">
      <alignment vertical="center"/>
    </xf>
    <xf numFmtId="0" fontId="4" fillId="5" borderId="81" xfId="1" applyFont="1" applyFill="1" applyBorder="1" applyAlignment="1">
      <alignment vertical="center"/>
    </xf>
    <xf numFmtId="0" fontId="0" fillId="5" borderId="0" xfId="0" applyFill="1">
      <alignment vertical="center"/>
    </xf>
    <xf numFmtId="0" fontId="4" fillId="5" borderId="1" xfId="1" applyFont="1" applyFill="1" applyBorder="1" applyAlignment="1">
      <alignment vertical="top"/>
    </xf>
    <xf numFmtId="0" fontId="4" fillId="5" borderId="0" xfId="1" applyFont="1" applyFill="1" applyAlignment="1">
      <alignment vertical="center" wrapText="1"/>
    </xf>
    <xf numFmtId="0" fontId="4" fillId="5" borderId="0" xfId="1" applyFont="1" applyFill="1" applyAlignment="1">
      <alignment vertical="center"/>
    </xf>
    <xf numFmtId="0" fontId="4" fillId="5" borderId="44" xfId="1" applyFont="1" applyFill="1" applyBorder="1" applyAlignment="1">
      <alignment vertical="center" wrapText="1"/>
    </xf>
    <xf numFmtId="0" fontId="4" fillId="5" borderId="45" xfId="1" applyFont="1" applyFill="1" applyBorder="1" applyAlignment="1">
      <alignment vertical="center" wrapText="1"/>
    </xf>
    <xf numFmtId="0" fontId="4" fillId="4" borderId="0" xfId="1" applyFont="1" applyFill="1" applyAlignment="1">
      <alignment vertical="center"/>
    </xf>
    <xf numFmtId="0" fontId="8" fillId="5" borderId="35" xfId="1" quotePrefix="1" applyFont="1" applyFill="1" applyBorder="1" applyAlignment="1">
      <alignment horizontal="center" vertical="center"/>
    </xf>
    <xf numFmtId="177" fontId="13" fillId="2" borderId="123" xfId="1" applyNumberFormat="1" applyFont="1" applyFill="1" applyBorder="1" applyAlignment="1" applyProtection="1">
      <alignment vertical="center" shrinkToFit="1"/>
      <protection locked="0"/>
    </xf>
    <xf numFmtId="177" fontId="13" fillId="2" borderId="124" xfId="1" applyNumberFormat="1" applyFont="1" applyFill="1" applyBorder="1" applyAlignment="1" applyProtection="1">
      <alignment vertical="center" shrinkToFit="1"/>
      <protection locked="0"/>
    </xf>
    <xf numFmtId="0" fontId="4" fillId="2" borderId="123" xfId="1" applyFont="1" applyFill="1" applyBorder="1" applyAlignment="1" applyProtection="1">
      <alignment vertical="center" shrinkToFit="1"/>
      <protection locked="0"/>
    </xf>
    <xf numFmtId="177" fontId="13" fillId="2" borderId="130" xfId="1" applyNumberFormat="1" applyFont="1" applyFill="1" applyBorder="1" applyAlignment="1" applyProtection="1">
      <alignment vertical="center" shrinkToFit="1"/>
      <protection locked="0"/>
    </xf>
    <xf numFmtId="177" fontId="4" fillId="2" borderId="9" xfId="1" applyNumberFormat="1" applyFont="1" applyFill="1" applyBorder="1" applyAlignment="1" applyProtection="1">
      <alignment vertical="center" shrinkToFit="1"/>
      <protection locked="0"/>
    </xf>
    <xf numFmtId="0" fontId="15" fillId="0" borderId="12" xfId="0" applyFont="1" applyBorder="1" applyAlignment="1">
      <alignment horizontal="center" vertical="center"/>
    </xf>
    <xf numFmtId="183" fontId="0" fillId="3" borderId="12" xfId="0" applyNumberFormat="1" applyFill="1" applyBorder="1" applyAlignment="1">
      <alignment horizontal="center" vertical="center"/>
    </xf>
    <xf numFmtId="0" fontId="10" fillId="5" borderId="0" xfId="0" applyFont="1" applyFill="1">
      <alignment vertical="center"/>
    </xf>
    <xf numFmtId="0" fontId="0" fillId="5" borderId="43" xfId="0" applyFill="1" applyBorder="1">
      <alignment vertical="center"/>
    </xf>
    <xf numFmtId="177" fontId="6" fillId="4" borderId="0" xfId="1" applyNumberFormat="1" applyFont="1" applyFill="1" applyAlignment="1">
      <alignment vertical="center"/>
    </xf>
    <xf numFmtId="0" fontId="12" fillId="5" borderId="0" xfId="3" applyFont="1" applyFill="1" applyAlignment="1">
      <alignment vertical="center" shrinkToFit="1"/>
    </xf>
    <xf numFmtId="0" fontId="6" fillId="4" borderId="0" xfId="1" applyFont="1" applyFill="1" applyAlignment="1">
      <alignment vertical="center"/>
    </xf>
    <xf numFmtId="176" fontId="17" fillId="5" borderId="0" xfId="1" applyNumberFormat="1" applyFont="1" applyFill="1" applyAlignment="1">
      <alignment horizontal="right" vertical="center"/>
    </xf>
    <xf numFmtId="0" fontId="15" fillId="5" borderId="0" xfId="0" applyFont="1" applyFill="1" applyAlignment="1">
      <alignment vertical="center" wrapText="1"/>
    </xf>
    <xf numFmtId="0" fontId="15" fillId="5" borderId="0" xfId="0" applyFont="1" applyFill="1" applyAlignment="1">
      <alignment vertical="center" shrinkToFit="1"/>
    </xf>
    <xf numFmtId="0" fontId="18" fillId="4" borderId="0" xfId="0" applyFont="1" applyFill="1">
      <alignment vertical="center"/>
    </xf>
    <xf numFmtId="0" fontId="18" fillId="4" borderId="114" xfId="0" applyFont="1" applyFill="1" applyBorder="1" applyAlignment="1">
      <alignment horizontal="center" vertical="center"/>
    </xf>
    <xf numFmtId="0" fontId="18" fillId="4" borderId="113" xfId="0" applyFont="1" applyFill="1" applyBorder="1" applyAlignment="1">
      <alignment horizontal="center" vertical="center" wrapText="1"/>
    </xf>
    <xf numFmtId="0" fontId="20" fillId="4" borderId="0" xfId="0" applyFont="1" applyFill="1" applyAlignment="1">
      <alignment horizontal="left" vertical="center"/>
    </xf>
    <xf numFmtId="0" fontId="15" fillId="5" borderId="0" xfId="0" applyFont="1" applyFill="1" applyAlignment="1">
      <alignment horizontal="left" vertical="center"/>
    </xf>
    <xf numFmtId="177" fontId="0" fillId="5" borderId="0" xfId="0" applyNumberFormat="1" applyFill="1" applyAlignment="1">
      <alignment horizontal="center" vertical="center"/>
    </xf>
    <xf numFmtId="0" fontId="0" fillId="4" borderId="0" xfId="0" applyFill="1" applyAlignment="1">
      <alignment horizontal="centerContinuous" vertical="center"/>
    </xf>
    <xf numFmtId="0" fontId="0" fillId="4" borderId="12" xfId="0" applyFill="1" applyBorder="1" applyAlignment="1">
      <alignment vertical="center" wrapText="1"/>
    </xf>
    <xf numFmtId="0" fontId="0" fillId="4" borderId="14" xfId="0" applyFill="1" applyBorder="1" applyAlignment="1">
      <alignment horizontal="centerContinuous" vertical="center"/>
    </xf>
    <xf numFmtId="0" fontId="0" fillId="4" borderId="4" xfId="0" applyFill="1" applyBorder="1" applyAlignment="1">
      <alignment horizontal="centerContinuous" vertical="center"/>
    </xf>
    <xf numFmtId="0" fontId="0" fillId="4" borderId="2" xfId="0" applyFill="1" applyBorder="1" applyAlignment="1">
      <alignment horizontal="centerContinuous" vertical="center"/>
    </xf>
    <xf numFmtId="177" fontId="0" fillId="3" borderId="14" xfId="0" applyNumberFormat="1" applyFill="1" applyBorder="1">
      <alignment vertical="center"/>
    </xf>
    <xf numFmtId="0" fontId="15" fillId="4" borderId="2" xfId="0" applyFont="1" applyFill="1" applyBorder="1">
      <alignment vertical="center"/>
    </xf>
    <xf numFmtId="0" fontId="16" fillId="4" borderId="2" xfId="0" applyFont="1" applyFill="1" applyBorder="1">
      <alignment vertical="center"/>
    </xf>
    <xf numFmtId="0" fontId="15" fillId="4" borderId="2" xfId="0" applyFont="1" applyFill="1" applyBorder="1" applyAlignment="1">
      <alignment horizontal="centerContinuous" vertical="center"/>
    </xf>
    <xf numFmtId="0" fontId="4" fillId="3" borderId="12" xfId="1" applyFont="1" applyFill="1" applyBorder="1" applyAlignment="1" applyProtection="1">
      <alignment vertical="center"/>
      <protection locked="0"/>
    </xf>
    <xf numFmtId="176" fontId="3" fillId="5" borderId="2" xfId="1" applyNumberFormat="1" applyFont="1" applyFill="1" applyBorder="1" applyAlignment="1">
      <alignment horizontal="right" vertical="center"/>
    </xf>
    <xf numFmtId="176" fontId="3" fillId="5" borderId="13" xfId="1" applyNumberFormat="1" applyFont="1" applyFill="1" applyBorder="1" applyAlignment="1">
      <alignment horizontal="right" vertical="center"/>
    </xf>
    <xf numFmtId="178" fontId="4" fillId="5" borderId="77" xfId="2" applyNumberFormat="1" applyFont="1" applyFill="1" applyBorder="1" applyAlignment="1">
      <alignment vertical="center"/>
    </xf>
    <xf numFmtId="0" fontId="3" fillId="5" borderId="46" xfId="1" applyFont="1" applyFill="1" applyBorder="1" applyAlignment="1">
      <alignment horizontal="right" vertical="center"/>
    </xf>
    <xf numFmtId="0" fontId="0" fillId="5" borderId="84" xfId="0" applyFill="1" applyBorder="1">
      <alignment vertical="center"/>
    </xf>
    <xf numFmtId="0" fontId="0" fillId="5" borderId="79" xfId="0" applyFill="1" applyBorder="1">
      <alignment vertical="center"/>
    </xf>
    <xf numFmtId="0" fontId="0" fillId="4" borderId="83" xfId="0" applyFill="1" applyBorder="1">
      <alignment vertical="center"/>
    </xf>
    <xf numFmtId="0" fontId="0" fillId="5" borderId="35" xfId="0" applyFill="1" applyBorder="1">
      <alignment vertical="center"/>
    </xf>
    <xf numFmtId="0" fontId="4" fillId="4" borderId="0" xfId="1" applyFont="1" applyFill="1" applyAlignment="1">
      <alignment horizontal="center" vertical="center"/>
    </xf>
    <xf numFmtId="0" fontId="0" fillId="3" borderId="0" xfId="0" applyFill="1">
      <alignment vertical="center"/>
    </xf>
    <xf numFmtId="0" fontId="6" fillId="4" borderId="93" xfId="1" applyFont="1" applyFill="1" applyBorder="1" applyAlignment="1">
      <alignment horizontal="center" vertical="center"/>
    </xf>
    <xf numFmtId="0" fontId="6" fillId="4" borderId="93" xfId="0" applyFont="1" applyFill="1" applyBorder="1" applyAlignment="1">
      <alignment horizontal="centerContinuous" vertical="center"/>
    </xf>
    <xf numFmtId="0" fontId="0" fillId="4" borderId="12" xfId="0" applyFill="1" applyBorder="1" applyAlignment="1">
      <alignment horizontal="centerContinuous" vertical="center"/>
    </xf>
    <xf numFmtId="0" fontId="6" fillId="4" borderId="12" xfId="0" applyFont="1" applyFill="1" applyBorder="1" applyAlignment="1">
      <alignment horizontal="centerContinuous" vertical="center"/>
    </xf>
    <xf numFmtId="0" fontId="6" fillId="4" borderId="115" xfId="1" applyFont="1" applyFill="1" applyBorder="1" applyAlignment="1">
      <alignment vertical="center"/>
    </xf>
    <xf numFmtId="0" fontId="6" fillId="4" borderId="115" xfId="0" applyFont="1" applyFill="1" applyBorder="1">
      <alignment vertical="center"/>
    </xf>
    <xf numFmtId="0" fontId="6" fillId="4" borderId="3" xfId="0" applyFont="1" applyFill="1" applyBorder="1">
      <alignment vertical="center"/>
    </xf>
    <xf numFmtId="0" fontId="6" fillId="4" borderId="12" xfId="0" applyFont="1" applyFill="1" applyBorder="1" applyAlignment="1">
      <alignment horizontal="center" vertical="center"/>
    </xf>
    <xf numFmtId="0" fontId="6" fillId="4" borderId="12" xfId="1" applyFont="1" applyFill="1" applyBorder="1" applyAlignment="1">
      <alignment vertical="center"/>
    </xf>
    <xf numFmtId="0" fontId="6" fillId="3" borderId="12" xfId="1" applyFont="1" applyFill="1" applyBorder="1" applyAlignment="1">
      <alignment vertical="center"/>
    </xf>
    <xf numFmtId="178" fontId="6" fillId="3" borderId="12" xfId="1" applyNumberFormat="1" applyFont="1" applyFill="1" applyBorder="1" applyAlignment="1">
      <alignment vertical="center"/>
    </xf>
    <xf numFmtId="176" fontId="6" fillId="3" borderId="12" xfId="0" applyNumberFormat="1" applyFont="1" applyFill="1" applyBorder="1">
      <alignment vertical="center"/>
    </xf>
    <xf numFmtId="177" fontId="6" fillId="3" borderId="12" xfId="0" applyNumberFormat="1" applyFont="1" applyFill="1" applyBorder="1">
      <alignment vertical="center"/>
    </xf>
    <xf numFmtId="0" fontId="6" fillId="4" borderId="0" xfId="0" applyFont="1" applyFill="1">
      <alignment vertical="center"/>
    </xf>
    <xf numFmtId="0" fontId="4" fillId="3" borderId="12" xfId="1" applyFont="1" applyFill="1" applyBorder="1" applyAlignment="1">
      <alignment vertical="center"/>
    </xf>
    <xf numFmtId="0" fontId="6" fillId="4" borderId="12" xfId="1" applyFont="1" applyFill="1" applyBorder="1" applyAlignment="1">
      <alignment horizontal="center" vertical="center"/>
    </xf>
    <xf numFmtId="0" fontId="6" fillId="3" borderId="12" xfId="0" applyFont="1" applyFill="1" applyBorder="1" applyAlignment="1">
      <alignment horizontal="center" vertical="center"/>
    </xf>
    <xf numFmtId="182" fontId="6" fillId="3" borderId="12" xfId="0" applyNumberFormat="1" applyFont="1" applyFill="1" applyBorder="1">
      <alignment vertical="center"/>
    </xf>
    <xf numFmtId="179" fontId="6" fillId="3" borderId="12" xfId="0" applyNumberFormat="1" applyFont="1" applyFill="1" applyBorder="1">
      <alignment vertical="center"/>
    </xf>
    <xf numFmtId="0" fontId="6" fillId="4" borderId="0" xfId="1" applyFont="1" applyFill="1" applyAlignment="1">
      <alignment horizontal="center" vertical="center"/>
    </xf>
    <xf numFmtId="0" fontId="6" fillId="4" borderId="12" xfId="0" applyFont="1" applyFill="1" applyBorder="1">
      <alignment vertical="center"/>
    </xf>
    <xf numFmtId="0" fontId="6" fillId="4" borderId="0" xfId="0" applyFont="1" applyFill="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0" fillId="3" borderId="12" xfId="0" applyFill="1" applyBorder="1" applyAlignment="1">
      <alignment horizontal="center" vertical="center"/>
    </xf>
    <xf numFmtId="0" fontId="0" fillId="4" borderId="16" xfId="0" applyFill="1" applyBorder="1" applyAlignment="1">
      <alignment horizontal="center" vertical="center"/>
    </xf>
    <xf numFmtId="0" fontId="17" fillId="4" borderId="0" xfId="1" applyFont="1" applyFill="1" applyAlignment="1">
      <alignment vertical="center"/>
    </xf>
    <xf numFmtId="0" fontId="6" fillId="4" borderId="5" xfId="0" applyFont="1" applyFill="1" applyBorder="1" applyAlignment="1"/>
    <xf numFmtId="0" fontId="4" fillId="4" borderId="5" xfId="1" applyFont="1" applyFill="1" applyBorder="1" applyAlignment="1">
      <alignment horizontal="center" vertical="center"/>
    </xf>
    <xf numFmtId="0" fontId="0" fillId="4" borderId="5" xfId="0" applyFill="1" applyBorder="1" applyAlignment="1">
      <alignment horizontal="center" vertical="center"/>
    </xf>
    <xf numFmtId="0" fontId="4" fillId="4" borderId="12" xfId="1" applyFont="1" applyFill="1" applyBorder="1" applyAlignment="1">
      <alignment horizontal="center" vertical="center"/>
    </xf>
    <xf numFmtId="181" fontId="0" fillId="3" borderId="12" xfId="4" applyNumberFormat="1" applyFont="1" applyFill="1" applyBorder="1" applyAlignment="1" applyProtection="1">
      <alignment vertical="center" shrinkToFit="1"/>
    </xf>
    <xf numFmtId="179" fontId="0" fillId="3" borderId="12" xfId="0" applyNumberFormat="1" applyFill="1" applyBorder="1" applyAlignment="1">
      <alignment vertical="center" shrinkToFit="1"/>
    </xf>
    <xf numFmtId="179" fontId="4" fillId="4" borderId="18" xfId="1" applyNumberFormat="1" applyFont="1" applyFill="1" applyBorder="1" applyAlignment="1">
      <alignment vertical="center"/>
    </xf>
    <xf numFmtId="179" fontId="4" fillId="6" borderId="12" xfId="1" applyNumberFormat="1" applyFont="1" applyFill="1" applyBorder="1" applyAlignment="1">
      <alignment vertical="center"/>
    </xf>
    <xf numFmtId="179" fontId="0" fillId="4" borderId="23" xfId="0" applyNumberFormat="1" applyFill="1" applyBorder="1">
      <alignment vertical="center"/>
    </xf>
    <xf numFmtId="177" fontId="4" fillId="4" borderId="0" xfId="1" applyNumberFormat="1" applyFont="1" applyFill="1" applyAlignment="1">
      <alignment vertical="center"/>
    </xf>
    <xf numFmtId="0" fontId="0" fillId="4" borderId="85" xfId="0" applyFill="1" applyBorder="1">
      <alignment vertical="center"/>
    </xf>
    <xf numFmtId="0" fontId="4" fillId="4" borderId="0" xfId="1" applyFont="1" applyFill="1"/>
    <xf numFmtId="0" fontId="4" fillId="4" borderId="6" xfId="1" applyFont="1" applyFill="1" applyBorder="1" applyAlignment="1">
      <alignment vertical="center"/>
    </xf>
    <xf numFmtId="0" fontId="4" fillId="4" borderId="87" xfId="1" applyFont="1" applyFill="1" applyBorder="1" applyAlignment="1">
      <alignment vertical="center"/>
    </xf>
    <xf numFmtId="178" fontId="4" fillId="3" borderId="88" xfId="1" quotePrefix="1" applyNumberFormat="1" applyFont="1" applyFill="1" applyBorder="1" applyAlignment="1">
      <alignment horizontal="right" vertical="center"/>
    </xf>
    <xf numFmtId="180" fontId="4" fillId="3" borderId="88" xfId="1" applyNumberFormat="1" applyFont="1" applyFill="1" applyBorder="1" applyAlignment="1">
      <alignment horizontal="right" vertical="center"/>
    </xf>
    <xf numFmtId="0" fontId="4" fillId="4" borderId="9" xfId="1" applyFont="1" applyFill="1" applyBorder="1" applyAlignment="1">
      <alignment vertical="center" shrinkToFit="1"/>
    </xf>
    <xf numFmtId="176" fontId="4" fillId="3" borderId="11" xfId="1" applyNumberFormat="1" applyFont="1" applyFill="1" applyBorder="1" applyAlignment="1">
      <alignment horizontal="right" vertical="center"/>
    </xf>
    <xf numFmtId="0" fontId="13" fillId="4" borderId="0" xfId="1" applyFont="1" applyFill="1" applyAlignment="1">
      <alignment vertical="center"/>
    </xf>
    <xf numFmtId="0" fontId="13" fillId="4" borderId="0" xfId="1" applyFont="1" applyFill="1"/>
    <xf numFmtId="0" fontId="13" fillId="4" borderId="6" xfId="1" applyFont="1" applyFill="1" applyBorder="1" applyAlignment="1">
      <alignment horizontal="center" vertical="center" shrinkToFit="1"/>
    </xf>
    <xf numFmtId="0" fontId="13" fillId="4" borderId="7" xfId="1" applyFont="1" applyFill="1" applyBorder="1" applyAlignment="1">
      <alignment horizontal="center" vertical="center" shrinkToFit="1"/>
    </xf>
    <xf numFmtId="0" fontId="13" fillId="4" borderId="92" xfId="1" applyFont="1" applyFill="1" applyBorder="1" applyAlignment="1">
      <alignment horizontal="center" vertical="center" shrinkToFit="1"/>
    </xf>
    <xf numFmtId="0" fontId="15" fillId="4" borderId="0" xfId="1" applyFont="1" applyFill="1" applyAlignment="1">
      <alignment vertical="center"/>
    </xf>
    <xf numFmtId="0" fontId="4" fillId="4" borderId="6" xfId="1" applyFont="1" applyFill="1" applyBorder="1" applyAlignment="1">
      <alignment horizontal="center" vertical="center" shrinkToFit="1"/>
    </xf>
    <xf numFmtId="0" fontId="13" fillId="4" borderId="8" xfId="1" applyFont="1" applyFill="1" applyBorder="1" applyAlignment="1">
      <alignment horizontal="center" vertical="center" shrinkToFit="1"/>
    </xf>
    <xf numFmtId="0" fontId="4" fillId="4" borderId="82" xfId="1" applyFont="1" applyFill="1" applyBorder="1" applyAlignment="1">
      <alignment vertical="center"/>
    </xf>
    <xf numFmtId="0" fontId="0" fillId="4" borderId="0" xfId="0" applyFill="1" applyAlignment="1">
      <alignment vertical="center" wrapText="1"/>
    </xf>
    <xf numFmtId="0" fontId="4" fillId="4" borderId="0" xfId="1" applyFont="1" applyFill="1" applyAlignment="1">
      <alignment horizontal="left"/>
    </xf>
    <xf numFmtId="0" fontId="4" fillId="4" borderId="0" xfId="1" applyFont="1" applyFill="1" applyAlignment="1">
      <alignment horizontal="center" vertical="center" shrinkToFit="1"/>
    </xf>
    <xf numFmtId="0" fontId="4" fillId="4" borderId="89" xfId="1" applyFont="1" applyFill="1" applyBorder="1" applyAlignment="1">
      <alignment vertical="center"/>
    </xf>
    <xf numFmtId="0" fontId="4" fillId="4" borderId="7" xfId="1" applyFont="1" applyFill="1" applyBorder="1" applyAlignment="1">
      <alignment horizontal="center" vertical="center" shrinkToFit="1"/>
    </xf>
    <xf numFmtId="0" fontId="4" fillId="4" borderId="8" xfId="1" applyFont="1" applyFill="1" applyBorder="1" applyAlignment="1">
      <alignment horizontal="center" vertical="center" shrinkToFit="1"/>
    </xf>
    <xf numFmtId="0" fontId="5" fillId="4" borderId="0" xfId="0" applyFont="1" applyFill="1">
      <alignment vertical="center"/>
    </xf>
    <xf numFmtId="0" fontId="4" fillId="4" borderId="87" xfId="1" applyFont="1" applyFill="1" applyBorder="1" applyAlignment="1">
      <alignment horizontal="center" vertical="center"/>
    </xf>
    <xf numFmtId="0" fontId="17" fillId="4" borderId="47" xfId="1" applyFont="1" applyFill="1" applyBorder="1" applyAlignment="1">
      <alignment vertical="center"/>
    </xf>
    <xf numFmtId="0" fontId="6" fillId="4" borderId="0" xfId="1" applyFont="1" applyFill="1" applyAlignment="1">
      <alignment vertical="center" wrapText="1"/>
    </xf>
    <xf numFmtId="178" fontId="4" fillId="4" borderId="0" xfId="1" applyNumberFormat="1" applyFont="1" applyFill="1" applyAlignment="1">
      <alignment vertical="center" shrinkToFit="1"/>
    </xf>
    <xf numFmtId="0" fontId="13" fillId="4" borderId="89" xfId="1" applyFont="1" applyFill="1" applyBorder="1" applyAlignment="1">
      <alignment vertical="center"/>
    </xf>
    <xf numFmtId="178" fontId="13" fillId="4" borderId="0" xfId="1" applyNumberFormat="1" applyFont="1" applyFill="1" applyAlignment="1">
      <alignment vertical="center" shrinkToFit="1"/>
    </xf>
    <xf numFmtId="0" fontId="6" fillId="4" borderId="7"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17" fillId="4" borderId="106" xfId="1" applyFont="1" applyFill="1" applyBorder="1" applyAlignment="1">
      <alignment vertical="center"/>
    </xf>
    <xf numFmtId="0" fontId="6" fillId="4" borderId="133" xfId="1" applyFont="1" applyFill="1" applyBorder="1" applyAlignment="1">
      <alignment vertical="center"/>
    </xf>
    <xf numFmtId="0" fontId="6" fillId="4" borderId="2" xfId="1" applyFont="1" applyFill="1" applyBorder="1" applyAlignment="1">
      <alignment vertical="center"/>
    </xf>
    <xf numFmtId="0" fontId="17" fillId="4" borderId="109" xfId="1" applyFont="1" applyFill="1" applyBorder="1" applyAlignment="1">
      <alignment vertical="center"/>
    </xf>
    <xf numFmtId="0" fontId="17" fillId="4" borderId="9" xfId="1" applyFont="1" applyFill="1" applyBorder="1" applyAlignment="1">
      <alignment vertical="center"/>
    </xf>
    <xf numFmtId="0" fontId="6" fillId="4" borderId="134" xfId="1" applyFont="1" applyFill="1" applyBorder="1" applyAlignment="1">
      <alignment vertical="center"/>
    </xf>
    <xf numFmtId="0" fontId="6" fillId="4" borderId="91" xfId="1" applyFont="1" applyFill="1" applyBorder="1" applyAlignment="1">
      <alignment vertical="center"/>
    </xf>
    <xf numFmtId="0" fontId="6" fillId="3" borderId="135" xfId="1" applyFont="1" applyFill="1" applyBorder="1" applyAlignment="1">
      <alignment vertical="center"/>
    </xf>
    <xf numFmtId="0" fontId="17" fillId="4" borderId="6" xfId="1" applyFont="1" applyFill="1" applyBorder="1" applyAlignment="1">
      <alignment vertical="center"/>
    </xf>
    <xf numFmtId="0" fontId="13" fillId="4" borderId="0" xfId="1" applyFont="1" applyFill="1" applyAlignment="1">
      <alignment horizontal="left" vertical="center"/>
    </xf>
    <xf numFmtId="0" fontId="13" fillId="4" borderId="0" xfId="1" applyFont="1" applyFill="1" applyAlignment="1">
      <alignment horizontal="left" vertical="center" shrinkToFit="1"/>
    </xf>
    <xf numFmtId="0" fontId="15" fillId="4" borderId="120" xfId="1" applyFont="1" applyFill="1" applyBorder="1" applyAlignment="1">
      <alignment horizontal="center" vertical="center" wrapText="1"/>
    </xf>
    <xf numFmtId="0" fontId="15" fillId="4" borderId="121" xfId="1" applyFont="1" applyFill="1" applyBorder="1" applyAlignment="1">
      <alignment horizontal="center" vertical="center" wrapText="1"/>
    </xf>
    <xf numFmtId="0" fontId="15" fillId="4" borderId="122" xfId="1" applyFont="1" applyFill="1" applyBorder="1" applyAlignment="1">
      <alignment horizontal="center" vertical="center" wrapText="1"/>
    </xf>
    <xf numFmtId="0" fontId="4" fillId="2" borderId="8" xfId="1" applyFont="1" applyFill="1" applyBorder="1" applyAlignment="1" applyProtection="1">
      <alignment horizontal="center" vertical="center"/>
      <protection locked="0"/>
    </xf>
    <xf numFmtId="177" fontId="4" fillId="2" borderId="12" xfId="1" applyNumberFormat="1" applyFont="1" applyFill="1" applyBorder="1" applyAlignment="1" applyProtection="1">
      <alignment vertical="center"/>
      <protection locked="0"/>
    </xf>
    <xf numFmtId="177" fontId="4" fillId="2" borderId="88" xfId="1" applyNumberFormat="1" applyFont="1" applyFill="1" applyBorder="1" applyAlignment="1" applyProtection="1">
      <alignment vertical="center"/>
      <protection locked="0"/>
    </xf>
    <xf numFmtId="177" fontId="4" fillId="2" borderId="10" xfId="1" applyNumberFormat="1" applyFont="1" applyFill="1" applyBorder="1" applyAlignment="1" applyProtection="1">
      <alignment vertical="center"/>
      <protection locked="0"/>
    </xf>
    <xf numFmtId="177" fontId="4" fillId="2" borderId="11" xfId="1" applyNumberFormat="1" applyFont="1" applyFill="1" applyBorder="1" applyAlignment="1" applyProtection="1">
      <alignment vertical="center"/>
      <protection locked="0"/>
    </xf>
    <xf numFmtId="177" fontId="4" fillId="2" borderId="107" xfId="1" applyNumberFormat="1" applyFont="1" applyFill="1" applyBorder="1" applyAlignment="1" applyProtection="1">
      <alignment vertical="center"/>
      <protection locked="0"/>
    </xf>
    <xf numFmtId="177" fontId="4" fillId="2" borderId="108" xfId="1" applyNumberFormat="1" applyFont="1" applyFill="1" applyBorder="1" applyAlignment="1" applyProtection="1">
      <alignment vertical="center" wrapText="1"/>
      <protection locked="0"/>
    </xf>
    <xf numFmtId="177" fontId="4" fillId="2" borderId="110" xfId="1" applyNumberFormat="1" applyFont="1" applyFill="1" applyBorder="1" applyAlignment="1" applyProtection="1">
      <alignment vertical="center"/>
      <protection locked="0"/>
    </xf>
    <xf numFmtId="177" fontId="4" fillId="2" borderId="111" xfId="1" applyNumberFormat="1" applyFont="1" applyFill="1" applyBorder="1" applyAlignment="1" applyProtection="1">
      <alignment vertical="center" wrapText="1"/>
      <protection locked="0"/>
    </xf>
    <xf numFmtId="177" fontId="4" fillId="2" borderId="11" xfId="1" applyNumberFormat="1" applyFont="1" applyFill="1" applyBorder="1" applyAlignment="1" applyProtection="1">
      <alignment vertical="center" wrapText="1"/>
      <protection locked="0"/>
    </xf>
    <xf numFmtId="177" fontId="4" fillId="2" borderId="116" xfId="1" applyNumberFormat="1" applyFont="1" applyFill="1" applyBorder="1" applyAlignment="1" applyProtection="1">
      <alignment vertical="center"/>
      <protection locked="0"/>
    </xf>
    <xf numFmtId="177" fontId="4" fillId="2" borderId="117" xfId="1" applyNumberFormat="1" applyFont="1" applyFill="1" applyBorder="1" applyAlignment="1" applyProtection="1">
      <alignment vertical="center"/>
      <protection locked="0"/>
    </xf>
    <xf numFmtId="177" fontId="4" fillId="2" borderId="118" xfId="1" applyNumberFormat="1" applyFont="1" applyFill="1" applyBorder="1" applyAlignment="1" applyProtection="1">
      <alignment vertical="center"/>
      <protection locked="0"/>
    </xf>
    <xf numFmtId="177" fontId="4" fillId="2" borderId="119" xfId="1" applyNumberFormat="1" applyFont="1" applyFill="1" applyBorder="1" applyAlignment="1" applyProtection="1">
      <alignment vertical="center"/>
      <protection locked="0"/>
    </xf>
    <xf numFmtId="0" fontId="4" fillId="5" borderId="48" xfId="1" applyFont="1" applyFill="1" applyBorder="1" applyAlignment="1">
      <alignment vertical="center" wrapText="1"/>
    </xf>
    <xf numFmtId="0" fontId="4" fillId="5" borderId="51" xfId="1" applyFont="1" applyFill="1" applyBorder="1" applyAlignment="1">
      <alignment vertical="center" wrapText="1"/>
    </xf>
    <xf numFmtId="0" fontId="4" fillId="5" borderId="49" xfId="1" applyFont="1" applyFill="1" applyBorder="1" applyAlignment="1">
      <alignment vertical="center" wrapText="1"/>
    </xf>
    <xf numFmtId="177" fontId="4" fillId="2" borderId="93" xfId="1" applyNumberFormat="1" applyFont="1" applyFill="1" applyBorder="1" applyAlignment="1" applyProtection="1">
      <alignment vertical="center"/>
      <protection locked="0"/>
    </xf>
    <xf numFmtId="177" fontId="4" fillId="2" borderId="138" xfId="1" applyNumberFormat="1" applyFont="1" applyFill="1" applyBorder="1" applyAlignment="1" applyProtection="1">
      <alignment vertical="center"/>
      <protection locked="0"/>
    </xf>
    <xf numFmtId="0" fontId="17" fillId="4" borderId="137" xfId="1" applyFont="1" applyFill="1" applyBorder="1" applyAlignment="1">
      <alignment horizontal="center" vertical="center"/>
    </xf>
    <xf numFmtId="0" fontId="17" fillId="4" borderId="9" xfId="1" applyFont="1" applyFill="1" applyBorder="1" applyAlignment="1">
      <alignment horizontal="center" vertical="center"/>
    </xf>
    <xf numFmtId="0" fontId="4" fillId="4" borderId="139" xfId="1" applyFont="1" applyFill="1" applyBorder="1" applyAlignment="1">
      <alignment vertical="center"/>
    </xf>
    <xf numFmtId="0" fontId="17" fillId="4" borderId="93" xfId="1" applyFont="1" applyFill="1" applyBorder="1" applyAlignment="1">
      <alignment horizontal="center" vertical="center"/>
    </xf>
    <xf numFmtId="0" fontId="17" fillId="4" borderId="12" xfId="1" applyFont="1" applyFill="1" applyBorder="1" applyAlignment="1">
      <alignment horizontal="center" vertical="center"/>
    </xf>
    <xf numFmtId="0" fontId="6" fillId="4" borderId="140" xfId="1" applyFont="1" applyFill="1" applyBorder="1" applyAlignment="1">
      <alignment vertical="center"/>
    </xf>
    <xf numFmtId="177" fontId="18" fillId="3" borderId="112" xfId="0" applyNumberFormat="1" applyFont="1" applyFill="1" applyBorder="1">
      <alignment vertical="center"/>
    </xf>
    <xf numFmtId="177" fontId="4" fillId="7" borderId="10" xfId="1" applyNumberFormat="1" applyFont="1" applyFill="1" applyBorder="1" applyAlignment="1">
      <alignment vertical="center"/>
    </xf>
    <xf numFmtId="177" fontId="4" fillId="7" borderId="11" xfId="1" applyNumberFormat="1" applyFont="1" applyFill="1" applyBorder="1" applyAlignment="1">
      <alignment vertical="center"/>
    </xf>
    <xf numFmtId="0" fontId="4" fillId="3" borderId="107" xfId="1" applyFont="1" applyFill="1" applyBorder="1" applyAlignment="1">
      <alignment vertical="center"/>
    </xf>
    <xf numFmtId="0" fontId="4" fillId="3" borderId="110" xfId="1" applyFont="1" applyFill="1" applyBorder="1" applyAlignment="1">
      <alignment vertical="center"/>
    </xf>
    <xf numFmtId="0" fontId="4" fillId="3" borderId="10" xfId="1" applyFont="1" applyFill="1" applyBorder="1" applyAlignment="1">
      <alignment vertical="center"/>
    </xf>
    <xf numFmtId="0" fontId="17" fillId="4" borderId="0" xfId="0" applyFont="1" applyFill="1">
      <alignment vertical="center"/>
    </xf>
    <xf numFmtId="177" fontId="4" fillId="4" borderId="9" xfId="1" applyNumberFormat="1" applyFont="1" applyFill="1" applyBorder="1" applyAlignment="1">
      <alignment vertical="center"/>
    </xf>
    <xf numFmtId="0" fontId="13" fillId="7" borderId="86" xfId="1" applyFont="1" applyFill="1" applyBorder="1" applyAlignment="1">
      <alignment horizontal="center" vertical="center" wrapText="1"/>
    </xf>
    <xf numFmtId="177" fontId="5" fillId="7" borderId="10" xfId="0" applyNumberFormat="1" applyFont="1" applyFill="1" applyBorder="1" applyAlignment="1">
      <alignment vertical="center" shrinkToFit="1"/>
    </xf>
    <xf numFmtId="177" fontId="18" fillId="7" borderId="112" xfId="0" applyNumberFormat="1" applyFont="1" applyFill="1" applyBorder="1">
      <alignment vertical="center"/>
    </xf>
    <xf numFmtId="0" fontId="6" fillId="7" borderId="12" xfId="1" applyFont="1" applyFill="1" applyBorder="1" applyAlignment="1">
      <alignment vertical="center"/>
    </xf>
    <xf numFmtId="0" fontId="6" fillId="7" borderId="135" xfId="1" applyFont="1" applyFill="1" applyBorder="1" applyAlignment="1">
      <alignment vertical="center"/>
    </xf>
    <xf numFmtId="0" fontId="17" fillId="5" borderId="0" xfId="0" applyFont="1" applyFill="1">
      <alignment vertical="center"/>
    </xf>
    <xf numFmtId="0" fontId="0" fillId="3" borderId="12" xfId="0" applyFill="1" applyBorder="1">
      <alignment vertical="center"/>
    </xf>
    <xf numFmtId="0" fontId="0" fillId="4" borderId="0" xfId="0" applyFill="1" applyAlignment="1"/>
    <xf numFmtId="180" fontId="6" fillId="4" borderId="12" xfId="0" applyNumberFormat="1" applyFont="1" applyFill="1" applyBorder="1">
      <alignment vertical="center"/>
    </xf>
    <xf numFmtId="176" fontId="6" fillId="4" borderId="12" xfId="0" applyNumberFormat="1" applyFont="1" applyFill="1" applyBorder="1">
      <alignment vertical="center"/>
    </xf>
    <xf numFmtId="0" fontId="27" fillId="3" borderId="143" xfId="1" applyFont="1" applyFill="1" applyBorder="1" applyAlignment="1">
      <alignment horizontal="center" vertical="center"/>
    </xf>
    <xf numFmtId="0" fontId="6" fillId="7" borderId="88" xfId="1" applyFont="1" applyFill="1" applyBorder="1" applyAlignment="1">
      <alignment vertical="center"/>
    </xf>
    <xf numFmtId="0" fontId="6" fillId="7" borderId="136" xfId="1" applyFont="1" applyFill="1" applyBorder="1" applyAlignment="1">
      <alignment vertical="center"/>
    </xf>
    <xf numFmtId="180" fontId="6" fillId="3" borderId="12" xfId="0" applyNumberFormat="1" applyFont="1" applyFill="1" applyBorder="1">
      <alignment vertical="center"/>
    </xf>
    <xf numFmtId="0" fontId="6" fillId="4" borderId="131" xfId="0" applyFont="1" applyFill="1" applyBorder="1">
      <alignment vertical="center"/>
    </xf>
    <xf numFmtId="0" fontId="6" fillId="4" borderId="132" xfId="0" applyFont="1" applyFill="1" applyBorder="1">
      <alignment vertical="center"/>
    </xf>
    <xf numFmtId="0" fontId="4" fillId="5" borderId="16" xfId="1" applyFont="1" applyFill="1" applyBorder="1" applyAlignment="1">
      <alignment horizontal="center" vertical="center" wrapText="1"/>
    </xf>
    <xf numFmtId="0" fontId="4" fillId="5" borderId="50"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5" borderId="45" xfId="1" applyFont="1" applyFill="1" applyBorder="1" applyAlignment="1">
      <alignment horizontal="center" vertical="center" wrapText="1"/>
    </xf>
    <xf numFmtId="0" fontId="12" fillId="2" borderId="17"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9" xfId="3" applyFont="1" applyFill="1" applyBorder="1" applyAlignment="1" applyProtection="1">
      <alignment horizontal="center" vertical="center" shrinkToFit="1"/>
      <protection locked="0"/>
    </xf>
    <xf numFmtId="0" fontId="13" fillId="5" borderId="20" xfId="3" applyFont="1" applyFill="1" applyBorder="1" applyAlignment="1">
      <alignment horizontal="center" vertical="center" shrinkToFit="1"/>
    </xf>
    <xf numFmtId="0" fontId="13" fillId="5" borderId="21" xfId="3" applyFont="1" applyFill="1" applyBorder="1" applyAlignment="1">
      <alignment horizontal="center" vertical="center" shrinkToFit="1"/>
    </xf>
    <xf numFmtId="0" fontId="13" fillId="5" borderId="22" xfId="3" applyFont="1" applyFill="1" applyBorder="1" applyAlignment="1">
      <alignment horizontal="center" vertical="center" shrinkToFit="1"/>
    </xf>
    <xf numFmtId="0" fontId="6" fillId="5" borderId="66" xfId="1" applyFont="1" applyFill="1" applyBorder="1" applyAlignment="1" applyProtection="1">
      <alignment horizontal="center" shrinkToFit="1"/>
      <protection locked="0"/>
    </xf>
    <xf numFmtId="0" fontId="6" fillId="5" borderId="67" xfId="1" applyFont="1" applyFill="1" applyBorder="1" applyAlignment="1" applyProtection="1">
      <alignment horizontal="center" shrinkToFit="1"/>
      <protection locked="0"/>
    </xf>
    <xf numFmtId="0" fontId="6" fillId="5" borderId="68" xfId="1" applyFont="1" applyFill="1" applyBorder="1" applyAlignment="1" applyProtection="1">
      <alignment horizontal="center" shrinkToFit="1"/>
      <protection locked="0"/>
    </xf>
    <xf numFmtId="0" fontId="4" fillId="5" borderId="14" xfId="1" applyFont="1" applyFill="1" applyBorder="1" applyAlignment="1">
      <alignment horizontal="distributed" vertical="center" wrapText="1"/>
    </xf>
    <xf numFmtId="0" fontId="4" fillId="5" borderId="4" xfId="1" applyFont="1" applyFill="1" applyBorder="1" applyAlignment="1">
      <alignment horizontal="distributed" vertical="center" wrapText="1"/>
    </xf>
    <xf numFmtId="0" fontId="4" fillId="5" borderId="2" xfId="1" applyFont="1" applyFill="1" applyBorder="1" applyAlignment="1">
      <alignment horizontal="distributed" vertical="center" wrapText="1"/>
    </xf>
    <xf numFmtId="0" fontId="4" fillId="5" borderId="28" xfId="1" applyFont="1" applyFill="1" applyBorder="1" applyAlignment="1">
      <alignment horizontal="center" vertical="center"/>
    </xf>
    <xf numFmtId="0" fontId="4" fillId="5" borderId="29" xfId="1" applyFont="1" applyFill="1" applyBorder="1" applyAlignment="1">
      <alignment horizontal="center" vertical="center"/>
    </xf>
    <xf numFmtId="0" fontId="4" fillId="5" borderId="30" xfId="1" applyFont="1" applyFill="1" applyBorder="1" applyAlignment="1">
      <alignment horizontal="center" vertical="center"/>
    </xf>
    <xf numFmtId="178" fontId="4" fillId="3" borderId="4" xfId="2" applyNumberFormat="1" applyFont="1" applyFill="1" applyBorder="1" applyAlignment="1">
      <alignment horizontal="right" vertical="center" shrinkToFit="1"/>
    </xf>
    <xf numFmtId="49" fontId="7" fillId="2" borderId="14" xfId="1" applyNumberFormat="1" applyFont="1" applyFill="1" applyBorder="1" applyAlignment="1" applyProtection="1">
      <alignment horizontal="left" vertical="center" wrapText="1"/>
      <protection locked="0"/>
    </xf>
    <xf numFmtId="49" fontId="7" fillId="2" borderId="4" xfId="1" applyNumberFormat="1" applyFont="1" applyFill="1" applyBorder="1" applyAlignment="1" applyProtection="1">
      <alignment horizontal="left" vertical="center" wrapText="1"/>
      <protection locked="0"/>
    </xf>
    <xf numFmtId="49" fontId="7" fillId="2" borderId="46" xfId="1" applyNumberFormat="1" applyFont="1" applyFill="1" applyBorder="1" applyAlignment="1" applyProtection="1">
      <alignment horizontal="left" vertical="center" wrapText="1"/>
      <protection locked="0"/>
    </xf>
    <xf numFmtId="177" fontId="4" fillId="3" borderId="14" xfId="1" applyNumberFormat="1" applyFont="1" applyFill="1" applyBorder="1" applyAlignment="1">
      <alignment horizontal="right" vertical="center" shrinkToFit="1"/>
    </xf>
    <xf numFmtId="177" fontId="4" fillId="3" borderId="4" xfId="1" applyNumberFormat="1" applyFont="1" applyFill="1" applyBorder="1" applyAlignment="1">
      <alignment horizontal="right" vertical="center" shrinkToFit="1"/>
    </xf>
    <xf numFmtId="0" fontId="4" fillId="4" borderId="0" xfId="1" applyFont="1" applyFill="1" applyAlignment="1">
      <alignment horizontal="left" vertical="center" shrinkToFit="1"/>
    </xf>
    <xf numFmtId="0" fontId="0" fillId="4" borderId="0" xfId="0" applyFill="1" applyAlignment="1">
      <alignment vertical="center" shrinkToFit="1"/>
    </xf>
    <xf numFmtId="179" fontId="4" fillId="3" borderId="15" xfId="1" applyNumberFormat="1" applyFont="1" applyFill="1" applyBorder="1" applyAlignment="1">
      <alignment vertical="center" shrinkToFit="1"/>
    </xf>
    <xf numFmtId="179" fontId="5" fillId="3" borderId="16" xfId="0" applyNumberFormat="1" applyFont="1" applyFill="1" applyBorder="1" applyAlignment="1">
      <alignment vertical="center" shrinkToFit="1"/>
    </xf>
    <xf numFmtId="179" fontId="5" fillId="3" borderId="17" xfId="0" applyNumberFormat="1" applyFont="1" applyFill="1" applyBorder="1" applyAlignment="1">
      <alignment vertical="center" shrinkToFit="1"/>
    </xf>
    <xf numFmtId="179" fontId="5" fillId="3" borderId="5" xfId="0" applyNumberFormat="1" applyFont="1" applyFill="1" applyBorder="1" applyAlignment="1">
      <alignment vertical="center" shrinkToFit="1"/>
    </xf>
    <xf numFmtId="0" fontId="12" fillId="2" borderId="71" xfId="3" applyFont="1" applyFill="1" applyBorder="1" applyAlignment="1" applyProtection="1">
      <alignment horizontal="center" vertical="center" shrinkToFit="1"/>
      <protection locked="0"/>
    </xf>
    <xf numFmtId="0" fontId="12" fillId="2" borderId="72" xfId="3" applyFont="1" applyFill="1" applyBorder="1" applyAlignment="1" applyProtection="1">
      <alignment horizontal="center" vertical="center" shrinkToFit="1"/>
      <protection locked="0"/>
    </xf>
    <xf numFmtId="0" fontId="12" fillId="2" borderId="73" xfId="3" applyFont="1" applyFill="1" applyBorder="1" applyAlignment="1" applyProtection="1">
      <alignment horizontal="center" vertical="center" shrinkToFit="1"/>
      <protection locked="0"/>
    </xf>
    <xf numFmtId="0" fontId="4" fillId="5" borderId="15"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19" xfId="1" applyFont="1" applyFill="1" applyBorder="1" applyAlignment="1">
      <alignment horizontal="center" vertical="center" wrapText="1"/>
    </xf>
    <xf numFmtId="49" fontId="4" fillId="2" borderId="15" xfId="1" applyNumberFormat="1" applyFont="1" applyFill="1" applyBorder="1" applyAlignment="1" applyProtection="1">
      <alignment horizontal="left" vertical="center" wrapText="1"/>
      <protection locked="0"/>
    </xf>
    <xf numFmtId="49" fontId="4" fillId="2" borderId="16" xfId="1" applyNumberFormat="1" applyFont="1" applyFill="1" applyBorder="1" applyAlignment="1" applyProtection="1">
      <alignment horizontal="left" vertical="center" wrapText="1"/>
      <protection locked="0"/>
    </xf>
    <xf numFmtId="49" fontId="4" fillId="2" borderId="50" xfId="1" applyNumberFormat="1" applyFont="1" applyFill="1" applyBorder="1" applyAlignment="1" applyProtection="1">
      <alignment horizontal="left" vertical="center" wrapText="1"/>
      <protection locked="0"/>
    </xf>
    <xf numFmtId="49" fontId="4" fillId="2" borderId="17" xfId="1" applyNumberFormat="1" applyFont="1" applyFill="1" applyBorder="1" applyAlignment="1" applyProtection="1">
      <alignment horizontal="left" vertical="center" wrapText="1"/>
      <protection locked="0"/>
    </xf>
    <xf numFmtId="49" fontId="4" fillId="2" borderId="5" xfId="1" applyNumberFormat="1" applyFont="1" applyFill="1" applyBorder="1" applyAlignment="1" applyProtection="1">
      <alignment horizontal="left" vertical="center" wrapText="1"/>
      <protection locked="0"/>
    </xf>
    <xf numFmtId="49" fontId="4" fillId="2" borderId="45" xfId="1" applyNumberFormat="1" applyFont="1" applyFill="1" applyBorder="1" applyAlignment="1" applyProtection="1">
      <alignment horizontal="left" vertical="center" wrapText="1"/>
      <protection locked="0"/>
    </xf>
    <xf numFmtId="0" fontId="16" fillId="5" borderId="15" xfId="1" applyFont="1" applyFill="1" applyBorder="1" applyAlignment="1">
      <alignment horizontal="left" vertical="center" wrapText="1"/>
    </xf>
    <xf numFmtId="0" fontId="16" fillId="5" borderId="16" xfId="1" applyFont="1" applyFill="1" applyBorder="1" applyAlignment="1">
      <alignment horizontal="left" vertical="center" wrapText="1"/>
    </xf>
    <xf numFmtId="0" fontId="16" fillId="5" borderId="18" xfId="1" applyFont="1" applyFill="1" applyBorder="1" applyAlignment="1">
      <alignment horizontal="left" vertical="center" wrapText="1"/>
    </xf>
    <xf numFmtId="0" fontId="16" fillId="5" borderId="17" xfId="1" applyFont="1" applyFill="1" applyBorder="1" applyAlignment="1">
      <alignment horizontal="left" vertical="center" wrapText="1"/>
    </xf>
    <xf numFmtId="0" fontId="16" fillId="5" borderId="5" xfId="1" applyFont="1" applyFill="1" applyBorder="1" applyAlignment="1">
      <alignment horizontal="left" vertical="center" wrapText="1"/>
    </xf>
    <xf numFmtId="0" fontId="16" fillId="5" borderId="19" xfId="1" applyFont="1" applyFill="1" applyBorder="1" applyAlignment="1">
      <alignment horizontal="left" vertical="center" wrapText="1"/>
    </xf>
    <xf numFmtId="178" fontId="4" fillId="2" borderId="15" xfId="1" applyNumberFormat="1" applyFont="1" applyFill="1" applyBorder="1" applyAlignment="1" applyProtection="1">
      <alignment horizontal="right" vertical="center" shrinkToFit="1"/>
      <protection locked="0"/>
    </xf>
    <xf numFmtId="178" fontId="4" fillId="2" borderId="16" xfId="1" applyNumberFormat="1" applyFont="1" applyFill="1" applyBorder="1" applyAlignment="1" applyProtection="1">
      <alignment horizontal="right" vertical="center" shrinkToFit="1"/>
      <protection locked="0"/>
    </xf>
    <xf numFmtId="178" fontId="4" fillId="2" borderId="17" xfId="1" applyNumberFormat="1" applyFont="1" applyFill="1" applyBorder="1" applyAlignment="1" applyProtection="1">
      <alignment horizontal="right" vertical="center" shrinkToFit="1"/>
      <protection locked="0"/>
    </xf>
    <xf numFmtId="178" fontId="4" fillId="2" borderId="5" xfId="1" applyNumberFormat="1" applyFont="1" applyFill="1" applyBorder="1" applyAlignment="1" applyProtection="1">
      <alignment horizontal="right" vertical="center" shrinkToFit="1"/>
      <protection locked="0"/>
    </xf>
    <xf numFmtId="0" fontId="6" fillId="5" borderId="18" xfId="1" applyFont="1" applyFill="1" applyBorder="1" applyAlignment="1">
      <alignment horizontal="right" vertical="center"/>
    </xf>
    <xf numFmtId="0" fontId="6" fillId="5" borderId="19" xfId="1" applyFont="1" applyFill="1" applyBorder="1" applyAlignment="1">
      <alignment horizontal="right" vertical="center"/>
    </xf>
    <xf numFmtId="0" fontId="4" fillId="5" borderId="15" xfId="1" applyFont="1" applyFill="1" applyBorder="1" applyAlignment="1">
      <alignment horizontal="left" vertical="center" wrapText="1"/>
    </xf>
    <xf numFmtId="0" fontId="4" fillId="5" borderId="16" xfId="1" applyFont="1" applyFill="1" applyBorder="1" applyAlignment="1">
      <alignment horizontal="left" vertical="center" wrapText="1"/>
    </xf>
    <xf numFmtId="0" fontId="4" fillId="5" borderId="18" xfId="1" applyFont="1" applyFill="1" applyBorder="1" applyAlignment="1">
      <alignment horizontal="left" vertical="center" wrapText="1"/>
    </xf>
    <xf numFmtId="0" fontId="4" fillId="5" borderId="17"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19" xfId="1" applyFont="1" applyFill="1" applyBorder="1" applyAlignment="1">
      <alignment horizontal="left" vertical="center" wrapText="1"/>
    </xf>
    <xf numFmtId="0" fontId="4" fillId="5" borderId="15" xfId="1" applyFont="1" applyFill="1" applyBorder="1" applyAlignment="1" applyProtection="1">
      <alignment horizontal="left" vertical="center" wrapText="1" shrinkToFit="1"/>
      <protection locked="0"/>
    </xf>
    <xf numFmtId="0" fontId="4" fillId="5" borderId="16" xfId="1" applyFont="1" applyFill="1" applyBorder="1" applyAlignment="1" applyProtection="1">
      <alignment horizontal="left" vertical="center" wrapText="1" shrinkToFit="1"/>
      <protection locked="0"/>
    </xf>
    <xf numFmtId="0" fontId="4" fillId="5" borderId="50" xfId="1" applyFont="1" applyFill="1" applyBorder="1" applyAlignment="1" applyProtection="1">
      <alignment horizontal="left" vertical="center" wrapText="1" shrinkToFit="1"/>
      <protection locked="0"/>
    </xf>
    <xf numFmtId="0" fontId="4" fillId="5" borderId="17" xfId="1" applyFont="1" applyFill="1" applyBorder="1" applyAlignment="1" applyProtection="1">
      <alignment horizontal="left" vertical="center" wrapText="1" shrinkToFit="1"/>
      <protection locked="0"/>
    </xf>
    <xf numFmtId="0" fontId="4" fillId="5" borderId="5" xfId="1" applyFont="1" applyFill="1" applyBorder="1" applyAlignment="1" applyProtection="1">
      <alignment horizontal="left" vertical="center" wrapText="1" shrinkToFit="1"/>
      <protection locked="0"/>
    </xf>
    <xf numFmtId="0" fontId="4" fillId="5" borderId="45" xfId="1" applyFont="1" applyFill="1" applyBorder="1" applyAlignment="1" applyProtection="1">
      <alignment horizontal="left" vertical="center" wrapText="1" shrinkToFit="1"/>
      <protection locked="0"/>
    </xf>
    <xf numFmtId="178" fontId="4" fillId="3" borderId="15" xfId="1" applyNumberFormat="1" applyFont="1" applyFill="1" applyBorder="1" applyAlignment="1">
      <alignment vertical="center" shrinkToFit="1"/>
    </xf>
    <xf numFmtId="178" fontId="4" fillId="3" borderId="16" xfId="1" applyNumberFormat="1" applyFont="1" applyFill="1" applyBorder="1" applyAlignment="1">
      <alignment vertical="center" shrinkToFit="1"/>
    </xf>
    <xf numFmtId="178" fontId="4" fillId="3" borderId="17" xfId="1" applyNumberFormat="1" applyFont="1" applyFill="1" applyBorder="1" applyAlignment="1">
      <alignment vertical="center" shrinkToFit="1"/>
    </xf>
    <xf numFmtId="178" fontId="4" fillId="3" borderId="5" xfId="1" applyNumberFormat="1" applyFont="1" applyFill="1" applyBorder="1" applyAlignment="1">
      <alignment vertical="center" shrinkToFit="1"/>
    </xf>
    <xf numFmtId="0" fontId="4" fillId="5" borderId="15"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50"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45" xfId="1" applyFont="1" applyFill="1" applyBorder="1" applyAlignment="1">
      <alignment horizontal="center" vertical="center"/>
    </xf>
    <xf numFmtId="0" fontId="13" fillId="5" borderId="20" xfId="1" applyFont="1" applyFill="1" applyBorder="1" applyAlignment="1">
      <alignment horizontal="center" vertical="center"/>
    </xf>
    <xf numFmtId="0" fontId="13" fillId="5" borderId="21" xfId="1" applyFont="1" applyFill="1" applyBorder="1" applyAlignment="1">
      <alignment horizontal="center" vertical="center"/>
    </xf>
    <xf numFmtId="0" fontId="13" fillId="5" borderId="22" xfId="1" applyFont="1" applyFill="1" applyBorder="1" applyAlignment="1">
      <alignment horizontal="center" vertical="center"/>
    </xf>
    <xf numFmtId="0" fontId="6" fillId="5" borderId="14" xfId="1" applyFont="1" applyFill="1" applyBorder="1" applyAlignment="1">
      <alignment horizontal="distributed" vertical="center" shrinkToFit="1"/>
    </xf>
    <xf numFmtId="0" fontId="6" fillId="5" borderId="4" xfId="1" applyFont="1" applyFill="1" applyBorder="1" applyAlignment="1">
      <alignment horizontal="distributed" vertical="center" shrinkToFit="1"/>
    </xf>
    <xf numFmtId="0" fontId="6" fillId="5" borderId="2" xfId="1" applyFont="1" applyFill="1" applyBorder="1" applyAlignment="1">
      <alignment horizontal="distributed" vertical="center" shrinkToFit="1"/>
    </xf>
    <xf numFmtId="178" fontId="4" fillId="2" borderId="14" xfId="1" applyNumberFormat="1" applyFont="1" applyFill="1" applyBorder="1" applyAlignment="1" applyProtection="1">
      <alignment vertical="center" shrinkToFit="1"/>
      <protection locked="0"/>
    </xf>
    <xf numFmtId="178" fontId="4" fillId="2" borderId="4" xfId="1" applyNumberFormat="1" applyFont="1" applyFill="1" applyBorder="1" applyAlignment="1" applyProtection="1">
      <alignment vertical="center" shrinkToFit="1"/>
      <protection locked="0"/>
    </xf>
    <xf numFmtId="0" fontId="4" fillId="5" borderId="14" xfId="1" applyFont="1" applyFill="1" applyBorder="1" applyAlignment="1" applyProtection="1">
      <alignment horizontal="left" vertical="center" wrapText="1" shrinkToFit="1"/>
      <protection locked="0"/>
    </xf>
    <xf numFmtId="0" fontId="4" fillId="5" borderId="4" xfId="1" applyFont="1" applyFill="1" applyBorder="1" applyAlignment="1" applyProtection="1">
      <alignment horizontal="left" vertical="center" wrapText="1" shrinkToFit="1"/>
      <protection locked="0"/>
    </xf>
    <xf numFmtId="0" fontId="4" fillId="5" borderId="46" xfId="1" applyFont="1" applyFill="1" applyBorder="1" applyAlignment="1" applyProtection="1">
      <alignment horizontal="left" vertical="center" wrapText="1" shrinkToFit="1"/>
      <protection locked="0"/>
    </xf>
    <xf numFmtId="49" fontId="4" fillId="2" borderId="14" xfId="1" applyNumberFormat="1" applyFont="1" applyFill="1" applyBorder="1" applyAlignment="1" applyProtection="1">
      <alignment horizontal="left" vertical="center" wrapText="1"/>
      <protection locked="0"/>
    </xf>
    <xf numFmtId="49" fontId="4" fillId="2" borderId="4" xfId="1" applyNumberFormat="1" applyFont="1" applyFill="1" applyBorder="1" applyAlignment="1" applyProtection="1">
      <alignment horizontal="left" vertical="center" wrapText="1"/>
      <protection locked="0"/>
    </xf>
    <xf numFmtId="49" fontId="4" fillId="2" borderId="46" xfId="1" applyNumberFormat="1" applyFont="1" applyFill="1" applyBorder="1" applyAlignment="1" applyProtection="1">
      <alignment horizontal="left" vertical="center" wrapText="1"/>
      <protection locked="0"/>
    </xf>
    <xf numFmtId="0" fontId="6" fillId="5" borderId="15" xfId="1" applyFont="1" applyFill="1" applyBorder="1" applyAlignment="1">
      <alignment horizontal="center" vertical="center"/>
    </xf>
    <xf numFmtId="0" fontId="6" fillId="5" borderId="16" xfId="1" applyFont="1" applyFill="1" applyBorder="1" applyAlignment="1">
      <alignment horizontal="center" vertical="center"/>
    </xf>
    <xf numFmtId="0" fontId="6" fillId="5" borderId="18" xfId="1" applyFont="1" applyFill="1" applyBorder="1" applyAlignment="1">
      <alignment horizontal="center" vertical="center"/>
    </xf>
    <xf numFmtId="0" fontId="6" fillId="5" borderId="17" xfId="1" applyFont="1" applyFill="1" applyBorder="1" applyAlignment="1">
      <alignment horizontal="center" vertical="center"/>
    </xf>
    <xf numFmtId="0" fontId="6" fillId="5" borderId="5" xfId="1" applyFont="1" applyFill="1" applyBorder="1" applyAlignment="1">
      <alignment horizontal="center" vertical="center"/>
    </xf>
    <xf numFmtId="0" fontId="6" fillId="5" borderId="19" xfId="1" applyFont="1" applyFill="1" applyBorder="1" applyAlignment="1">
      <alignment horizontal="center" vertical="center"/>
    </xf>
    <xf numFmtId="0" fontId="5" fillId="5" borderId="16" xfId="0" applyFont="1" applyFill="1" applyBorder="1" applyAlignment="1">
      <alignment horizontal="center" vertical="center"/>
    </xf>
    <xf numFmtId="0" fontId="5" fillId="5" borderId="26" xfId="0" applyFont="1" applyFill="1" applyBorder="1" applyAlignment="1">
      <alignment horizontal="center" vertical="center"/>
    </xf>
    <xf numFmtId="0" fontId="4" fillId="5" borderId="15" xfId="1" applyFont="1" applyFill="1" applyBorder="1" applyAlignment="1">
      <alignment horizontal="distributed" vertical="center"/>
    </xf>
    <xf numFmtId="0" fontId="4" fillId="5" borderId="16" xfId="1" applyFont="1" applyFill="1" applyBorder="1" applyAlignment="1">
      <alignment horizontal="distributed" vertical="center"/>
    </xf>
    <xf numFmtId="0" fontId="4" fillId="5" borderId="18" xfId="1" applyFont="1" applyFill="1" applyBorder="1" applyAlignment="1">
      <alignment horizontal="distributed" vertical="center"/>
    </xf>
    <xf numFmtId="0" fontId="5" fillId="5" borderId="17" xfId="0" applyFont="1" applyFill="1" applyBorder="1" applyAlignment="1">
      <alignment horizontal="distributed" vertical="center"/>
    </xf>
    <xf numFmtId="0" fontId="5" fillId="5" borderId="5" xfId="0" applyFont="1" applyFill="1" applyBorder="1" applyAlignment="1">
      <alignment horizontal="distributed" vertical="center"/>
    </xf>
    <xf numFmtId="0" fontId="5" fillId="5" borderId="19" xfId="0" applyFont="1" applyFill="1" applyBorder="1" applyAlignment="1">
      <alignment horizontal="distributed" vertical="center"/>
    </xf>
    <xf numFmtId="0" fontId="13" fillId="5" borderId="27" xfId="3" applyFont="1" applyFill="1" applyBorder="1" applyAlignment="1">
      <alignment horizontal="center" vertical="center" shrinkToFit="1"/>
    </xf>
    <xf numFmtId="179" fontId="4" fillId="5" borderId="15" xfId="1" applyNumberFormat="1" applyFont="1" applyFill="1" applyBorder="1" applyAlignment="1" applyProtection="1">
      <alignment vertical="center"/>
      <protection locked="0"/>
    </xf>
    <xf numFmtId="179" fontId="5" fillId="5" borderId="16" xfId="0" applyNumberFormat="1" applyFont="1" applyFill="1" applyBorder="1" applyProtection="1">
      <alignment vertical="center"/>
      <protection locked="0"/>
    </xf>
    <xf numFmtId="179" fontId="5" fillId="5" borderId="17" xfId="0" applyNumberFormat="1" applyFont="1" applyFill="1" applyBorder="1" applyProtection="1">
      <alignment vertical="center"/>
      <protection locked="0"/>
    </xf>
    <xf numFmtId="179" fontId="5" fillId="5" borderId="5" xfId="0" applyNumberFormat="1" applyFont="1" applyFill="1" applyBorder="1" applyProtection="1">
      <alignment vertical="center"/>
      <protection locked="0"/>
    </xf>
    <xf numFmtId="0" fontId="6" fillId="2" borderId="66" xfId="1" applyFont="1" applyFill="1" applyBorder="1" applyAlignment="1" applyProtection="1">
      <alignment horizontal="center" shrinkToFit="1"/>
      <protection locked="0"/>
    </xf>
    <xf numFmtId="0" fontId="6" fillId="2" borderId="67" xfId="1" applyFont="1" applyFill="1" applyBorder="1" applyAlignment="1" applyProtection="1">
      <alignment horizontal="center" shrinkToFit="1"/>
      <protection locked="0"/>
    </xf>
    <xf numFmtId="0" fontId="6" fillId="2" borderId="68" xfId="1" applyFont="1" applyFill="1" applyBorder="1" applyAlignment="1" applyProtection="1">
      <alignment horizontal="center" shrinkToFit="1"/>
      <protection locked="0"/>
    </xf>
    <xf numFmtId="178" fontId="4" fillId="3" borderId="125" xfId="2" applyNumberFormat="1" applyFont="1" applyFill="1" applyBorder="1" applyAlignment="1">
      <alignment horizontal="right" vertical="center" shrinkToFit="1"/>
    </xf>
    <xf numFmtId="0" fontId="5" fillId="5" borderId="18" xfId="0" applyFont="1" applyFill="1" applyBorder="1" applyAlignment="1">
      <alignment horizontal="center" vertical="center"/>
    </xf>
    <xf numFmtId="179" fontId="5" fillId="3" borderId="126" xfId="0" applyNumberFormat="1" applyFont="1" applyFill="1" applyBorder="1" applyAlignment="1">
      <alignment vertical="center" shrinkToFit="1"/>
    </xf>
    <xf numFmtId="179" fontId="5" fillId="3" borderId="128" xfId="0" applyNumberFormat="1" applyFont="1" applyFill="1" applyBorder="1" applyAlignment="1">
      <alignment vertical="center" shrinkToFit="1"/>
    </xf>
    <xf numFmtId="180" fontId="4" fillId="3" borderId="16" xfId="1" applyNumberFormat="1" applyFont="1" applyFill="1" applyBorder="1" applyAlignment="1">
      <alignment horizontal="right" vertical="center" shrinkToFit="1"/>
    </xf>
    <xf numFmtId="180" fontId="4" fillId="3" borderId="127" xfId="1" applyNumberFormat="1" applyFont="1" applyFill="1" applyBorder="1" applyAlignment="1">
      <alignment horizontal="right" vertical="center" shrinkToFit="1"/>
    </xf>
    <xf numFmtId="180" fontId="4" fillId="3" borderId="5" xfId="1" applyNumberFormat="1" applyFont="1" applyFill="1" applyBorder="1" applyAlignment="1">
      <alignment horizontal="right" vertical="center" shrinkToFit="1"/>
    </xf>
    <xf numFmtId="180" fontId="4" fillId="3" borderId="129" xfId="1" applyNumberFormat="1" applyFont="1" applyFill="1" applyBorder="1" applyAlignment="1">
      <alignment horizontal="right" vertical="center" shrinkToFit="1"/>
    </xf>
    <xf numFmtId="0" fontId="3" fillId="5" borderId="75" xfId="1" applyFont="1" applyFill="1" applyBorder="1" applyAlignment="1">
      <alignment horizontal="right" vertical="center"/>
    </xf>
    <xf numFmtId="0" fontId="3" fillId="5" borderId="50" xfId="1" applyFont="1" applyFill="1" applyBorder="1" applyAlignment="1">
      <alignment horizontal="right" vertical="center"/>
    </xf>
    <xf numFmtId="0" fontId="3" fillId="5" borderId="76" xfId="1" applyFont="1" applyFill="1" applyBorder="1" applyAlignment="1">
      <alignment horizontal="right" vertical="center"/>
    </xf>
    <xf numFmtId="0" fontId="3" fillId="5" borderId="45" xfId="1" applyFont="1" applyFill="1" applyBorder="1" applyAlignment="1">
      <alignment horizontal="right" vertical="center"/>
    </xf>
    <xf numFmtId="0" fontId="13" fillId="5" borderId="71" xfId="3" applyFont="1" applyFill="1" applyBorder="1" applyAlignment="1">
      <alignment horizontal="center" vertical="center" shrinkToFit="1"/>
    </xf>
    <xf numFmtId="0" fontId="13" fillId="5" borderId="72" xfId="3" applyFont="1" applyFill="1" applyBorder="1" applyAlignment="1">
      <alignment horizontal="center" vertical="center" shrinkToFit="1"/>
    </xf>
    <xf numFmtId="0" fontId="13" fillId="5" borderId="73" xfId="3" applyFont="1" applyFill="1" applyBorder="1" applyAlignment="1">
      <alignment horizontal="center" vertical="center" shrinkToFit="1"/>
    </xf>
    <xf numFmtId="0" fontId="12" fillId="2" borderId="20" xfId="3" applyFont="1" applyFill="1" applyBorder="1" applyAlignment="1" applyProtection="1">
      <alignment horizontal="center" vertical="center" shrinkToFit="1"/>
      <protection locked="0"/>
    </xf>
    <xf numFmtId="0" fontId="12" fillId="2" borderId="21" xfId="3" applyFont="1" applyFill="1" applyBorder="1" applyAlignment="1" applyProtection="1">
      <alignment horizontal="center" vertical="center" shrinkToFit="1"/>
      <protection locked="0"/>
    </xf>
    <xf numFmtId="0" fontId="12" fillId="2" borderId="22" xfId="3" applyFont="1" applyFill="1" applyBorder="1" applyAlignment="1" applyProtection="1">
      <alignment horizontal="center" vertical="center" shrinkToFit="1"/>
      <protection locked="0"/>
    </xf>
    <xf numFmtId="0" fontId="6" fillId="5" borderId="15" xfId="1" applyFont="1" applyFill="1" applyBorder="1" applyAlignment="1">
      <alignment horizontal="left" vertical="center" wrapText="1"/>
    </xf>
    <xf numFmtId="0" fontId="6" fillId="5" borderId="16" xfId="1" applyFont="1" applyFill="1" applyBorder="1" applyAlignment="1">
      <alignment horizontal="left" vertical="center" wrapText="1"/>
    </xf>
    <xf numFmtId="0" fontId="6" fillId="5" borderId="18" xfId="1" applyFont="1" applyFill="1" applyBorder="1" applyAlignment="1">
      <alignment horizontal="left" vertical="center" wrapText="1"/>
    </xf>
    <xf numFmtId="0" fontId="6" fillId="5" borderId="17" xfId="1" applyFont="1" applyFill="1" applyBorder="1" applyAlignment="1">
      <alignment horizontal="left" vertical="center" wrapText="1"/>
    </xf>
    <xf numFmtId="0" fontId="6" fillId="5" borderId="5" xfId="1" applyFont="1" applyFill="1" applyBorder="1" applyAlignment="1">
      <alignment horizontal="left" vertical="center" wrapText="1"/>
    </xf>
    <xf numFmtId="0" fontId="6" fillId="5" borderId="19" xfId="1" applyFont="1" applyFill="1" applyBorder="1" applyAlignment="1">
      <alignment horizontal="left" vertical="center" wrapText="1"/>
    </xf>
    <xf numFmtId="0" fontId="6" fillId="4" borderId="141" xfId="1" applyFont="1" applyFill="1" applyBorder="1" applyAlignment="1">
      <alignment horizontal="center" vertical="center" wrapText="1"/>
    </xf>
    <xf numFmtId="0" fontId="6" fillId="4" borderId="142" xfId="1" applyFont="1" applyFill="1" applyBorder="1" applyAlignment="1">
      <alignment horizontal="center" vertical="center" wrapText="1"/>
    </xf>
    <xf numFmtId="184" fontId="4" fillId="7" borderId="14" xfId="1" applyNumberFormat="1" applyFont="1" applyFill="1" applyBorder="1" applyAlignment="1">
      <alignment horizontal="right" vertical="center" shrinkToFit="1"/>
    </xf>
    <xf numFmtId="184" fontId="4" fillId="3" borderId="4" xfId="1" applyNumberFormat="1" applyFont="1" applyFill="1" applyBorder="1" applyAlignment="1">
      <alignment horizontal="right" vertical="center" shrinkToFit="1"/>
    </xf>
    <xf numFmtId="184" fontId="4" fillId="3" borderId="14" xfId="1" applyNumberFormat="1" applyFont="1" applyFill="1" applyBorder="1" applyAlignment="1">
      <alignment horizontal="right" vertical="center" shrinkToFit="1"/>
    </xf>
    <xf numFmtId="0" fontId="4" fillId="5" borderId="14" xfId="1" applyFont="1" applyFill="1" applyBorder="1" applyAlignment="1" applyProtection="1">
      <alignment horizontal="left" vertical="center" wrapText="1"/>
      <protection locked="0"/>
    </xf>
    <xf numFmtId="0" fontId="4" fillId="5" borderId="4" xfId="1" applyFont="1" applyFill="1" applyBorder="1" applyAlignment="1" applyProtection="1">
      <alignment horizontal="left" vertical="center" wrapText="1"/>
      <protection locked="0"/>
    </xf>
    <xf numFmtId="0" fontId="4" fillId="5" borderId="46" xfId="1" applyFont="1" applyFill="1" applyBorder="1" applyAlignment="1" applyProtection="1">
      <alignment horizontal="left" vertical="center" wrapText="1"/>
      <protection locked="0"/>
    </xf>
    <xf numFmtId="0" fontId="4" fillId="5" borderId="0" xfId="1" applyFont="1" applyFill="1" applyAlignment="1">
      <alignment horizontal="center" vertical="center" wrapText="1"/>
    </xf>
    <xf numFmtId="0" fontId="4" fillId="5" borderId="23" xfId="1" applyFont="1" applyFill="1" applyBorder="1" applyAlignment="1">
      <alignment horizontal="center" vertical="center" wrapText="1"/>
    </xf>
    <xf numFmtId="0" fontId="4" fillId="5" borderId="18" xfId="1" applyFont="1" applyFill="1" applyBorder="1" applyAlignment="1">
      <alignment horizontal="center" vertical="center"/>
    </xf>
    <xf numFmtId="179" fontId="5" fillId="5" borderId="26" xfId="0" applyNumberFormat="1" applyFont="1" applyFill="1" applyBorder="1" applyProtection="1">
      <alignment vertical="center"/>
      <protection locked="0"/>
    </xf>
    <xf numFmtId="179" fontId="5" fillId="5" borderId="31" xfId="0" applyNumberFormat="1" applyFont="1" applyFill="1" applyBorder="1" applyProtection="1">
      <alignment vertical="center"/>
      <protection locked="0"/>
    </xf>
    <xf numFmtId="0" fontId="13" fillId="4" borderId="90" xfId="1" applyFont="1" applyFill="1" applyBorder="1" applyAlignment="1">
      <alignment horizontal="center" vertical="center"/>
    </xf>
    <xf numFmtId="0" fontId="13" fillId="4" borderId="8" xfId="1" applyFont="1" applyFill="1" applyBorder="1" applyAlignment="1">
      <alignment horizontal="center" vertical="center"/>
    </xf>
    <xf numFmtId="177" fontId="4" fillId="3" borderId="91" xfId="1" applyNumberFormat="1" applyFont="1" applyFill="1" applyBorder="1" applyAlignment="1">
      <alignment vertical="center"/>
    </xf>
    <xf numFmtId="177" fontId="4" fillId="3" borderId="11" xfId="1" applyNumberFormat="1" applyFont="1" applyFill="1" applyBorder="1" applyAlignment="1">
      <alignment vertical="center"/>
    </xf>
    <xf numFmtId="49" fontId="5" fillId="2" borderId="4" xfId="0" applyNumberFormat="1" applyFont="1" applyFill="1" applyBorder="1" applyAlignment="1" applyProtection="1">
      <alignment horizontal="left" vertical="center" wrapText="1"/>
      <protection locked="0"/>
    </xf>
    <xf numFmtId="49" fontId="5" fillId="2" borderId="46" xfId="0" applyNumberFormat="1" applyFont="1" applyFill="1" applyBorder="1" applyAlignment="1" applyProtection="1">
      <alignment horizontal="left" vertical="center" wrapText="1"/>
      <protection locked="0"/>
    </xf>
    <xf numFmtId="0" fontId="4" fillId="5" borderId="12" xfId="1" applyFont="1" applyFill="1" applyBorder="1" applyAlignment="1">
      <alignment horizontal="distributed" vertical="center"/>
    </xf>
    <xf numFmtId="176" fontId="4" fillId="2" borderId="14" xfId="1" applyNumberFormat="1" applyFont="1" applyFill="1" applyBorder="1" applyAlignment="1" applyProtection="1">
      <alignment horizontal="right" vertical="center" shrinkToFit="1"/>
      <protection locked="0"/>
    </xf>
    <xf numFmtId="176" fontId="4" fillId="2" borderId="4" xfId="1" applyNumberFormat="1" applyFont="1" applyFill="1" applyBorder="1" applyAlignment="1" applyProtection="1">
      <alignment horizontal="right" vertical="center" shrinkToFit="1"/>
      <protection locked="0"/>
    </xf>
    <xf numFmtId="0" fontId="8" fillId="5" borderId="35" xfId="1" quotePrefix="1" applyFont="1" applyFill="1" applyBorder="1" applyAlignment="1">
      <alignment horizontal="center" vertical="center"/>
    </xf>
    <xf numFmtId="0" fontId="9" fillId="5" borderId="35" xfId="1" applyFont="1" applyFill="1" applyBorder="1" applyAlignment="1">
      <alignment horizontal="center" vertical="center"/>
    </xf>
    <xf numFmtId="0" fontId="9" fillId="5" borderId="37" xfId="1" applyFont="1" applyFill="1" applyBorder="1" applyAlignment="1">
      <alignment horizontal="center" vertical="center"/>
    </xf>
    <xf numFmtId="0" fontId="10" fillId="5" borderId="39" xfId="1" applyFont="1" applyFill="1" applyBorder="1" applyAlignment="1">
      <alignment horizontal="left" vertical="top"/>
    </xf>
    <xf numFmtId="0" fontId="10" fillId="5" borderId="52" xfId="1" applyFont="1" applyFill="1" applyBorder="1" applyAlignment="1">
      <alignment horizontal="left" vertical="top"/>
    </xf>
    <xf numFmtId="0" fontId="13" fillId="5" borderId="53" xfId="1" applyFont="1" applyFill="1" applyBorder="1" applyAlignment="1">
      <alignment horizontal="left" vertical="top" wrapText="1"/>
    </xf>
    <xf numFmtId="0" fontId="13" fillId="5" borderId="54" xfId="1" applyFont="1" applyFill="1" applyBorder="1" applyAlignment="1">
      <alignment horizontal="left" vertical="top" wrapText="1"/>
    </xf>
    <xf numFmtId="0" fontId="13" fillId="5" borderId="55" xfId="1" applyFont="1" applyFill="1" applyBorder="1" applyAlignment="1">
      <alignment horizontal="left" vertical="top" wrapText="1"/>
    </xf>
    <xf numFmtId="49" fontId="4" fillId="2" borderId="56" xfId="1" applyNumberFormat="1" applyFont="1" applyFill="1" applyBorder="1" applyAlignment="1" applyProtection="1">
      <alignment horizontal="right" vertical="top"/>
      <protection locked="0"/>
    </xf>
    <xf numFmtId="49" fontId="4" fillId="2" borderId="54" xfId="1" applyNumberFormat="1" applyFont="1" applyFill="1" applyBorder="1" applyAlignment="1" applyProtection="1">
      <alignment horizontal="right" vertical="top"/>
      <protection locked="0"/>
    </xf>
    <xf numFmtId="49" fontId="4" fillId="2" borderId="57" xfId="1" applyNumberFormat="1" applyFont="1" applyFill="1" applyBorder="1" applyAlignment="1" applyProtection="1">
      <alignment horizontal="right" vertical="top"/>
      <protection locked="0"/>
    </xf>
    <xf numFmtId="0" fontId="4" fillId="5" borderId="16" xfId="1" applyFont="1" applyFill="1" applyBorder="1" applyAlignment="1">
      <alignment horizontal="left" vertical="top" wrapText="1"/>
    </xf>
    <xf numFmtId="0" fontId="4" fillId="5" borderId="18" xfId="1" applyFont="1" applyFill="1" applyBorder="1" applyAlignment="1">
      <alignment horizontal="left" vertical="top" wrapText="1"/>
    </xf>
    <xf numFmtId="11" fontId="4" fillId="5" borderId="15" xfId="1" applyNumberFormat="1" applyFont="1" applyFill="1" applyBorder="1" applyAlignment="1">
      <alignment horizontal="left" vertical="top"/>
    </xf>
    <xf numFmtId="11" fontId="4" fillId="5" borderId="16" xfId="1" applyNumberFormat="1" applyFont="1" applyFill="1" applyBorder="1" applyAlignment="1">
      <alignment horizontal="left" vertical="top"/>
    </xf>
    <xf numFmtId="11" fontId="4" fillId="5" borderId="50" xfId="1" applyNumberFormat="1" applyFont="1" applyFill="1" applyBorder="1" applyAlignment="1">
      <alignment horizontal="left" vertical="top"/>
    </xf>
    <xf numFmtId="0" fontId="4" fillId="2" borderId="14" xfId="1" applyFont="1" applyFill="1" applyBorder="1" applyAlignment="1" applyProtection="1">
      <alignment horizontal="center" vertical="center"/>
      <protection locked="0"/>
    </xf>
    <xf numFmtId="0" fontId="4" fillId="2" borderId="4" xfId="1" applyFont="1" applyFill="1" applyBorder="1" applyAlignment="1" applyProtection="1">
      <alignment horizontal="center" vertical="center"/>
      <protection locked="0"/>
    </xf>
    <xf numFmtId="0" fontId="4" fillId="2" borderId="46" xfId="1" applyFont="1" applyFill="1" applyBorder="1" applyAlignment="1" applyProtection="1">
      <alignment horizontal="center" vertical="center"/>
      <protection locked="0"/>
    </xf>
    <xf numFmtId="49" fontId="4" fillId="2" borderId="58" xfId="1" applyNumberFormat="1" applyFont="1" applyFill="1" applyBorder="1" applyAlignment="1" applyProtection="1">
      <alignment horizontal="left" vertical="center" wrapText="1"/>
      <protection locked="0"/>
    </xf>
    <xf numFmtId="49" fontId="4" fillId="2" borderId="0" xfId="1" applyNumberFormat="1" applyFont="1" applyFill="1" applyAlignment="1" applyProtection="1">
      <alignment horizontal="left" vertical="center" wrapText="1"/>
      <protection locked="0"/>
    </xf>
    <xf numFmtId="49" fontId="4" fillId="2" borderId="23" xfId="1" applyNumberFormat="1" applyFont="1" applyFill="1" applyBorder="1" applyAlignment="1" applyProtection="1">
      <alignment horizontal="left" vertical="center" wrapText="1"/>
      <protection locked="0"/>
    </xf>
    <xf numFmtId="49" fontId="4" fillId="2" borderId="59" xfId="1" applyNumberFormat="1" applyFont="1" applyFill="1" applyBorder="1" applyAlignment="1" applyProtection="1">
      <alignment horizontal="left" vertical="center" wrapText="1"/>
      <protection locked="0"/>
    </xf>
    <xf numFmtId="49" fontId="4" fillId="2" borderId="60" xfId="1" applyNumberFormat="1" applyFont="1" applyFill="1" applyBorder="1" applyAlignment="1" applyProtection="1">
      <alignment horizontal="left" vertical="center" wrapText="1"/>
      <protection locked="0"/>
    </xf>
    <xf numFmtId="49" fontId="4" fillId="2" borderId="61" xfId="1" applyNumberFormat="1" applyFont="1" applyFill="1" applyBorder="1" applyAlignment="1" applyProtection="1">
      <alignment horizontal="left" vertical="center" wrapText="1"/>
      <protection locked="0"/>
    </xf>
    <xf numFmtId="49" fontId="4" fillId="2" borderId="1" xfId="1" applyNumberFormat="1" applyFont="1" applyFill="1" applyBorder="1" applyAlignment="1" applyProtection="1">
      <alignment horizontal="left" vertical="center" wrapText="1"/>
      <protection locked="0"/>
    </xf>
    <xf numFmtId="49" fontId="4" fillId="2" borderId="44" xfId="1" applyNumberFormat="1" applyFont="1" applyFill="1" applyBorder="1" applyAlignment="1" applyProtection="1">
      <alignment horizontal="left" vertical="center" wrapText="1"/>
      <protection locked="0"/>
    </xf>
    <xf numFmtId="0" fontId="4" fillId="5" borderId="23" xfId="1" applyFont="1" applyFill="1" applyBorder="1" applyAlignment="1">
      <alignment horizontal="center" vertical="distributed"/>
    </xf>
    <xf numFmtId="0" fontId="5" fillId="5" borderId="19" xfId="0" applyFont="1" applyFill="1" applyBorder="1">
      <alignment vertical="center"/>
    </xf>
    <xf numFmtId="0" fontId="4" fillId="5" borderId="62" xfId="1" applyFont="1" applyFill="1" applyBorder="1" applyAlignment="1">
      <alignment horizontal="center" vertical="center"/>
    </xf>
    <xf numFmtId="0" fontId="4" fillId="5" borderId="63" xfId="1" applyFont="1" applyFill="1" applyBorder="1" applyAlignment="1">
      <alignment horizontal="center" vertical="center"/>
    </xf>
    <xf numFmtId="0" fontId="4" fillId="5" borderId="64" xfId="1" applyFont="1" applyFill="1" applyBorder="1" applyAlignment="1">
      <alignment horizontal="center" vertical="center"/>
    </xf>
    <xf numFmtId="0" fontId="4" fillId="5" borderId="24" xfId="1" applyFont="1" applyFill="1" applyBorder="1" applyAlignment="1">
      <alignment horizontal="center" vertical="center"/>
    </xf>
    <xf numFmtId="0" fontId="4" fillId="2" borderId="65" xfId="1" applyFont="1" applyFill="1" applyBorder="1" applyAlignment="1" applyProtection="1">
      <alignment horizontal="center" vertical="center"/>
      <protection locked="0"/>
    </xf>
    <xf numFmtId="0" fontId="4" fillId="2" borderId="25" xfId="1" applyFont="1" applyFill="1" applyBorder="1" applyAlignment="1" applyProtection="1">
      <alignment horizontal="center" vertical="center"/>
      <protection locked="0"/>
    </xf>
    <xf numFmtId="49" fontId="13" fillId="5" borderId="74" xfId="1" applyNumberFormat="1" applyFont="1" applyFill="1" applyBorder="1" applyAlignment="1">
      <alignment horizontal="right" vertical="top"/>
    </xf>
    <xf numFmtId="49" fontId="13" fillId="5" borderId="60" xfId="1" applyNumberFormat="1" applyFont="1" applyFill="1" applyBorder="1" applyAlignment="1">
      <alignment horizontal="right" vertical="top"/>
    </xf>
    <xf numFmtId="49" fontId="4" fillId="2" borderId="60" xfId="1" applyNumberFormat="1" applyFont="1" applyFill="1" applyBorder="1" applyAlignment="1" applyProtection="1">
      <alignment vertical="top"/>
      <protection locked="0"/>
    </xf>
    <xf numFmtId="49" fontId="4" fillId="2" borderId="61" xfId="1" applyNumberFormat="1" applyFont="1" applyFill="1" applyBorder="1" applyAlignment="1" applyProtection="1">
      <alignment vertical="top"/>
      <protection locked="0"/>
    </xf>
    <xf numFmtId="0" fontId="4" fillId="2" borderId="33" xfId="1" applyFont="1" applyFill="1" applyBorder="1" applyAlignment="1" applyProtection="1">
      <alignment horizontal="center" vertical="center"/>
      <protection locked="0"/>
    </xf>
    <xf numFmtId="0" fontId="4" fillId="2" borderId="34" xfId="1" applyFont="1" applyFill="1" applyBorder="1" applyAlignment="1" applyProtection="1">
      <alignment horizontal="center" vertical="center"/>
      <protection locked="0"/>
    </xf>
    <xf numFmtId="0" fontId="4" fillId="2" borderId="32" xfId="1" applyFont="1" applyFill="1" applyBorder="1" applyAlignment="1" applyProtection="1">
      <alignment horizontal="center" vertical="center"/>
      <protection locked="0"/>
    </xf>
    <xf numFmtId="0" fontId="22" fillId="3" borderId="100" xfId="1" applyFont="1" applyFill="1" applyBorder="1" applyAlignment="1">
      <alignment horizontal="center" vertical="center"/>
    </xf>
    <xf numFmtId="0" fontId="22" fillId="0" borderId="101" xfId="0" applyFont="1" applyBorder="1" applyAlignment="1">
      <alignment horizontal="center" vertical="center"/>
    </xf>
    <xf numFmtId="0" fontId="22" fillId="0" borderId="102" xfId="0" applyFont="1" applyBorder="1" applyAlignment="1">
      <alignment horizontal="center" vertical="center"/>
    </xf>
    <xf numFmtId="0" fontId="22" fillId="0" borderId="103" xfId="0" applyFont="1" applyBorder="1" applyAlignment="1">
      <alignment horizontal="center" vertical="center"/>
    </xf>
    <xf numFmtId="0" fontId="22" fillId="0" borderId="104" xfId="0" applyFont="1" applyBorder="1" applyAlignment="1">
      <alignment horizontal="center" vertical="center"/>
    </xf>
    <xf numFmtId="0" fontId="22" fillId="0" borderId="105" xfId="0" applyFont="1" applyBorder="1" applyAlignment="1">
      <alignment horizontal="center" vertical="center"/>
    </xf>
    <xf numFmtId="0" fontId="4" fillId="5" borderId="48" xfId="1" applyFont="1" applyFill="1" applyBorder="1" applyAlignment="1">
      <alignment horizontal="left" vertical="center" wrapText="1"/>
    </xf>
    <xf numFmtId="0" fontId="4" fillId="5" borderId="49" xfId="1" applyFont="1" applyFill="1" applyBorder="1" applyAlignment="1">
      <alignment horizontal="left" vertical="center" wrapText="1"/>
    </xf>
    <xf numFmtId="49" fontId="6" fillId="2" borderId="15" xfId="1" applyNumberFormat="1" applyFont="1" applyFill="1" applyBorder="1" applyAlignment="1" applyProtection="1">
      <alignment horizontal="left" vertical="center" wrapText="1" shrinkToFit="1"/>
      <protection locked="0"/>
    </xf>
    <xf numFmtId="49" fontId="6" fillId="2" borderId="16" xfId="1" applyNumberFormat="1" applyFont="1" applyFill="1" applyBorder="1" applyAlignment="1" applyProtection="1">
      <alignment horizontal="left" vertical="center" wrapText="1" shrinkToFit="1"/>
      <protection locked="0"/>
    </xf>
    <xf numFmtId="49" fontId="6" fillId="2" borderId="50" xfId="1" applyNumberFormat="1" applyFont="1" applyFill="1" applyBorder="1" applyAlignment="1" applyProtection="1">
      <alignment horizontal="left" vertical="center" wrapText="1" shrinkToFit="1"/>
      <protection locked="0"/>
    </xf>
    <xf numFmtId="49" fontId="6" fillId="2" borderId="17" xfId="1" applyNumberFormat="1" applyFont="1" applyFill="1" applyBorder="1" applyAlignment="1" applyProtection="1">
      <alignment horizontal="left" vertical="center" wrapText="1" shrinkToFit="1"/>
      <protection locked="0"/>
    </xf>
    <xf numFmtId="49" fontId="6" fillId="2" borderId="5" xfId="1" applyNumberFormat="1" applyFont="1" applyFill="1" applyBorder="1" applyAlignment="1" applyProtection="1">
      <alignment horizontal="left" vertical="center" wrapText="1" shrinkToFit="1"/>
      <protection locked="0"/>
    </xf>
    <xf numFmtId="49" fontId="6" fillId="2" borderId="45" xfId="1" applyNumberFormat="1" applyFont="1" applyFill="1" applyBorder="1" applyAlignment="1" applyProtection="1">
      <alignment horizontal="left" vertical="center" wrapText="1" shrinkToFit="1"/>
      <protection locked="0"/>
    </xf>
    <xf numFmtId="178" fontId="4" fillId="3" borderId="15" xfId="1" applyNumberFormat="1" applyFont="1" applyFill="1" applyBorder="1" applyAlignment="1">
      <alignment horizontal="right" vertical="center" shrinkToFit="1"/>
    </xf>
    <xf numFmtId="178" fontId="4" fillId="3" borderId="16" xfId="1" applyNumberFormat="1" applyFont="1" applyFill="1" applyBorder="1" applyAlignment="1">
      <alignment horizontal="right" vertical="center" shrinkToFit="1"/>
    </xf>
    <xf numFmtId="178" fontId="4" fillId="3" borderId="17" xfId="1" applyNumberFormat="1" applyFont="1" applyFill="1" applyBorder="1" applyAlignment="1">
      <alignment horizontal="right" vertical="center" shrinkToFit="1"/>
    </xf>
    <xf numFmtId="178" fontId="4" fillId="3" borderId="5" xfId="1" applyNumberFormat="1" applyFont="1" applyFill="1" applyBorder="1" applyAlignment="1">
      <alignment horizontal="right" vertical="center" shrinkToFit="1"/>
    </xf>
    <xf numFmtId="0" fontId="6" fillId="5" borderId="14" xfId="1" applyFont="1" applyFill="1" applyBorder="1" applyAlignment="1">
      <alignment horizontal="center" vertical="center"/>
    </xf>
    <xf numFmtId="0" fontId="6" fillId="5" borderId="4" xfId="1" applyFont="1" applyFill="1" applyBorder="1" applyAlignment="1">
      <alignment horizontal="center" vertical="center"/>
    </xf>
    <xf numFmtId="0" fontId="6" fillId="5" borderId="2" xfId="1" applyFont="1" applyFill="1" applyBorder="1" applyAlignment="1">
      <alignment horizontal="center" vertical="center"/>
    </xf>
    <xf numFmtId="178" fontId="4" fillId="3" borderId="14" xfId="1" applyNumberFormat="1" applyFont="1" applyFill="1" applyBorder="1" applyAlignment="1">
      <alignment vertical="center" shrinkToFit="1"/>
    </xf>
    <xf numFmtId="178" fontId="4" fillId="3" borderId="4" xfId="1" applyNumberFormat="1" applyFont="1" applyFill="1" applyBorder="1" applyAlignment="1">
      <alignment vertical="center" shrinkToFit="1"/>
    </xf>
    <xf numFmtId="0" fontId="6" fillId="5" borderId="48" xfId="1" applyFont="1" applyFill="1" applyBorder="1" applyAlignment="1">
      <alignment horizontal="left" vertical="center" wrapText="1"/>
    </xf>
    <xf numFmtId="0" fontId="6" fillId="5" borderId="51" xfId="1" applyFont="1" applyFill="1" applyBorder="1" applyAlignment="1">
      <alignment horizontal="left" vertical="center" wrapText="1"/>
    </xf>
    <xf numFmtId="0" fontId="6" fillId="5" borderId="49" xfId="1" applyFont="1" applyFill="1" applyBorder="1" applyAlignment="1">
      <alignment horizontal="left" vertical="center" wrapText="1"/>
    </xf>
    <xf numFmtId="0" fontId="4" fillId="5" borderId="23" xfId="1" applyFont="1" applyFill="1" applyBorder="1" applyAlignment="1">
      <alignment horizontal="left" vertical="center" wrapText="1"/>
    </xf>
    <xf numFmtId="0" fontId="13" fillId="5" borderId="14"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3" fillId="5" borderId="2" xfId="1" applyFont="1" applyFill="1" applyBorder="1" applyAlignment="1">
      <alignment horizontal="center" vertical="center" wrapText="1"/>
    </xf>
    <xf numFmtId="0" fontId="5" fillId="5" borderId="19" xfId="0" applyFont="1" applyFill="1" applyBorder="1" applyAlignment="1">
      <alignment horizontal="left" vertical="center" wrapText="1"/>
    </xf>
    <xf numFmtId="0" fontId="4" fillId="5" borderId="93"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18" xfId="1" applyFont="1" applyFill="1" applyBorder="1" applyAlignment="1">
      <alignment vertical="center" wrapText="1"/>
    </xf>
    <xf numFmtId="0" fontId="4" fillId="5" borderId="23" xfId="1" applyFont="1" applyFill="1" applyBorder="1" applyAlignment="1">
      <alignment vertical="center" wrapText="1"/>
    </xf>
    <xf numFmtId="0" fontId="4" fillId="5" borderId="19" xfId="1" applyFont="1" applyFill="1" applyBorder="1" applyAlignment="1">
      <alignment vertical="center" wrapText="1"/>
    </xf>
    <xf numFmtId="0" fontId="4" fillId="5" borderId="15" xfId="1" applyFont="1" applyFill="1" applyBorder="1" applyAlignment="1">
      <alignment horizontal="distributed" vertical="center" wrapText="1"/>
    </xf>
    <xf numFmtId="0" fontId="4" fillId="5" borderId="16" xfId="1" applyFont="1" applyFill="1" applyBorder="1" applyAlignment="1">
      <alignment horizontal="distributed" vertical="center" wrapText="1"/>
    </xf>
    <xf numFmtId="0" fontId="4" fillId="5" borderId="18" xfId="1" applyFont="1" applyFill="1" applyBorder="1" applyAlignment="1">
      <alignment horizontal="distributed" vertical="center" wrapText="1"/>
    </xf>
    <xf numFmtId="0" fontId="4" fillId="5" borderId="1" xfId="1" applyFont="1" applyFill="1" applyBorder="1" applyAlignment="1">
      <alignment horizontal="distributed" vertical="center" wrapText="1"/>
    </xf>
    <xf numFmtId="0" fontId="4" fillId="5" borderId="5" xfId="1" applyFont="1" applyFill="1" applyBorder="1" applyAlignment="1">
      <alignment horizontal="distributed" vertical="center" wrapText="1"/>
    </xf>
    <xf numFmtId="0" fontId="4" fillId="5" borderId="19" xfId="1" applyFont="1" applyFill="1" applyBorder="1" applyAlignment="1">
      <alignment horizontal="distributed" vertical="center" wrapText="1"/>
    </xf>
    <xf numFmtId="0" fontId="6" fillId="5" borderId="17"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4" fillId="5" borderId="12" xfId="1" applyFont="1" applyFill="1" applyBorder="1" applyAlignment="1" applyProtection="1">
      <alignment horizontal="center" vertical="center"/>
      <protection locked="0"/>
    </xf>
    <xf numFmtId="0" fontId="4" fillId="5" borderId="15"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8" xfId="1" applyFont="1" applyFill="1" applyBorder="1" applyAlignment="1">
      <alignment horizontal="center" vertical="center" shrinkToFit="1"/>
    </xf>
    <xf numFmtId="0" fontId="4" fillId="2" borderId="12" xfId="1" applyFont="1" applyFill="1" applyBorder="1" applyAlignment="1" applyProtection="1">
      <alignment horizontal="center" vertical="center" wrapText="1"/>
      <protection locked="0"/>
    </xf>
    <xf numFmtId="0" fontId="4" fillId="5" borderId="14" xfId="1" applyFont="1" applyFill="1" applyBorder="1" applyAlignment="1">
      <alignment horizontal="distributed" vertical="center" shrinkToFit="1"/>
    </xf>
    <xf numFmtId="0" fontId="4" fillId="5" borderId="4" xfId="1" applyFont="1" applyFill="1" applyBorder="1" applyAlignment="1">
      <alignment horizontal="distributed" vertical="center" shrinkToFit="1"/>
    </xf>
    <xf numFmtId="0" fontId="4" fillId="5" borderId="2" xfId="1" applyFont="1" applyFill="1" applyBorder="1" applyAlignment="1">
      <alignment horizontal="distributed" vertical="center" shrinkToFit="1"/>
    </xf>
    <xf numFmtId="177" fontId="4" fillId="2" borderId="14" xfId="1" applyNumberFormat="1" applyFont="1" applyFill="1" applyBorder="1" applyAlignment="1" applyProtection="1">
      <alignment horizontal="right" vertical="center" shrinkToFit="1"/>
      <protection locked="0"/>
    </xf>
    <xf numFmtId="177" fontId="4" fillId="2" borderId="4" xfId="1" applyNumberFormat="1" applyFont="1" applyFill="1" applyBorder="1" applyAlignment="1" applyProtection="1">
      <alignment horizontal="right" vertical="center" shrinkToFit="1"/>
      <protection locked="0"/>
    </xf>
    <xf numFmtId="0" fontId="4" fillId="5" borderId="0" xfId="1" applyFont="1" applyFill="1" applyAlignment="1">
      <alignment horizontal="left" vertical="center" wrapText="1"/>
    </xf>
    <xf numFmtId="180" fontId="4" fillId="5" borderId="16" xfId="1" applyNumberFormat="1" applyFont="1" applyFill="1" applyBorder="1" applyAlignment="1">
      <alignment horizontal="right" vertical="center" shrinkToFit="1"/>
    </xf>
    <xf numFmtId="180" fontId="4" fillId="5" borderId="5" xfId="1" applyNumberFormat="1" applyFont="1" applyFill="1" applyBorder="1" applyAlignment="1">
      <alignment horizontal="right" vertical="center" shrinkToFit="1"/>
    </xf>
    <xf numFmtId="0" fontId="3" fillId="5" borderId="69" xfId="1" applyFont="1" applyFill="1" applyBorder="1" applyAlignment="1">
      <alignment horizontal="right" vertical="center"/>
    </xf>
    <xf numFmtId="0" fontId="3" fillId="5" borderId="70" xfId="1" applyFont="1" applyFill="1" applyBorder="1" applyAlignment="1">
      <alignment horizontal="right" vertical="center"/>
    </xf>
    <xf numFmtId="177" fontId="4" fillId="7" borderId="14" xfId="1" applyNumberFormat="1" applyFont="1" applyFill="1" applyBorder="1" applyAlignment="1">
      <alignment horizontal="right" vertical="center" shrinkToFit="1"/>
    </xf>
    <xf numFmtId="0" fontId="25" fillId="0" borderId="0" xfId="0" applyFont="1" applyAlignment="1">
      <alignment horizontal="left" vertical="center"/>
    </xf>
    <xf numFmtId="0" fontId="15" fillId="5" borderId="0" xfId="0" applyFont="1" applyFill="1" applyAlignment="1">
      <alignment horizontal="center" shrinkToFit="1"/>
    </xf>
    <xf numFmtId="0" fontId="15" fillId="5" borderId="18" xfId="0" applyFont="1" applyFill="1" applyBorder="1" applyAlignment="1">
      <alignment horizontal="center" shrinkToFit="1"/>
    </xf>
    <xf numFmtId="0" fontId="15" fillId="5" borderId="19" xfId="0" applyFont="1" applyFill="1" applyBorder="1" applyAlignment="1">
      <alignment horizontal="center" shrinkToFit="1"/>
    </xf>
    <xf numFmtId="0" fontId="15" fillId="0" borderId="12" xfId="0" applyFont="1" applyBorder="1" applyAlignment="1">
      <alignment horizontal="center" vertical="center" wrapText="1"/>
    </xf>
    <xf numFmtId="0" fontId="15" fillId="0" borderId="9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2" xfId="0" applyFont="1" applyBorder="1" applyAlignment="1">
      <alignment horizontal="center" vertical="center" shrinkToFit="1"/>
    </xf>
    <xf numFmtId="177" fontId="24" fillId="3" borderId="6" xfId="0" applyNumberFormat="1" applyFont="1" applyFill="1" applyBorder="1" applyAlignment="1">
      <alignment horizontal="center"/>
    </xf>
    <xf numFmtId="177" fontId="24" fillId="3" borderId="8" xfId="0" applyNumberFormat="1" applyFont="1" applyFill="1" applyBorder="1" applyAlignment="1">
      <alignment horizontal="center"/>
    </xf>
    <xf numFmtId="177" fontId="24" fillId="3" borderId="9" xfId="0" applyNumberFormat="1" applyFont="1" applyFill="1" applyBorder="1" applyAlignment="1">
      <alignment horizontal="center"/>
    </xf>
    <xf numFmtId="177" fontId="24" fillId="3" borderId="11" xfId="0" applyNumberFormat="1" applyFont="1" applyFill="1" applyBorder="1" applyAlignment="1">
      <alignment horizontal="center"/>
    </xf>
    <xf numFmtId="177" fontId="15" fillId="5" borderId="0" xfId="0" applyNumberFormat="1" applyFont="1" applyFill="1" applyAlignment="1">
      <alignment horizontal="center" wrapText="1"/>
    </xf>
    <xf numFmtId="177" fontId="15" fillId="5" borderId="0" xfId="0" applyNumberFormat="1" applyFont="1" applyFill="1" applyAlignment="1">
      <alignment horizontal="center"/>
    </xf>
    <xf numFmtId="177" fontId="15" fillId="3" borderId="15" xfId="0" applyNumberFormat="1" applyFont="1" applyFill="1" applyBorder="1" applyAlignment="1">
      <alignment horizontal="right"/>
    </xf>
    <xf numFmtId="177" fontId="15" fillId="3" borderId="16" xfId="0" applyNumberFormat="1" applyFont="1" applyFill="1" applyBorder="1" applyAlignment="1">
      <alignment horizontal="right"/>
    </xf>
    <xf numFmtId="177" fontId="15" fillId="3" borderId="17" xfId="0" applyNumberFormat="1" applyFont="1" applyFill="1" applyBorder="1" applyAlignment="1">
      <alignment horizontal="right"/>
    </xf>
    <xf numFmtId="177" fontId="15" fillId="3" borderId="5" xfId="0" applyNumberFormat="1" applyFont="1" applyFill="1" applyBorder="1" applyAlignment="1">
      <alignment horizontal="right"/>
    </xf>
    <xf numFmtId="0" fontId="4" fillId="5" borderId="12" xfId="1" applyFont="1" applyFill="1" applyBorder="1" applyAlignment="1">
      <alignment horizontal="center" vertical="center"/>
    </xf>
    <xf numFmtId="0" fontId="12" fillId="3" borderId="93" xfId="3" applyFont="1" applyFill="1" applyBorder="1" applyAlignment="1">
      <alignment horizontal="center" vertical="center" shrinkToFit="1"/>
    </xf>
    <xf numFmtId="0" fontId="15" fillId="0" borderId="1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2" fillId="3" borderId="12" xfId="3" applyFont="1" applyFill="1" applyBorder="1" applyAlignment="1">
      <alignment horizontal="center" vertical="center" shrinkToFit="1"/>
    </xf>
    <xf numFmtId="0" fontId="15" fillId="3" borderId="14"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2" xfId="0" applyFont="1" applyFill="1" applyBorder="1" applyAlignment="1">
      <alignment horizontal="center" vertical="center" shrinkToFit="1"/>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5" fillId="0" borderId="96" xfId="0"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15" fillId="0" borderId="12" xfId="0" applyFont="1" applyBorder="1" applyAlignment="1">
      <alignment horizontal="center" vertical="center"/>
    </xf>
    <xf numFmtId="0" fontId="0" fillId="7" borderId="12" xfId="0" applyFill="1" applyBorder="1" applyAlignment="1">
      <alignment horizontal="left" vertical="center"/>
    </xf>
    <xf numFmtId="0" fontId="0" fillId="3" borderId="12" xfId="0" applyFill="1" applyBorder="1" applyAlignment="1">
      <alignment horizontal="left" vertical="center"/>
    </xf>
    <xf numFmtId="0" fontId="0" fillId="3" borderId="12" xfId="0" applyFill="1" applyBorder="1" applyAlignment="1">
      <alignment horizontal="center" vertical="center"/>
    </xf>
    <xf numFmtId="177" fontId="0" fillId="3" borderId="14" xfId="0" applyNumberFormat="1" applyFill="1" applyBorder="1">
      <alignment vertical="center"/>
    </xf>
    <xf numFmtId="177" fontId="0" fillId="3" borderId="4" xfId="0" applyNumberFormat="1" applyFill="1" applyBorder="1">
      <alignment vertical="center"/>
    </xf>
    <xf numFmtId="0" fontId="15" fillId="0" borderId="9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3" xfId="0" applyFont="1" applyBorder="1" applyAlignment="1">
      <alignment horizontal="center" vertical="center"/>
    </xf>
    <xf numFmtId="0" fontId="15" fillId="0" borderId="3" xfId="0" applyFont="1" applyBorder="1" applyAlignment="1">
      <alignment horizontal="center" vertical="center"/>
    </xf>
    <xf numFmtId="177" fontId="15" fillId="3" borderId="15" xfId="0" applyNumberFormat="1" applyFont="1" applyFill="1" applyBorder="1" applyAlignment="1">
      <alignment horizontal="right" wrapText="1"/>
    </xf>
    <xf numFmtId="177" fontId="15" fillId="3" borderId="17" xfId="0" applyNumberFormat="1" applyFont="1" applyFill="1" applyBorder="1" applyAlignment="1">
      <alignment horizontal="right" wrapText="1"/>
    </xf>
  </cellXfs>
  <cellStyles count="5">
    <cellStyle name="桁区切り" xfId="4" builtinId="6"/>
    <cellStyle name="標準" xfId="0" builtinId="0"/>
    <cellStyle name="標準_【新様式案】計画書" xfId="1" xr:uid="{00000000-0005-0000-0000-000002000000}"/>
    <cellStyle name="標準_【新様式案】報告書" xfId="2" xr:uid="{00000000-0005-0000-0000-000003000000}"/>
    <cellStyle name="標準_Sheet1" xfId="3" xr:uid="{00000000-0005-0000-0000-000004000000}"/>
  </cellStyles>
  <dxfs count="10">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patternType="solid">
          <bgColor indexed="9"/>
        </patternFill>
      </fill>
    </dxf>
    <dxf>
      <fill>
        <patternFill>
          <bgColor indexed="9"/>
        </patternFill>
      </fill>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B$17" lockText="1" noThreeD="1"/>
</file>

<file path=xl/ctrlProps/ctrlProp2.xml><?xml version="1.0" encoding="utf-8"?>
<formControlPr xmlns="http://schemas.microsoft.com/office/spreadsheetml/2009/9/main" objectType="CheckBox" fmlaLink="$AB$16" lockText="1" noThreeD="1"/>
</file>

<file path=xl/ctrlProps/ctrlProp3.xml><?xml version="1.0" encoding="utf-8"?>
<formControlPr xmlns="http://schemas.microsoft.com/office/spreadsheetml/2009/9/main" objectType="CheckBox" checked="Checked" fmlaLink="$AB$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17</xdr:row>
          <xdr:rowOff>28575</xdr:rowOff>
        </xdr:from>
        <xdr:to>
          <xdr:col>14</xdr:col>
          <xdr:colOff>57150</xdr:colOff>
          <xdr:row>18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14</xdr:col>
          <xdr:colOff>57150</xdr:colOff>
          <xdr:row>17</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9525</xdr:rowOff>
        </xdr:from>
        <xdr:to>
          <xdr:col>14</xdr:col>
          <xdr:colOff>57150</xdr:colOff>
          <xdr:row>16</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52915</xdr:colOff>
      <xdr:row>30</xdr:row>
      <xdr:rowOff>158750</xdr:rowOff>
    </xdr:from>
    <xdr:to>
      <xdr:col>8</xdr:col>
      <xdr:colOff>292360</xdr:colOff>
      <xdr:row>30</xdr:row>
      <xdr:rowOff>158750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2995082" y="6783917"/>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52915</xdr:colOff>
      <xdr:row>28</xdr:row>
      <xdr:rowOff>169333</xdr:rowOff>
    </xdr:from>
    <xdr:to>
      <xdr:col>8</xdr:col>
      <xdr:colOff>292360</xdr:colOff>
      <xdr:row>28</xdr:row>
      <xdr:rowOff>169333</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995082" y="6445250"/>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0</xdr:colOff>
      <xdr:row>0</xdr:row>
      <xdr:rowOff>0</xdr:rowOff>
    </xdr:from>
    <xdr:to>
      <xdr:col>44</xdr:col>
      <xdr:colOff>102394</xdr:colOff>
      <xdr:row>1</xdr:row>
      <xdr:rowOff>75291</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9630833" y="0"/>
          <a:ext cx="5433219" cy="3187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①</a:t>
          </a:r>
          <a:r>
            <a:rPr kumimoji="1" lang="en-US" altLang="ja-JP" sz="1200" b="1"/>
            <a:t>】 </a:t>
          </a:r>
          <a:r>
            <a:rPr kumimoji="1" lang="ja-JP" altLang="en-US" sz="1200" b="0">
              <a:solidFill>
                <a:srgbClr val="0070C0"/>
              </a:solidFill>
            </a:rPr>
            <a:t>青色のセル</a:t>
          </a:r>
          <a:r>
            <a:rPr kumimoji="1" lang="ja-JP" altLang="en-US" sz="1200" b="0"/>
            <a:t>に</a:t>
          </a:r>
          <a:r>
            <a:rPr kumimoji="1" lang="ja-JP" altLang="en-US" sz="1200" b="0" u="sng"/>
            <a:t>必要事項を記入してください。</a:t>
          </a:r>
        </a:p>
      </xdr:txBody>
    </xdr:sp>
    <xdr:clientData/>
  </xdr:twoCellAnchor>
  <xdr:twoCellAnchor editAs="oneCell">
    <xdr:from>
      <xdr:col>26</xdr:col>
      <xdr:colOff>0</xdr:colOff>
      <xdr:row>1</xdr:row>
      <xdr:rowOff>111123</xdr:rowOff>
    </xdr:from>
    <xdr:to>
      <xdr:col>44</xdr:col>
      <xdr:colOff>102394</xdr:colOff>
      <xdr:row>2</xdr:row>
      <xdr:rowOff>183241</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9630833" y="354540"/>
          <a:ext cx="5433219" cy="318709"/>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②</a:t>
          </a:r>
          <a:r>
            <a:rPr kumimoji="1" lang="en-US" altLang="ja-JP" sz="1200" b="1">
              <a:solidFill>
                <a:schemeClr val="tx1"/>
              </a:solidFill>
            </a:rPr>
            <a:t>】 </a:t>
          </a:r>
          <a:r>
            <a:rPr kumimoji="1" lang="ja-JP" altLang="en-US" sz="1200" b="0">
              <a:solidFill>
                <a:srgbClr val="FF0000"/>
              </a:solidFill>
            </a:rPr>
            <a:t>赤色のセル</a:t>
          </a:r>
          <a:r>
            <a:rPr kumimoji="1" lang="ja-JP" altLang="en-US" sz="1200" b="0"/>
            <a:t>は</a:t>
          </a:r>
          <a:r>
            <a:rPr kumimoji="1" lang="ja-JP" altLang="en-US" sz="1200" b="0" u="sng"/>
            <a:t>自動計算／自動転記のため、記入不要。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66675</xdr:colOff>
      <xdr:row>0</xdr:row>
      <xdr:rowOff>85725</xdr:rowOff>
    </xdr:from>
    <xdr:to>
      <xdr:col>22</xdr:col>
      <xdr:colOff>590550</xdr:colOff>
      <xdr:row>2</xdr:row>
      <xdr:rowOff>28725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48775" y="85725"/>
          <a:ext cx="5715000" cy="324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a:t>
          </a:r>
          <a:r>
            <a:rPr kumimoji="1" lang="en-US" altLang="ja-JP" sz="1200" b="1">
              <a:solidFill>
                <a:schemeClr val="tx1"/>
              </a:solidFill>
            </a:rPr>
            <a:t>】 </a:t>
          </a:r>
          <a:r>
            <a:rPr kumimoji="1" lang="ja-JP" altLang="en-US" sz="1200" b="0">
              <a:solidFill>
                <a:srgbClr val="FF0000"/>
              </a:solidFill>
            </a:rPr>
            <a:t>赤色のセル</a:t>
          </a:r>
          <a:r>
            <a:rPr kumimoji="1" lang="ja-JP" altLang="en-US" sz="1200" b="0"/>
            <a:t>は</a:t>
          </a:r>
          <a:r>
            <a:rPr kumimoji="1" lang="ja-JP" altLang="en-US" sz="1200" b="0" u="sng"/>
            <a:t>自動計算／自動転記のため、記入不要。</a:t>
          </a:r>
        </a:p>
      </xdr:txBody>
    </xdr:sp>
    <xdr:clientData/>
  </xdr:twoCellAnchor>
  <xdr:twoCellAnchor>
    <xdr:from>
      <xdr:col>7</xdr:col>
      <xdr:colOff>247650</xdr:colOff>
      <xdr:row>18</xdr:row>
      <xdr:rowOff>85725</xdr:rowOff>
    </xdr:from>
    <xdr:to>
      <xdr:col>15</xdr:col>
      <xdr:colOff>95250</xdr:colOff>
      <xdr:row>22</xdr:row>
      <xdr:rowOff>57150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14850" y="3705225"/>
          <a:ext cx="4533900" cy="628650"/>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en-US" altLang="ja-JP" sz="1100" b="1">
              <a:latin typeface="+mn-ea"/>
              <a:ea typeface="+mn-ea"/>
            </a:rPr>
            <a:t>【</a:t>
          </a:r>
          <a:r>
            <a:rPr kumimoji="1" lang="ja-JP" altLang="en-US" sz="1100" b="1">
              <a:latin typeface="+mn-ea"/>
              <a:ea typeface="+mn-ea"/>
            </a:rPr>
            <a:t>注意</a:t>
          </a:r>
          <a:r>
            <a:rPr kumimoji="1" lang="en-US" altLang="ja-JP" sz="1100" b="1">
              <a:solidFill>
                <a:schemeClr val="tx1"/>
              </a:solidFill>
              <a:latin typeface="+mn-ea"/>
              <a:ea typeface="+mn-ea"/>
            </a:rPr>
            <a:t>】 </a:t>
          </a:r>
        </a:p>
        <a:p>
          <a:r>
            <a:rPr kumimoji="1" lang="ja-JP" altLang="en-US" sz="1100" b="1">
              <a:solidFill>
                <a:schemeClr val="tx1"/>
              </a:solidFill>
              <a:latin typeface="+mn-ea"/>
              <a:ea typeface="+mn-ea"/>
            </a:rPr>
            <a:t>　本シートで算出する超過削減量は第六計画期間で使用するものなので、</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　第五計画期間</a:t>
          </a:r>
          <a:r>
            <a:rPr kumimoji="1" lang="en-US" altLang="ja-JP" sz="1100" b="1">
              <a:solidFill>
                <a:schemeClr val="tx1"/>
              </a:solidFill>
              <a:latin typeface="+mn-ea"/>
              <a:ea typeface="+mn-ea"/>
            </a:rPr>
            <a:t>(R4</a:t>
          </a:r>
          <a:r>
            <a:rPr kumimoji="1" lang="ja-JP" altLang="en-US" sz="1100" b="1">
              <a:solidFill>
                <a:schemeClr val="tx1"/>
              </a:solidFill>
              <a:latin typeface="+mn-ea"/>
              <a:ea typeface="+mn-ea"/>
            </a:rPr>
            <a:t>～</a:t>
          </a:r>
          <a:r>
            <a:rPr kumimoji="1" lang="en-US" altLang="ja-JP" sz="1100" b="1">
              <a:solidFill>
                <a:schemeClr val="tx1"/>
              </a:solidFill>
              <a:latin typeface="+mn-ea"/>
              <a:ea typeface="+mn-ea"/>
            </a:rPr>
            <a:t>R6)</a:t>
          </a:r>
          <a:r>
            <a:rPr kumimoji="1" lang="ja-JP" altLang="en-US" sz="1100" b="1">
              <a:solidFill>
                <a:schemeClr val="tx1"/>
              </a:solidFill>
              <a:latin typeface="+mn-ea"/>
              <a:ea typeface="+mn-ea"/>
            </a:rPr>
            <a:t>の報告書では使用できません。ご注意ください。</a:t>
          </a:r>
          <a:endParaRPr kumimoji="1" lang="ja-JP" altLang="en-US" sz="1100" b="0" u="sng">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74"/>
  <sheetViews>
    <sheetView tabSelected="1" topLeftCell="L38" zoomScale="90" zoomScaleNormal="90" workbookViewId="0">
      <selection activeCell="R52" sqref="R52:T53"/>
    </sheetView>
  </sheetViews>
  <sheetFormatPr defaultColWidth="9.140625" defaultRowHeight="13.5" outlineLevelCol="1"/>
  <cols>
    <col min="1" max="1" width="3.42578125" style="2" customWidth="1"/>
    <col min="2" max="2" width="7.42578125" style="2" customWidth="1"/>
    <col min="3" max="3" width="18.28515625" style="2" customWidth="1"/>
    <col min="4" max="4" width="2.28515625" style="2" customWidth="1"/>
    <col min="5" max="5" width="12.7109375" style="2" customWidth="1"/>
    <col min="6" max="9" width="5.28515625" style="2" customWidth="1"/>
    <col min="10" max="25" width="4.28515625" style="2" customWidth="1"/>
    <col min="26" max="26" width="10.7109375" style="2" customWidth="1"/>
    <col min="27" max="27" width="9.140625" style="2"/>
    <col min="28" max="28" width="19.85546875" style="2" hidden="1" customWidth="1" outlineLevel="1"/>
    <col min="29" max="31" width="14.28515625" style="2" hidden="1" customWidth="1" outlineLevel="1"/>
    <col min="32" max="32" width="10.42578125" style="2" hidden="1" customWidth="1" outlineLevel="1"/>
    <col min="33" max="33" width="17.7109375" style="2" hidden="1" customWidth="1" outlineLevel="1"/>
    <col min="34" max="39" width="13.28515625" style="2" hidden="1" customWidth="1" outlineLevel="1"/>
    <col min="40" max="40" width="9.140625" style="2" hidden="1" customWidth="1" outlineLevel="1"/>
    <col min="41" max="41" width="19.42578125" style="39" customWidth="1" collapsed="1"/>
    <col min="42" max="44" width="17.140625" style="39" customWidth="1"/>
    <col min="45" max="45" width="8.5703125" style="39" customWidth="1"/>
    <col min="46" max="46" width="6.5703125" style="39" customWidth="1"/>
    <col min="47" max="47" width="9.140625" style="39" customWidth="1"/>
    <col min="48" max="48" width="9.140625" style="2" hidden="1" customWidth="1" outlineLevel="1"/>
    <col min="49" max="49" width="29.7109375" style="2" hidden="1" customWidth="1" outlineLevel="1"/>
    <col min="50" max="52" width="17.140625" style="2" hidden="1" customWidth="1" outlineLevel="1"/>
    <col min="53" max="53" width="13.28515625" style="2" hidden="1" customWidth="1" outlineLevel="1"/>
    <col min="54" max="54" width="9.140625" style="2" hidden="1" customWidth="1" outlineLevel="1"/>
    <col min="55" max="55" width="17.140625" style="2" customWidth="1" collapsed="1"/>
    <col min="56" max="58" width="17.140625" style="2" customWidth="1"/>
    <col min="59" max="16384" width="9.140625" style="2"/>
  </cols>
  <sheetData>
    <row r="1" spans="1:54" ht="18.75" customHeight="1">
      <c r="A1" s="28"/>
      <c r="B1" s="29"/>
      <c r="C1" s="30"/>
      <c r="D1" s="30"/>
      <c r="E1" s="30"/>
      <c r="F1" s="30"/>
      <c r="G1" s="30"/>
      <c r="H1" s="30"/>
      <c r="I1" s="30"/>
      <c r="J1" s="30"/>
      <c r="K1" s="29"/>
      <c r="L1" s="29"/>
      <c r="M1" s="29"/>
      <c r="N1" s="29"/>
      <c r="O1" s="29"/>
      <c r="P1" s="29"/>
      <c r="Q1" s="29"/>
      <c r="R1" s="29"/>
      <c r="S1" s="29"/>
      <c r="T1" s="29"/>
      <c r="U1" s="29"/>
      <c r="V1" s="29"/>
      <c r="W1" s="29"/>
      <c r="X1" s="29"/>
      <c r="Y1" s="31"/>
      <c r="Z1" s="77"/>
      <c r="AA1" s="78"/>
    </row>
    <row r="2" spans="1:54" ht="18.75" customHeight="1">
      <c r="A2" s="32"/>
      <c r="B2" s="3"/>
      <c r="C2" s="4"/>
      <c r="D2" s="4"/>
      <c r="E2" s="4"/>
      <c r="F2" s="4"/>
      <c r="G2" s="4"/>
      <c r="H2" s="4"/>
      <c r="I2" s="4"/>
      <c r="J2" s="4"/>
      <c r="K2" s="3"/>
      <c r="L2" s="3"/>
      <c r="M2" s="3"/>
      <c r="N2" s="3"/>
      <c r="O2" s="3"/>
      <c r="P2" s="3"/>
      <c r="Q2" s="3"/>
      <c r="R2" s="3"/>
      <c r="S2" s="3"/>
      <c r="T2" s="3"/>
      <c r="U2" s="3"/>
      <c r="V2" s="3"/>
      <c r="W2" s="3"/>
      <c r="X2" s="3"/>
      <c r="Y2" s="5"/>
      <c r="Z2" s="79"/>
    </row>
    <row r="3" spans="1:54" ht="18.75" customHeight="1">
      <c r="A3" s="32"/>
      <c r="B3" s="3"/>
      <c r="C3" s="4"/>
      <c r="D3" s="4"/>
      <c r="E3" s="4"/>
      <c r="F3" s="4"/>
      <c r="G3" s="4"/>
      <c r="H3" s="4"/>
      <c r="I3" s="4"/>
      <c r="J3" s="4"/>
      <c r="K3" s="3"/>
      <c r="L3" s="3"/>
      <c r="M3" s="3"/>
      <c r="N3" s="3"/>
      <c r="O3" s="3"/>
      <c r="P3" s="3"/>
      <c r="Q3" s="3"/>
      <c r="R3" s="3"/>
      <c r="S3" s="3"/>
      <c r="T3" s="3"/>
      <c r="U3" s="3"/>
      <c r="V3" s="3"/>
      <c r="W3" s="3"/>
      <c r="X3" s="3"/>
      <c r="Y3" s="5"/>
      <c r="Z3" s="79"/>
    </row>
    <row r="4" spans="1:54">
      <c r="A4" s="32"/>
      <c r="B4" s="3"/>
      <c r="C4" s="6" t="s">
        <v>48</v>
      </c>
      <c r="D4" s="4"/>
      <c r="E4" s="4"/>
      <c r="F4" s="4"/>
      <c r="G4" s="4"/>
      <c r="H4" s="4"/>
      <c r="I4" s="4"/>
      <c r="J4" s="4"/>
      <c r="K4" s="374"/>
      <c r="L4" s="374"/>
      <c r="M4" s="374"/>
      <c r="N4" s="3"/>
      <c r="O4" s="3"/>
      <c r="P4" s="3"/>
      <c r="Q4" s="3"/>
      <c r="R4" s="3"/>
      <c r="S4" s="3"/>
      <c r="T4" s="3"/>
      <c r="U4" s="3"/>
      <c r="V4" s="3"/>
      <c r="W4" s="3"/>
      <c r="X4" s="3"/>
      <c r="Y4" s="5"/>
      <c r="Z4" s="79"/>
      <c r="AB4" s="39"/>
      <c r="AC4" s="39"/>
      <c r="AD4" s="39"/>
      <c r="AE4" s="39"/>
      <c r="AF4" s="39"/>
      <c r="AG4" s="39"/>
      <c r="AH4" s="39"/>
      <c r="AI4" s="39"/>
      <c r="AJ4" s="39"/>
      <c r="AK4" s="39"/>
      <c r="AL4" s="39"/>
      <c r="AM4" s="39"/>
      <c r="AN4" s="39"/>
      <c r="AO4" s="2"/>
    </row>
    <row r="5" spans="1:54" ht="14.25" thickBot="1">
      <c r="A5" s="32"/>
      <c r="B5" s="3"/>
      <c r="C5" s="6"/>
      <c r="D5" s="4"/>
      <c r="E5" s="4"/>
      <c r="F5" s="4"/>
      <c r="G5" s="4"/>
      <c r="H5" s="4"/>
      <c r="I5" s="4"/>
      <c r="J5" s="4"/>
      <c r="K5" s="40"/>
      <c r="L5" s="40"/>
      <c r="M5" s="40"/>
      <c r="N5" s="3"/>
      <c r="O5" s="3"/>
      <c r="P5" s="3"/>
      <c r="Q5" s="3"/>
      <c r="R5" s="3"/>
      <c r="S5" s="3"/>
      <c r="T5" s="3"/>
      <c r="U5" s="3"/>
      <c r="V5" s="3"/>
      <c r="W5" s="3"/>
      <c r="X5" s="3"/>
      <c r="Y5" s="5"/>
      <c r="Z5" s="79"/>
      <c r="AB5" s="80" t="s">
        <v>103</v>
      </c>
      <c r="AC5" s="80" t="s">
        <v>103</v>
      </c>
      <c r="AD5" s="80" t="s">
        <v>103</v>
      </c>
      <c r="AE5" s="80" t="s">
        <v>103</v>
      </c>
      <c r="AF5" s="80" t="s">
        <v>103</v>
      </c>
      <c r="AG5" s="80" t="s">
        <v>103</v>
      </c>
      <c r="AH5" s="80" t="s">
        <v>103</v>
      </c>
      <c r="AI5" s="80" t="s">
        <v>103</v>
      </c>
      <c r="AJ5" s="80" t="s">
        <v>103</v>
      </c>
      <c r="AK5" s="80" t="s">
        <v>103</v>
      </c>
      <c r="AL5" s="80" t="s">
        <v>103</v>
      </c>
      <c r="AM5" s="80" t="s">
        <v>103</v>
      </c>
      <c r="AN5" s="80" t="s">
        <v>103</v>
      </c>
      <c r="AO5" s="120" t="s">
        <v>84</v>
      </c>
      <c r="AV5" s="80" t="s">
        <v>103</v>
      </c>
      <c r="AW5" s="80" t="s">
        <v>103</v>
      </c>
      <c r="AX5" s="80" t="s">
        <v>103</v>
      </c>
      <c r="AY5" s="80" t="s">
        <v>103</v>
      </c>
      <c r="AZ5" s="80" t="s">
        <v>103</v>
      </c>
      <c r="BA5" s="80" t="s">
        <v>103</v>
      </c>
      <c r="BB5" s="80" t="s">
        <v>103</v>
      </c>
    </row>
    <row r="6" spans="1:54" ht="23.25" customHeight="1">
      <c r="A6" s="32"/>
      <c r="B6" s="3"/>
      <c r="C6" s="375" t="s">
        <v>17</v>
      </c>
      <c r="D6" s="375"/>
      <c r="E6" s="375"/>
      <c r="F6" s="375"/>
      <c r="G6" s="375"/>
      <c r="H6" s="375"/>
      <c r="I6" s="375"/>
      <c r="J6" s="375"/>
      <c r="K6" s="375"/>
      <c r="L6" s="375"/>
      <c r="M6" s="375"/>
      <c r="N6" s="375"/>
      <c r="O6" s="375"/>
      <c r="P6" s="375"/>
      <c r="Q6" s="375"/>
      <c r="R6" s="375"/>
      <c r="S6" s="375"/>
      <c r="T6" s="375"/>
      <c r="U6" s="375"/>
      <c r="V6" s="375"/>
      <c r="W6" s="375"/>
      <c r="X6" s="375"/>
      <c r="Y6" s="376"/>
      <c r="Z6" s="79"/>
      <c r="AB6" s="39"/>
      <c r="AC6" s="39"/>
      <c r="AD6" s="39"/>
      <c r="AE6" s="39"/>
      <c r="AF6" s="39"/>
      <c r="AG6" s="39"/>
      <c r="AH6" s="39"/>
      <c r="AI6" s="39"/>
      <c r="AJ6" s="39"/>
      <c r="AK6" s="39"/>
      <c r="AL6" s="39"/>
      <c r="AM6" s="39"/>
      <c r="AN6" s="39"/>
      <c r="AO6" s="416" t="str">
        <f>IFERROR(IF(AJ20="○","C",IF(AK20="○","B",IF(AL20="○","A",IF(AM20="○","S")))),"")</f>
        <v>A</v>
      </c>
      <c r="AP6" s="417"/>
    </row>
    <row r="7" spans="1:54" ht="14.25" customHeight="1">
      <c r="A7" s="32"/>
      <c r="B7" s="3"/>
      <c r="C7" s="7"/>
      <c r="D7" s="7"/>
      <c r="E7" s="7"/>
      <c r="F7" s="7"/>
      <c r="G7" s="7"/>
      <c r="H7" s="7"/>
      <c r="I7" s="7"/>
      <c r="J7" s="7"/>
      <c r="K7" s="7"/>
      <c r="L7" s="7"/>
      <c r="M7" s="377"/>
      <c r="N7" s="377"/>
      <c r="O7" s="377"/>
      <c r="P7" s="377"/>
      <c r="Q7" s="377"/>
      <c r="R7" s="377"/>
      <c r="S7" s="377"/>
      <c r="T7" s="377"/>
      <c r="U7" s="377"/>
      <c r="V7" s="377"/>
      <c r="W7" s="377"/>
      <c r="X7" s="377"/>
      <c r="Y7" s="378"/>
      <c r="Z7" s="79"/>
      <c r="AB7" s="39"/>
      <c r="AC7" s="39"/>
      <c r="AD7" s="39"/>
      <c r="AE7" s="39"/>
      <c r="AF7" s="39"/>
      <c r="AG7" s="2" t="s">
        <v>104</v>
      </c>
      <c r="AH7" s="81" t="str">
        <f>"case. "&amp;AC25</f>
        <v>case. 6</v>
      </c>
      <c r="AM7" s="39"/>
      <c r="AN7" s="39"/>
      <c r="AO7" s="418"/>
      <c r="AP7" s="419"/>
    </row>
    <row r="8" spans="1:54" ht="13.5" customHeight="1">
      <c r="A8" s="32"/>
      <c r="B8" s="8"/>
      <c r="C8" s="9" t="s">
        <v>38</v>
      </c>
      <c r="D8" s="379" t="s">
        <v>43</v>
      </c>
      <c r="E8" s="380"/>
      <c r="F8" s="380"/>
      <c r="G8" s="380"/>
      <c r="H8" s="380"/>
      <c r="I8" s="380"/>
      <c r="J8" s="380"/>
      <c r="K8" s="380"/>
      <c r="L8" s="381"/>
      <c r="M8" s="382" t="s">
        <v>218</v>
      </c>
      <c r="N8" s="383"/>
      <c r="O8" s="383"/>
      <c r="P8" s="383"/>
      <c r="Q8" s="383"/>
      <c r="R8" s="383"/>
      <c r="S8" s="383"/>
      <c r="T8" s="383"/>
      <c r="U8" s="383"/>
      <c r="V8" s="383"/>
      <c r="W8" s="383"/>
      <c r="X8" s="383"/>
      <c r="Y8" s="384"/>
      <c r="Z8" s="49"/>
      <c r="AB8" s="39"/>
      <c r="AC8" s="39"/>
      <c r="AD8" s="39"/>
      <c r="AE8" s="39"/>
      <c r="AF8" s="39"/>
      <c r="AG8" s="82" t="s">
        <v>105</v>
      </c>
      <c r="AH8" s="82" t="s">
        <v>106</v>
      </c>
      <c r="AI8" s="82" t="s">
        <v>107</v>
      </c>
      <c r="AJ8" s="83" t="s">
        <v>108</v>
      </c>
      <c r="AK8" s="84"/>
      <c r="AL8" s="85" t="s">
        <v>109</v>
      </c>
      <c r="AM8" s="85"/>
      <c r="AN8" s="39"/>
      <c r="AO8" s="418"/>
      <c r="AP8" s="419"/>
    </row>
    <row r="9" spans="1:54" ht="13.5" customHeight="1">
      <c r="A9" s="32"/>
      <c r="B9" s="8"/>
      <c r="C9" s="385" t="s">
        <v>90</v>
      </c>
      <c r="D9" s="385"/>
      <c r="E9" s="385"/>
      <c r="F9" s="385"/>
      <c r="G9" s="385"/>
      <c r="H9" s="385"/>
      <c r="I9" s="385"/>
      <c r="J9" s="385"/>
      <c r="K9" s="385"/>
      <c r="L9" s="386"/>
      <c r="M9" s="387" t="s">
        <v>91</v>
      </c>
      <c r="N9" s="388"/>
      <c r="O9" s="388"/>
      <c r="P9" s="388"/>
      <c r="Q9" s="388"/>
      <c r="R9" s="388"/>
      <c r="S9" s="388"/>
      <c r="T9" s="388"/>
      <c r="U9" s="388"/>
      <c r="V9" s="388"/>
      <c r="W9" s="388"/>
      <c r="X9" s="388"/>
      <c r="Y9" s="389"/>
      <c r="Z9" s="49"/>
      <c r="AB9" s="39"/>
      <c r="AC9" s="39"/>
      <c r="AD9" s="39"/>
      <c r="AE9" s="39"/>
      <c r="AF9" s="39"/>
      <c r="AG9" s="86"/>
      <c r="AH9" s="87"/>
      <c r="AI9" s="88"/>
      <c r="AJ9" s="89" t="s">
        <v>110</v>
      </c>
      <c r="AK9" s="89" t="s">
        <v>111</v>
      </c>
      <c r="AL9" s="89" t="s">
        <v>110</v>
      </c>
      <c r="AM9" s="89" t="s">
        <v>111</v>
      </c>
      <c r="AN9" s="39"/>
      <c r="AO9" s="418"/>
      <c r="AP9" s="419"/>
    </row>
    <row r="10" spans="1:54" ht="13.5" customHeight="1">
      <c r="A10" s="32"/>
      <c r="B10" s="8"/>
      <c r="C10" s="393" t="s">
        <v>215</v>
      </c>
      <c r="D10" s="394"/>
      <c r="E10" s="394"/>
      <c r="F10" s="394"/>
      <c r="G10" s="394"/>
      <c r="H10" s="394"/>
      <c r="I10" s="394"/>
      <c r="J10" s="394"/>
      <c r="K10" s="394"/>
      <c r="L10" s="395"/>
      <c r="M10" s="399" t="s">
        <v>216</v>
      </c>
      <c r="N10" s="394"/>
      <c r="O10" s="394"/>
      <c r="P10" s="394"/>
      <c r="Q10" s="394"/>
      <c r="R10" s="394"/>
      <c r="S10" s="394"/>
      <c r="T10" s="394"/>
      <c r="U10" s="394"/>
      <c r="V10" s="394"/>
      <c r="W10" s="394"/>
      <c r="X10" s="394"/>
      <c r="Y10" s="400"/>
      <c r="Z10" s="49"/>
      <c r="AB10" s="39"/>
      <c r="AC10" s="39"/>
      <c r="AD10" s="39"/>
      <c r="AE10" s="39"/>
      <c r="AF10" s="39"/>
      <c r="AG10" s="90" t="str">
        <f>IF(AP14="","",AP14)</f>
        <v>業務部門</v>
      </c>
      <c r="AH10" s="91">
        <f>VLOOKUP(AG10,AJ32:AL34,3,FALSE)</f>
        <v>6</v>
      </c>
      <c r="AI10" s="92">
        <f>V25*(-1)</f>
        <v>97.87</v>
      </c>
      <c r="AJ10" s="206">
        <f>(AE34-AB34)/AB34*100*(-1)</f>
        <v>91.637010676156578</v>
      </c>
      <c r="AK10" s="211">
        <f>IFERROR(CHOOSE(AC25,AC36,AD36,AE36,AD36,AE36,AE36)*(-1),"")</f>
        <v>91.637010676156578</v>
      </c>
      <c r="AL10" s="207">
        <f>S36</f>
        <v>0</v>
      </c>
      <c r="AM10" s="94">
        <f>IFERROR(CHOOSE(AC25,M36,P36,S36,P36,S36,S36),"")</f>
        <v>0</v>
      </c>
      <c r="AN10" s="39"/>
      <c r="AO10" s="418"/>
      <c r="AP10" s="419"/>
    </row>
    <row r="11" spans="1:54" ht="13.5" customHeight="1">
      <c r="A11" s="32"/>
      <c r="B11" s="8"/>
      <c r="C11" s="393"/>
      <c r="D11" s="394"/>
      <c r="E11" s="394"/>
      <c r="F11" s="394"/>
      <c r="G11" s="394"/>
      <c r="H11" s="394"/>
      <c r="I11" s="394"/>
      <c r="J11" s="394"/>
      <c r="K11" s="394"/>
      <c r="L11" s="395"/>
      <c r="M11" s="399"/>
      <c r="N11" s="394"/>
      <c r="O11" s="394"/>
      <c r="P11" s="394"/>
      <c r="Q11" s="394"/>
      <c r="R11" s="394"/>
      <c r="S11" s="394"/>
      <c r="T11" s="394"/>
      <c r="U11" s="394"/>
      <c r="V11" s="394"/>
      <c r="W11" s="394"/>
      <c r="X11" s="394"/>
      <c r="Y11" s="400"/>
      <c r="Z11" s="49"/>
      <c r="AA11" s="39"/>
      <c r="AB11" s="39"/>
      <c r="AC11" s="39"/>
      <c r="AD11" s="39"/>
      <c r="AE11" s="39"/>
      <c r="AF11" s="39"/>
      <c r="AG11" s="95" t="s">
        <v>165</v>
      </c>
      <c r="AN11" s="39"/>
      <c r="AO11" s="418"/>
      <c r="AP11" s="419"/>
    </row>
    <row r="12" spans="1:54" ht="14.25" customHeight="1" thickBot="1">
      <c r="A12" s="32"/>
      <c r="B12" s="8"/>
      <c r="C12" s="396"/>
      <c r="D12" s="397"/>
      <c r="E12" s="397"/>
      <c r="F12" s="397"/>
      <c r="G12" s="397"/>
      <c r="H12" s="397"/>
      <c r="I12" s="397"/>
      <c r="J12" s="397"/>
      <c r="K12" s="397"/>
      <c r="L12" s="398"/>
      <c r="M12" s="409" t="s">
        <v>54</v>
      </c>
      <c r="N12" s="410"/>
      <c r="O12" s="410"/>
      <c r="P12" s="410"/>
      <c r="Q12" s="410"/>
      <c r="R12" s="410"/>
      <c r="S12" s="410"/>
      <c r="T12" s="411" t="s">
        <v>217</v>
      </c>
      <c r="U12" s="411"/>
      <c r="V12" s="411"/>
      <c r="W12" s="411"/>
      <c r="X12" s="411"/>
      <c r="Y12" s="412"/>
      <c r="Z12" s="49"/>
      <c r="AA12" s="39"/>
      <c r="AB12" s="52" t="s">
        <v>112</v>
      </c>
      <c r="AC12" s="52"/>
      <c r="AG12" s="95" t="s">
        <v>166</v>
      </c>
      <c r="AO12" s="420"/>
      <c r="AP12" s="421"/>
    </row>
    <row r="13" spans="1:54" ht="9" customHeight="1" thickBot="1">
      <c r="A13" s="32"/>
      <c r="B13" s="3"/>
      <c r="C13" s="10"/>
      <c r="D13" s="11"/>
      <c r="E13" s="11"/>
      <c r="F13" s="11"/>
      <c r="G13" s="11"/>
      <c r="H13" s="11"/>
      <c r="I13" s="11"/>
      <c r="J13" s="11"/>
      <c r="K13" s="11"/>
      <c r="L13" s="11"/>
      <c r="M13" s="11"/>
      <c r="N13" s="11"/>
      <c r="O13" s="11"/>
      <c r="P13" s="11"/>
      <c r="Q13" s="11"/>
      <c r="R13" s="11"/>
      <c r="S13" s="11"/>
      <c r="T13" s="11"/>
      <c r="U13" s="11"/>
      <c r="V13" s="11"/>
      <c r="W13" s="11"/>
      <c r="X13" s="11"/>
      <c r="Y13" s="12"/>
      <c r="Z13" s="79"/>
      <c r="AA13" s="39"/>
      <c r="AB13" s="39"/>
      <c r="AC13" s="39"/>
    </row>
    <row r="14" spans="1:54">
      <c r="A14" s="32"/>
      <c r="B14" s="8"/>
      <c r="C14" s="401" t="s">
        <v>18</v>
      </c>
      <c r="D14" s="399" t="s">
        <v>219</v>
      </c>
      <c r="E14" s="394"/>
      <c r="F14" s="394"/>
      <c r="G14" s="394"/>
      <c r="H14" s="394"/>
      <c r="I14" s="394"/>
      <c r="J14" s="394"/>
      <c r="K14" s="394"/>
      <c r="L14" s="394"/>
      <c r="M14" s="394"/>
      <c r="N14" s="394"/>
      <c r="O14" s="394"/>
      <c r="P14" s="394"/>
      <c r="Q14" s="394"/>
      <c r="R14" s="394"/>
      <c r="S14" s="403" t="s">
        <v>0</v>
      </c>
      <c r="T14" s="404"/>
      <c r="U14" s="405"/>
      <c r="V14" s="407">
        <v>5</v>
      </c>
      <c r="W14" s="415">
        <v>6</v>
      </c>
      <c r="X14" s="415">
        <v>1</v>
      </c>
      <c r="Y14" s="413">
        <v>1</v>
      </c>
      <c r="Z14" s="49"/>
      <c r="AA14" s="39"/>
      <c r="AB14" s="96" t="str">
        <f>V14&amp;W14&amp;X14&amp;Y14</f>
        <v>5611</v>
      </c>
      <c r="AC14" s="39"/>
      <c r="AG14" s="97"/>
      <c r="AH14" s="89" t="s">
        <v>115</v>
      </c>
      <c r="AI14" s="89" t="s">
        <v>116</v>
      </c>
      <c r="AJ14" s="89" t="s">
        <v>117</v>
      </c>
      <c r="AK14" s="89" t="s">
        <v>118</v>
      </c>
      <c r="AL14" s="89" t="s">
        <v>119</v>
      </c>
      <c r="AM14" s="89" t="s">
        <v>120</v>
      </c>
      <c r="AO14" s="121" t="s">
        <v>80</v>
      </c>
      <c r="AP14" s="165" t="s">
        <v>131</v>
      </c>
    </row>
    <row r="15" spans="1:54" ht="16.5" customHeight="1" thickBot="1">
      <c r="A15" s="32"/>
      <c r="B15" s="8"/>
      <c r="C15" s="402"/>
      <c r="D15" s="255"/>
      <c r="E15" s="256"/>
      <c r="F15" s="256"/>
      <c r="G15" s="256"/>
      <c r="H15" s="256"/>
      <c r="I15" s="256"/>
      <c r="J15" s="256"/>
      <c r="K15" s="256"/>
      <c r="L15" s="256"/>
      <c r="M15" s="256"/>
      <c r="N15" s="256"/>
      <c r="O15" s="256"/>
      <c r="P15" s="256"/>
      <c r="Q15" s="256"/>
      <c r="R15" s="256"/>
      <c r="S15" s="289"/>
      <c r="T15" s="290"/>
      <c r="U15" s="406"/>
      <c r="V15" s="408"/>
      <c r="W15" s="408"/>
      <c r="X15" s="408"/>
      <c r="Y15" s="414"/>
      <c r="Z15" s="49"/>
      <c r="AA15" s="39"/>
      <c r="AB15" s="71" t="b">
        <v>1</v>
      </c>
      <c r="AC15" s="39"/>
      <c r="AG15" s="90" t="s">
        <v>122</v>
      </c>
      <c r="AH15" s="93">
        <f>AH10</f>
        <v>6</v>
      </c>
      <c r="AI15" s="94">
        <f>AI10</f>
        <v>97.87</v>
      </c>
      <c r="AJ15" s="98" t="str">
        <f>IF($AH$15&lt;=$AI$15,"○","✕")</f>
        <v>○</v>
      </c>
      <c r="AK15" s="98" t="str">
        <f>IF($AH$15&lt;=$AI$15,"○","✕")</f>
        <v>○</v>
      </c>
      <c r="AL15" s="98" t="str">
        <f>IF($AH$15&lt;=$AI$15,"○","✕")</f>
        <v>○</v>
      </c>
      <c r="AM15" s="98" t="str">
        <f>IF($AH$15&lt;=$AI$15,"○","✕")</f>
        <v>○</v>
      </c>
      <c r="AO15" s="122" t="s">
        <v>81</v>
      </c>
      <c r="AP15" s="123">
        <f>V25</f>
        <v>-97.87</v>
      </c>
      <c r="AQ15" s="132" t="s">
        <v>50</v>
      </c>
    </row>
    <row r="16" spans="1:54" ht="18.75" customHeight="1" thickBot="1">
      <c r="A16" s="32"/>
      <c r="B16" s="8"/>
      <c r="C16" s="249" t="s">
        <v>11</v>
      </c>
      <c r="D16" s="34"/>
      <c r="E16" s="35"/>
      <c r="F16" s="35"/>
      <c r="G16" s="35"/>
      <c r="H16" s="35"/>
      <c r="I16" s="35"/>
      <c r="J16" s="35"/>
      <c r="K16" s="35"/>
      <c r="L16" s="35"/>
      <c r="M16" s="35"/>
      <c r="N16" s="1"/>
      <c r="O16" s="35" t="s">
        <v>44</v>
      </c>
      <c r="P16" s="35"/>
      <c r="Q16" s="35"/>
      <c r="R16" s="35"/>
      <c r="S16" s="35"/>
      <c r="T16" s="35"/>
      <c r="U16" s="35"/>
      <c r="V16" s="35"/>
      <c r="W16" s="35"/>
      <c r="X16" s="35"/>
      <c r="Y16" s="37"/>
      <c r="Z16" s="49"/>
      <c r="AA16" s="39"/>
      <c r="AB16" s="71" t="b">
        <v>0</v>
      </c>
      <c r="AC16" s="39"/>
      <c r="AG16" s="90" t="s">
        <v>124</v>
      </c>
      <c r="AH16" s="93">
        <f>AH10*1.5</f>
        <v>9</v>
      </c>
      <c r="AI16" s="94">
        <f>AI10</f>
        <v>97.87</v>
      </c>
      <c r="AJ16" s="89" t="s">
        <v>125</v>
      </c>
      <c r="AK16" s="89" t="s">
        <v>125</v>
      </c>
      <c r="AL16" s="98" t="str">
        <f>IF($AH$16&lt;=$AI$16,"○","✕")</f>
        <v>○</v>
      </c>
      <c r="AM16" s="98" t="str">
        <f>IF($AH$16&lt;=$AI$16,"○","✕")</f>
        <v>○</v>
      </c>
      <c r="AO16" s="122" t="s">
        <v>82</v>
      </c>
      <c r="AP16" s="124">
        <f>V29</f>
        <v>-91.637</v>
      </c>
      <c r="AQ16" s="132" t="s">
        <v>50</v>
      </c>
      <c r="AR16" s="352" t="s">
        <v>208</v>
      </c>
      <c r="AS16" s="353"/>
      <c r="AT16" s="208" t="str">
        <f>IFERROR(IF($AH$18&gt;=$AI$18,"○","✕"),"")</f>
        <v>○</v>
      </c>
    </row>
    <row r="17" spans="1:52" ht="18.75" customHeight="1" thickBot="1">
      <c r="A17" s="32"/>
      <c r="B17" s="8"/>
      <c r="C17" s="361"/>
      <c r="D17" s="34"/>
      <c r="E17" s="36" t="s">
        <v>212</v>
      </c>
      <c r="F17" s="35"/>
      <c r="G17" s="35"/>
      <c r="H17" s="35"/>
      <c r="I17" s="35"/>
      <c r="J17" s="35"/>
      <c r="K17" s="35"/>
      <c r="L17" s="35"/>
      <c r="M17" s="35"/>
      <c r="N17" s="1"/>
      <c r="O17" s="36" t="s">
        <v>45</v>
      </c>
      <c r="P17" s="35"/>
      <c r="Q17" s="35"/>
      <c r="R17" s="35"/>
      <c r="S17" s="35"/>
      <c r="T17" s="35"/>
      <c r="U17" s="35"/>
      <c r="V17" s="35"/>
      <c r="W17" s="35"/>
      <c r="X17" s="35"/>
      <c r="Y17" s="37"/>
      <c r="Z17" s="49"/>
      <c r="AA17" s="39"/>
      <c r="AB17" s="71" t="b">
        <v>0</v>
      </c>
      <c r="AC17" s="39"/>
      <c r="AG17" s="90" t="s">
        <v>127</v>
      </c>
      <c r="AH17" s="93">
        <f>AH10/2</f>
        <v>3</v>
      </c>
      <c r="AI17" s="94">
        <f>AI10</f>
        <v>97.87</v>
      </c>
      <c r="AJ17" s="98" t="str">
        <f>IF($AH$17&lt;=$AI$17,"○","✕")</f>
        <v>○</v>
      </c>
      <c r="AK17" s="98" t="str">
        <f>IF($AH$17&lt;=$AI$17,"○","✕")</f>
        <v>○</v>
      </c>
      <c r="AL17" s="89" t="s">
        <v>125</v>
      </c>
      <c r="AM17" s="89" t="s">
        <v>125</v>
      </c>
      <c r="AO17" s="125" t="s">
        <v>83</v>
      </c>
      <c r="AP17" s="126">
        <f>S36</f>
        <v>0</v>
      </c>
      <c r="AQ17" s="132" t="s">
        <v>50</v>
      </c>
      <c r="AR17" s="2"/>
      <c r="AS17" s="2"/>
      <c r="AT17" s="2"/>
    </row>
    <row r="18" spans="1:52" ht="18.75" customHeight="1">
      <c r="A18" s="32"/>
      <c r="B18" s="8"/>
      <c r="C18" s="251"/>
      <c r="D18" s="34"/>
      <c r="E18" s="35"/>
      <c r="F18" s="35"/>
      <c r="G18" s="35"/>
      <c r="H18" s="35"/>
      <c r="I18" s="35"/>
      <c r="J18" s="35"/>
      <c r="K18" s="35"/>
      <c r="L18" s="35"/>
      <c r="M18" s="35"/>
      <c r="N18" s="1"/>
      <c r="O18" s="35" t="s">
        <v>46</v>
      </c>
      <c r="P18" s="35"/>
      <c r="Q18" s="35"/>
      <c r="R18" s="35"/>
      <c r="S18" s="35"/>
      <c r="T18" s="35"/>
      <c r="U18" s="35"/>
      <c r="V18" s="35"/>
      <c r="W18" s="35"/>
      <c r="X18" s="35"/>
      <c r="Y18" s="38"/>
      <c r="Z18" s="49"/>
      <c r="AA18" s="39"/>
      <c r="AB18" s="95" t="s">
        <v>128</v>
      </c>
      <c r="AC18" s="52"/>
      <c r="AG18" s="90" t="s">
        <v>108</v>
      </c>
      <c r="AH18" s="99">
        <f>AJ41</f>
        <v>5.5092659999999993</v>
      </c>
      <c r="AI18" s="100">
        <f>SUM(M29:U30)</f>
        <v>0.46579999999999999</v>
      </c>
      <c r="AJ18" s="98" t="str">
        <f>IF($AH$18&gt;=$AI$18,"○","✕")</f>
        <v>○</v>
      </c>
      <c r="AK18" s="98" t="str">
        <f t="shared" ref="AK18:AL18" si="0">IF($AH$18&gt;=$AI$18,"○","✕")</f>
        <v>○</v>
      </c>
      <c r="AL18" s="98" t="str">
        <f t="shared" si="0"/>
        <v>○</v>
      </c>
      <c r="AM18" s="98" t="str">
        <f>IF($AH$18&gt;=$AI$18,"○","✕")</f>
        <v>○</v>
      </c>
      <c r="AN18" s="52"/>
      <c r="AP18" s="127"/>
    </row>
    <row r="19" spans="1:52" ht="19.5" customHeight="1" thickBot="1">
      <c r="A19" s="32"/>
      <c r="B19" s="8"/>
      <c r="C19" s="16" t="s">
        <v>19</v>
      </c>
      <c r="D19" s="390" t="s">
        <v>121</v>
      </c>
      <c r="E19" s="391"/>
      <c r="F19" s="391"/>
      <c r="G19" s="391"/>
      <c r="H19" s="391"/>
      <c r="I19" s="391"/>
      <c r="J19" s="391"/>
      <c r="K19" s="391"/>
      <c r="L19" s="391"/>
      <c r="M19" s="391"/>
      <c r="N19" s="391"/>
      <c r="O19" s="391"/>
      <c r="P19" s="391"/>
      <c r="Q19" s="391"/>
      <c r="R19" s="391"/>
      <c r="S19" s="391"/>
      <c r="T19" s="391"/>
      <c r="U19" s="391"/>
      <c r="V19" s="391"/>
      <c r="W19" s="391"/>
      <c r="X19" s="391"/>
      <c r="Y19" s="392"/>
      <c r="Z19" s="49"/>
      <c r="AA19" s="39"/>
      <c r="AC19" s="39"/>
      <c r="AG19" s="90" t="s">
        <v>109</v>
      </c>
      <c r="AH19" s="93">
        <v>25</v>
      </c>
      <c r="AI19" s="94">
        <f>AM10</f>
        <v>0</v>
      </c>
      <c r="AJ19" s="98" t="str">
        <f>IF($AH$19&lt;=$AI$19,"○","✕")</f>
        <v>✕</v>
      </c>
      <c r="AK19" s="98" t="str">
        <f>IF($AH$19&lt;=$AI$19,"○","✕")</f>
        <v>✕</v>
      </c>
      <c r="AL19" s="98" t="str">
        <f>IF($AH$19&lt;=$AI$19,"○","✕")</f>
        <v>✕</v>
      </c>
      <c r="AM19" s="98" t="str">
        <f>IF($AH$19&lt;=$AI$19,"○","✕")</f>
        <v>✕</v>
      </c>
      <c r="AN19" s="101"/>
      <c r="AO19" s="128" t="s">
        <v>52</v>
      </c>
      <c r="AP19" s="127"/>
    </row>
    <row r="20" spans="1:52" ht="33" customHeight="1" thickBot="1">
      <c r="A20" s="32"/>
      <c r="B20" s="8"/>
      <c r="C20" s="16" t="s">
        <v>20</v>
      </c>
      <c r="D20" s="303" t="s">
        <v>220</v>
      </c>
      <c r="E20" s="304"/>
      <c r="F20" s="304"/>
      <c r="G20" s="304"/>
      <c r="H20" s="304"/>
      <c r="I20" s="304"/>
      <c r="J20" s="304"/>
      <c r="K20" s="304"/>
      <c r="L20" s="304"/>
      <c r="M20" s="304"/>
      <c r="N20" s="304"/>
      <c r="O20" s="304"/>
      <c r="P20" s="304"/>
      <c r="Q20" s="304"/>
      <c r="R20" s="304"/>
      <c r="S20" s="304"/>
      <c r="T20" s="304"/>
      <c r="U20" s="304"/>
      <c r="V20" s="304"/>
      <c r="W20" s="304"/>
      <c r="X20" s="304"/>
      <c r="Y20" s="305"/>
      <c r="Z20" s="49"/>
      <c r="AA20" s="39"/>
      <c r="AC20" s="39"/>
      <c r="AG20" s="102" t="s">
        <v>133</v>
      </c>
      <c r="AH20" s="89" t="s">
        <v>125</v>
      </c>
      <c r="AI20" s="89" t="s">
        <v>125</v>
      </c>
      <c r="AJ20" s="98" t="str">
        <f>IF(AND(AJ15="✕",COUNTIF(AJ16:AJ19,"○")=0),"○","✕")</f>
        <v>✕</v>
      </c>
      <c r="AK20" s="98" t="str">
        <f>IF(AND(AK15="✕",COUNTIF(AK16:AK19,"○")&gt;0),"○","✕")</f>
        <v>✕</v>
      </c>
      <c r="AL20" s="98" t="str">
        <f>IF(AND(AL15="○",COUNTIF(AL16:AL19,"✕")&gt;0),"○","✕")</f>
        <v>○</v>
      </c>
      <c r="AM20" s="98" t="str">
        <f>IF(AND(AM15="○",COUNTIF(AM16:AM19,"✕")=0),"○","✕")</f>
        <v>✕</v>
      </c>
      <c r="AN20" s="101"/>
      <c r="AO20" s="198" t="s">
        <v>233</v>
      </c>
    </row>
    <row r="21" spans="1:52" ht="33" customHeight="1">
      <c r="A21" s="32"/>
      <c r="B21" s="8"/>
      <c r="C21" s="13" t="s">
        <v>21</v>
      </c>
      <c r="D21" s="303" t="s">
        <v>221</v>
      </c>
      <c r="E21" s="369"/>
      <c r="F21" s="369"/>
      <c r="G21" s="369"/>
      <c r="H21" s="369"/>
      <c r="I21" s="369"/>
      <c r="J21" s="369"/>
      <c r="K21" s="369"/>
      <c r="L21" s="369"/>
      <c r="M21" s="369"/>
      <c r="N21" s="369"/>
      <c r="O21" s="369"/>
      <c r="P21" s="369"/>
      <c r="Q21" s="369"/>
      <c r="R21" s="369"/>
      <c r="S21" s="369"/>
      <c r="T21" s="369"/>
      <c r="U21" s="369"/>
      <c r="V21" s="369"/>
      <c r="W21" s="369"/>
      <c r="X21" s="369"/>
      <c r="Y21" s="370"/>
      <c r="Z21" s="76"/>
      <c r="AA21" s="39"/>
      <c r="AG21" s="95" t="s">
        <v>135</v>
      </c>
      <c r="AN21" s="103"/>
    </row>
    <row r="22" spans="1:52" ht="14.25" thickBot="1">
      <c r="A22" s="32"/>
      <c r="B22" s="8"/>
      <c r="C22" s="449" t="s">
        <v>22</v>
      </c>
      <c r="D22" s="452" t="s">
        <v>22</v>
      </c>
      <c r="E22" s="453"/>
      <c r="F22" s="453"/>
      <c r="G22" s="453"/>
      <c r="H22" s="453"/>
      <c r="I22" s="454"/>
      <c r="J22" s="286" t="s">
        <v>23</v>
      </c>
      <c r="K22" s="287"/>
      <c r="L22" s="362"/>
      <c r="M22" s="286" t="s">
        <v>8</v>
      </c>
      <c r="N22" s="312"/>
      <c r="O22" s="329"/>
      <c r="P22" s="286" t="s">
        <v>9</v>
      </c>
      <c r="Q22" s="312"/>
      <c r="R22" s="329"/>
      <c r="S22" s="286" t="s">
        <v>10</v>
      </c>
      <c r="T22" s="312"/>
      <c r="U22" s="313"/>
      <c r="V22" s="214" t="s">
        <v>24</v>
      </c>
      <c r="W22" s="214"/>
      <c r="X22" s="214"/>
      <c r="Y22" s="215"/>
      <c r="Z22" s="76"/>
      <c r="AA22" s="39"/>
      <c r="AB22" s="2" t="s">
        <v>202</v>
      </c>
      <c r="AO22" s="127" t="s">
        <v>53</v>
      </c>
      <c r="AP22" s="127"/>
      <c r="AQ22" s="127"/>
      <c r="AR22" s="127"/>
      <c r="AS22" s="127"/>
      <c r="AT22" s="127"/>
      <c r="AU22" s="127"/>
      <c r="AW22" s="39" t="s">
        <v>200</v>
      </c>
    </row>
    <row r="23" spans="1:52">
      <c r="A23" s="32"/>
      <c r="B23" s="8"/>
      <c r="C23" s="450"/>
      <c r="D23" s="455"/>
      <c r="E23" s="456"/>
      <c r="F23" s="456"/>
      <c r="G23" s="456"/>
      <c r="H23" s="456"/>
      <c r="I23" s="457"/>
      <c r="J23" s="343" t="s">
        <v>159</v>
      </c>
      <c r="K23" s="344"/>
      <c r="L23" s="345"/>
      <c r="M23" s="221" t="s">
        <v>55</v>
      </c>
      <c r="N23" s="222"/>
      <c r="O23" s="223"/>
      <c r="P23" s="221" t="s">
        <v>56</v>
      </c>
      <c r="Q23" s="222"/>
      <c r="R23" s="223"/>
      <c r="S23" s="221" t="s">
        <v>57</v>
      </c>
      <c r="T23" s="222"/>
      <c r="U23" s="320"/>
      <c r="V23" s="216"/>
      <c r="W23" s="216"/>
      <c r="X23" s="216"/>
      <c r="Y23" s="217"/>
      <c r="Z23" s="76"/>
      <c r="AA23" s="39"/>
      <c r="AB23" s="104" t="s">
        <v>23</v>
      </c>
      <c r="AC23" s="104" t="s">
        <v>136</v>
      </c>
      <c r="AD23" s="104" t="s">
        <v>137</v>
      </c>
      <c r="AE23" s="104" t="s">
        <v>138</v>
      </c>
      <c r="AF23" s="105"/>
      <c r="AG23" s="50" t="s">
        <v>162</v>
      </c>
      <c r="AJ23" s="52" t="s">
        <v>113</v>
      </c>
      <c r="AK23" s="95"/>
      <c r="AN23" s="105"/>
      <c r="AO23" s="129" t="s">
        <v>89</v>
      </c>
      <c r="AP23" s="130" t="s">
        <v>68</v>
      </c>
      <c r="AQ23" s="130" t="s">
        <v>69</v>
      </c>
      <c r="AR23" s="131" t="s">
        <v>70</v>
      </c>
      <c r="AS23" s="365" t="s">
        <v>49</v>
      </c>
      <c r="AT23" s="366"/>
      <c r="AU23" s="127"/>
      <c r="AW23" s="133" t="s">
        <v>89</v>
      </c>
      <c r="AX23" s="140" t="s">
        <v>68</v>
      </c>
      <c r="AY23" s="140" t="s">
        <v>69</v>
      </c>
      <c r="AZ23" s="141" t="s">
        <v>70</v>
      </c>
    </row>
    <row r="24" spans="1:52" ht="17.25" customHeight="1" thickBot="1">
      <c r="A24" s="32"/>
      <c r="B24" s="8"/>
      <c r="C24" s="450"/>
      <c r="D24" s="14"/>
      <c r="E24" s="371" t="s">
        <v>6</v>
      </c>
      <c r="F24" s="371"/>
      <c r="G24" s="371"/>
      <c r="H24" s="371"/>
      <c r="I24" s="371"/>
      <c r="J24" s="372">
        <v>5621.7</v>
      </c>
      <c r="K24" s="373"/>
      <c r="L24" s="72" t="s">
        <v>1</v>
      </c>
      <c r="M24" s="475"/>
      <c r="N24" s="238"/>
      <c r="O24" s="72" t="s">
        <v>1</v>
      </c>
      <c r="P24" s="237"/>
      <c r="Q24" s="238"/>
      <c r="R24" s="72" t="s">
        <v>1</v>
      </c>
      <c r="S24" s="475">
        <v>465.8</v>
      </c>
      <c r="T24" s="238"/>
      <c r="U24" s="73" t="s">
        <v>1</v>
      </c>
      <c r="V24" s="328">
        <f>IFERROR(CHOOSE(AC25,ROUND((AC29-AB29)/AB29*100,2),ROUND((AVERAGE(AC29,AD29)-AB29)/AB29*100,2),ROUND((AVERAGE(AC29,AD29,AE29)-AB29)/AB29*100,2),ROUND((AD29-AB29)/AB29*100,2),ROUND((AVERAGE(AD29,AE29)-AB29)/AB29*100,2),ROUND((AE29-AB29)/AB29*100,2)),"")</f>
        <v>-91.71</v>
      </c>
      <c r="W24" s="233"/>
      <c r="X24" s="74"/>
      <c r="Y24" s="75" t="s">
        <v>25</v>
      </c>
      <c r="Z24" s="76"/>
      <c r="AA24" s="39"/>
      <c r="AB24" s="106" t="str">
        <f>IF(AND(AO24=0,AW24=0),"×","○")</f>
        <v>○</v>
      </c>
      <c r="AC24" s="106" t="str">
        <f>IF(AND(AP24=0,AX24=0),"×","○")</f>
        <v>×</v>
      </c>
      <c r="AD24" s="106" t="str">
        <f>IF(AND(AQ24=0,AY24=0),"×","○")</f>
        <v>×</v>
      </c>
      <c r="AE24" s="106" t="str">
        <f>IF(AND(AR24=0,AZ24=0),"×","○")</f>
        <v>○</v>
      </c>
      <c r="AF24" s="105"/>
      <c r="AG24" s="52" t="s">
        <v>37</v>
      </c>
      <c r="AH24" s="105"/>
      <c r="AI24" s="105"/>
      <c r="AJ24" s="39"/>
      <c r="AM24" s="105"/>
      <c r="AN24" s="105"/>
      <c r="AO24" s="45">
        <v>3033.3</v>
      </c>
      <c r="AP24" s="199"/>
      <c r="AQ24" s="199"/>
      <c r="AR24" s="199">
        <v>2804.2</v>
      </c>
      <c r="AS24" s="367">
        <f>IFERROR(CHOOSE(AC25,ROUND((AP24-AO24)/AO24*100,2),ROUND((AVERAGE(AP24,AQ24)-AO24)/AO24*100,2),ROUND((AVERAGE(AP24,AQ24,AR24)-AO24)/AO24*100,2),ROUND((AQ24-AO24)/AO24*100,2),ROUND((AVERAGE(AQ24,AR24)-AO24)/AO24*100,2),ROUND((AR24-AO24)/AO24*100,2)),"")</f>
        <v>-7.55</v>
      </c>
      <c r="AT24" s="368"/>
      <c r="AU24" s="132" t="s">
        <v>50</v>
      </c>
      <c r="AW24" s="197">
        <v>1</v>
      </c>
      <c r="AX24" s="191"/>
      <c r="AY24" s="191"/>
      <c r="AZ24" s="192">
        <v>465.8</v>
      </c>
    </row>
    <row r="25" spans="1:52" ht="17.25" customHeight="1">
      <c r="A25" s="32"/>
      <c r="B25" s="8"/>
      <c r="C25" s="450"/>
      <c r="D25" s="15"/>
      <c r="E25" s="465" t="s">
        <v>7</v>
      </c>
      <c r="F25" s="466"/>
      <c r="G25" s="466"/>
      <c r="H25" s="466"/>
      <c r="I25" s="467"/>
      <c r="J25" s="468">
        <v>5720.9</v>
      </c>
      <c r="K25" s="469"/>
      <c r="L25" s="72" t="s">
        <v>1</v>
      </c>
      <c r="M25" s="237" t="str">
        <f>IF(M24="","",ROUND(M24-J54-AO58,1))</f>
        <v/>
      </c>
      <c r="N25" s="238"/>
      <c r="O25" s="72" t="s">
        <v>1</v>
      </c>
      <c r="P25" s="237" t="str">
        <f>IF(P24="","",ROUND(P24-N54-AP58,1))</f>
        <v/>
      </c>
      <c r="Q25" s="238"/>
      <c r="R25" s="72" t="s">
        <v>1</v>
      </c>
      <c r="S25" s="237">
        <f>IF(S24="","",ROUND(S24-R54-AQ58,1))</f>
        <v>121.8</v>
      </c>
      <c r="T25" s="238"/>
      <c r="U25" s="73" t="s">
        <v>1</v>
      </c>
      <c r="V25" s="233">
        <f>IFERROR(CHOOSE(AC25,ROUND((AC30-AB30)/AB30*100,2),ROUND((AVERAGE(AC30,AD30)-AB30)/AB30*100,2),ROUND((AVERAGE(AC30,AD30,AE30)-AB30)/AB30*100,2),ROUND((AD30-AB30)/AB30*100,2),ROUND((AVERAGE(AD30,AE30)-AB30)/AB30*100,2),ROUND((AE30-AB30)/AB30*100,2)),"")</f>
        <v>-97.87</v>
      </c>
      <c r="W25" s="233"/>
      <c r="X25" s="74"/>
      <c r="Y25" s="75" t="s">
        <v>25</v>
      </c>
      <c r="Z25" s="76"/>
      <c r="AA25" s="39"/>
      <c r="AB25" s="107" t="s">
        <v>139</v>
      </c>
      <c r="AC25" s="106">
        <f>IF(AB24="×",0,IF(AND(AB24="○",AC24="○",AD24="○",AE24="○"),3,IF(AND(AB24="○",AC24="○",AD24="○",AE24="×"),2,IF(AND(AB24="○",AC24="○",AD24="×",AE24="×"),1,IF(AND(AB24="○",AC24="×",AD24="○",AE24="○"),5,IF(AND(AB24="○",AC24="×",AD24="○",AE24="×"),4,IF(AND(AB24="○",AC24="×",AD24="×",AE24="○"),6,0)))))))</f>
        <v>6</v>
      </c>
      <c r="AD25" s="107"/>
      <c r="AE25" s="107"/>
      <c r="AF25" s="105"/>
      <c r="AG25" s="50" t="s">
        <v>159</v>
      </c>
      <c r="AH25" s="105"/>
      <c r="AI25" s="105"/>
      <c r="AJ25" s="108" t="s">
        <v>114</v>
      </c>
      <c r="AM25" s="105"/>
      <c r="AN25" s="105"/>
      <c r="AX25" s="196" t="s">
        <v>203</v>
      </c>
    </row>
    <row r="26" spans="1:52" ht="36" customHeight="1">
      <c r="A26" s="32"/>
      <c r="B26" s="8"/>
      <c r="C26" s="451"/>
      <c r="D26" s="227" t="s">
        <v>26</v>
      </c>
      <c r="E26" s="228"/>
      <c r="F26" s="228"/>
      <c r="G26" s="228"/>
      <c r="H26" s="228"/>
      <c r="I26" s="229"/>
      <c r="J26" s="234" t="s">
        <v>222</v>
      </c>
      <c r="K26" s="235"/>
      <c r="L26" s="235"/>
      <c r="M26" s="235"/>
      <c r="N26" s="235"/>
      <c r="O26" s="235"/>
      <c r="P26" s="235"/>
      <c r="Q26" s="235"/>
      <c r="R26" s="235"/>
      <c r="S26" s="235"/>
      <c r="T26" s="235"/>
      <c r="U26" s="235"/>
      <c r="V26" s="235"/>
      <c r="W26" s="235"/>
      <c r="X26" s="235"/>
      <c r="Y26" s="236"/>
      <c r="Z26" s="76"/>
      <c r="AA26" s="39"/>
      <c r="AB26" s="39"/>
      <c r="AC26" s="39"/>
      <c r="AD26" s="39"/>
      <c r="AE26" s="39"/>
      <c r="AF26" s="39"/>
      <c r="AG26" s="50" t="s">
        <v>160</v>
      </c>
      <c r="AH26" s="39"/>
      <c r="AI26" s="39"/>
      <c r="AJ26" s="108" t="s">
        <v>121</v>
      </c>
      <c r="AM26" s="39"/>
      <c r="AN26" s="39"/>
    </row>
    <row r="27" spans="1:52" ht="14.25" thickBot="1">
      <c r="A27" s="32"/>
      <c r="B27" s="8"/>
      <c r="C27" s="271" t="s">
        <v>27</v>
      </c>
      <c r="D27" s="346" t="s">
        <v>28</v>
      </c>
      <c r="E27" s="348"/>
      <c r="F27" s="314" t="s">
        <v>29</v>
      </c>
      <c r="G27" s="315"/>
      <c r="H27" s="315"/>
      <c r="I27" s="316"/>
      <c r="J27" s="230" t="s">
        <v>23</v>
      </c>
      <c r="K27" s="231"/>
      <c r="L27" s="232"/>
      <c r="M27" s="286" t="s">
        <v>8</v>
      </c>
      <c r="N27" s="312"/>
      <c r="O27" s="329"/>
      <c r="P27" s="286" t="s">
        <v>9</v>
      </c>
      <c r="Q27" s="312"/>
      <c r="R27" s="329"/>
      <c r="S27" s="286" t="s">
        <v>10</v>
      </c>
      <c r="T27" s="312"/>
      <c r="U27" s="313"/>
      <c r="V27" s="214" t="s">
        <v>24</v>
      </c>
      <c r="W27" s="214"/>
      <c r="X27" s="214"/>
      <c r="Y27" s="215"/>
      <c r="Z27" s="76"/>
      <c r="AA27" s="39"/>
      <c r="AB27" s="109" t="s">
        <v>140</v>
      </c>
      <c r="AC27" s="110"/>
      <c r="AD27" s="111"/>
      <c r="AE27" s="111"/>
      <c r="AF27" s="39"/>
      <c r="AG27" s="50" t="s">
        <v>161</v>
      </c>
      <c r="AH27" s="39"/>
      <c r="AI27" s="39"/>
      <c r="AJ27" s="108" t="s">
        <v>123</v>
      </c>
      <c r="AM27" s="39"/>
      <c r="AN27" s="39"/>
      <c r="AO27" s="239" t="s">
        <v>47</v>
      </c>
      <c r="AP27" s="240"/>
      <c r="AQ27" s="240"/>
      <c r="AR27" s="240"/>
    </row>
    <row r="28" spans="1:52">
      <c r="A28" s="32"/>
      <c r="B28" s="8"/>
      <c r="C28" s="470"/>
      <c r="D28" s="458"/>
      <c r="E28" s="459"/>
      <c r="F28" s="317"/>
      <c r="G28" s="318"/>
      <c r="H28" s="318"/>
      <c r="I28" s="319"/>
      <c r="J28" s="218" t="s">
        <v>161</v>
      </c>
      <c r="K28" s="219"/>
      <c r="L28" s="220"/>
      <c r="M28" s="221" t="s">
        <v>55</v>
      </c>
      <c r="N28" s="222"/>
      <c r="O28" s="223"/>
      <c r="P28" s="221" t="s">
        <v>56</v>
      </c>
      <c r="Q28" s="222"/>
      <c r="R28" s="223"/>
      <c r="S28" s="221" t="s">
        <v>57</v>
      </c>
      <c r="T28" s="222"/>
      <c r="U28" s="320"/>
      <c r="V28" s="216"/>
      <c r="W28" s="216"/>
      <c r="X28" s="216"/>
      <c r="Y28" s="217"/>
      <c r="Z28" s="76"/>
      <c r="AA28" s="39"/>
      <c r="AB28" s="112" t="s">
        <v>23</v>
      </c>
      <c r="AC28" s="112" t="s">
        <v>136</v>
      </c>
      <c r="AD28" s="104" t="s">
        <v>137</v>
      </c>
      <c r="AE28" s="104" t="s">
        <v>138</v>
      </c>
      <c r="AF28" s="39"/>
      <c r="AG28" s="50" t="s">
        <v>213</v>
      </c>
      <c r="AH28" s="39"/>
      <c r="AI28" s="39"/>
      <c r="AJ28" s="108" t="s">
        <v>126</v>
      </c>
      <c r="AM28" s="39"/>
      <c r="AN28" s="39"/>
      <c r="AO28" s="133" t="s">
        <v>23</v>
      </c>
      <c r="AP28" s="130" t="s">
        <v>68</v>
      </c>
      <c r="AQ28" s="130" t="s">
        <v>69</v>
      </c>
      <c r="AR28" s="134" t="s">
        <v>70</v>
      </c>
    </row>
    <row r="29" spans="1:52" ht="14.25" thickBot="1">
      <c r="A29" s="32"/>
      <c r="B29" s="8"/>
      <c r="C29" s="470"/>
      <c r="D29" s="464" t="s">
        <v>223</v>
      </c>
      <c r="E29" s="464"/>
      <c r="F29" s="461" t="s">
        <v>30</v>
      </c>
      <c r="G29" s="462"/>
      <c r="H29" s="462"/>
      <c r="I29" s="463"/>
      <c r="J29" s="241">
        <f>IFERROR(J24/AO29,"")</f>
        <v>5.6216999999999997</v>
      </c>
      <c r="K29" s="242"/>
      <c r="L29" s="242"/>
      <c r="M29" s="241">
        <f>IFERROR(M24/AP29,"")</f>
        <v>0</v>
      </c>
      <c r="N29" s="242"/>
      <c r="O29" s="242"/>
      <c r="P29" s="241">
        <f>IFERROR(P24/AQ29,"")</f>
        <v>0</v>
      </c>
      <c r="Q29" s="242"/>
      <c r="R29" s="242"/>
      <c r="S29" s="241">
        <f>IFERROR(S24/AR29,"")</f>
        <v>0.46579999999999999</v>
      </c>
      <c r="T29" s="242"/>
      <c r="U29" s="330"/>
      <c r="V29" s="332">
        <f>IFERROR(CHOOSE(AC25,ROUND((AC34-AB34)/AB34*100,3),ROUND((AVERAGE(AC34,AD34)-AB34)/AB34*100,3),ROUND((AVERAGE(AC34,AD34,AE34)-AB34)/AB34*100,3),ROUND((AD34-AB34)/AB34*100,3),ROUND((AVERAGE(AD34,AE34)-AB34)/AB34*100,3),ROUND((AE34-AB34)/AB34*100,3)),"")</f>
        <v>-91.637</v>
      </c>
      <c r="W29" s="333"/>
      <c r="X29" s="336" t="s">
        <v>25</v>
      </c>
      <c r="Y29" s="337"/>
      <c r="Z29" s="76"/>
      <c r="AA29" s="39"/>
      <c r="AB29" s="113">
        <f>IFERROR(ROUND(J24,1),"")</f>
        <v>5621.7</v>
      </c>
      <c r="AC29" s="113">
        <f>IFERROR(ROUND(M24,1),"")</f>
        <v>0</v>
      </c>
      <c r="AD29" s="113">
        <f>IFERROR(ROUND(P24,1),"")</f>
        <v>0</v>
      </c>
      <c r="AE29" s="113">
        <f>IFERROR(ROUND(S24,1),"")</f>
        <v>465.8</v>
      </c>
      <c r="AF29" s="39"/>
      <c r="AG29" s="50" t="s">
        <v>214</v>
      </c>
      <c r="AH29" s="39"/>
      <c r="AI29" s="39"/>
      <c r="AM29" s="39"/>
      <c r="AN29" s="39"/>
      <c r="AO29" s="43">
        <v>1000</v>
      </c>
      <c r="AP29" s="43">
        <v>1000</v>
      </c>
      <c r="AQ29" s="43">
        <v>1000</v>
      </c>
      <c r="AR29" s="43">
        <v>1000</v>
      </c>
    </row>
    <row r="30" spans="1:52" ht="13.5" customHeight="1">
      <c r="A30" s="32"/>
      <c r="B30" s="8"/>
      <c r="C30" s="470"/>
      <c r="D30" s="464"/>
      <c r="E30" s="464"/>
      <c r="F30" s="325" t="s">
        <v>224</v>
      </c>
      <c r="G30" s="326"/>
      <c r="H30" s="326"/>
      <c r="I30" s="327"/>
      <c r="J30" s="243"/>
      <c r="K30" s="244"/>
      <c r="L30" s="244"/>
      <c r="M30" s="243"/>
      <c r="N30" s="244"/>
      <c r="O30" s="244"/>
      <c r="P30" s="243"/>
      <c r="Q30" s="244"/>
      <c r="R30" s="244"/>
      <c r="S30" s="243"/>
      <c r="T30" s="244"/>
      <c r="U30" s="331"/>
      <c r="V30" s="334"/>
      <c r="W30" s="335"/>
      <c r="X30" s="338"/>
      <c r="Y30" s="339"/>
      <c r="Z30" s="76"/>
      <c r="AA30" s="39"/>
      <c r="AB30" s="113">
        <f>IFERROR(ROUND(J25,1),"")</f>
        <v>5720.9</v>
      </c>
      <c r="AC30" s="113" t="str">
        <f>IFERROR(ROUND(M25,1),"")</f>
        <v/>
      </c>
      <c r="AD30" s="113" t="str">
        <f>IFERROR(ROUND(P25,1),"")</f>
        <v/>
      </c>
      <c r="AE30" s="113">
        <f>IFERROR(ROUND(S25,1),"")</f>
        <v>121.8</v>
      </c>
      <c r="AF30" s="39"/>
      <c r="AG30" s="52"/>
      <c r="AH30" s="39"/>
      <c r="AI30" s="39"/>
      <c r="AM30" s="39"/>
      <c r="AN30" s="39"/>
      <c r="AO30" s="135" t="s">
        <v>66</v>
      </c>
      <c r="AP30" s="136"/>
      <c r="AQ30" s="136"/>
      <c r="AR30" s="136"/>
    </row>
    <row r="31" spans="1:52">
      <c r="A31" s="32"/>
      <c r="B31" s="8"/>
      <c r="C31" s="470"/>
      <c r="D31" s="460"/>
      <c r="E31" s="460"/>
      <c r="F31" s="461" t="s">
        <v>30</v>
      </c>
      <c r="G31" s="462"/>
      <c r="H31" s="462"/>
      <c r="I31" s="463"/>
      <c r="J31" s="321"/>
      <c r="K31" s="322"/>
      <c r="L31" s="322"/>
      <c r="M31" s="321"/>
      <c r="N31" s="322"/>
      <c r="O31" s="322"/>
      <c r="P31" s="321"/>
      <c r="Q31" s="322"/>
      <c r="R31" s="322"/>
      <c r="S31" s="321"/>
      <c r="T31" s="322"/>
      <c r="U31" s="363"/>
      <c r="V31" s="471" t="str">
        <f>IFERROR(CHOOSE(AC25,ROUND((AC35-AB35)/AB35*100,3),ROUND((AVERAGE(AC35,AD35)-AB35)/AB35*100,3),ROUND((AVERAGE(AC35,AD35,AE35)-AB35)/AB35*100,3),ROUND((AD35-AB35)/AB35*100,3),ROUND((AVERAGE(AD35,AE35)-AB35)/AB35*100,3),ROUND((AE35-AB35)/AB35*100,3)),"")</f>
        <v/>
      </c>
      <c r="W31" s="471"/>
      <c r="X31" s="473" t="s">
        <v>25</v>
      </c>
      <c r="Y31" s="337"/>
      <c r="Z31" s="76"/>
      <c r="AB31" s="39"/>
      <c r="AC31" s="39"/>
      <c r="AD31" s="39"/>
      <c r="AE31" s="39"/>
      <c r="AF31" s="39"/>
      <c r="AG31" s="50" t="s">
        <v>163</v>
      </c>
      <c r="AH31" s="39"/>
      <c r="AI31" s="39"/>
      <c r="AJ31" s="52" t="s">
        <v>129</v>
      </c>
      <c r="AK31" s="52"/>
      <c r="AL31" s="52" t="s">
        <v>130</v>
      </c>
      <c r="AM31" s="39"/>
      <c r="AN31" s="39"/>
      <c r="AO31" s="136"/>
      <c r="AP31" s="136"/>
      <c r="AQ31" s="136"/>
      <c r="AR31" s="136"/>
    </row>
    <row r="32" spans="1:52">
      <c r="A32" s="32"/>
      <c r="B32" s="8"/>
      <c r="C32" s="470"/>
      <c r="D32" s="460"/>
      <c r="E32" s="460"/>
      <c r="F32" s="224" t="s">
        <v>16</v>
      </c>
      <c r="G32" s="225"/>
      <c r="H32" s="225"/>
      <c r="I32" s="226"/>
      <c r="J32" s="323"/>
      <c r="K32" s="324"/>
      <c r="L32" s="324"/>
      <c r="M32" s="323"/>
      <c r="N32" s="324"/>
      <c r="O32" s="324"/>
      <c r="P32" s="323"/>
      <c r="Q32" s="324"/>
      <c r="R32" s="324"/>
      <c r="S32" s="323"/>
      <c r="T32" s="324"/>
      <c r="U32" s="364"/>
      <c r="V32" s="472"/>
      <c r="W32" s="472"/>
      <c r="X32" s="474"/>
      <c r="Y32" s="339"/>
      <c r="Z32" s="76"/>
      <c r="AB32" s="95" t="s">
        <v>141</v>
      </c>
      <c r="AF32" s="39"/>
      <c r="AG32" s="50" t="s">
        <v>37</v>
      </c>
      <c r="AH32" s="39"/>
      <c r="AI32" s="39"/>
      <c r="AJ32" s="52" t="s">
        <v>131</v>
      </c>
      <c r="AK32" s="39"/>
      <c r="AL32" s="101">
        <v>6</v>
      </c>
      <c r="AM32" s="39"/>
      <c r="AN32" s="39"/>
    </row>
    <row r="33" spans="1:59" ht="30" customHeight="1">
      <c r="A33" s="32"/>
      <c r="B33" s="8"/>
      <c r="C33" s="274"/>
      <c r="D33" s="227" t="s">
        <v>26</v>
      </c>
      <c r="E33" s="228"/>
      <c r="F33" s="228"/>
      <c r="G33" s="228"/>
      <c r="H33" s="228"/>
      <c r="I33" s="229"/>
      <c r="J33" s="234" t="s">
        <v>225</v>
      </c>
      <c r="K33" s="235"/>
      <c r="L33" s="235"/>
      <c r="M33" s="235"/>
      <c r="N33" s="235"/>
      <c r="O33" s="235"/>
      <c r="P33" s="235"/>
      <c r="Q33" s="235"/>
      <c r="R33" s="235"/>
      <c r="S33" s="235"/>
      <c r="T33" s="235"/>
      <c r="U33" s="235"/>
      <c r="V33" s="235"/>
      <c r="W33" s="235"/>
      <c r="X33" s="235"/>
      <c r="Y33" s="236"/>
      <c r="Z33" s="76"/>
      <c r="AB33" s="112" t="s">
        <v>23</v>
      </c>
      <c r="AC33" s="112" t="s">
        <v>136</v>
      </c>
      <c r="AD33" s="104" t="s">
        <v>137</v>
      </c>
      <c r="AE33" s="104" t="s">
        <v>138</v>
      </c>
      <c r="AF33" s="39"/>
      <c r="AG33" s="50" t="s">
        <v>161</v>
      </c>
      <c r="AH33" s="39"/>
      <c r="AI33" s="39"/>
      <c r="AJ33" s="52" t="s">
        <v>132</v>
      </c>
      <c r="AK33" s="39"/>
      <c r="AL33" s="101">
        <v>4</v>
      </c>
      <c r="AM33" s="39"/>
      <c r="AN33" s="39"/>
    </row>
    <row r="34" spans="1:59">
      <c r="A34" s="32"/>
      <c r="B34" s="8"/>
      <c r="C34" s="214" t="s">
        <v>31</v>
      </c>
      <c r="D34" s="214"/>
      <c r="E34" s="214"/>
      <c r="F34" s="214"/>
      <c r="G34" s="214"/>
      <c r="H34" s="214"/>
      <c r="I34" s="249"/>
      <c r="J34" s="286" t="s">
        <v>23</v>
      </c>
      <c r="K34" s="287"/>
      <c r="L34" s="362"/>
      <c r="M34" s="286" t="s">
        <v>8</v>
      </c>
      <c r="N34" s="312"/>
      <c r="O34" s="329"/>
      <c r="P34" s="286" t="s">
        <v>9</v>
      </c>
      <c r="Q34" s="312"/>
      <c r="R34" s="329"/>
      <c r="S34" s="286" t="s">
        <v>10</v>
      </c>
      <c r="T34" s="312"/>
      <c r="U34" s="329"/>
      <c r="V34" s="248" t="s">
        <v>32</v>
      </c>
      <c r="W34" s="214"/>
      <c r="X34" s="214"/>
      <c r="Y34" s="215"/>
      <c r="Z34" s="76"/>
      <c r="AB34" s="114">
        <f>IFERROR(ROUND(J29,2),"")</f>
        <v>5.62</v>
      </c>
      <c r="AC34" s="114">
        <f>IFERROR(ROUND(M29,2),"")</f>
        <v>0</v>
      </c>
      <c r="AD34" s="114">
        <f>IFERROR(ROUND(P29,2),"")</f>
        <v>0</v>
      </c>
      <c r="AE34" s="114">
        <f>IFERROR(ROUND(S29,2),"")</f>
        <v>0.47</v>
      </c>
      <c r="AF34" s="39" t="s">
        <v>169</v>
      </c>
      <c r="AG34" s="50" t="s">
        <v>213</v>
      </c>
      <c r="AH34" s="39"/>
      <c r="AI34" s="39"/>
      <c r="AJ34" s="95" t="s">
        <v>134</v>
      </c>
      <c r="AL34" s="103">
        <v>2</v>
      </c>
      <c r="AM34" s="39"/>
      <c r="AN34" s="39"/>
    </row>
    <row r="35" spans="1:59">
      <c r="A35" s="32"/>
      <c r="B35" s="8"/>
      <c r="C35" s="360"/>
      <c r="D35" s="360"/>
      <c r="E35" s="360"/>
      <c r="F35" s="360"/>
      <c r="G35" s="360"/>
      <c r="H35" s="360"/>
      <c r="I35" s="361"/>
      <c r="J35" s="245" t="s">
        <v>161</v>
      </c>
      <c r="K35" s="246"/>
      <c r="L35" s="247"/>
      <c r="M35" s="340" t="s">
        <v>55</v>
      </c>
      <c r="N35" s="341"/>
      <c r="O35" s="342"/>
      <c r="P35" s="221" t="s">
        <v>56</v>
      </c>
      <c r="Q35" s="222"/>
      <c r="R35" s="223"/>
      <c r="S35" s="221" t="s">
        <v>57</v>
      </c>
      <c r="T35" s="222"/>
      <c r="U35" s="223"/>
      <c r="V35" s="250"/>
      <c r="W35" s="216"/>
      <c r="X35" s="216"/>
      <c r="Y35" s="217"/>
      <c r="Z35" s="76"/>
      <c r="AB35" s="114">
        <f>IFERROR(ROUND(J31,2),"")</f>
        <v>0</v>
      </c>
      <c r="AC35" s="114">
        <f>IFERROR(ROUND(M31,2),"")</f>
        <v>0</v>
      </c>
      <c r="AD35" s="114">
        <f>IFERROR(ROUND(P31,2),"")</f>
        <v>0</v>
      </c>
      <c r="AE35" s="114">
        <f>IFERROR(ROUND(S31,2),"")</f>
        <v>0</v>
      </c>
      <c r="AF35" s="39" t="s">
        <v>170</v>
      </c>
      <c r="AG35" s="50" t="s">
        <v>214</v>
      </c>
      <c r="AH35" s="39"/>
      <c r="AI35" s="39"/>
      <c r="AJ35" s="39"/>
      <c r="AK35" s="39"/>
      <c r="AL35" s="39"/>
      <c r="AM35" s="39"/>
      <c r="AN35" s="39"/>
    </row>
    <row r="36" spans="1:59" ht="20.25" customHeight="1">
      <c r="A36" s="32"/>
      <c r="B36" s="8"/>
      <c r="C36" s="216"/>
      <c r="D36" s="216"/>
      <c r="E36" s="216"/>
      <c r="F36" s="216"/>
      <c r="G36" s="216"/>
      <c r="H36" s="216"/>
      <c r="I36" s="251"/>
      <c r="J36" s="354">
        <v>0</v>
      </c>
      <c r="K36" s="355"/>
      <c r="L36" s="17" t="s">
        <v>62</v>
      </c>
      <c r="M36" s="354"/>
      <c r="N36" s="355"/>
      <c r="O36" s="17" t="s">
        <v>62</v>
      </c>
      <c r="P36" s="356"/>
      <c r="Q36" s="355"/>
      <c r="R36" s="17" t="s">
        <v>62</v>
      </c>
      <c r="S36" s="354">
        <v>0</v>
      </c>
      <c r="T36" s="355"/>
      <c r="U36" s="17" t="s">
        <v>62</v>
      </c>
      <c r="V36" s="357"/>
      <c r="W36" s="358"/>
      <c r="X36" s="358"/>
      <c r="Y36" s="359"/>
      <c r="Z36" s="76"/>
      <c r="AB36" s="115"/>
      <c r="AC36" s="116">
        <f t="shared" ref="AC36:AE37" si="1">IFERROR((AC34-$AB34)/$AB34*100,"")</f>
        <v>-100</v>
      </c>
      <c r="AD36" s="116">
        <f t="shared" si="1"/>
        <v>-100</v>
      </c>
      <c r="AE36" s="116">
        <f t="shared" si="1"/>
        <v>-91.637010676156578</v>
      </c>
      <c r="AF36" s="39" t="s">
        <v>167</v>
      </c>
      <c r="AG36" s="39"/>
      <c r="AL36" s="39"/>
      <c r="AM36" s="39"/>
      <c r="AN36" s="39"/>
    </row>
    <row r="37" spans="1:59" ht="25.5" customHeight="1">
      <c r="A37" s="32"/>
      <c r="B37" s="8"/>
      <c r="C37" s="442" t="s">
        <v>4</v>
      </c>
      <c r="D37" s="443" t="s">
        <v>58</v>
      </c>
      <c r="E37" s="444"/>
      <c r="F37" s="444"/>
      <c r="G37" s="444"/>
      <c r="H37" s="444"/>
      <c r="I37" s="445"/>
      <c r="J37" s="234" t="s">
        <v>226</v>
      </c>
      <c r="K37" s="235"/>
      <c r="L37" s="235"/>
      <c r="M37" s="235"/>
      <c r="N37" s="235"/>
      <c r="O37" s="235"/>
      <c r="P37" s="235"/>
      <c r="Q37" s="235"/>
      <c r="R37" s="235"/>
      <c r="S37" s="235"/>
      <c r="T37" s="235"/>
      <c r="U37" s="235"/>
      <c r="V37" s="235"/>
      <c r="W37" s="235"/>
      <c r="X37" s="235"/>
      <c r="Y37" s="236"/>
      <c r="Z37" s="76"/>
      <c r="AB37" s="117"/>
      <c r="AC37" s="116" t="str">
        <f>IFERROR((AC35-$AB35)/$AB35*100,"")</f>
        <v/>
      </c>
      <c r="AD37" s="116" t="str">
        <f t="shared" si="1"/>
        <v/>
      </c>
      <c r="AE37" s="116" t="str">
        <f t="shared" si="1"/>
        <v/>
      </c>
      <c r="AF37" s="39" t="s">
        <v>168</v>
      </c>
      <c r="AL37" s="39"/>
      <c r="AM37" s="39"/>
      <c r="AN37" s="39"/>
    </row>
    <row r="38" spans="1:59" ht="25.5" customHeight="1">
      <c r="A38" s="32"/>
      <c r="B38" s="8"/>
      <c r="C38" s="442"/>
      <c r="D38" s="443" t="s">
        <v>59</v>
      </c>
      <c r="E38" s="444"/>
      <c r="F38" s="444"/>
      <c r="G38" s="444"/>
      <c r="H38" s="444"/>
      <c r="I38" s="445"/>
      <c r="J38" s="234" t="s">
        <v>227</v>
      </c>
      <c r="K38" s="235"/>
      <c r="L38" s="235"/>
      <c r="M38" s="235"/>
      <c r="N38" s="235"/>
      <c r="O38" s="235"/>
      <c r="P38" s="235"/>
      <c r="Q38" s="235"/>
      <c r="R38" s="235"/>
      <c r="S38" s="235"/>
      <c r="T38" s="235"/>
      <c r="U38" s="235"/>
      <c r="V38" s="235"/>
      <c r="W38" s="235"/>
      <c r="X38" s="235"/>
      <c r="Y38" s="236"/>
      <c r="Z38" s="76"/>
      <c r="AB38" s="39"/>
      <c r="AC38" s="39"/>
      <c r="AD38" s="39"/>
      <c r="AE38" s="39"/>
      <c r="AF38" s="39"/>
      <c r="AK38" s="39"/>
      <c r="AL38" s="39"/>
      <c r="AM38" s="39"/>
      <c r="AN38" s="39"/>
    </row>
    <row r="39" spans="1:59" ht="25.5" customHeight="1" thickBot="1">
      <c r="A39" s="32"/>
      <c r="B39" s="8"/>
      <c r="C39" s="275"/>
      <c r="D39" s="443" t="s">
        <v>60</v>
      </c>
      <c r="E39" s="444"/>
      <c r="F39" s="444"/>
      <c r="G39" s="444"/>
      <c r="H39" s="444"/>
      <c r="I39" s="445"/>
      <c r="J39" s="234" t="s">
        <v>228</v>
      </c>
      <c r="K39" s="235"/>
      <c r="L39" s="235"/>
      <c r="M39" s="235"/>
      <c r="N39" s="235"/>
      <c r="O39" s="235"/>
      <c r="P39" s="235"/>
      <c r="Q39" s="235"/>
      <c r="R39" s="235"/>
      <c r="S39" s="235"/>
      <c r="T39" s="235"/>
      <c r="U39" s="235"/>
      <c r="V39" s="235"/>
      <c r="W39" s="235"/>
      <c r="X39" s="235"/>
      <c r="Y39" s="236"/>
      <c r="Z39" s="76"/>
      <c r="AB39" s="118"/>
      <c r="AC39" s="205" t="s">
        <v>206</v>
      </c>
      <c r="AD39" s="39"/>
      <c r="AE39" s="39"/>
      <c r="AF39" s="39"/>
      <c r="AG39" s="205" t="s">
        <v>207</v>
      </c>
      <c r="AM39" s="39"/>
      <c r="AN39" s="39"/>
      <c r="AO39" s="137" t="s">
        <v>42</v>
      </c>
      <c r="AP39" s="138"/>
      <c r="AQ39" s="138"/>
      <c r="AR39" s="138"/>
      <c r="AT39" s="142"/>
      <c r="AV39" s="39"/>
    </row>
    <row r="40" spans="1:59" ht="22.5" customHeight="1">
      <c r="A40" s="32"/>
      <c r="B40" s="8"/>
      <c r="C40" s="272" t="s">
        <v>33</v>
      </c>
      <c r="D40" s="248" t="s">
        <v>34</v>
      </c>
      <c r="E40" s="214"/>
      <c r="F40" s="214"/>
      <c r="G40" s="214"/>
      <c r="H40" s="214"/>
      <c r="I40" s="249"/>
      <c r="J40" s="252" t="s">
        <v>229</v>
      </c>
      <c r="K40" s="253"/>
      <c r="L40" s="253"/>
      <c r="M40" s="253"/>
      <c r="N40" s="253"/>
      <c r="O40" s="253"/>
      <c r="P40" s="253"/>
      <c r="Q40" s="253"/>
      <c r="R40" s="253"/>
      <c r="S40" s="253"/>
      <c r="T40" s="253"/>
      <c r="U40" s="253"/>
      <c r="V40" s="253"/>
      <c r="W40" s="253"/>
      <c r="X40" s="253"/>
      <c r="Y40" s="254"/>
      <c r="Z40" s="76"/>
      <c r="AB40" s="186"/>
      <c r="AC40" s="112" t="s">
        <v>136</v>
      </c>
      <c r="AD40" s="104" t="s">
        <v>137</v>
      </c>
      <c r="AE40" s="104" t="s">
        <v>138</v>
      </c>
      <c r="AF40" s="39"/>
      <c r="AG40" s="104" t="s">
        <v>136</v>
      </c>
      <c r="AH40" s="104" t="s">
        <v>137</v>
      </c>
      <c r="AI40" s="104" t="s">
        <v>138</v>
      </c>
      <c r="AJ40" s="104" t="s">
        <v>174</v>
      </c>
      <c r="AM40" s="39"/>
      <c r="AN40" s="39"/>
      <c r="AO40" s="139"/>
      <c r="AP40" s="140" t="s">
        <v>71</v>
      </c>
      <c r="AQ40" s="140" t="s">
        <v>72</v>
      </c>
      <c r="AR40" s="141" t="s">
        <v>73</v>
      </c>
      <c r="AT40" s="142"/>
      <c r="AU40" s="2"/>
      <c r="AV40" s="39"/>
    </row>
    <row r="41" spans="1:59" ht="22.5" customHeight="1">
      <c r="A41" s="32"/>
      <c r="B41" s="8"/>
      <c r="C41" s="442"/>
      <c r="D41" s="250"/>
      <c r="E41" s="216"/>
      <c r="F41" s="216"/>
      <c r="G41" s="216"/>
      <c r="H41" s="216"/>
      <c r="I41" s="251"/>
      <c r="J41" s="255"/>
      <c r="K41" s="256"/>
      <c r="L41" s="256"/>
      <c r="M41" s="256"/>
      <c r="N41" s="256"/>
      <c r="O41" s="256"/>
      <c r="P41" s="256"/>
      <c r="Q41" s="256"/>
      <c r="R41" s="256"/>
      <c r="S41" s="256"/>
      <c r="T41" s="256"/>
      <c r="U41" s="256"/>
      <c r="V41" s="256"/>
      <c r="W41" s="256"/>
      <c r="X41" s="256"/>
      <c r="Y41" s="257"/>
      <c r="Z41" s="76"/>
      <c r="AB41" s="112" t="s">
        <v>39</v>
      </c>
      <c r="AC41" s="113">
        <f>IFERROR(ROUND(AP41*AX47,1),"")</f>
        <v>0</v>
      </c>
      <c r="AD41" s="113">
        <f>IFERROR(ROUND(AQ41*AY47,1),"")</f>
        <v>0</v>
      </c>
      <c r="AE41" s="113">
        <f>IFERROR(ROUND(AR41*AZ47,1),"")</f>
        <v>0.4</v>
      </c>
      <c r="AF41" s="39"/>
      <c r="AG41" s="204" t="str">
        <f>IF(OR(M29=0,M29=""),"－",J29*(1-0.02))</f>
        <v>－</v>
      </c>
      <c r="AH41" s="204" t="str">
        <f>IF(OR(P29=0,P29=""),"－",IF(AG41="－",J29*(1-0.02),AG41*(1-0.02)))</f>
        <v>－</v>
      </c>
      <c r="AI41" s="204">
        <f>IF(OR(S29=0,S29=""),"－",IF(AH41="－",J29*(1-0.02),AH41*(1-0.02)))</f>
        <v>5.5092659999999993</v>
      </c>
      <c r="AJ41" s="204">
        <f>SUM(AG41:AI41)</f>
        <v>5.5092659999999993</v>
      </c>
      <c r="AM41" s="39"/>
      <c r="AN41" s="39"/>
      <c r="AO41" s="143" t="s">
        <v>39</v>
      </c>
      <c r="AP41" s="166">
        <v>1000</v>
      </c>
      <c r="AQ41" s="166">
        <v>1000</v>
      </c>
      <c r="AR41" s="167">
        <v>1000</v>
      </c>
      <c r="AS41" s="144" t="s">
        <v>40</v>
      </c>
      <c r="AT41" s="142"/>
      <c r="AU41" s="2"/>
      <c r="AV41" s="39"/>
    </row>
    <row r="42" spans="1:59" ht="24" customHeight="1">
      <c r="A42" s="32"/>
      <c r="B42" s="8"/>
      <c r="C42" s="442"/>
      <c r="D42" s="270" t="s">
        <v>35</v>
      </c>
      <c r="E42" s="271"/>
      <c r="F42" s="271"/>
      <c r="G42" s="271"/>
      <c r="H42" s="271"/>
      <c r="I42" s="272"/>
      <c r="J42" s="252" t="s">
        <v>230</v>
      </c>
      <c r="K42" s="253"/>
      <c r="L42" s="253"/>
      <c r="M42" s="253"/>
      <c r="N42" s="253"/>
      <c r="O42" s="253"/>
      <c r="P42" s="253"/>
      <c r="Q42" s="253"/>
      <c r="R42" s="253"/>
      <c r="S42" s="253"/>
      <c r="T42" s="253"/>
      <c r="U42" s="253"/>
      <c r="V42" s="253"/>
      <c r="W42" s="253"/>
      <c r="X42" s="253"/>
      <c r="Y42" s="254"/>
      <c r="Z42" s="76"/>
      <c r="AB42" s="187" t="s">
        <v>190</v>
      </c>
      <c r="AC42" s="113">
        <f>IFERROR(ROUND(AP42*AX49*AX50,1),"")</f>
        <v>0</v>
      </c>
      <c r="AD42" s="113">
        <f>IFERROR(ROUND(AQ42*AY49*AY50,1),"")</f>
        <v>0</v>
      </c>
      <c r="AE42" s="113">
        <f>IFERROR(ROUND(AR42*AZ49*AZ50,1),"")</f>
        <v>0</v>
      </c>
      <c r="AF42" s="39"/>
      <c r="AG42" s="205"/>
      <c r="AK42" s="39"/>
      <c r="AL42" s="39"/>
      <c r="AM42" s="39"/>
      <c r="AN42" s="39"/>
      <c r="AO42" s="184" t="s">
        <v>190</v>
      </c>
      <c r="AP42" s="182">
        <v>0</v>
      </c>
      <c r="AQ42" s="182">
        <v>0</v>
      </c>
      <c r="AR42" s="183">
        <v>0</v>
      </c>
      <c r="AS42" s="144" t="s">
        <v>41</v>
      </c>
      <c r="AT42" s="142"/>
      <c r="AU42" s="2"/>
      <c r="AV42" s="39"/>
    </row>
    <row r="43" spans="1:59" ht="16.5" customHeight="1" thickBot="1">
      <c r="A43" s="32"/>
      <c r="B43" s="8"/>
      <c r="C43" s="446"/>
      <c r="D43" s="273"/>
      <c r="E43" s="274"/>
      <c r="F43" s="274"/>
      <c r="G43" s="274"/>
      <c r="H43" s="274"/>
      <c r="I43" s="275"/>
      <c r="J43" s="255"/>
      <c r="K43" s="256"/>
      <c r="L43" s="256"/>
      <c r="M43" s="256"/>
      <c r="N43" s="256"/>
      <c r="O43" s="256"/>
      <c r="P43" s="256"/>
      <c r="Q43" s="256"/>
      <c r="R43" s="256"/>
      <c r="S43" s="256"/>
      <c r="T43" s="256"/>
      <c r="U43" s="256"/>
      <c r="V43" s="256"/>
      <c r="W43" s="256"/>
      <c r="X43" s="256"/>
      <c r="Y43" s="257"/>
      <c r="Z43" s="76"/>
      <c r="AB43" s="188" t="s">
        <v>191</v>
      </c>
      <c r="AC43" s="113">
        <f>IFERROR(ROUND(AP43*AX51*AX52,1),"")</f>
        <v>0</v>
      </c>
      <c r="AD43" s="113">
        <f>IFERROR(ROUND(AQ43*AY51*AY52,1),"")</f>
        <v>0</v>
      </c>
      <c r="AE43" s="113">
        <f>IFERROR(ROUND(AR43*AZ51*AZ52,1),"")</f>
        <v>0</v>
      </c>
      <c r="AF43" s="39"/>
      <c r="AG43" s="39"/>
      <c r="AH43" s="39"/>
      <c r="AI43" s="39"/>
      <c r="AJ43" s="39"/>
      <c r="AK43" s="39"/>
      <c r="AL43" s="39"/>
      <c r="AM43" s="39"/>
      <c r="AN43" s="39"/>
      <c r="AO43" s="185" t="s">
        <v>191</v>
      </c>
      <c r="AP43" s="168">
        <v>0</v>
      </c>
      <c r="AQ43" s="168">
        <v>0</v>
      </c>
      <c r="AR43" s="169">
        <v>0</v>
      </c>
      <c r="AS43" s="144" t="s">
        <v>41</v>
      </c>
      <c r="AT43" s="142"/>
      <c r="AU43" s="2"/>
      <c r="AV43" s="39"/>
    </row>
    <row r="44" spans="1:59" ht="16.5" customHeight="1">
      <c r="A44" s="32"/>
      <c r="B44" s="8"/>
      <c r="C44" s="439" t="s">
        <v>92</v>
      </c>
      <c r="D44" s="306" t="s">
        <v>2</v>
      </c>
      <c r="E44" s="307"/>
      <c r="F44" s="307"/>
      <c r="G44" s="307"/>
      <c r="H44" s="307"/>
      <c r="I44" s="308"/>
      <c r="J44" s="230" t="s">
        <v>8</v>
      </c>
      <c r="K44" s="231"/>
      <c r="L44" s="231"/>
      <c r="M44" s="232"/>
      <c r="N44" s="230" t="s">
        <v>9</v>
      </c>
      <c r="O44" s="231"/>
      <c r="P44" s="231"/>
      <c r="Q44" s="232"/>
      <c r="R44" s="230" t="s">
        <v>10</v>
      </c>
      <c r="S44" s="231"/>
      <c r="T44" s="231"/>
      <c r="U44" s="232"/>
      <c r="V44" s="286" t="s">
        <v>3</v>
      </c>
      <c r="W44" s="287"/>
      <c r="X44" s="287"/>
      <c r="Y44" s="288"/>
      <c r="Z44" s="76"/>
      <c r="AF44" s="39"/>
      <c r="AG44" s="39"/>
      <c r="AH44" s="39"/>
      <c r="AI44" s="39"/>
      <c r="AJ44" s="39"/>
      <c r="AK44" s="39"/>
      <c r="AL44" s="39"/>
      <c r="AM44" s="39"/>
      <c r="AN44" s="39"/>
      <c r="AO44" s="2"/>
      <c r="AP44" s="2"/>
      <c r="AQ44" s="2"/>
      <c r="AR44" s="2"/>
      <c r="AS44" s="2"/>
      <c r="AT44" s="2"/>
      <c r="AU44" s="2"/>
    </row>
    <row r="45" spans="1:59" ht="13.5" customHeight="1" thickBot="1">
      <c r="A45" s="32"/>
      <c r="B45" s="8"/>
      <c r="C45" s="440"/>
      <c r="D45" s="309"/>
      <c r="E45" s="310"/>
      <c r="F45" s="310"/>
      <c r="G45" s="310"/>
      <c r="H45" s="310"/>
      <c r="I45" s="311"/>
      <c r="J45" s="292" t="s">
        <v>55</v>
      </c>
      <c r="K45" s="293"/>
      <c r="L45" s="293"/>
      <c r="M45" s="294"/>
      <c r="N45" s="292" t="s">
        <v>56</v>
      </c>
      <c r="O45" s="293"/>
      <c r="P45" s="293"/>
      <c r="Q45" s="294"/>
      <c r="R45" s="292" t="s">
        <v>57</v>
      </c>
      <c r="S45" s="293"/>
      <c r="T45" s="293"/>
      <c r="U45" s="294"/>
      <c r="V45" s="289"/>
      <c r="W45" s="290"/>
      <c r="X45" s="290"/>
      <c r="Y45" s="291"/>
      <c r="Z45" s="76"/>
      <c r="AB45" s="118"/>
      <c r="AC45" s="95" t="s">
        <v>186</v>
      </c>
      <c r="AF45" s="39"/>
      <c r="AG45" s="39"/>
      <c r="AH45" s="39"/>
      <c r="AI45" s="39"/>
      <c r="AJ45" s="39"/>
      <c r="AK45" s="39"/>
      <c r="AL45" s="39"/>
      <c r="AM45" s="39"/>
      <c r="AN45" s="39"/>
      <c r="AT45" s="2"/>
      <c r="AU45" s="2"/>
    </row>
    <row r="46" spans="1:59" ht="16.5" customHeight="1" thickBot="1">
      <c r="A46" s="32"/>
      <c r="B46" s="8"/>
      <c r="C46" s="440"/>
      <c r="D46" s="295" t="s">
        <v>12</v>
      </c>
      <c r="E46" s="296"/>
      <c r="F46" s="296"/>
      <c r="G46" s="296"/>
      <c r="H46" s="296"/>
      <c r="I46" s="297"/>
      <c r="J46" s="298">
        <v>10</v>
      </c>
      <c r="K46" s="299"/>
      <c r="L46" s="299"/>
      <c r="M46" s="18" t="s">
        <v>1</v>
      </c>
      <c r="N46" s="298">
        <v>10</v>
      </c>
      <c r="O46" s="299"/>
      <c r="P46" s="299"/>
      <c r="Q46" s="18" t="s">
        <v>1</v>
      </c>
      <c r="R46" s="298">
        <v>10</v>
      </c>
      <c r="S46" s="299"/>
      <c r="T46" s="299"/>
      <c r="U46" s="18" t="s">
        <v>1</v>
      </c>
      <c r="V46" s="300"/>
      <c r="W46" s="301"/>
      <c r="X46" s="301"/>
      <c r="Y46" s="302"/>
      <c r="Z46" s="76"/>
      <c r="AB46" s="118"/>
      <c r="AC46" s="52" t="s">
        <v>142</v>
      </c>
      <c r="AF46" s="39"/>
      <c r="AG46" s="39"/>
      <c r="AH46" s="39"/>
      <c r="AI46" s="39"/>
      <c r="AJ46" s="39"/>
      <c r="AK46" s="39"/>
      <c r="AL46" s="39"/>
      <c r="AM46" s="39"/>
      <c r="AN46" s="39"/>
      <c r="AO46" s="39" t="s">
        <v>88</v>
      </c>
      <c r="AR46" s="145"/>
      <c r="AS46" s="146"/>
      <c r="AT46" s="146"/>
      <c r="AU46" s="146"/>
      <c r="AV46" s="212"/>
      <c r="AW46" s="213"/>
      <c r="AX46" s="149" t="s">
        <v>71</v>
      </c>
      <c r="AY46" s="149" t="s">
        <v>72</v>
      </c>
      <c r="AZ46" s="150" t="s">
        <v>73</v>
      </c>
      <c r="BC46" s="39" t="s">
        <v>201</v>
      </c>
      <c r="BD46" s="39"/>
      <c r="BE46" s="39"/>
      <c r="BF46" s="145"/>
    </row>
    <row r="47" spans="1:59" ht="16.5" customHeight="1">
      <c r="A47" s="32"/>
      <c r="B47" s="8"/>
      <c r="C47" s="440"/>
      <c r="D47" s="295" t="s">
        <v>13</v>
      </c>
      <c r="E47" s="296"/>
      <c r="F47" s="296"/>
      <c r="G47" s="296"/>
      <c r="H47" s="296"/>
      <c r="I47" s="297"/>
      <c r="J47" s="298">
        <v>0</v>
      </c>
      <c r="K47" s="299"/>
      <c r="L47" s="299"/>
      <c r="M47" s="18" t="s">
        <v>1</v>
      </c>
      <c r="N47" s="298">
        <v>0</v>
      </c>
      <c r="O47" s="299"/>
      <c r="P47" s="299"/>
      <c r="Q47" s="18" t="s">
        <v>1</v>
      </c>
      <c r="R47" s="298">
        <v>0</v>
      </c>
      <c r="S47" s="299"/>
      <c r="T47" s="299"/>
      <c r="U47" s="18" t="s">
        <v>1</v>
      </c>
      <c r="V47" s="300"/>
      <c r="W47" s="301"/>
      <c r="X47" s="301"/>
      <c r="Y47" s="302"/>
      <c r="Z47" s="76"/>
      <c r="AB47" s="118"/>
      <c r="AC47" s="112" t="s">
        <v>136</v>
      </c>
      <c r="AD47" s="104" t="s">
        <v>137</v>
      </c>
      <c r="AE47" s="104" t="s">
        <v>138</v>
      </c>
      <c r="AF47" s="39"/>
      <c r="AG47" s="39"/>
      <c r="AH47" s="39"/>
      <c r="AI47" s="39"/>
      <c r="AJ47" s="39"/>
      <c r="AK47" s="39"/>
      <c r="AL47" s="39"/>
      <c r="AM47" s="39"/>
      <c r="AN47" s="39"/>
      <c r="AO47" s="147"/>
      <c r="AP47" s="130" t="s">
        <v>71</v>
      </c>
      <c r="AQ47" s="130" t="s">
        <v>72</v>
      </c>
      <c r="AR47" s="134" t="s">
        <v>73</v>
      </c>
      <c r="AS47" s="148"/>
      <c r="AT47" s="146"/>
      <c r="AU47" s="146"/>
      <c r="AV47" s="152" t="s">
        <v>143</v>
      </c>
      <c r="AW47" s="153"/>
      <c r="AX47" s="201"/>
      <c r="AY47" s="91"/>
      <c r="AZ47" s="209">
        <v>4.2299999999999998E-4</v>
      </c>
      <c r="BA47" s="108" t="s">
        <v>144</v>
      </c>
      <c r="BB47" s="39" t="s">
        <v>145</v>
      </c>
      <c r="BC47" s="147"/>
      <c r="BD47" s="130" t="s">
        <v>71</v>
      </c>
      <c r="BE47" s="130" t="s">
        <v>72</v>
      </c>
      <c r="BF47" s="134" t="s">
        <v>73</v>
      </c>
    </row>
    <row r="48" spans="1:59" ht="16.5" customHeight="1">
      <c r="A48" s="32"/>
      <c r="B48" s="8"/>
      <c r="C48" s="440"/>
      <c r="D48" s="346" t="s">
        <v>14</v>
      </c>
      <c r="E48" s="347"/>
      <c r="F48" s="347"/>
      <c r="G48" s="347"/>
      <c r="H48" s="347"/>
      <c r="I48" s="348"/>
      <c r="J48" s="282" t="str">
        <f>IFERROR(IF(SUM(AC41:AC43)=0,"",SUM(AC41:AC43)),"")</f>
        <v/>
      </c>
      <c r="K48" s="283"/>
      <c r="L48" s="283"/>
      <c r="M48" s="268" t="s">
        <v>1</v>
      </c>
      <c r="N48" s="282" t="str">
        <f>IFERROR(IF(SUM(AD41:AD43)=0,"",SUM(AD41:AD43)),"")</f>
        <v/>
      </c>
      <c r="O48" s="283"/>
      <c r="P48" s="283"/>
      <c r="Q48" s="268" t="s">
        <v>1</v>
      </c>
      <c r="R48" s="282">
        <f>IFERROR(IF(SUM(AE41:AE43)=0,"",SUM(AE41:AE43)),"")</f>
        <v>0.4</v>
      </c>
      <c r="S48" s="283"/>
      <c r="T48" s="283"/>
      <c r="U48" s="268" t="s">
        <v>1</v>
      </c>
      <c r="V48" s="276"/>
      <c r="W48" s="277"/>
      <c r="X48" s="277"/>
      <c r="Y48" s="278"/>
      <c r="Z48" s="76"/>
      <c r="AB48" s="118"/>
      <c r="AC48" s="113">
        <f>IFERROR(IF(AP53&gt;0,ROUND(AP53,1),ROUND(AP48*$AX47,1)),"")</f>
        <v>0</v>
      </c>
      <c r="AD48" s="113">
        <f>IFERROR(IF(AQ53&gt;0,ROUND(AQ53,1),ROUND(AQ48*$AY47,1)),"")</f>
        <v>0</v>
      </c>
      <c r="AE48" s="113">
        <f>IFERROR(IF(AR53&gt;0,ROUND(AR53,1),ROUND(AR48*$AZ47,1)),"")</f>
        <v>0</v>
      </c>
      <c r="AF48" s="39"/>
      <c r="AG48" s="39"/>
      <c r="AH48" s="39"/>
      <c r="AI48" s="39"/>
      <c r="AJ48" s="39"/>
      <c r="AK48" s="39"/>
      <c r="AL48" s="39"/>
      <c r="AM48" s="39"/>
      <c r="AN48" s="39"/>
      <c r="AO48" s="151" t="s">
        <v>85</v>
      </c>
      <c r="AP48" s="170">
        <v>0</v>
      </c>
      <c r="AQ48" s="170">
        <v>0</v>
      </c>
      <c r="AR48" s="171">
        <v>0</v>
      </c>
      <c r="AS48" s="144" t="s">
        <v>40</v>
      </c>
      <c r="AT48" s="146"/>
      <c r="AU48" s="146"/>
      <c r="AV48" s="152" t="s">
        <v>146</v>
      </c>
      <c r="AW48" s="153"/>
      <c r="AX48" s="201"/>
      <c r="AY48" s="91"/>
      <c r="AZ48" s="209">
        <v>1.01</v>
      </c>
      <c r="BA48" s="108" t="s">
        <v>147</v>
      </c>
      <c r="BB48" s="39" t="s">
        <v>148</v>
      </c>
      <c r="BC48" s="151" t="s">
        <v>85</v>
      </c>
      <c r="BD48" s="193">
        <f>IFERROR(ROUND(AP48*AX47,1),"")</f>
        <v>0</v>
      </c>
      <c r="BE48" s="193">
        <f>IFERROR(ROUND(AQ48*AY47,1),"")</f>
        <v>0</v>
      </c>
      <c r="BF48" s="193">
        <f>IFERROR(ROUND(AR48*AZ47,1),"")</f>
        <v>0</v>
      </c>
      <c r="BG48" s="39" t="s">
        <v>158</v>
      </c>
    </row>
    <row r="49" spans="1:59" ht="17.25" customHeight="1">
      <c r="A49" s="32"/>
      <c r="B49" s="8"/>
      <c r="C49" s="440"/>
      <c r="D49" s="349"/>
      <c r="E49" s="350"/>
      <c r="F49" s="350"/>
      <c r="G49" s="350"/>
      <c r="H49" s="350"/>
      <c r="I49" s="351"/>
      <c r="J49" s="284"/>
      <c r="K49" s="285"/>
      <c r="L49" s="285"/>
      <c r="M49" s="269"/>
      <c r="N49" s="284"/>
      <c r="O49" s="285"/>
      <c r="P49" s="285"/>
      <c r="Q49" s="269"/>
      <c r="R49" s="284"/>
      <c r="S49" s="285"/>
      <c r="T49" s="285"/>
      <c r="U49" s="269"/>
      <c r="V49" s="279"/>
      <c r="W49" s="280"/>
      <c r="X49" s="280"/>
      <c r="Y49" s="281"/>
      <c r="Z49" s="76"/>
      <c r="AB49" s="118"/>
      <c r="AC49" s="113">
        <f>IFERROR(IF(AP54&gt;0,ROUND(AP54,1),ROUND(AP49*$AX52,1)),"")</f>
        <v>0</v>
      </c>
      <c r="AD49" s="113">
        <f>IFERROR(IF(AQ54&gt;0,ROUND(AQ54,1),ROUND(AQ49*$AY52,1)),"")</f>
        <v>0</v>
      </c>
      <c r="AE49" s="113">
        <f>IFERROR(IF(AR54&gt;0,ROUND(AR54,1),ROUND(AR49*$AZ52,1)),"")</f>
        <v>2.7</v>
      </c>
      <c r="AF49" s="39"/>
      <c r="AG49" s="39"/>
      <c r="AH49" s="39"/>
      <c r="AI49" s="39"/>
      <c r="AJ49" s="39"/>
      <c r="AK49" s="39"/>
      <c r="AL49" s="39"/>
      <c r="AM49" s="39"/>
      <c r="AN49" s="39"/>
      <c r="AO49" s="154" t="s">
        <v>86</v>
      </c>
      <c r="AP49" s="172">
        <v>50</v>
      </c>
      <c r="AQ49" s="172">
        <v>50</v>
      </c>
      <c r="AR49" s="173">
        <v>50</v>
      </c>
      <c r="AS49" s="144" t="s">
        <v>41</v>
      </c>
      <c r="AT49" s="146"/>
      <c r="AU49" s="146"/>
      <c r="AV49" s="189" t="s">
        <v>192</v>
      </c>
      <c r="AW49" s="153"/>
      <c r="AX49" s="201"/>
      <c r="AY49" s="91"/>
      <c r="AZ49" s="209">
        <v>1.17</v>
      </c>
      <c r="BA49" s="108"/>
      <c r="BB49" s="39" t="s">
        <v>150</v>
      </c>
      <c r="BC49" s="154" t="s">
        <v>86</v>
      </c>
      <c r="BD49" s="194">
        <f>IFERROR(ROUND(AP49*AX52,1),"")</f>
        <v>0</v>
      </c>
      <c r="BE49" s="194">
        <f>IFERROR(ROUND(AQ49*AY52,1),"")</f>
        <v>0</v>
      </c>
      <c r="BF49" s="194">
        <f>IFERROR(ROUND(AR49*AZ52,1),"")</f>
        <v>2.7</v>
      </c>
      <c r="BG49" s="39" t="s">
        <v>158</v>
      </c>
    </row>
    <row r="50" spans="1:59" ht="14.25" customHeight="1" thickBot="1">
      <c r="A50" s="32"/>
      <c r="B50" s="8"/>
      <c r="C50" s="440"/>
      <c r="D50" s="346" t="s">
        <v>15</v>
      </c>
      <c r="E50" s="347"/>
      <c r="F50" s="347"/>
      <c r="G50" s="347"/>
      <c r="H50" s="347"/>
      <c r="I50" s="348"/>
      <c r="J50" s="282" t="str">
        <f>IFERROR(IF(SUM(AC48:AC50)=0,"",SUM(AC48:AC50)),"")</f>
        <v/>
      </c>
      <c r="K50" s="283"/>
      <c r="L50" s="283"/>
      <c r="M50" s="268" t="s">
        <v>1</v>
      </c>
      <c r="N50" s="282" t="str">
        <f>IFERROR(IF(SUM(AD48:AD50)=0,"",SUM(AD48:AD50)),"")</f>
        <v/>
      </c>
      <c r="O50" s="283"/>
      <c r="P50" s="283"/>
      <c r="Q50" s="268" t="s">
        <v>1</v>
      </c>
      <c r="R50" s="430">
        <f>IFERROR(IF(SUM(AE48:AE50)=0,"",SUM(AE48:AE50)),"")</f>
        <v>3.6</v>
      </c>
      <c r="S50" s="431"/>
      <c r="T50" s="431"/>
      <c r="U50" s="268" t="s">
        <v>1</v>
      </c>
      <c r="V50" s="276"/>
      <c r="W50" s="277"/>
      <c r="X50" s="277"/>
      <c r="Y50" s="278"/>
      <c r="Z50" s="76"/>
      <c r="AC50" s="113">
        <f>IFERROR(ROUND(AP50*$AX47*$AX48,1),"")</f>
        <v>0</v>
      </c>
      <c r="AD50" s="113">
        <f>IFERROR(ROUND(AQ50*$AY47*$AY48,1),"")</f>
        <v>0</v>
      </c>
      <c r="AE50" s="113">
        <f>IFERROR(ROUND(AR50*$AZ47*$AZ48,1),"")</f>
        <v>0.9</v>
      </c>
      <c r="AF50" s="39"/>
      <c r="AG50" s="39"/>
      <c r="AH50" s="39"/>
      <c r="AI50" s="39"/>
      <c r="AJ50" s="39"/>
      <c r="AK50" s="39"/>
      <c r="AL50" s="39"/>
      <c r="AM50" s="39"/>
      <c r="AN50" s="39"/>
      <c r="AO50" s="155" t="s">
        <v>87</v>
      </c>
      <c r="AP50" s="168">
        <v>2000</v>
      </c>
      <c r="AQ50" s="168">
        <v>2000</v>
      </c>
      <c r="AR50" s="174">
        <v>2000</v>
      </c>
      <c r="AS50" s="144" t="s">
        <v>40</v>
      </c>
      <c r="AT50" s="146"/>
      <c r="AU50" s="146"/>
      <c r="AV50" s="189" t="s">
        <v>193</v>
      </c>
      <c r="AW50" s="153"/>
      <c r="AX50" s="201"/>
      <c r="AY50" s="91"/>
      <c r="AZ50" s="209">
        <v>0.06</v>
      </c>
      <c r="BA50" s="108"/>
      <c r="BB50" s="2" t="s">
        <v>173</v>
      </c>
      <c r="BC50" s="155" t="s">
        <v>87</v>
      </c>
      <c r="BD50" s="195">
        <f>IFERROR(ROUND(AP50*AX47*AX48,1),"")</f>
        <v>0</v>
      </c>
      <c r="BE50" s="195">
        <f>IFERROR(ROUND(AQ50*AY47*AY48,1),"")</f>
        <v>0</v>
      </c>
      <c r="BF50" s="195">
        <f>IFERROR(ROUND(AR50*AZ47*AZ48,1),"")</f>
        <v>0.9</v>
      </c>
      <c r="BG50" s="39" t="s">
        <v>158</v>
      </c>
    </row>
    <row r="51" spans="1:59" ht="14.25" customHeight="1" thickBot="1">
      <c r="A51" s="32"/>
      <c r="B51" s="8"/>
      <c r="C51" s="440"/>
      <c r="D51" s="349"/>
      <c r="E51" s="350"/>
      <c r="F51" s="350"/>
      <c r="G51" s="350"/>
      <c r="H51" s="350"/>
      <c r="I51" s="351"/>
      <c r="J51" s="284"/>
      <c r="K51" s="285"/>
      <c r="L51" s="285"/>
      <c r="M51" s="269"/>
      <c r="N51" s="284"/>
      <c r="O51" s="285"/>
      <c r="P51" s="285"/>
      <c r="Q51" s="269"/>
      <c r="R51" s="432"/>
      <c r="S51" s="433"/>
      <c r="T51" s="433"/>
      <c r="U51" s="269"/>
      <c r="V51" s="279"/>
      <c r="W51" s="280"/>
      <c r="X51" s="280"/>
      <c r="Y51" s="281"/>
      <c r="Z51" s="76"/>
      <c r="AF51" s="39"/>
      <c r="AG51" s="39"/>
      <c r="AI51" s="39"/>
      <c r="AJ51" s="39"/>
      <c r="AK51" s="39"/>
      <c r="AL51" s="39"/>
      <c r="AM51" s="39"/>
      <c r="AN51" s="39"/>
      <c r="AU51" s="146"/>
      <c r="AV51" s="156" t="s">
        <v>171</v>
      </c>
      <c r="AX51" s="201"/>
      <c r="AY51" s="91"/>
      <c r="AZ51" s="209">
        <v>1.19</v>
      </c>
      <c r="BA51" s="108" t="s">
        <v>147</v>
      </c>
      <c r="BB51" s="2" t="s">
        <v>194</v>
      </c>
    </row>
    <row r="52" spans="1:59" ht="14.25" customHeight="1" thickBot="1">
      <c r="A52" s="32"/>
      <c r="B52" s="8"/>
      <c r="C52" s="440"/>
      <c r="D52" s="258" t="s">
        <v>61</v>
      </c>
      <c r="E52" s="259"/>
      <c r="F52" s="259"/>
      <c r="G52" s="259"/>
      <c r="H52" s="259"/>
      <c r="I52" s="260"/>
      <c r="J52" s="264">
        <v>30</v>
      </c>
      <c r="K52" s="265"/>
      <c r="L52" s="265"/>
      <c r="M52" s="268" t="s">
        <v>1</v>
      </c>
      <c r="N52" s="264">
        <v>30</v>
      </c>
      <c r="O52" s="265"/>
      <c r="P52" s="265"/>
      <c r="Q52" s="268" t="s">
        <v>1</v>
      </c>
      <c r="R52" s="264">
        <v>30</v>
      </c>
      <c r="S52" s="265"/>
      <c r="T52" s="265"/>
      <c r="U52" s="268" t="s">
        <v>1</v>
      </c>
      <c r="V52" s="276"/>
      <c r="W52" s="277"/>
      <c r="X52" s="277"/>
      <c r="Y52" s="278"/>
      <c r="Z52" s="76"/>
      <c r="AB52" s="39"/>
      <c r="AC52" s="39"/>
      <c r="AD52" s="39"/>
      <c r="AE52" s="39"/>
      <c r="AF52" s="39"/>
      <c r="AH52" s="39"/>
      <c r="AJ52" s="39"/>
      <c r="AK52" s="39"/>
      <c r="AL52" s="39"/>
      <c r="AM52" s="39"/>
      <c r="AN52" s="39"/>
      <c r="AO52" s="39" t="s">
        <v>157</v>
      </c>
      <c r="AS52" s="146"/>
      <c r="AT52" s="146"/>
      <c r="AU52" s="146"/>
      <c r="AV52" s="156" t="s">
        <v>172</v>
      </c>
      <c r="AW52" s="157"/>
      <c r="AX52" s="202"/>
      <c r="AY52" s="158"/>
      <c r="AZ52" s="210">
        <v>5.2999999999999999E-2</v>
      </c>
      <c r="BA52" s="108" t="s">
        <v>149</v>
      </c>
      <c r="BB52" s="2" t="s">
        <v>195</v>
      </c>
    </row>
    <row r="53" spans="1:59" ht="14.25" customHeight="1">
      <c r="A53" s="32"/>
      <c r="B53" s="8"/>
      <c r="C53" s="440"/>
      <c r="D53" s="261"/>
      <c r="E53" s="262"/>
      <c r="F53" s="262"/>
      <c r="G53" s="262"/>
      <c r="H53" s="262"/>
      <c r="I53" s="263"/>
      <c r="J53" s="266"/>
      <c r="K53" s="267"/>
      <c r="L53" s="267"/>
      <c r="M53" s="269"/>
      <c r="N53" s="266"/>
      <c r="O53" s="267"/>
      <c r="P53" s="267"/>
      <c r="Q53" s="269"/>
      <c r="R53" s="266"/>
      <c r="S53" s="267"/>
      <c r="T53" s="267"/>
      <c r="U53" s="269"/>
      <c r="V53" s="279"/>
      <c r="W53" s="280"/>
      <c r="X53" s="280"/>
      <c r="Y53" s="281"/>
      <c r="Z53" s="76"/>
      <c r="AB53" s="39"/>
      <c r="AC53" s="39"/>
      <c r="AD53" s="39"/>
      <c r="AE53" s="39"/>
      <c r="AF53" s="39"/>
      <c r="AH53" s="39"/>
      <c r="AI53" s="39"/>
      <c r="AJ53" s="39"/>
      <c r="AK53" s="39"/>
      <c r="AL53" s="39"/>
      <c r="AM53" s="39"/>
      <c r="AN53" s="39"/>
      <c r="AO53" s="159" t="s">
        <v>85</v>
      </c>
      <c r="AP53" s="175">
        <v>0</v>
      </c>
      <c r="AQ53" s="175">
        <v>0</v>
      </c>
      <c r="AR53" s="176">
        <v>0</v>
      </c>
      <c r="AS53" s="39" t="s">
        <v>158</v>
      </c>
      <c r="AT53" s="146"/>
      <c r="AV53" s="95" t="s">
        <v>164</v>
      </c>
      <c r="AW53" s="95"/>
    </row>
    <row r="54" spans="1:59" ht="16.5" customHeight="1" thickBot="1">
      <c r="A54" s="32"/>
      <c r="B54" s="8"/>
      <c r="C54" s="441"/>
      <c r="D54" s="434" t="s">
        <v>5</v>
      </c>
      <c r="E54" s="435"/>
      <c r="F54" s="435"/>
      <c r="G54" s="435"/>
      <c r="H54" s="435"/>
      <c r="I54" s="436"/>
      <c r="J54" s="437">
        <f>SUM(J46:L53)</f>
        <v>40</v>
      </c>
      <c r="K54" s="438"/>
      <c r="L54" s="438"/>
      <c r="M54" s="18" t="s">
        <v>1</v>
      </c>
      <c r="N54" s="437">
        <f>SUM(N46:P53)</f>
        <v>40</v>
      </c>
      <c r="O54" s="438"/>
      <c r="P54" s="438"/>
      <c r="Q54" s="18" t="s">
        <v>1</v>
      </c>
      <c r="R54" s="437">
        <f>SUM(R46:T53)</f>
        <v>44</v>
      </c>
      <c r="S54" s="438"/>
      <c r="T54" s="438"/>
      <c r="U54" s="18" t="s">
        <v>1</v>
      </c>
      <c r="V54" s="300"/>
      <c r="W54" s="301"/>
      <c r="X54" s="301"/>
      <c r="Y54" s="302"/>
      <c r="Z54" s="76"/>
      <c r="AB54" s="39"/>
      <c r="AC54" s="39"/>
      <c r="AD54" s="39"/>
      <c r="AE54" s="39"/>
      <c r="AF54" s="39"/>
      <c r="AH54" s="39"/>
      <c r="AI54" s="39"/>
      <c r="AJ54" s="39"/>
      <c r="AK54" s="39"/>
      <c r="AL54" s="39"/>
      <c r="AM54" s="39"/>
      <c r="AN54" s="39"/>
      <c r="AO54" s="155" t="s">
        <v>86</v>
      </c>
      <c r="AP54" s="177">
        <v>0</v>
      </c>
      <c r="AQ54" s="177">
        <v>0</v>
      </c>
      <c r="AR54" s="178">
        <v>0</v>
      </c>
      <c r="AS54" s="39" t="s">
        <v>158</v>
      </c>
      <c r="AU54" s="146"/>
      <c r="AV54" s="52" t="s">
        <v>151</v>
      </c>
      <c r="AW54" s="52"/>
      <c r="AX54" s="39"/>
      <c r="AY54" s="39"/>
      <c r="AZ54" s="39"/>
    </row>
    <row r="55" spans="1:59" ht="23.25" customHeight="1">
      <c r="A55" s="32"/>
      <c r="B55" s="5"/>
      <c r="C55" s="422" t="s">
        <v>36</v>
      </c>
      <c r="D55" s="424" t="s">
        <v>231</v>
      </c>
      <c r="E55" s="425"/>
      <c r="F55" s="425"/>
      <c r="G55" s="425"/>
      <c r="H55" s="425"/>
      <c r="I55" s="425"/>
      <c r="J55" s="425"/>
      <c r="K55" s="425"/>
      <c r="L55" s="425"/>
      <c r="M55" s="425"/>
      <c r="N55" s="425"/>
      <c r="O55" s="425"/>
      <c r="P55" s="425"/>
      <c r="Q55" s="425"/>
      <c r="R55" s="425"/>
      <c r="S55" s="425"/>
      <c r="T55" s="425"/>
      <c r="U55" s="425"/>
      <c r="V55" s="425"/>
      <c r="W55" s="425"/>
      <c r="X55" s="425"/>
      <c r="Y55" s="426"/>
      <c r="Z55" s="76"/>
      <c r="AB55" s="39"/>
      <c r="AC55" s="39"/>
      <c r="AD55" s="39"/>
      <c r="AE55" s="39"/>
      <c r="AF55" s="39"/>
      <c r="AG55" s="39"/>
      <c r="AH55" s="39"/>
      <c r="AI55" s="39"/>
      <c r="AJ55" s="39"/>
      <c r="AK55" s="39"/>
      <c r="AL55" s="39"/>
      <c r="AM55" s="39"/>
      <c r="AN55" s="39"/>
      <c r="AU55" s="146"/>
      <c r="AV55" s="52" t="s">
        <v>152</v>
      </c>
      <c r="AW55" s="52"/>
      <c r="AX55" s="39"/>
      <c r="AY55" s="39"/>
      <c r="AZ55" s="39"/>
    </row>
    <row r="56" spans="1:59" ht="23.25" customHeight="1" thickBot="1">
      <c r="A56" s="32"/>
      <c r="B56" s="5"/>
      <c r="C56" s="423"/>
      <c r="D56" s="427"/>
      <c r="E56" s="428"/>
      <c r="F56" s="428"/>
      <c r="G56" s="428"/>
      <c r="H56" s="428"/>
      <c r="I56" s="428"/>
      <c r="J56" s="428"/>
      <c r="K56" s="428"/>
      <c r="L56" s="428"/>
      <c r="M56" s="428"/>
      <c r="N56" s="428"/>
      <c r="O56" s="428"/>
      <c r="P56" s="428"/>
      <c r="Q56" s="428"/>
      <c r="R56" s="428"/>
      <c r="S56" s="428"/>
      <c r="T56" s="428"/>
      <c r="U56" s="428"/>
      <c r="V56" s="428"/>
      <c r="W56" s="428"/>
      <c r="X56" s="428"/>
      <c r="Y56" s="429"/>
      <c r="Z56" s="76"/>
      <c r="AB56" s="39"/>
      <c r="AC56" s="39"/>
      <c r="AD56" s="39"/>
      <c r="AE56" s="39"/>
      <c r="AF56" s="39"/>
      <c r="AG56" s="39"/>
      <c r="AH56" s="39"/>
      <c r="AI56" s="39"/>
      <c r="AJ56" s="39"/>
      <c r="AK56" s="39"/>
      <c r="AL56" s="39"/>
      <c r="AM56" s="39"/>
      <c r="AN56" s="39"/>
      <c r="AO56" s="160" t="s">
        <v>51</v>
      </c>
      <c r="AP56" s="161"/>
      <c r="AQ56" s="161"/>
      <c r="AV56" s="52" t="s">
        <v>153</v>
      </c>
      <c r="AW56" s="52"/>
      <c r="AX56" s="39"/>
      <c r="AY56" s="39"/>
      <c r="AZ56" s="39"/>
    </row>
    <row r="57" spans="1:59" ht="24.75" customHeight="1">
      <c r="A57" s="32"/>
      <c r="B57" s="5"/>
      <c r="C57" s="447" t="s">
        <v>67</v>
      </c>
      <c r="D57" s="424" t="s">
        <v>232</v>
      </c>
      <c r="E57" s="425"/>
      <c r="F57" s="425"/>
      <c r="G57" s="425"/>
      <c r="H57" s="425"/>
      <c r="I57" s="425"/>
      <c r="J57" s="425"/>
      <c r="K57" s="425"/>
      <c r="L57" s="425"/>
      <c r="M57" s="425"/>
      <c r="N57" s="425"/>
      <c r="O57" s="425"/>
      <c r="P57" s="425"/>
      <c r="Q57" s="425"/>
      <c r="R57" s="425"/>
      <c r="S57" s="425"/>
      <c r="T57" s="425"/>
      <c r="U57" s="425"/>
      <c r="V57" s="425"/>
      <c r="W57" s="425"/>
      <c r="X57" s="425"/>
      <c r="Y57" s="426"/>
      <c r="Z57" s="49"/>
      <c r="AB57" s="39"/>
      <c r="AC57" s="39"/>
      <c r="AD57" s="39"/>
      <c r="AE57" s="39"/>
      <c r="AF57" s="39"/>
      <c r="AG57" s="39"/>
      <c r="AH57" s="39"/>
      <c r="AI57" s="39"/>
      <c r="AJ57" s="39"/>
      <c r="AK57" s="39"/>
      <c r="AL57" s="39"/>
      <c r="AM57" s="39"/>
      <c r="AN57" s="39"/>
      <c r="AO57" s="162" t="s">
        <v>63</v>
      </c>
      <c r="AP57" s="163" t="s">
        <v>64</v>
      </c>
      <c r="AQ57" s="164" t="s">
        <v>65</v>
      </c>
      <c r="AV57" s="95"/>
      <c r="AW57" s="52" t="s">
        <v>154</v>
      </c>
      <c r="AX57" s="39"/>
      <c r="AY57" s="39"/>
      <c r="AZ57" s="39"/>
    </row>
    <row r="58" spans="1:59" ht="24.75" customHeight="1" thickBot="1">
      <c r="A58" s="32"/>
      <c r="B58" s="5"/>
      <c r="C58" s="448"/>
      <c r="D58" s="427"/>
      <c r="E58" s="428"/>
      <c r="F58" s="428"/>
      <c r="G58" s="428"/>
      <c r="H58" s="428"/>
      <c r="I58" s="428"/>
      <c r="J58" s="428"/>
      <c r="K58" s="428"/>
      <c r="L58" s="428"/>
      <c r="M58" s="428"/>
      <c r="N58" s="428"/>
      <c r="O58" s="428"/>
      <c r="P58" s="428"/>
      <c r="Q58" s="428"/>
      <c r="R58" s="428"/>
      <c r="S58" s="428"/>
      <c r="T58" s="428"/>
      <c r="U58" s="428"/>
      <c r="V58" s="428"/>
      <c r="W58" s="428"/>
      <c r="X58" s="428"/>
      <c r="Y58" s="429"/>
      <c r="Z58" s="49"/>
      <c r="AB58" s="39"/>
      <c r="AC58" s="39"/>
      <c r="AD58" s="39"/>
      <c r="AE58" s="39"/>
      <c r="AF58" s="39"/>
      <c r="AG58" s="39"/>
      <c r="AH58" s="39"/>
      <c r="AI58" s="39"/>
      <c r="AJ58" s="39"/>
      <c r="AK58" s="39"/>
      <c r="AL58" s="39"/>
      <c r="AM58" s="39"/>
      <c r="AN58" s="39"/>
      <c r="AO58" s="41">
        <v>300</v>
      </c>
      <c r="AP58" s="42">
        <v>300</v>
      </c>
      <c r="AQ58" s="44">
        <v>300</v>
      </c>
      <c r="AV58" s="95"/>
      <c r="AW58" s="52" t="s">
        <v>196</v>
      </c>
      <c r="AX58" s="39"/>
      <c r="AY58" s="39"/>
      <c r="AZ58" s="39"/>
    </row>
    <row r="59" spans="1:59" ht="10.5" customHeight="1">
      <c r="A59" s="32"/>
      <c r="B59" s="3"/>
      <c r="C59" s="19"/>
      <c r="D59" s="19"/>
      <c r="E59" s="19"/>
      <c r="F59" s="19"/>
      <c r="G59" s="19"/>
      <c r="H59" s="19"/>
      <c r="I59" s="19"/>
      <c r="J59" s="19"/>
      <c r="K59" s="20"/>
      <c r="L59" s="20"/>
      <c r="M59" s="20"/>
      <c r="N59" s="20"/>
      <c r="O59" s="20"/>
      <c r="P59" s="20"/>
      <c r="Q59" s="20"/>
      <c r="R59" s="20"/>
      <c r="S59" s="20"/>
      <c r="T59" s="20"/>
      <c r="U59" s="20"/>
      <c r="V59" s="20"/>
      <c r="W59" s="20"/>
      <c r="X59" s="20"/>
      <c r="Y59" s="21"/>
      <c r="Z59" s="79"/>
      <c r="AB59" s="39"/>
      <c r="AC59" s="39"/>
      <c r="AD59" s="39"/>
      <c r="AE59" s="39"/>
      <c r="AF59" s="39"/>
      <c r="AG59" s="39"/>
      <c r="AH59" s="39"/>
      <c r="AI59" s="39"/>
      <c r="AJ59" s="39"/>
      <c r="AK59" s="39"/>
      <c r="AL59" s="39"/>
      <c r="AM59" s="39"/>
      <c r="AN59" s="39"/>
      <c r="AO59" s="95" t="s">
        <v>210</v>
      </c>
      <c r="AP59" s="2"/>
      <c r="AQ59" s="2"/>
      <c r="AV59" s="95"/>
      <c r="AW59" s="52" t="s">
        <v>197</v>
      </c>
      <c r="AX59" s="39"/>
      <c r="AY59" s="39"/>
      <c r="AZ59" s="39"/>
    </row>
    <row r="60" spans="1:59">
      <c r="A60" s="32"/>
      <c r="B60" s="3"/>
      <c r="C60" s="22" t="s">
        <v>93</v>
      </c>
      <c r="D60" s="23"/>
      <c r="E60" s="23"/>
      <c r="F60" s="23"/>
      <c r="G60" s="23"/>
      <c r="H60" s="23"/>
      <c r="I60" s="23"/>
      <c r="J60" s="23"/>
      <c r="K60" s="23"/>
      <c r="L60" s="23"/>
      <c r="M60" s="23"/>
      <c r="N60" s="23"/>
      <c r="O60" s="23"/>
      <c r="P60" s="23"/>
      <c r="Q60" s="23"/>
      <c r="R60" s="23"/>
      <c r="S60" s="23"/>
      <c r="T60" s="23"/>
      <c r="U60" s="23"/>
      <c r="V60" s="23"/>
      <c r="W60" s="23"/>
      <c r="X60" s="23"/>
      <c r="Y60" s="24"/>
      <c r="Z60" s="79"/>
      <c r="AB60" s="39"/>
      <c r="AC60" s="39"/>
      <c r="AD60" s="39"/>
      <c r="AE60" s="39"/>
      <c r="AF60" s="39"/>
      <c r="AG60" s="39"/>
      <c r="AH60" s="39"/>
      <c r="AI60" s="39"/>
      <c r="AJ60" s="39"/>
      <c r="AK60" s="39"/>
      <c r="AL60" s="39"/>
      <c r="AM60" s="39"/>
      <c r="AN60" s="39"/>
      <c r="AO60" s="52" t="s">
        <v>211</v>
      </c>
      <c r="AV60" s="95"/>
      <c r="AW60" s="52" t="s">
        <v>155</v>
      </c>
      <c r="AX60" s="39"/>
      <c r="AY60" s="39"/>
      <c r="AZ60" s="39"/>
    </row>
    <row r="61" spans="1:59">
      <c r="A61" s="32"/>
      <c r="B61" s="3"/>
      <c r="C61" s="25" t="s">
        <v>94</v>
      </c>
      <c r="D61" s="23"/>
      <c r="E61" s="23"/>
      <c r="F61" s="23"/>
      <c r="G61" s="23"/>
      <c r="H61" s="23"/>
      <c r="I61" s="23"/>
      <c r="J61" s="23"/>
      <c r="K61" s="23"/>
      <c r="L61" s="23"/>
      <c r="M61" s="23"/>
      <c r="N61" s="23"/>
      <c r="O61" s="23"/>
      <c r="P61" s="23"/>
      <c r="Q61" s="23"/>
      <c r="R61" s="23"/>
      <c r="S61" s="23"/>
      <c r="T61" s="23"/>
      <c r="U61" s="23"/>
      <c r="V61" s="23"/>
      <c r="W61" s="23"/>
      <c r="X61" s="23"/>
      <c r="Y61" s="24"/>
      <c r="Z61" s="79"/>
      <c r="AB61" s="39"/>
      <c r="AC61" s="39"/>
      <c r="AD61" s="39"/>
      <c r="AE61" s="39"/>
      <c r="AF61" s="39"/>
      <c r="AG61" s="39"/>
      <c r="AH61" s="39"/>
      <c r="AI61" s="39"/>
      <c r="AJ61" s="39"/>
      <c r="AK61" s="39"/>
      <c r="AL61" s="39"/>
      <c r="AM61" s="39"/>
      <c r="AN61" s="39"/>
      <c r="AO61" s="52" t="s">
        <v>209</v>
      </c>
      <c r="AV61" s="95"/>
      <c r="AW61" s="52" t="s">
        <v>198</v>
      </c>
      <c r="AX61" s="39"/>
      <c r="AY61" s="39"/>
      <c r="AZ61" s="39"/>
    </row>
    <row r="62" spans="1:59">
      <c r="A62" s="32"/>
      <c r="B62" s="3"/>
      <c r="C62" s="25" t="s">
        <v>95</v>
      </c>
      <c r="D62" s="26"/>
      <c r="E62" s="26"/>
      <c r="F62" s="26"/>
      <c r="G62" s="26"/>
      <c r="H62" s="26"/>
      <c r="I62" s="26"/>
      <c r="J62" s="26"/>
      <c r="K62" s="26"/>
      <c r="L62" s="26"/>
      <c r="M62" s="26"/>
      <c r="N62" s="26"/>
      <c r="O62" s="26"/>
      <c r="P62" s="26"/>
      <c r="Q62" s="26"/>
      <c r="R62" s="26"/>
      <c r="S62" s="26"/>
      <c r="T62" s="26"/>
      <c r="U62" s="26"/>
      <c r="V62" s="26"/>
      <c r="W62" s="26"/>
      <c r="X62" s="26"/>
      <c r="Y62" s="27"/>
      <c r="Z62" s="79"/>
      <c r="AB62" s="39"/>
      <c r="AC62" s="39"/>
      <c r="AD62" s="39"/>
      <c r="AE62" s="39"/>
      <c r="AF62" s="39"/>
      <c r="AG62" s="39"/>
      <c r="AH62" s="39"/>
      <c r="AI62" s="39"/>
      <c r="AJ62" s="39"/>
      <c r="AK62" s="39"/>
      <c r="AL62" s="39"/>
      <c r="AM62" s="39"/>
      <c r="AN62" s="39"/>
      <c r="AV62" s="95"/>
      <c r="AW62" s="52" t="s">
        <v>156</v>
      </c>
      <c r="AX62" s="39"/>
      <c r="AY62" s="39"/>
      <c r="AZ62" s="39"/>
    </row>
    <row r="63" spans="1:59">
      <c r="A63" s="32"/>
      <c r="B63" s="3"/>
      <c r="C63" s="25" t="s">
        <v>96</v>
      </c>
      <c r="D63" s="4"/>
      <c r="E63" s="4"/>
      <c r="F63" s="4"/>
      <c r="G63" s="4"/>
      <c r="H63" s="4"/>
      <c r="I63" s="4"/>
      <c r="J63" s="4"/>
      <c r="K63" s="3"/>
      <c r="L63" s="3"/>
      <c r="M63" s="3"/>
      <c r="N63" s="3"/>
      <c r="O63" s="3"/>
      <c r="P63" s="3"/>
      <c r="Q63" s="3"/>
      <c r="R63" s="3"/>
      <c r="S63" s="3"/>
      <c r="T63" s="3"/>
      <c r="U63" s="3"/>
      <c r="V63" s="3"/>
      <c r="W63" s="3"/>
      <c r="X63" s="3"/>
      <c r="Y63" s="5"/>
      <c r="Z63" s="79"/>
      <c r="AB63" s="39"/>
      <c r="AC63" s="39"/>
      <c r="AD63" s="39"/>
      <c r="AE63" s="39"/>
      <c r="AF63" s="39"/>
      <c r="AN63" s="39"/>
    </row>
    <row r="64" spans="1:59">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119"/>
      <c r="AG64" s="39"/>
      <c r="AH64" s="39"/>
      <c r="AI64" s="39"/>
      <c r="AJ64" s="39"/>
      <c r="AK64" s="39"/>
      <c r="AL64" s="39"/>
      <c r="AM64" s="39"/>
    </row>
    <row r="65" spans="28:48">
      <c r="AB65" s="39"/>
      <c r="AC65" s="39"/>
      <c r="AD65" s="39"/>
      <c r="AE65" s="39"/>
      <c r="AF65" s="39"/>
      <c r="AN65" s="39"/>
    </row>
    <row r="74" spans="28:48">
      <c r="AV74" s="39"/>
    </row>
  </sheetData>
  <sheetProtection algorithmName="SHA-512" hashValue="ic+XfEcoa05dC5ivmbWvkBJr/3jfxM+s+fTGERNChRV3yjL0K/X8Ioqzvx+DP1QhFWla9S3C76cfHu78DGHQUQ==" saltValue="ciEo6nS2vlRMAvOB4CDWXQ==" spinCount="100000" sheet="1" objects="1" scenarios="1" selectLockedCells="1"/>
  <protectedRanges>
    <protectedRange password="C7B8" sqref="D14" name="範囲2"/>
    <protectedRange password="C7B8" sqref="M9:Y11 C8:L11" name="範囲1"/>
    <protectedRange password="C7B8" sqref="M8:Y8" name="範囲1_2"/>
    <protectedRange password="C7B8" sqref="M12:S12" name="範囲1_4"/>
    <protectedRange password="C7B8" sqref="C12:L12" name="範囲1_5"/>
    <protectedRange password="C7B8" sqref="T12 V12:Y12" name="範囲1_4_1"/>
  </protectedRanges>
  <mergeCells count="164">
    <mergeCell ref="C57:C58"/>
    <mergeCell ref="D57:Y58"/>
    <mergeCell ref="C22:C26"/>
    <mergeCell ref="D22:I23"/>
    <mergeCell ref="J22:L22"/>
    <mergeCell ref="D27:E28"/>
    <mergeCell ref="D31:E32"/>
    <mergeCell ref="F31:I31"/>
    <mergeCell ref="J31:L32"/>
    <mergeCell ref="D29:E30"/>
    <mergeCell ref="F29:I29"/>
    <mergeCell ref="J29:L30"/>
    <mergeCell ref="E25:I25"/>
    <mergeCell ref="J25:K25"/>
    <mergeCell ref="C27:C33"/>
    <mergeCell ref="M27:O27"/>
    <mergeCell ref="P27:R27"/>
    <mergeCell ref="S27:U27"/>
    <mergeCell ref="V31:W32"/>
    <mergeCell ref="X31:Y32"/>
    <mergeCell ref="P24:Q24"/>
    <mergeCell ref="S24:T24"/>
    <mergeCell ref="Q48:Q49"/>
    <mergeCell ref="M24:N24"/>
    <mergeCell ref="AO6:AP12"/>
    <mergeCell ref="C55:C56"/>
    <mergeCell ref="D55:Y56"/>
    <mergeCell ref="R50:T51"/>
    <mergeCell ref="U50:U51"/>
    <mergeCell ref="V50:Y51"/>
    <mergeCell ref="D54:I54"/>
    <mergeCell ref="J54:L54"/>
    <mergeCell ref="N54:P54"/>
    <mergeCell ref="R54:T54"/>
    <mergeCell ref="V54:Y54"/>
    <mergeCell ref="C44:C54"/>
    <mergeCell ref="D50:I51"/>
    <mergeCell ref="J50:L51"/>
    <mergeCell ref="M50:M51"/>
    <mergeCell ref="N50:P51"/>
    <mergeCell ref="Q50:Q51"/>
    <mergeCell ref="C37:C39"/>
    <mergeCell ref="D37:I37"/>
    <mergeCell ref="C40:C43"/>
    <mergeCell ref="J27:L27"/>
    <mergeCell ref="J37:Y37"/>
    <mergeCell ref="D38:I38"/>
    <mergeCell ref="D39:I39"/>
    <mergeCell ref="K4:M4"/>
    <mergeCell ref="C6:Y6"/>
    <mergeCell ref="M7:Y7"/>
    <mergeCell ref="D8:L8"/>
    <mergeCell ref="M8:Y8"/>
    <mergeCell ref="C9:L9"/>
    <mergeCell ref="M9:Y9"/>
    <mergeCell ref="C16:C18"/>
    <mergeCell ref="D19:Y19"/>
    <mergeCell ref="C10:L12"/>
    <mergeCell ref="M10:Y11"/>
    <mergeCell ref="C14:C15"/>
    <mergeCell ref="D14:R15"/>
    <mergeCell ref="S14:U15"/>
    <mergeCell ref="V14:V15"/>
    <mergeCell ref="M12:S12"/>
    <mergeCell ref="T12:Y12"/>
    <mergeCell ref="Y14:Y15"/>
    <mergeCell ref="X14:X15"/>
    <mergeCell ref="W14:W15"/>
    <mergeCell ref="N48:P49"/>
    <mergeCell ref="D48:I49"/>
    <mergeCell ref="J48:L49"/>
    <mergeCell ref="M48:M49"/>
    <mergeCell ref="J39:Y39"/>
    <mergeCell ref="AR16:AS16"/>
    <mergeCell ref="J36:K36"/>
    <mergeCell ref="M36:N36"/>
    <mergeCell ref="P36:Q36"/>
    <mergeCell ref="S36:T36"/>
    <mergeCell ref="V36:Y36"/>
    <mergeCell ref="C34:I36"/>
    <mergeCell ref="J34:L34"/>
    <mergeCell ref="M34:O34"/>
    <mergeCell ref="S31:U32"/>
    <mergeCell ref="P35:R35"/>
    <mergeCell ref="S35:U35"/>
    <mergeCell ref="AS23:AT23"/>
    <mergeCell ref="AS24:AT24"/>
    <mergeCell ref="D21:Y21"/>
    <mergeCell ref="V22:Y23"/>
    <mergeCell ref="E24:I24"/>
    <mergeCell ref="J24:K24"/>
    <mergeCell ref="M22:O22"/>
    <mergeCell ref="R47:T47"/>
    <mergeCell ref="V47:Y47"/>
    <mergeCell ref="S29:U30"/>
    <mergeCell ref="V29:W30"/>
    <mergeCell ref="X29:Y30"/>
    <mergeCell ref="S23:U23"/>
    <mergeCell ref="J38:Y38"/>
    <mergeCell ref="M35:O35"/>
    <mergeCell ref="J23:L23"/>
    <mergeCell ref="P34:R34"/>
    <mergeCell ref="S34:U34"/>
    <mergeCell ref="V34:Y35"/>
    <mergeCell ref="D20:Y20"/>
    <mergeCell ref="J45:M45"/>
    <mergeCell ref="D44:I45"/>
    <mergeCell ref="S22:U22"/>
    <mergeCell ref="F27:I28"/>
    <mergeCell ref="S28:U28"/>
    <mergeCell ref="P31:R32"/>
    <mergeCell ref="M23:O23"/>
    <mergeCell ref="P23:R23"/>
    <mergeCell ref="M31:O32"/>
    <mergeCell ref="F30:I30"/>
    <mergeCell ref="V24:W24"/>
    <mergeCell ref="P22:R22"/>
    <mergeCell ref="D52:I53"/>
    <mergeCell ref="J52:L53"/>
    <mergeCell ref="M52:M53"/>
    <mergeCell ref="N52:P53"/>
    <mergeCell ref="Q52:Q53"/>
    <mergeCell ref="R52:T53"/>
    <mergeCell ref="D42:I43"/>
    <mergeCell ref="J42:Y43"/>
    <mergeCell ref="V48:Y49"/>
    <mergeCell ref="R48:T49"/>
    <mergeCell ref="U48:U49"/>
    <mergeCell ref="V44:Y45"/>
    <mergeCell ref="R45:U45"/>
    <mergeCell ref="D46:I46"/>
    <mergeCell ref="J46:L46"/>
    <mergeCell ref="N46:P46"/>
    <mergeCell ref="R46:T46"/>
    <mergeCell ref="V46:Y46"/>
    <mergeCell ref="N45:Q45"/>
    <mergeCell ref="J47:L47"/>
    <mergeCell ref="D47:I47"/>
    <mergeCell ref="U52:U53"/>
    <mergeCell ref="V52:Y53"/>
    <mergeCell ref="N47:P47"/>
    <mergeCell ref="AV46:AW46"/>
    <mergeCell ref="V27:Y28"/>
    <mergeCell ref="J28:L28"/>
    <mergeCell ref="M28:O28"/>
    <mergeCell ref="P28:R28"/>
    <mergeCell ref="F32:I32"/>
    <mergeCell ref="D33:I33"/>
    <mergeCell ref="R44:U44"/>
    <mergeCell ref="V25:W25"/>
    <mergeCell ref="D26:I26"/>
    <mergeCell ref="J26:Y26"/>
    <mergeCell ref="M25:N25"/>
    <mergeCell ref="P25:Q25"/>
    <mergeCell ref="S25:T25"/>
    <mergeCell ref="AO27:AR27"/>
    <mergeCell ref="J44:M44"/>
    <mergeCell ref="N44:Q44"/>
    <mergeCell ref="M29:O30"/>
    <mergeCell ref="P29:R30"/>
    <mergeCell ref="J33:Y33"/>
    <mergeCell ref="J35:L35"/>
    <mergeCell ref="D40:I41"/>
    <mergeCell ref="J40:Y41"/>
  </mergeCells>
  <phoneticPr fontId="3"/>
  <conditionalFormatting sqref="J46:L51">
    <cfRule type="expression" dxfId="9" priority="4" stopIfTrue="1">
      <formula>OR($J$23="（23）年度",$J$23="（24）年度")</formula>
    </cfRule>
  </conditionalFormatting>
  <conditionalFormatting sqref="M24:N24">
    <cfRule type="expression" dxfId="8" priority="44" stopIfTrue="1">
      <formula>OR(J23="（23）年度",J23="（24）年度")</formula>
    </cfRule>
  </conditionalFormatting>
  <conditionalFormatting sqref="M36:N36">
    <cfRule type="expression" dxfId="7" priority="43" stopIfTrue="1">
      <formula>OR(J35="（23）年度",J35="（24）年度")</formula>
    </cfRule>
  </conditionalFormatting>
  <conditionalFormatting sqref="N46:P47">
    <cfRule type="expression" dxfId="6" priority="35" stopIfTrue="1">
      <formula>OR($J$23="（24）年度")</formula>
    </cfRule>
  </conditionalFormatting>
  <conditionalFormatting sqref="N48:P51">
    <cfRule type="expression" dxfId="5" priority="1" stopIfTrue="1">
      <formula>OR($J$23="（23）年度",$J$23="（24）年度")</formula>
    </cfRule>
  </conditionalFormatting>
  <conditionalFormatting sqref="P24:Q24 P36:Q36">
    <cfRule type="expression" dxfId="4" priority="42" stopIfTrue="1">
      <formula>OR(J23="（24）年度")</formula>
    </cfRule>
  </conditionalFormatting>
  <conditionalFormatting sqref="R48:T49">
    <cfRule type="expression" dxfId="3" priority="2" stopIfTrue="1">
      <formula>OR($J$23="（23）年度",$J$23="（24）年度")</formula>
    </cfRule>
  </conditionalFormatting>
  <conditionalFormatting sqref="AS41:AS43 AT47:AU48 AT49:AT50 AU49:AU52 AS52:AT52 AU54">
    <cfRule type="expression" dxfId="2" priority="36" stopIfTrue="1">
      <formula>OR($J$23="（23）年度",$J$23="（24）年度")</formula>
    </cfRule>
  </conditionalFormatting>
  <conditionalFormatting sqref="AS47:AS50">
    <cfRule type="expression" dxfId="1" priority="13" stopIfTrue="1">
      <formula>OR($J$23="（23）年度",$J$23="（24）年度")</formula>
    </cfRule>
  </conditionalFormatting>
  <conditionalFormatting sqref="AS46:AU46">
    <cfRule type="expression" dxfId="0" priority="16" stopIfTrue="1">
      <formula>OR($J$23="（23）年度",$J$23="（24）年度")</formula>
    </cfRule>
  </conditionalFormatting>
  <dataValidations xWindow="462" yWindow="597" count="6">
    <dataValidation type="list" allowBlank="1" showInputMessage="1" showErrorMessage="1" sqref="J23:L23" xr:uid="{00000000-0002-0000-0000-000000000000}">
      <formula1>$AG$24:$AG$29</formula1>
    </dataValidation>
    <dataValidation type="list" allowBlank="1" showInputMessage="1" showErrorMessage="1" sqref="J35:L35 J28:L28" xr:uid="{00000000-0002-0000-0000-000001000000}">
      <formula1>$AG$32:$AG$35</formula1>
    </dataValidation>
    <dataValidation allowBlank="1" showInputMessage="1" showErrorMessage="1" promptTitle="★入力時の注意" prompt="セル【J23】で選択した基準年度の値（計画期間前3年平均又は前年度）を入力してください。_x000a_【計画書の該当欄の数値を入力してください。】" sqref="J25:K25" xr:uid="{00000000-0002-0000-0000-000002000000}"/>
    <dataValidation allowBlank="1" showInputMessage="1" showErrorMessage="1" promptTitle="★入力時の注意" prompt="計画期間の前年度の値を入力してください。_x000a_【計画書の該当欄の数値を入力してください。】" sqref="J24:K24" xr:uid="{00000000-0002-0000-0000-000003000000}"/>
    <dataValidation type="list" allowBlank="1" showInputMessage="1" showErrorMessage="1" sqref="D19:Y19" xr:uid="{00000000-0002-0000-0000-000004000000}">
      <formula1>$AJ$25:$AJ$28</formula1>
    </dataValidation>
    <dataValidation type="list" allowBlank="1" showInputMessage="1" showErrorMessage="1" sqref="AP14" xr:uid="{00000000-0002-0000-0000-000005000000}">
      <formula1>$AJ$32:$AJ$34</formula1>
    </dataValidation>
  </dataValidations>
  <pageMargins left="0.70866141732283472" right="0.70866141732283472" top="0.74803149606299213" bottom="0.74803149606299213" header="0.31496062992125984" footer="0.31496062992125984"/>
  <pageSetup paperSize="8" scale="96"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101" r:id="rId4" name="Check Box 29">
              <controlPr defaultSize="0" autoFill="0" autoLine="0" autoPict="0">
                <anchor moveWithCells="1">
                  <from>
                    <xdr:col>13</xdr:col>
                    <xdr:colOff>19050</xdr:colOff>
                    <xdr:row>17</xdr:row>
                    <xdr:rowOff>28575</xdr:rowOff>
                  </from>
                  <to>
                    <xdr:col>14</xdr:col>
                    <xdr:colOff>57150</xdr:colOff>
                    <xdr:row>18</xdr:row>
                    <xdr:rowOff>0</xdr:rowOff>
                  </to>
                </anchor>
              </controlPr>
            </control>
          </mc:Choice>
        </mc:AlternateContent>
        <mc:AlternateContent xmlns:mc="http://schemas.openxmlformats.org/markup-compatibility/2006">
          <mc:Choice Requires="x14">
            <control shapeId="3102" r:id="rId5" name="Check Box 30">
              <controlPr defaultSize="0" autoFill="0" autoLine="0" autoPict="0">
                <anchor moveWithCells="1">
                  <from>
                    <xdr:col>13</xdr:col>
                    <xdr:colOff>19050</xdr:colOff>
                    <xdr:row>16</xdr:row>
                    <xdr:rowOff>28575</xdr:rowOff>
                  </from>
                  <to>
                    <xdr:col>14</xdr:col>
                    <xdr:colOff>57150</xdr:colOff>
                    <xdr:row>17</xdr:row>
                    <xdr:rowOff>0</xdr:rowOff>
                  </to>
                </anchor>
              </controlPr>
            </control>
          </mc:Choice>
        </mc:AlternateContent>
        <mc:AlternateContent xmlns:mc="http://schemas.openxmlformats.org/markup-compatibility/2006">
          <mc:Choice Requires="x14">
            <control shapeId="3103" r:id="rId6" name="Check Box 31">
              <controlPr defaultSize="0" autoFill="0" autoLine="0" autoPict="0">
                <anchor moveWithCells="1">
                  <from>
                    <xdr:col>13</xdr:col>
                    <xdr:colOff>19050</xdr:colOff>
                    <xdr:row>15</xdr:row>
                    <xdr:rowOff>9525</xdr:rowOff>
                  </from>
                  <to>
                    <xdr:col>14</xdr:col>
                    <xdr:colOff>57150</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topLeftCell="N1" zoomScaleNormal="100" zoomScaleSheetLayoutView="100" workbookViewId="0"/>
  </sheetViews>
  <sheetFormatPr defaultColWidth="9.140625" defaultRowHeight="12.75"/>
  <cols>
    <col min="1" max="1" width="3.42578125" style="2" customWidth="1"/>
    <col min="2" max="2" width="21.42578125" style="2" customWidth="1"/>
    <col min="3" max="3" width="2.28515625" style="2" customWidth="1"/>
    <col min="4" max="4" width="11.42578125" style="2" customWidth="1"/>
    <col min="5" max="5" width="3.7109375" style="2" customWidth="1"/>
    <col min="6" max="6" width="18" style="2" customWidth="1"/>
    <col min="7" max="7" width="3.7109375" style="2" customWidth="1"/>
    <col min="8" max="8" width="18.140625" style="2" customWidth="1"/>
    <col min="9" max="9" width="3.7109375" style="2" customWidth="1"/>
    <col min="10" max="10" width="19.28515625" style="2" customWidth="1"/>
    <col min="11" max="11" width="4.7109375" style="2" customWidth="1"/>
    <col min="12" max="12" width="1.5703125" style="2" customWidth="1"/>
    <col min="13" max="14" width="9.140625" style="2"/>
    <col min="15" max="15" width="4.5703125" style="2" customWidth="1"/>
    <col min="16" max="16" width="3.42578125" style="2" customWidth="1"/>
    <col min="17" max="17" width="5.28515625" style="2" customWidth="1"/>
    <col min="18" max="18" width="22" style="2" customWidth="1"/>
    <col min="19" max="19" width="17.140625" style="2" customWidth="1"/>
    <col min="20" max="21" width="12.140625" style="2" customWidth="1"/>
    <col min="22" max="16384" width="9.140625" style="2"/>
  </cols>
  <sheetData>
    <row r="1" spans="1:22">
      <c r="A1" s="33"/>
      <c r="B1" s="33"/>
      <c r="C1" s="33"/>
      <c r="D1" s="33"/>
      <c r="E1" s="33"/>
      <c r="F1" s="33"/>
      <c r="G1" s="33"/>
      <c r="H1" s="33"/>
      <c r="I1" s="33"/>
      <c r="J1" s="33"/>
      <c r="K1" s="33"/>
      <c r="L1" s="33"/>
      <c r="M1" s="33"/>
      <c r="N1" s="33"/>
      <c r="O1" s="33"/>
      <c r="P1" s="33"/>
    </row>
    <row r="2" spans="1:22" ht="17.25">
      <c r="A2" s="33"/>
      <c r="B2" s="476" t="s">
        <v>187</v>
      </c>
      <c r="C2" s="476"/>
      <c r="D2" s="476"/>
      <c r="E2" s="476"/>
      <c r="F2" s="476"/>
      <c r="G2" s="476"/>
      <c r="H2" s="476"/>
      <c r="I2" s="476"/>
      <c r="J2" s="476"/>
      <c r="K2" s="476"/>
      <c r="L2" s="476"/>
      <c r="M2" s="476"/>
      <c r="N2" s="476"/>
      <c r="O2" s="476"/>
      <c r="P2" s="33"/>
    </row>
    <row r="3" spans="1:22">
      <c r="A3" s="33"/>
      <c r="B3" s="33"/>
      <c r="C3" s="33"/>
      <c r="D3" s="33"/>
      <c r="E3" s="33"/>
      <c r="F3" s="33"/>
      <c r="G3" s="33"/>
      <c r="H3" s="33"/>
      <c r="I3" s="33"/>
      <c r="J3" s="33"/>
      <c r="K3" s="33"/>
      <c r="L3" s="33"/>
      <c r="M3" s="33"/>
      <c r="N3" s="33"/>
      <c r="O3" s="33"/>
      <c r="P3" s="33"/>
    </row>
    <row r="4" spans="1:22">
      <c r="A4" s="33"/>
      <c r="B4" s="33"/>
      <c r="C4" s="33"/>
      <c r="D4" s="33"/>
      <c r="E4" s="33"/>
      <c r="F4" s="33"/>
      <c r="G4" s="33"/>
      <c r="H4" s="33"/>
      <c r="I4" s="33"/>
      <c r="J4" s="33"/>
      <c r="K4" s="33"/>
      <c r="L4" s="33"/>
      <c r="M4" s="33"/>
      <c r="N4" s="33"/>
      <c r="O4" s="33"/>
      <c r="P4" s="33"/>
    </row>
    <row r="5" spans="1:22">
      <c r="A5" s="33"/>
      <c r="B5" s="511" t="s">
        <v>182</v>
      </c>
      <c r="C5" s="511"/>
      <c r="D5" s="511"/>
      <c r="E5" s="511"/>
      <c r="F5" s="511"/>
      <c r="G5" s="511"/>
      <c r="H5" s="511" t="s">
        <v>183</v>
      </c>
      <c r="I5" s="511"/>
      <c r="J5" s="511"/>
      <c r="K5" s="33"/>
      <c r="L5" s="33"/>
      <c r="M5" s="46" t="s">
        <v>184</v>
      </c>
      <c r="N5" s="33"/>
      <c r="O5" s="33"/>
      <c r="P5" s="33"/>
    </row>
    <row r="6" spans="1:22" ht="33.75" customHeight="1">
      <c r="A6" s="33"/>
      <c r="B6" s="512" t="s">
        <v>234</v>
      </c>
      <c r="C6" s="513"/>
      <c r="D6" s="513"/>
      <c r="E6" s="513"/>
      <c r="F6" s="513"/>
      <c r="G6" s="513"/>
      <c r="H6" s="514" t="str">
        <f>IF('報告書（市提出用）'!AP14="","",'報告書（市提出用）'!AP14)</f>
        <v>業務部門</v>
      </c>
      <c r="I6" s="514"/>
      <c r="J6" s="514"/>
      <c r="K6" s="33"/>
      <c r="L6" s="33"/>
      <c r="M6" s="47" t="str">
        <f>IF(H6="","",'報告書（市提出用）'!AH10&amp;"％")</f>
        <v>6％</v>
      </c>
      <c r="N6" s="33"/>
      <c r="O6" s="33"/>
      <c r="P6" s="33"/>
    </row>
    <row r="7" spans="1:22" ht="18" customHeight="1">
      <c r="A7" s="33"/>
      <c r="B7" s="203" t="s">
        <v>204</v>
      </c>
      <c r="C7" s="33"/>
      <c r="D7" s="33"/>
      <c r="E7" s="33"/>
      <c r="F7" s="33"/>
      <c r="G7" s="33"/>
      <c r="H7" s="33"/>
      <c r="I7" s="33"/>
      <c r="J7" s="33"/>
      <c r="K7" s="33"/>
      <c r="L7" s="33"/>
      <c r="M7" s="33"/>
      <c r="N7" s="33"/>
      <c r="O7" s="33"/>
      <c r="P7" s="33"/>
    </row>
    <row r="8" spans="1:22">
      <c r="A8" s="33"/>
      <c r="B8" s="33"/>
      <c r="C8" s="33"/>
      <c r="D8" s="33"/>
      <c r="E8" s="33"/>
      <c r="F8" s="33"/>
      <c r="G8" s="33"/>
      <c r="H8" s="33"/>
      <c r="I8" s="33"/>
      <c r="J8" s="33"/>
      <c r="K8" s="33"/>
      <c r="L8" s="33"/>
      <c r="M8" s="33"/>
      <c r="N8" s="33"/>
      <c r="O8" s="33"/>
      <c r="P8" s="33"/>
      <c r="R8" s="50"/>
    </row>
    <row r="9" spans="1:22" ht="14.25">
      <c r="A9" s="33"/>
      <c r="B9" s="48" t="s">
        <v>188</v>
      </c>
      <c r="C9" s="33"/>
      <c r="D9" s="33"/>
      <c r="E9" s="33"/>
      <c r="F9" s="33"/>
      <c r="G9" s="33"/>
      <c r="H9" s="33"/>
      <c r="I9" s="33"/>
      <c r="J9" s="33"/>
      <c r="K9" s="33"/>
      <c r="L9" s="33"/>
      <c r="M9" s="33"/>
      <c r="N9" s="33"/>
      <c r="O9" s="33"/>
      <c r="P9" s="33"/>
      <c r="R9" s="2" t="s">
        <v>205</v>
      </c>
    </row>
    <row r="10" spans="1:22" ht="13.5" customHeight="1">
      <c r="A10" s="32"/>
      <c r="B10" s="179" t="s">
        <v>79</v>
      </c>
      <c r="C10" s="452" t="s">
        <v>22</v>
      </c>
      <c r="D10" s="453"/>
      <c r="E10" s="453"/>
      <c r="F10" s="453"/>
      <c r="G10" s="453"/>
      <c r="H10" s="454"/>
      <c r="I10" s="494" t="s">
        <v>23</v>
      </c>
      <c r="J10" s="494"/>
      <c r="K10" s="36"/>
      <c r="L10" s="49"/>
      <c r="M10" s="33"/>
      <c r="N10" s="33"/>
      <c r="O10" s="33"/>
      <c r="P10" s="33"/>
      <c r="R10" s="104" t="s">
        <v>23</v>
      </c>
      <c r="S10" s="104" t="s">
        <v>136</v>
      </c>
      <c r="T10" s="104" t="s">
        <v>137</v>
      </c>
      <c r="U10" s="104" t="s">
        <v>138</v>
      </c>
      <c r="V10" s="104" t="s">
        <v>199</v>
      </c>
    </row>
    <row r="11" spans="1:22" ht="13.5">
      <c r="A11" s="32"/>
      <c r="B11" s="180"/>
      <c r="C11" s="455"/>
      <c r="D11" s="456"/>
      <c r="E11" s="456"/>
      <c r="F11" s="456"/>
      <c r="G11" s="456"/>
      <c r="H11" s="457"/>
      <c r="I11" s="495" t="str">
        <f>IF(R11="×","（　）年度",IF(AND(R11="○",S11="○",T11="○",U11="○"),"令和5～7年度",IF(AND(R11="○",S11="○",T11="○",U11="×"),"令和5～6年度",IF(AND(R11="○",S11="○",T11="×",U11="×"),"令和5年度",IF(AND(R11="○",S11="×",T11="○",U11="○"),"令和6～7年度",IF(AND(R11="○",S11="×",T11="○",U11="×"),"令和6年度",IF(AND(R11="○",S11="×",T11="×",U11="○"),"令和7年度","（　）年度")))))))</f>
        <v>令和7年度</v>
      </c>
      <c r="J11" s="495"/>
      <c r="K11" s="51"/>
      <c r="L11" s="49"/>
      <c r="M11" s="33"/>
      <c r="N11" s="33"/>
      <c r="O11" s="33"/>
      <c r="P11" s="33"/>
      <c r="R11" s="106" t="str">
        <f>IF('報告書（市提出用）'!AB24="","",'報告書（市提出用）'!AB24)</f>
        <v>○</v>
      </c>
      <c r="S11" s="106" t="str">
        <f>IF('報告書（市提出用）'!AC24="","",'報告書（市提出用）'!AC24)</f>
        <v>×</v>
      </c>
      <c r="T11" s="106" t="str">
        <f>IF('報告書（市提出用）'!AD24="","",'報告書（市提出用）'!AD24)</f>
        <v>×</v>
      </c>
      <c r="U11" s="106" t="str">
        <f>IF('報告書（市提出用）'!AE24="","",'報告書（市提出用）'!AE24)</f>
        <v>○</v>
      </c>
      <c r="V11" s="106">
        <f>COUNTIF(S11:U11,"○")</f>
        <v>1</v>
      </c>
    </row>
    <row r="12" spans="1:22" ht="17.25" customHeight="1">
      <c r="A12" s="32"/>
      <c r="B12" s="181"/>
      <c r="C12" s="15"/>
      <c r="D12" s="465" t="s">
        <v>7</v>
      </c>
      <c r="E12" s="466"/>
      <c r="F12" s="466"/>
      <c r="G12" s="466"/>
      <c r="H12" s="466"/>
      <c r="I12" s="501">
        <f>SUM(S18:U18)/V11</f>
        <v>465.8</v>
      </c>
      <c r="J12" s="501"/>
      <c r="K12" s="53" t="s">
        <v>1</v>
      </c>
      <c r="L12" s="49"/>
      <c r="M12" s="33"/>
      <c r="N12" s="33"/>
      <c r="O12" s="33"/>
      <c r="P12" s="33"/>
    </row>
    <row r="13" spans="1:22" ht="17.25" customHeight="1">
      <c r="A13" s="33"/>
      <c r="B13" s="33"/>
      <c r="C13" s="33"/>
      <c r="D13" s="33"/>
      <c r="E13" s="33"/>
      <c r="F13" s="33"/>
      <c r="G13" s="33"/>
      <c r="H13" s="33"/>
      <c r="I13" s="33"/>
      <c r="J13" s="33"/>
      <c r="K13" s="33"/>
      <c r="L13" s="33"/>
      <c r="M13" s="33"/>
      <c r="N13" s="33"/>
      <c r="O13" s="33"/>
      <c r="P13" s="33"/>
      <c r="R13" s="50"/>
    </row>
    <row r="14" spans="1:22" ht="25.5" customHeight="1">
      <c r="A14" s="33"/>
      <c r="B14" s="48" t="s">
        <v>189</v>
      </c>
      <c r="C14" s="33"/>
      <c r="D14" s="33"/>
      <c r="E14" s="33"/>
      <c r="F14" s="33"/>
      <c r="G14" s="33"/>
      <c r="H14" s="33"/>
      <c r="I14" s="33"/>
      <c r="J14" s="33"/>
      <c r="K14" s="33"/>
      <c r="L14" s="33"/>
      <c r="M14" s="33"/>
      <c r="N14" s="33"/>
      <c r="O14" s="33"/>
      <c r="P14" s="33"/>
      <c r="R14" s="50"/>
    </row>
    <row r="15" spans="1:22">
      <c r="A15" s="33"/>
      <c r="B15" s="517" t="s">
        <v>22</v>
      </c>
      <c r="C15" s="498" t="s">
        <v>23</v>
      </c>
      <c r="D15" s="499"/>
      <c r="E15" s="500"/>
      <c r="F15" s="496" t="s">
        <v>8</v>
      </c>
      <c r="G15" s="497"/>
      <c r="H15" s="496" t="s">
        <v>9</v>
      </c>
      <c r="I15" s="497"/>
      <c r="J15" s="480" t="s">
        <v>10</v>
      </c>
      <c r="K15" s="511"/>
      <c r="L15" s="33"/>
      <c r="M15" s="480" t="s">
        <v>74</v>
      </c>
      <c r="N15" s="480"/>
      <c r="O15" s="54"/>
      <c r="P15" s="33"/>
    </row>
    <row r="16" spans="1:22" ht="12.75" customHeight="1" thickBot="1">
      <c r="A16" s="33"/>
      <c r="B16" s="518"/>
      <c r="C16" s="502" t="str">
        <f>'報告書（市提出用）'!J23</f>
        <v>（令和２～４年度）</v>
      </c>
      <c r="D16" s="503"/>
      <c r="E16" s="504"/>
      <c r="F16" s="482" t="s">
        <v>76</v>
      </c>
      <c r="G16" s="483"/>
      <c r="H16" s="482" t="s">
        <v>77</v>
      </c>
      <c r="I16" s="483"/>
      <c r="J16" s="482" t="s">
        <v>78</v>
      </c>
      <c r="K16" s="483"/>
      <c r="L16" s="33"/>
      <c r="M16" s="481" t="s">
        <v>185</v>
      </c>
      <c r="N16" s="481"/>
      <c r="O16" s="55"/>
      <c r="P16" s="33"/>
    </row>
    <row r="17" spans="1:22">
      <c r="A17" s="33"/>
      <c r="B17" s="519" t="s">
        <v>75</v>
      </c>
      <c r="C17" s="505"/>
      <c r="D17" s="506"/>
      <c r="E17" s="507"/>
      <c r="F17" s="521" t="str">
        <f>IF(S11="○",S18,"")</f>
        <v/>
      </c>
      <c r="G17" s="478" t="s">
        <v>1</v>
      </c>
      <c r="H17" s="521" t="str">
        <f>IF(T11="○",T18,"")</f>
        <v/>
      </c>
      <c r="I17" s="478" t="s">
        <v>1</v>
      </c>
      <c r="J17" s="521">
        <f>IF(U11="○",U18,"")</f>
        <v>465.8</v>
      </c>
      <c r="K17" s="478" t="s">
        <v>1</v>
      </c>
      <c r="L17" s="33"/>
      <c r="M17" s="484">
        <f>IF(M27&gt;0,ROUNDDOWN(M27,1),0)</f>
        <v>4911.8</v>
      </c>
      <c r="N17" s="485"/>
      <c r="O17" s="477" t="s">
        <v>1</v>
      </c>
      <c r="P17" s="33"/>
      <c r="R17" s="56"/>
      <c r="S17" s="57" t="s">
        <v>97</v>
      </c>
      <c r="T17" s="57" t="s">
        <v>98</v>
      </c>
      <c r="U17" s="57" t="s">
        <v>99</v>
      </c>
      <c r="V17" s="56"/>
    </row>
    <row r="18" spans="1:22" ht="12.75" customHeight="1" thickBot="1">
      <c r="A18" s="33"/>
      <c r="B18" s="520"/>
      <c r="C18" s="508"/>
      <c r="D18" s="509"/>
      <c r="E18" s="510"/>
      <c r="F18" s="522"/>
      <c r="G18" s="479"/>
      <c r="H18" s="522"/>
      <c r="I18" s="479"/>
      <c r="J18" s="522"/>
      <c r="K18" s="479"/>
      <c r="L18" s="33"/>
      <c r="M18" s="486"/>
      <c r="N18" s="487"/>
      <c r="O18" s="477"/>
      <c r="P18" s="33"/>
      <c r="R18" s="58" t="s">
        <v>102</v>
      </c>
      <c r="S18" s="190"/>
      <c r="T18" s="190"/>
      <c r="U18" s="200">
        <v>465.8</v>
      </c>
      <c r="V18" s="59" t="s">
        <v>100</v>
      </c>
    </row>
    <row r="19" spans="1:22" ht="13.5" customHeight="1">
      <c r="A19" s="33"/>
      <c r="B19" s="519" t="s">
        <v>7</v>
      </c>
      <c r="C19" s="490">
        <f>'報告書（市提出用）'!J25</f>
        <v>5720.9</v>
      </c>
      <c r="D19" s="491"/>
      <c r="E19" s="478" t="s">
        <v>1</v>
      </c>
      <c r="F19" s="33"/>
      <c r="G19" s="33"/>
      <c r="H19" s="488"/>
      <c r="I19" s="477"/>
      <c r="J19" s="488"/>
      <c r="K19" s="477"/>
      <c r="L19" s="488"/>
      <c r="M19" s="489" t="str">
        <f>IF(AND(H19="",J19="",L19=""),"",(H19+J19+L19)/COUNT(H19,J19,L19))</f>
        <v/>
      </c>
      <c r="N19" s="477"/>
      <c r="O19" s="60"/>
      <c r="P19" s="33"/>
      <c r="R19" s="59" t="s">
        <v>101</v>
      </c>
      <c r="S19" s="56"/>
      <c r="T19" s="56"/>
      <c r="U19" s="56"/>
      <c r="V19" s="56"/>
    </row>
    <row r="20" spans="1:22" ht="12.75" customHeight="1">
      <c r="A20" s="33"/>
      <c r="B20" s="520"/>
      <c r="C20" s="492"/>
      <c r="D20" s="493"/>
      <c r="E20" s="479"/>
      <c r="F20" s="33"/>
      <c r="G20" s="33"/>
      <c r="H20" s="488"/>
      <c r="I20" s="477"/>
      <c r="J20" s="488"/>
      <c r="K20" s="477"/>
      <c r="L20" s="488"/>
      <c r="M20" s="489"/>
      <c r="N20" s="477"/>
      <c r="O20" s="61"/>
      <c r="P20" s="33"/>
    </row>
    <row r="21" spans="1:22">
      <c r="A21" s="33"/>
      <c r="B21" s="33"/>
      <c r="C21" s="33"/>
      <c r="D21" s="33"/>
      <c r="E21" s="33"/>
      <c r="F21" s="33"/>
      <c r="G21" s="33"/>
      <c r="H21" s="33"/>
      <c r="I21" s="33"/>
      <c r="J21" s="33"/>
      <c r="K21" s="33"/>
      <c r="L21" s="33"/>
      <c r="M21" s="33"/>
      <c r="N21" s="33"/>
      <c r="O21" s="33"/>
      <c r="P21" s="33"/>
    </row>
    <row r="22" spans="1:22">
      <c r="A22" s="33"/>
      <c r="B22" s="33"/>
      <c r="C22" s="33"/>
      <c r="D22" s="33"/>
      <c r="E22" s="33"/>
      <c r="F22" s="33"/>
      <c r="G22" s="33"/>
      <c r="H22" s="33"/>
      <c r="I22" s="33"/>
      <c r="J22" s="33"/>
      <c r="K22" s="33"/>
      <c r="L22" s="33"/>
      <c r="M22" s="33"/>
      <c r="N22" s="33"/>
      <c r="O22" s="33"/>
      <c r="P22" s="33"/>
    </row>
    <row r="24" spans="1:22">
      <c r="C24" s="62" t="s">
        <v>23</v>
      </c>
      <c r="D24" s="62"/>
      <c r="E24" s="62"/>
      <c r="F24" s="62" t="s">
        <v>8</v>
      </c>
      <c r="G24" s="62"/>
      <c r="H24" s="62" t="s">
        <v>9</v>
      </c>
      <c r="I24" s="62"/>
      <c r="J24" s="62" t="s">
        <v>10</v>
      </c>
      <c r="K24" s="62"/>
      <c r="M24" s="62" t="s">
        <v>174</v>
      </c>
      <c r="N24" s="62"/>
      <c r="O24" s="62"/>
    </row>
    <row r="25" spans="1:22" ht="25.5">
      <c r="A25" s="2" t="s">
        <v>175</v>
      </c>
      <c r="B25" s="63" t="s">
        <v>176</v>
      </c>
      <c r="C25" s="64" t="s">
        <v>177</v>
      </c>
      <c r="D25" s="65"/>
      <c r="E25" s="66"/>
      <c r="F25" s="67" t="str">
        <f>IF(F17="","",F17-C19)</f>
        <v/>
      </c>
      <c r="G25" s="68" t="s">
        <v>1</v>
      </c>
      <c r="H25" s="67" t="str">
        <f>IF(H17="","",H17-C19)</f>
        <v/>
      </c>
      <c r="I25" s="68" t="s">
        <v>1</v>
      </c>
      <c r="J25" s="67">
        <f>IF(J17="","",J17-C19)</f>
        <v>-5255.0999999999995</v>
      </c>
      <c r="K25" s="69" t="s">
        <v>1</v>
      </c>
      <c r="M25" s="64" t="s">
        <v>177</v>
      </c>
      <c r="N25" s="65"/>
      <c r="O25" s="70"/>
    </row>
    <row r="26" spans="1:22" ht="25.5">
      <c r="A26" s="2" t="s">
        <v>178</v>
      </c>
      <c r="B26" s="63" t="s">
        <v>179</v>
      </c>
      <c r="C26" s="64" t="s">
        <v>177</v>
      </c>
      <c r="D26" s="65"/>
      <c r="E26" s="66"/>
      <c r="F26" s="67">
        <f>$C19*$M6</f>
        <v>343.25399999999996</v>
      </c>
      <c r="G26" s="68" t="s">
        <v>1</v>
      </c>
      <c r="H26" s="67">
        <f>$C19*$M6</f>
        <v>343.25399999999996</v>
      </c>
      <c r="I26" s="68" t="s">
        <v>1</v>
      </c>
      <c r="J26" s="67">
        <f>$C19*$M6</f>
        <v>343.25399999999996</v>
      </c>
      <c r="K26" s="69" t="s">
        <v>1</v>
      </c>
      <c r="M26" s="64" t="s">
        <v>177</v>
      </c>
      <c r="N26" s="65"/>
      <c r="O26" s="70"/>
    </row>
    <row r="27" spans="1:22" ht="25.5">
      <c r="A27" s="2" t="s">
        <v>180</v>
      </c>
      <c r="B27" s="63" t="s">
        <v>181</v>
      </c>
      <c r="C27" s="64" t="s">
        <v>177</v>
      </c>
      <c r="D27" s="65"/>
      <c r="E27" s="66"/>
      <c r="F27" s="67">
        <f>IF(F25="",0,F25*(-1)-F26)</f>
        <v>0</v>
      </c>
      <c r="G27" s="68" t="s">
        <v>1</v>
      </c>
      <c r="H27" s="67">
        <f>IF(H25="",0,H25*(-1)-H26)</f>
        <v>0</v>
      </c>
      <c r="I27" s="68" t="s">
        <v>1</v>
      </c>
      <c r="J27" s="67">
        <f>IF(J25="",0,J25*(-1)-J26)</f>
        <v>4911.8459999999995</v>
      </c>
      <c r="K27" s="69" t="s">
        <v>1</v>
      </c>
      <c r="M27" s="515">
        <f>SUM(F27,H27,J27)</f>
        <v>4911.8459999999995</v>
      </c>
      <c r="N27" s="516"/>
      <c r="O27" s="68" t="s">
        <v>1</v>
      </c>
    </row>
  </sheetData>
  <sheetProtection algorithmName="SHA-512" hashValue="Bu0tf4YX3zARgT2en99hf6NjHP16oJ80ANN5sgum4cE0FYWDS0H6dx8mzES29BPuvoG7IXaCwRZnTScCNxA5Vg==" saltValue="M2A7c2GYOUiW2MEtYns8wg==" spinCount="100000" sheet="1" objects="1" scenarios="1" selectLockedCells="1"/>
  <mergeCells count="42">
    <mergeCell ref="B5:G5"/>
    <mergeCell ref="H5:J5"/>
    <mergeCell ref="B6:G6"/>
    <mergeCell ref="H6:J6"/>
    <mergeCell ref="M27:N27"/>
    <mergeCell ref="B15:B16"/>
    <mergeCell ref="H19:H20"/>
    <mergeCell ref="I19:I20"/>
    <mergeCell ref="J19:J20"/>
    <mergeCell ref="B17:B18"/>
    <mergeCell ref="H15:I15"/>
    <mergeCell ref="J15:K15"/>
    <mergeCell ref="F17:F18"/>
    <mergeCell ref="H17:H18"/>
    <mergeCell ref="J17:J18"/>
    <mergeCell ref="B19:B20"/>
    <mergeCell ref="C19:D20"/>
    <mergeCell ref="I10:J10"/>
    <mergeCell ref="I11:J11"/>
    <mergeCell ref="F15:G15"/>
    <mergeCell ref="C15:E15"/>
    <mergeCell ref="C10:H11"/>
    <mergeCell ref="I12:J12"/>
    <mergeCell ref="D12:H12"/>
    <mergeCell ref="C16:E16"/>
    <mergeCell ref="C17:E18"/>
    <mergeCell ref="B2:O2"/>
    <mergeCell ref="O17:O18"/>
    <mergeCell ref="E19:E20"/>
    <mergeCell ref="N19:N20"/>
    <mergeCell ref="M15:N15"/>
    <mergeCell ref="M16:N16"/>
    <mergeCell ref="F16:G16"/>
    <mergeCell ref="H16:I16"/>
    <mergeCell ref="J16:K16"/>
    <mergeCell ref="G17:G18"/>
    <mergeCell ref="I17:I18"/>
    <mergeCell ref="K17:K18"/>
    <mergeCell ref="M17:N18"/>
    <mergeCell ref="K19:K20"/>
    <mergeCell ref="L19:L20"/>
    <mergeCell ref="M19:M20"/>
  </mergeCells>
  <phoneticPr fontId="3"/>
  <dataValidations count="1">
    <dataValidation allowBlank="1" showErrorMessage="1" promptTitle="★入力時の注意" prompt="セル【J22】で選択した基準年度の値（計画期間前3年平均又は前年度）を入力してください。_x000a_【計画書の該当欄の数値を入力してください。】" sqref="I12:J12" xr:uid="{00000000-0002-0000-0100-000000000000}"/>
  </dataValidations>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報告書（市提出用）</vt:lpstr>
      <vt:lpstr>基準年度＆超過削減算定シート</vt:lpstr>
      <vt:lpstr>'基準年度＆超過削減算定シート'!Print_Area</vt:lpstr>
      <vt:lpstr>'報告書（市提出用）'!Print_Area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谷岡 翔子</dc:creator>
  <cp:lastModifiedBy>Ishibashi</cp:lastModifiedBy>
  <cp:lastPrinted>2022-12-06T04:28:28Z</cp:lastPrinted>
  <dcterms:created xsi:type="dcterms:W3CDTF">2011-01-25T01:13:20Z</dcterms:created>
  <dcterms:modified xsi:type="dcterms:W3CDTF">2026-05-28T02:40:42Z</dcterms:modified>
</cp:coreProperties>
</file>